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1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7.xml" ContentType="application/vnd.openxmlformats-officedocument.drawing+xml"/>
  <Override PartName="/xl/charts/chart3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8.xml" ContentType="application/vnd.openxmlformats-officedocument.drawing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3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4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5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6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7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8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9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0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1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1.xml" ContentType="application/vnd.openxmlformats-officedocument.drawing+xml"/>
  <Override PartName="/xl/charts/chart52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3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4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5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6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7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0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1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2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3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4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5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6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7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8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9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0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71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2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3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4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2950E49C-2229-46F4-9031-3D8A1B0C7926}" xr6:coauthVersionLast="47" xr6:coauthVersionMax="47" xr10:uidLastSave="{00000000-0000-0000-0000-000000000000}"/>
  <bookViews>
    <workbookView xWindow="3330" yWindow="3330" windowWidth="21600" windowHeight="11385" activeTab="3" xr2:uid="{00000000-000D-0000-FFFF-FFFF00000000}"/>
  </bookViews>
  <sheets>
    <sheet name="matlab" sheetId="29" r:id="rId1"/>
    <sheet name="Export" sheetId="20" r:id="rId2"/>
    <sheet name="Feuil1" sheetId="32" r:id="rId3"/>
    <sheet name="Index" sheetId="2" r:id="rId4"/>
    <sheet name="Eclipse" sheetId="33" r:id="rId5"/>
    <sheet name="Feuil2" sheetId="10" r:id="rId6"/>
    <sheet name="Vis" sheetId="5" r:id="rId7"/>
    <sheet name="V" sheetId="1" r:id="rId8"/>
    <sheet name="Data" sheetId="7" r:id="rId9"/>
    <sheet name="Feuil4" sheetId="12" r:id="rId10"/>
    <sheet name="B-V" sheetId="6" r:id="rId11"/>
    <sheet name="B" sheetId="4" r:id="rId12"/>
    <sheet name="M" sheetId="3" r:id="rId13"/>
    <sheet name="RV" sheetId="15" r:id="rId14"/>
    <sheet name="FWHM" sheetId="24" r:id="rId15"/>
    <sheet name="RV1" sheetId="22" r:id="rId16"/>
    <sheet name="RV2" sheetId="31" r:id="rId17"/>
    <sheet name="Feuil3" sheetId="30" r:id="rId18"/>
    <sheet name="Orbital" sheetId="21" r:id="rId19"/>
    <sheet name="HeI6678" sheetId="19" r:id="rId20"/>
    <sheet name="HeI 7065" sheetId="25" r:id="rId21"/>
    <sheet name="HeI 4924" sheetId="26" r:id="rId22"/>
    <sheet name="FeVII" sheetId="18" r:id="rId23"/>
    <sheet name="CaVII" sheetId="23" r:id="rId24"/>
    <sheet name="CaVI" sheetId="28" r:id="rId25"/>
    <sheet name="OI" sheetId="17" r:id="rId26"/>
    <sheet name="HeI" sheetId="16" r:id="rId27"/>
    <sheet name="HeII" sheetId="11" r:id="rId28"/>
    <sheet name="Fe II 5018" sheetId="27" r:id="rId29"/>
    <sheet name="EW" sheetId="8" r:id="rId30"/>
    <sheet name="F" sheetId="13" r:id="rId31"/>
    <sheet name="Graphes_EW" sheetId="9" r:id="rId32"/>
    <sheet name="Graphes_Flux" sheetId="14" r:id="rId33"/>
  </sheets>
  <externalReferences>
    <externalReference r:id="rId34"/>
    <externalReference r:id="rId35"/>
  </externalReferences>
  <definedNames>
    <definedName name="decalp">RV!$AB$2</definedName>
    <definedName name="gamma">RV!$AB$4</definedName>
    <definedName name="JD0">Data!$F$2</definedName>
    <definedName name="K">RV!$AB$3</definedName>
    <definedName name="P">Data!$F$3</definedName>
    <definedName name="solver_adj" localSheetId="13" hidden="1">RV!$AB$2:$AB$4</definedName>
    <definedName name="solver_cvg" localSheetId="13" hidden="1">0.0001</definedName>
    <definedName name="solver_drv" localSheetId="13" hidden="1">1</definedName>
    <definedName name="solver_eng" localSheetId="13" hidden="1">1</definedName>
    <definedName name="solver_est" localSheetId="13" hidden="1">1</definedName>
    <definedName name="solver_itr" localSheetId="13" hidden="1">2147483647</definedName>
    <definedName name="solver_mip" localSheetId="13" hidden="1">2147483647</definedName>
    <definedName name="solver_mni" localSheetId="13" hidden="1">30</definedName>
    <definedName name="solver_mrt" localSheetId="13" hidden="1">0.075</definedName>
    <definedName name="solver_msl" localSheetId="13" hidden="1">2</definedName>
    <definedName name="solver_neg" localSheetId="13" hidden="1">1</definedName>
    <definedName name="solver_nod" localSheetId="13" hidden="1">2147483647</definedName>
    <definedName name="solver_num" localSheetId="13" hidden="1">0</definedName>
    <definedName name="solver_nwt" localSheetId="13" hidden="1">1</definedName>
    <definedName name="solver_opt" localSheetId="13" hidden="1">RV!$X$39</definedName>
    <definedName name="solver_pre" localSheetId="13" hidden="1">0.000001</definedName>
    <definedName name="solver_rbv" localSheetId="13" hidden="1">1</definedName>
    <definedName name="solver_rlx" localSheetId="13" hidden="1">2</definedName>
    <definedName name="solver_rsd" localSheetId="13" hidden="1">0</definedName>
    <definedName name="solver_scl" localSheetId="13" hidden="1">1</definedName>
    <definedName name="solver_sho" localSheetId="13" hidden="1">2</definedName>
    <definedName name="solver_ssz" localSheetId="13" hidden="1">100</definedName>
    <definedName name="solver_tim" localSheetId="13" hidden="1">2147483647</definedName>
    <definedName name="solver_tol" localSheetId="13" hidden="1">0.01</definedName>
    <definedName name="solver_typ" localSheetId="13" hidden="1">2</definedName>
    <definedName name="solver_val" localSheetId="13" hidden="1">0</definedName>
    <definedName name="solver_ver" localSheetId="1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639" i="1" l="1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213" i="2"/>
  <c r="L221" i="2"/>
  <c r="L229" i="2"/>
  <c r="F626" i="1"/>
  <c r="G626" i="1"/>
  <c r="H626" i="1"/>
  <c r="F627" i="1"/>
  <c r="G627" i="1"/>
  <c r="H627" i="1"/>
  <c r="F628" i="1"/>
  <c r="G628" i="1"/>
  <c r="H628" i="1"/>
  <c r="F629" i="1"/>
  <c r="G629" i="1"/>
  <c r="H629" i="1"/>
  <c r="F630" i="1"/>
  <c r="G630" i="1"/>
  <c r="H630" i="1"/>
  <c r="F631" i="1"/>
  <c r="G631" i="1"/>
  <c r="H631" i="1"/>
  <c r="F632" i="1"/>
  <c r="G632" i="1"/>
  <c r="H632" i="1"/>
  <c r="F633" i="1"/>
  <c r="G633" i="1"/>
  <c r="H633" i="1"/>
  <c r="F634" i="1"/>
  <c r="G634" i="1"/>
  <c r="H634" i="1"/>
  <c r="F635" i="1"/>
  <c r="G635" i="1"/>
  <c r="H635" i="1"/>
  <c r="F636" i="1"/>
  <c r="G636" i="1"/>
  <c r="H636" i="1"/>
  <c r="F637" i="1"/>
  <c r="G637" i="1"/>
  <c r="H637" i="1"/>
  <c r="M224" i="2"/>
  <c r="B230" i="2"/>
  <c r="C230" i="2"/>
  <c r="D230" i="2"/>
  <c r="E230" i="2"/>
  <c r="M230" i="2" s="1"/>
  <c r="F230" i="2"/>
  <c r="G230" i="2"/>
  <c r="H230" i="2"/>
  <c r="I230" i="2"/>
  <c r="B231" i="2"/>
  <c r="C231" i="2"/>
  <c r="D231" i="2"/>
  <c r="E231" i="2"/>
  <c r="L231" i="2" s="1"/>
  <c r="F231" i="2"/>
  <c r="G231" i="2"/>
  <c r="H231" i="2"/>
  <c r="I231" i="2"/>
  <c r="B227" i="2"/>
  <c r="C227" i="2"/>
  <c r="D227" i="2"/>
  <c r="E227" i="2"/>
  <c r="M227" i="2" s="1"/>
  <c r="F227" i="2"/>
  <c r="G227" i="2"/>
  <c r="H227" i="2"/>
  <c r="I227" i="2"/>
  <c r="B228" i="2"/>
  <c r="C228" i="2"/>
  <c r="D228" i="2"/>
  <c r="E228" i="2"/>
  <c r="M228" i="2" s="1"/>
  <c r="F228" i="2"/>
  <c r="G228" i="2"/>
  <c r="H228" i="2"/>
  <c r="I228" i="2"/>
  <c r="B229" i="2"/>
  <c r="C229" i="2"/>
  <c r="D229" i="2"/>
  <c r="E229" i="2"/>
  <c r="M229" i="2" s="1"/>
  <c r="F229" i="2"/>
  <c r="G229" i="2"/>
  <c r="H229" i="2"/>
  <c r="I229" i="2"/>
  <c r="B220" i="2"/>
  <c r="C220" i="2"/>
  <c r="D220" i="2"/>
  <c r="E220" i="2"/>
  <c r="M220" i="2" s="1"/>
  <c r="F220" i="2"/>
  <c r="G220" i="2"/>
  <c r="H220" i="2"/>
  <c r="I220" i="2"/>
  <c r="B221" i="2"/>
  <c r="C221" i="2"/>
  <c r="D221" i="2"/>
  <c r="E221" i="2"/>
  <c r="M221" i="2" s="1"/>
  <c r="F221" i="2"/>
  <c r="G221" i="2"/>
  <c r="H221" i="2"/>
  <c r="I221" i="2"/>
  <c r="B222" i="2"/>
  <c r="C222" i="2"/>
  <c r="D222" i="2"/>
  <c r="E222" i="2"/>
  <c r="M222" i="2" s="1"/>
  <c r="F222" i="2"/>
  <c r="G222" i="2"/>
  <c r="H222" i="2"/>
  <c r="I222" i="2"/>
  <c r="B223" i="2"/>
  <c r="C223" i="2"/>
  <c r="D223" i="2"/>
  <c r="E223" i="2"/>
  <c r="L223" i="2" s="1"/>
  <c r="F223" i="2"/>
  <c r="G223" i="2"/>
  <c r="H223" i="2"/>
  <c r="I223" i="2"/>
  <c r="B224" i="2"/>
  <c r="C224" i="2"/>
  <c r="D224" i="2"/>
  <c r="E224" i="2"/>
  <c r="L224" i="2" s="1"/>
  <c r="F224" i="2"/>
  <c r="G224" i="2"/>
  <c r="H224" i="2"/>
  <c r="I224" i="2"/>
  <c r="B225" i="2"/>
  <c r="C225" i="2"/>
  <c r="D225" i="2"/>
  <c r="E225" i="2"/>
  <c r="L225" i="2" s="1"/>
  <c r="F225" i="2"/>
  <c r="G225" i="2"/>
  <c r="H225" i="2"/>
  <c r="I225" i="2"/>
  <c r="B226" i="2"/>
  <c r="C226" i="2"/>
  <c r="D226" i="2"/>
  <c r="E226" i="2"/>
  <c r="M226" i="2" s="1"/>
  <c r="F226" i="2"/>
  <c r="G226" i="2"/>
  <c r="H226" i="2"/>
  <c r="I226" i="2"/>
  <c r="B210" i="2"/>
  <c r="C210" i="2"/>
  <c r="D210" i="2"/>
  <c r="E210" i="2"/>
  <c r="L210" i="2" s="1"/>
  <c r="F210" i="2"/>
  <c r="G210" i="2"/>
  <c r="H210" i="2"/>
  <c r="I210" i="2"/>
  <c r="B211" i="2"/>
  <c r="C211" i="2"/>
  <c r="D211" i="2"/>
  <c r="E211" i="2"/>
  <c r="L211" i="2" s="1"/>
  <c r="F211" i="2"/>
  <c r="G211" i="2"/>
  <c r="H211" i="2"/>
  <c r="I211" i="2"/>
  <c r="B212" i="2"/>
  <c r="C212" i="2"/>
  <c r="D212" i="2"/>
  <c r="E212" i="2"/>
  <c r="L212" i="2" s="1"/>
  <c r="F212" i="2"/>
  <c r="G212" i="2"/>
  <c r="H212" i="2"/>
  <c r="I212" i="2"/>
  <c r="B213" i="2"/>
  <c r="C213" i="2"/>
  <c r="D213" i="2"/>
  <c r="E213" i="2"/>
  <c r="F213" i="2"/>
  <c r="G213" i="2"/>
  <c r="H213" i="2"/>
  <c r="I213" i="2"/>
  <c r="B214" i="2"/>
  <c r="C214" i="2"/>
  <c r="D214" i="2"/>
  <c r="E214" i="2"/>
  <c r="L214" i="2" s="1"/>
  <c r="F214" i="2"/>
  <c r="G214" i="2"/>
  <c r="H214" i="2"/>
  <c r="I214" i="2"/>
  <c r="B215" i="2"/>
  <c r="C215" i="2"/>
  <c r="D215" i="2"/>
  <c r="E215" i="2"/>
  <c r="L215" i="2" s="1"/>
  <c r="F215" i="2"/>
  <c r="G215" i="2"/>
  <c r="H215" i="2"/>
  <c r="I215" i="2"/>
  <c r="B216" i="2"/>
  <c r="C216" i="2"/>
  <c r="D216" i="2"/>
  <c r="E216" i="2"/>
  <c r="L216" i="2" s="1"/>
  <c r="F216" i="2"/>
  <c r="G216" i="2"/>
  <c r="H216" i="2"/>
  <c r="I216" i="2"/>
  <c r="B217" i="2"/>
  <c r="C217" i="2"/>
  <c r="D217" i="2"/>
  <c r="E217" i="2"/>
  <c r="L217" i="2" s="1"/>
  <c r="F217" i="2"/>
  <c r="G217" i="2"/>
  <c r="H217" i="2"/>
  <c r="I217" i="2"/>
  <c r="B218" i="2"/>
  <c r="C218" i="2"/>
  <c r="D218" i="2"/>
  <c r="E218" i="2"/>
  <c r="M218" i="2" s="1"/>
  <c r="F218" i="2"/>
  <c r="G218" i="2"/>
  <c r="H218" i="2"/>
  <c r="I218" i="2"/>
  <c r="B219" i="2"/>
  <c r="C219" i="2"/>
  <c r="D219" i="2"/>
  <c r="E219" i="2"/>
  <c r="M219" i="2" s="1"/>
  <c r="F219" i="2"/>
  <c r="G219" i="2"/>
  <c r="H219" i="2"/>
  <c r="I219" i="2"/>
  <c r="M225" i="2" l="1"/>
  <c r="M217" i="2"/>
  <c r="L230" i="2"/>
  <c r="L222" i="2"/>
  <c r="M231" i="2"/>
  <c r="M223" i="2"/>
  <c r="M216" i="2"/>
  <c r="L228" i="2"/>
  <c r="L220" i="2"/>
  <c r="L227" i="2"/>
  <c r="L219" i="2"/>
  <c r="L226" i="2"/>
  <c r="L218" i="2"/>
  <c r="N606" i="1"/>
  <c r="N605" i="1"/>
  <c r="F616" i="1"/>
  <c r="G616" i="1"/>
  <c r="H616" i="1"/>
  <c r="F617" i="1"/>
  <c r="G617" i="1"/>
  <c r="H617" i="1"/>
  <c r="F618" i="1"/>
  <c r="G618" i="1"/>
  <c r="H618" i="1"/>
  <c r="F619" i="1"/>
  <c r="G619" i="1"/>
  <c r="H619" i="1"/>
  <c r="F620" i="1"/>
  <c r="G620" i="1"/>
  <c r="H620" i="1"/>
  <c r="F621" i="1"/>
  <c r="G621" i="1"/>
  <c r="H621" i="1"/>
  <c r="F622" i="1"/>
  <c r="G622" i="1"/>
  <c r="H622" i="1"/>
  <c r="F623" i="1"/>
  <c r="G623" i="1"/>
  <c r="H623" i="1"/>
  <c r="F624" i="1"/>
  <c r="G624" i="1"/>
  <c r="H624" i="1"/>
  <c r="F625" i="1"/>
  <c r="G625" i="1"/>
  <c r="H625" i="1"/>
  <c r="N214" i="2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J213" i="2"/>
  <c r="K213" i="2"/>
  <c r="M213" i="2"/>
  <c r="J214" i="2"/>
  <c r="K214" i="2"/>
  <c r="M214" i="2"/>
  <c r="J215" i="2"/>
  <c r="K215" i="2"/>
  <c r="M215" i="2"/>
  <c r="F595" i="1" l="1"/>
  <c r="G595" i="1"/>
  <c r="H595" i="1"/>
  <c r="F596" i="1"/>
  <c r="G596" i="1"/>
  <c r="H596" i="1"/>
  <c r="F597" i="1"/>
  <c r="G597" i="1"/>
  <c r="H597" i="1"/>
  <c r="F598" i="1"/>
  <c r="G598" i="1"/>
  <c r="H598" i="1"/>
  <c r="F599" i="1"/>
  <c r="G599" i="1"/>
  <c r="H599" i="1"/>
  <c r="F600" i="1"/>
  <c r="G600" i="1"/>
  <c r="H600" i="1"/>
  <c r="F601" i="1"/>
  <c r="G601" i="1"/>
  <c r="H601" i="1"/>
  <c r="F602" i="1"/>
  <c r="G602" i="1"/>
  <c r="H602" i="1"/>
  <c r="F603" i="1"/>
  <c r="G603" i="1"/>
  <c r="H603" i="1"/>
  <c r="F604" i="1"/>
  <c r="G604" i="1"/>
  <c r="H604" i="1"/>
  <c r="F605" i="1"/>
  <c r="G605" i="1"/>
  <c r="H605" i="1"/>
  <c r="F606" i="1"/>
  <c r="G606" i="1"/>
  <c r="H606" i="1"/>
  <c r="F607" i="1"/>
  <c r="G607" i="1"/>
  <c r="H607" i="1"/>
  <c r="F608" i="1"/>
  <c r="G608" i="1"/>
  <c r="H608" i="1"/>
  <c r="F609" i="1"/>
  <c r="G609" i="1"/>
  <c r="H609" i="1"/>
  <c r="F610" i="1"/>
  <c r="G610" i="1"/>
  <c r="H610" i="1"/>
  <c r="F611" i="1"/>
  <c r="G611" i="1"/>
  <c r="H611" i="1"/>
  <c r="F612" i="1"/>
  <c r="G612" i="1"/>
  <c r="H612" i="1"/>
  <c r="F613" i="1"/>
  <c r="G613" i="1"/>
  <c r="H613" i="1"/>
  <c r="F614" i="1"/>
  <c r="G614" i="1"/>
  <c r="H614" i="1"/>
  <c r="F615" i="1"/>
  <c r="G615" i="1"/>
  <c r="H615" i="1"/>
  <c r="B203" i="2"/>
  <c r="C203" i="2"/>
  <c r="D203" i="2"/>
  <c r="E203" i="2"/>
  <c r="L203" i="2" s="1"/>
  <c r="F203" i="2"/>
  <c r="G203" i="2"/>
  <c r="H203" i="2"/>
  <c r="I203" i="2"/>
  <c r="J203" i="2"/>
  <c r="K203" i="2"/>
  <c r="B204" i="2"/>
  <c r="C204" i="2"/>
  <c r="D204" i="2"/>
  <c r="E204" i="2"/>
  <c r="L204" i="2" s="1"/>
  <c r="F204" i="2"/>
  <c r="G204" i="2"/>
  <c r="H204" i="2"/>
  <c r="I204" i="2"/>
  <c r="J204" i="2"/>
  <c r="K204" i="2"/>
  <c r="B205" i="2"/>
  <c r="C205" i="2"/>
  <c r="D205" i="2"/>
  <c r="E205" i="2"/>
  <c r="L205" i="2" s="1"/>
  <c r="F205" i="2"/>
  <c r="G205" i="2"/>
  <c r="H205" i="2"/>
  <c r="I205" i="2"/>
  <c r="J205" i="2"/>
  <c r="K205" i="2"/>
  <c r="B206" i="2"/>
  <c r="C206" i="2"/>
  <c r="D206" i="2"/>
  <c r="E206" i="2"/>
  <c r="L206" i="2" s="1"/>
  <c r="F206" i="2"/>
  <c r="G206" i="2"/>
  <c r="H206" i="2"/>
  <c r="I206" i="2"/>
  <c r="J206" i="2"/>
  <c r="K206" i="2"/>
  <c r="B207" i="2"/>
  <c r="C207" i="2"/>
  <c r="D207" i="2"/>
  <c r="E207" i="2"/>
  <c r="L207" i="2" s="1"/>
  <c r="F207" i="2"/>
  <c r="G207" i="2"/>
  <c r="H207" i="2"/>
  <c r="I207" i="2"/>
  <c r="J207" i="2"/>
  <c r="K207" i="2"/>
  <c r="B208" i="2"/>
  <c r="C208" i="2"/>
  <c r="D208" i="2"/>
  <c r="E208" i="2"/>
  <c r="L208" i="2" s="1"/>
  <c r="F208" i="2"/>
  <c r="G208" i="2"/>
  <c r="H208" i="2"/>
  <c r="I208" i="2"/>
  <c r="J208" i="2"/>
  <c r="K208" i="2"/>
  <c r="B209" i="2"/>
  <c r="C209" i="2"/>
  <c r="D209" i="2"/>
  <c r="E209" i="2"/>
  <c r="L209" i="2" s="1"/>
  <c r="F209" i="2"/>
  <c r="G209" i="2"/>
  <c r="H209" i="2"/>
  <c r="I209" i="2"/>
  <c r="J209" i="2"/>
  <c r="K209" i="2"/>
  <c r="B161" i="2"/>
  <c r="C161" i="2"/>
  <c r="D161" i="2"/>
  <c r="E161" i="2"/>
  <c r="L161" i="2" s="1"/>
  <c r="F161" i="2"/>
  <c r="G161" i="2"/>
  <c r="H161" i="2"/>
  <c r="I161" i="2"/>
  <c r="J161" i="2"/>
  <c r="K161" i="2"/>
  <c r="B162" i="2"/>
  <c r="C162" i="2"/>
  <c r="D162" i="2"/>
  <c r="E162" i="2"/>
  <c r="L162" i="2" s="1"/>
  <c r="F162" i="2"/>
  <c r="G162" i="2"/>
  <c r="H162" i="2"/>
  <c r="I162" i="2"/>
  <c r="J162" i="2"/>
  <c r="K162" i="2"/>
  <c r="B163" i="2"/>
  <c r="C163" i="2"/>
  <c r="D163" i="2"/>
  <c r="E163" i="2"/>
  <c r="L163" i="2" s="1"/>
  <c r="F163" i="2"/>
  <c r="G163" i="2"/>
  <c r="H163" i="2"/>
  <c r="I163" i="2"/>
  <c r="J163" i="2"/>
  <c r="K163" i="2"/>
  <c r="B164" i="2"/>
  <c r="C164" i="2"/>
  <c r="D164" i="2"/>
  <c r="E164" i="2"/>
  <c r="L164" i="2" s="1"/>
  <c r="F164" i="2"/>
  <c r="G164" i="2"/>
  <c r="H164" i="2"/>
  <c r="I164" i="2"/>
  <c r="J164" i="2"/>
  <c r="K164" i="2"/>
  <c r="B165" i="2"/>
  <c r="C165" i="2"/>
  <c r="D165" i="2"/>
  <c r="E165" i="2"/>
  <c r="L165" i="2" s="1"/>
  <c r="F165" i="2"/>
  <c r="G165" i="2"/>
  <c r="H165" i="2"/>
  <c r="I165" i="2"/>
  <c r="J165" i="2"/>
  <c r="K165" i="2"/>
  <c r="B166" i="2"/>
  <c r="C166" i="2"/>
  <c r="D166" i="2"/>
  <c r="E166" i="2"/>
  <c r="L166" i="2" s="1"/>
  <c r="F166" i="2"/>
  <c r="G166" i="2"/>
  <c r="H166" i="2"/>
  <c r="I166" i="2"/>
  <c r="J166" i="2"/>
  <c r="K166" i="2"/>
  <c r="B167" i="2"/>
  <c r="C167" i="2"/>
  <c r="D167" i="2"/>
  <c r="E167" i="2"/>
  <c r="L167" i="2" s="1"/>
  <c r="F167" i="2"/>
  <c r="G167" i="2"/>
  <c r="H167" i="2"/>
  <c r="I167" i="2"/>
  <c r="J167" i="2"/>
  <c r="K167" i="2"/>
  <c r="B168" i="2"/>
  <c r="C168" i="2"/>
  <c r="D168" i="2"/>
  <c r="E168" i="2"/>
  <c r="L168" i="2" s="1"/>
  <c r="F168" i="2"/>
  <c r="G168" i="2"/>
  <c r="H168" i="2"/>
  <c r="I168" i="2"/>
  <c r="J168" i="2"/>
  <c r="K168" i="2"/>
  <c r="B169" i="2"/>
  <c r="C169" i="2"/>
  <c r="D169" i="2"/>
  <c r="E169" i="2"/>
  <c r="L169" i="2" s="1"/>
  <c r="F169" i="2"/>
  <c r="G169" i="2"/>
  <c r="H169" i="2"/>
  <c r="I169" i="2"/>
  <c r="J169" i="2"/>
  <c r="K169" i="2"/>
  <c r="B170" i="2"/>
  <c r="C170" i="2"/>
  <c r="D170" i="2"/>
  <c r="E170" i="2"/>
  <c r="L170" i="2" s="1"/>
  <c r="F170" i="2"/>
  <c r="G170" i="2"/>
  <c r="H170" i="2"/>
  <c r="I170" i="2"/>
  <c r="J170" i="2"/>
  <c r="K170" i="2"/>
  <c r="B171" i="2"/>
  <c r="C171" i="2"/>
  <c r="D171" i="2"/>
  <c r="E171" i="2"/>
  <c r="L171" i="2" s="1"/>
  <c r="F171" i="2"/>
  <c r="G171" i="2"/>
  <c r="H171" i="2"/>
  <c r="I171" i="2"/>
  <c r="J171" i="2"/>
  <c r="K171" i="2"/>
  <c r="B172" i="2"/>
  <c r="C172" i="2"/>
  <c r="D172" i="2"/>
  <c r="E172" i="2"/>
  <c r="L172" i="2" s="1"/>
  <c r="F172" i="2"/>
  <c r="G172" i="2"/>
  <c r="H172" i="2"/>
  <c r="I172" i="2"/>
  <c r="J172" i="2"/>
  <c r="K172" i="2"/>
  <c r="B173" i="2"/>
  <c r="C173" i="2"/>
  <c r="D173" i="2"/>
  <c r="E173" i="2"/>
  <c r="L173" i="2" s="1"/>
  <c r="F173" i="2"/>
  <c r="G173" i="2"/>
  <c r="H173" i="2"/>
  <c r="I173" i="2"/>
  <c r="J173" i="2"/>
  <c r="K173" i="2"/>
  <c r="B174" i="2"/>
  <c r="C174" i="2"/>
  <c r="D174" i="2"/>
  <c r="E174" i="2"/>
  <c r="L174" i="2" s="1"/>
  <c r="F174" i="2"/>
  <c r="G174" i="2"/>
  <c r="H174" i="2"/>
  <c r="I174" i="2"/>
  <c r="J174" i="2"/>
  <c r="K174" i="2"/>
  <c r="B175" i="2"/>
  <c r="C175" i="2"/>
  <c r="D175" i="2"/>
  <c r="E175" i="2"/>
  <c r="L175" i="2" s="1"/>
  <c r="F175" i="2"/>
  <c r="G175" i="2"/>
  <c r="H175" i="2"/>
  <c r="I175" i="2"/>
  <c r="J175" i="2"/>
  <c r="K175" i="2"/>
  <c r="B176" i="2"/>
  <c r="C176" i="2"/>
  <c r="D176" i="2"/>
  <c r="E176" i="2"/>
  <c r="L176" i="2" s="1"/>
  <c r="F176" i="2"/>
  <c r="G176" i="2"/>
  <c r="H176" i="2"/>
  <c r="I176" i="2"/>
  <c r="J176" i="2"/>
  <c r="K176" i="2"/>
  <c r="B177" i="2"/>
  <c r="C177" i="2"/>
  <c r="D177" i="2"/>
  <c r="E177" i="2"/>
  <c r="L177" i="2" s="1"/>
  <c r="F177" i="2"/>
  <c r="G177" i="2"/>
  <c r="H177" i="2"/>
  <c r="I177" i="2"/>
  <c r="J177" i="2"/>
  <c r="K177" i="2"/>
  <c r="B178" i="2"/>
  <c r="C178" i="2"/>
  <c r="D178" i="2"/>
  <c r="E178" i="2"/>
  <c r="L178" i="2" s="1"/>
  <c r="F178" i="2"/>
  <c r="G178" i="2"/>
  <c r="H178" i="2"/>
  <c r="I178" i="2"/>
  <c r="J178" i="2"/>
  <c r="K178" i="2"/>
  <c r="B179" i="2"/>
  <c r="C179" i="2"/>
  <c r="D179" i="2"/>
  <c r="E179" i="2"/>
  <c r="L179" i="2" s="1"/>
  <c r="F179" i="2"/>
  <c r="G179" i="2"/>
  <c r="H179" i="2"/>
  <c r="I179" i="2"/>
  <c r="J179" i="2"/>
  <c r="K179" i="2"/>
  <c r="B180" i="2"/>
  <c r="C180" i="2"/>
  <c r="D180" i="2"/>
  <c r="E180" i="2"/>
  <c r="L180" i="2" s="1"/>
  <c r="F180" i="2"/>
  <c r="G180" i="2"/>
  <c r="H180" i="2"/>
  <c r="I180" i="2"/>
  <c r="J180" i="2"/>
  <c r="K180" i="2"/>
  <c r="B181" i="2"/>
  <c r="C181" i="2"/>
  <c r="D181" i="2"/>
  <c r="E181" i="2"/>
  <c r="L181" i="2" s="1"/>
  <c r="F181" i="2"/>
  <c r="G181" i="2"/>
  <c r="H181" i="2"/>
  <c r="I181" i="2"/>
  <c r="J181" i="2"/>
  <c r="K181" i="2"/>
  <c r="B182" i="2"/>
  <c r="C182" i="2"/>
  <c r="D182" i="2"/>
  <c r="E182" i="2"/>
  <c r="L182" i="2" s="1"/>
  <c r="F182" i="2"/>
  <c r="G182" i="2"/>
  <c r="H182" i="2"/>
  <c r="I182" i="2"/>
  <c r="J182" i="2"/>
  <c r="K182" i="2"/>
  <c r="B183" i="2"/>
  <c r="C183" i="2"/>
  <c r="D183" i="2"/>
  <c r="E183" i="2"/>
  <c r="L183" i="2" s="1"/>
  <c r="F183" i="2"/>
  <c r="G183" i="2"/>
  <c r="H183" i="2"/>
  <c r="I183" i="2"/>
  <c r="J183" i="2"/>
  <c r="K183" i="2"/>
  <c r="B184" i="2"/>
  <c r="C184" i="2"/>
  <c r="D184" i="2"/>
  <c r="E184" i="2"/>
  <c r="L184" i="2" s="1"/>
  <c r="F184" i="2"/>
  <c r="G184" i="2"/>
  <c r="H184" i="2"/>
  <c r="I184" i="2"/>
  <c r="J184" i="2"/>
  <c r="K184" i="2"/>
  <c r="B185" i="2"/>
  <c r="C185" i="2"/>
  <c r="D185" i="2"/>
  <c r="E185" i="2"/>
  <c r="L185" i="2" s="1"/>
  <c r="F185" i="2"/>
  <c r="G185" i="2"/>
  <c r="H185" i="2"/>
  <c r="I185" i="2"/>
  <c r="J185" i="2"/>
  <c r="K185" i="2"/>
  <c r="B186" i="2"/>
  <c r="C186" i="2"/>
  <c r="D186" i="2"/>
  <c r="E186" i="2"/>
  <c r="L186" i="2" s="1"/>
  <c r="F186" i="2"/>
  <c r="G186" i="2"/>
  <c r="H186" i="2"/>
  <c r="I186" i="2"/>
  <c r="J186" i="2"/>
  <c r="K186" i="2"/>
  <c r="B187" i="2"/>
  <c r="C187" i="2"/>
  <c r="D187" i="2"/>
  <c r="E187" i="2"/>
  <c r="L187" i="2" s="1"/>
  <c r="F187" i="2"/>
  <c r="G187" i="2"/>
  <c r="H187" i="2"/>
  <c r="I187" i="2"/>
  <c r="J187" i="2"/>
  <c r="K187" i="2"/>
  <c r="B188" i="2"/>
  <c r="C188" i="2"/>
  <c r="D188" i="2"/>
  <c r="E188" i="2"/>
  <c r="L188" i="2" s="1"/>
  <c r="F188" i="2"/>
  <c r="G188" i="2"/>
  <c r="H188" i="2"/>
  <c r="I188" i="2"/>
  <c r="J188" i="2"/>
  <c r="K188" i="2"/>
  <c r="B189" i="2"/>
  <c r="C189" i="2"/>
  <c r="D189" i="2"/>
  <c r="E189" i="2"/>
  <c r="L189" i="2" s="1"/>
  <c r="F189" i="2"/>
  <c r="G189" i="2"/>
  <c r="H189" i="2"/>
  <c r="I189" i="2"/>
  <c r="J189" i="2"/>
  <c r="K189" i="2"/>
  <c r="B190" i="2"/>
  <c r="C190" i="2"/>
  <c r="D190" i="2"/>
  <c r="E190" i="2"/>
  <c r="L190" i="2" s="1"/>
  <c r="F190" i="2"/>
  <c r="G190" i="2"/>
  <c r="H190" i="2"/>
  <c r="I190" i="2"/>
  <c r="J190" i="2"/>
  <c r="K190" i="2"/>
  <c r="B191" i="2"/>
  <c r="C191" i="2"/>
  <c r="D191" i="2"/>
  <c r="E191" i="2"/>
  <c r="L191" i="2" s="1"/>
  <c r="F191" i="2"/>
  <c r="G191" i="2"/>
  <c r="H191" i="2"/>
  <c r="I191" i="2"/>
  <c r="J191" i="2"/>
  <c r="K191" i="2"/>
  <c r="B192" i="2"/>
  <c r="C192" i="2"/>
  <c r="D192" i="2"/>
  <c r="E192" i="2"/>
  <c r="L192" i="2" s="1"/>
  <c r="F192" i="2"/>
  <c r="G192" i="2"/>
  <c r="H192" i="2"/>
  <c r="I192" i="2"/>
  <c r="J192" i="2"/>
  <c r="K192" i="2"/>
  <c r="B193" i="2"/>
  <c r="C193" i="2"/>
  <c r="D193" i="2"/>
  <c r="E193" i="2"/>
  <c r="L193" i="2" s="1"/>
  <c r="F193" i="2"/>
  <c r="G193" i="2"/>
  <c r="H193" i="2"/>
  <c r="I193" i="2"/>
  <c r="J193" i="2"/>
  <c r="K193" i="2"/>
  <c r="B194" i="2"/>
  <c r="C194" i="2"/>
  <c r="D194" i="2"/>
  <c r="E194" i="2"/>
  <c r="L194" i="2" s="1"/>
  <c r="F194" i="2"/>
  <c r="G194" i="2"/>
  <c r="H194" i="2"/>
  <c r="I194" i="2"/>
  <c r="J194" i="2"/>
  <c r="K194" i="2"/>
  <c r="B195" i="2"/>
  <c r="C195" i="2"/>
  <c r="D195" i="2"/>
  <c r="E195" i="2"/>
  <c r="L195" i="2" s="1"/>
  <c r="F195" i="2"/>
  <c r="G195" i="2"/>
  <c r="H195" i="2"/>
  <c r="I195" i="2"/>
  <c r="J195" i="2"/>
  <c r="K195" i="2"/>
  <c r="B196" i="2"/>
  <c r="C196" i="2"/>
  <c r="D196" i="2"/>
  <c r="E196" i="2"/>
  <c r="L196" i="2" s="1"/>
  <c r="F196" i="2"/>
  <c r="G196" i="2"/>
  <c r="H196" i="2"/>
  <c r="I196" i="2"/>
  <c r="J196" i="2"/>
  <c r="K196" i="2"/>
  <c r="B197" i="2"/>
  <c r="C197" i="2"/>
  <c r="D197" i="2"/>
  <c r="E197" i="2"/>
  <c r="L197" i="2" s="1"/>
  <c r="F197" i="2"/>
  <c r="G197" i="2"/>
  <c r="H197" i="2"/>
  <c r="I197" i="2"/>
  <c r="J197" i="2"/>
  <c r="K197" i="2"/>
  <c r="B198" i="2"/>
  <c r="C198" i="2"/>
  <c r="D198" i="2"/>
  <c r="E198" i="2"/>
  <c r="L198" i="2" s="1"/>
  <c r="F198" i="2"/>
  <c r="G198" i="2"/>
  <c r="H198" i="2"/>
  <c r="I198" i="2"/>
  <c r="J198" i="2"/>
  <c r="K198" i="2"/>
  <c r="B199" i="2"/>
  <c r="C199" i="2"/>
  <c r="D199" i="2"/>
  <c r="E199" i="2"/>
  <c r="L199" i="2" s="1"/>
  <c r="F199" i="2"/>
  <c r="G199" i="2"/>
  <c r="H199" i="2"/>
  <c r="I199" i="2"/>
  <c r="J199" i="2"/>
  <c r="K199" i="2"/>
  <c r="B200" i="2"/>
  <c r="C200" i="2"/>
  <c r="D200" i="2"/>
  <c r="E200" i="2"/>
  <c r="L200" i="2" s="1"/>
  <c r="F200" i="2"/>
  <c r="G200" i="2"/>
  <c r="H200" i="2"/>
  <c r="I200" i="2"/>
  <c r="J200" i="2"/>
  <c r="K200" i="2"/>
  <c r="B201" i="2"/>
  <c r="C201" i="2"/>
  <c r="D201" i="2"/>
  <c r="E201" i="2"/>
  <c r="L201" i="2" s="1"/>
  <c r="F201" i="2"/>
  <c r="G201" i="2"/>
  <c r="H201" i="2"/>
  <c r="I201" i="2"/>
  <c r="J201" i="2"/>
  <c r="K201" i="2"/>
  <c r="B202" i="2"/>
  <c r="C202" i="2"/>
  <c r="D202" i="2"/>
  <c r="E202" i="2"/>
  <c r="L202" i="2" s="1"/>
  <c r="F202" i="2"/>
  <c r="G202" i="2"/>
  <c r="H202" i="2"/>
  <c r="I202" i="2"/>
  <c r="J202" i="2"/>
  <c r="K202" i="2"/>
  <c r="F2" i="7" l="1"/>
  <c r="A7" i="22" s="1"/>
  <c r="F3" i="7"/>
  <c r="A52" i="31"/>
  <c r="A53" i="31"/>
  <c r="A54" i="31"/>
  <c r="A55" i="31"/>
  <c r="A56" i="31"/>
  <c r="A57" i="31"/>
  <c r="A58" i="31"/>
  <c r="A59" i="31"/>
  <c r="A60" i="31"/>
  <c r="A61" i="31"/>
  <c r="A62" i="31"/>
  <c r="A63" i="31"/>
  <c r="A64" i="31"/>
  <c r="A65" i="31"/>
  <c r="A66" i="31"/>
  <c r="A67" i="31"/>
  <c r="A68" i="31"/>
  <c r="A69" i="31"/>
  <c r="A70" i="31"/>
  <c r="A71" i="31"/>
  <c r="A72" i="31"/>
  <c r="A73" i="31"/>
  <c r="A74" i="31"/>
  <c r="A75" i="31"/>
  <c r="A76" i="31"/>
  <c r="A77" i="31"/>
  <c r="A78" i="31"/>
  <c r="A79" i="31"/>
  <c r="A80" i="31"/>
  <c r="A81" i="31"/>
  <c r="A82" i="31"/>
  <c r="A83" i="31"/>
  <c r="A51" i="31"/>
  <c r="A43" i="31"/>
  <c r="A44" i="31"/>
  <c r="A45" i="31"/>
  <c r="A46" i="31"/>
  <c r="A47" i="31"/>
  <c r="A48" i="31"/>
  <c r="A49" i="31"/>
  <c r="A50" i="31"/>
  <c r="A42" i="31"/>
  <c r="A2" i="31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1" i="31"/>
  <c r="A26" i="22" l="1"/>
  <c r="A18" i="22"/>
  <c r="A1" i="22"/>
  <c r="A10" i="22"/>
  <c r="A30" i="22"/>
  <c r="A22" i="22"/>
  <c r="A14" i="22"/>
  <c r="A6" i="22"/>
  <c r="A29" i="22"/>
  <c r="A21" i="22"/>
  <c r="A13" i="22"/>
  <c r="A5" i="22"/>
  <c r="A4" i="22"/>
  <c r="A28" i="22"/>
  <c r="A20" i="22"/>
  <c r="A12" i="22"/>
  <c r="A27" i="22"/>
  <c r="A19" i="22"/>
  <c r="A11" i="22"/>
  <c r="A3" i="22"/>
  <c r="A2" i="22"/>
  <c r="A9" i="22"/>
  <c r="A8" i="22"/>
  <c r="A33" i="22"/>
  <c r="A25" i="22"/>
  <c r="A17" i="22"/>
  <c r="A32" i="22"/>
  <c r="A24" i="22"/>
  <c r="A16" i="22"/>
  <c r="A31" i="22"/>
  <c r="A23" i="22"/>
  <c r="A15" i="22"/>
  <c r="D52" i="31"/>
  <c r="D53" i="31"/>
  <c r="D54" i="31"/>
  <c r="D55" i="31"/>
  <c r="D56" i="31"/>
  <c r="D57" i="31"/>
  <c r="D58" i="31"/>
  <c r="D59" i="31"/>
  <c r="D60" i="31"/>
  <c r="D61" i="31"/>
  <c r="D62" i="31"/>
  <c r="D63" i="31"/>
  <c r="D64" i="31"/>
  <c r="D65" i="31"/>
  <c r="D66" i="31"/>
  <c r="D67" i="31"/>
  <c r="D68" i="31"/>
  <c r="D69" i="31"/>
  <c r="D70" i="31"/>
  <c r="D71" i="31"/>
  <c r="D72" i="31"/>
  <c r="D73" i="31"/>
  <c r="D74" i="31"/>
  <c r="D75" i="31"/>
  <c r="D76" i="31"/>
  <c r="D77" i="31"/>
  <c r="D78" i="31"/>
  <c r="D79" i="31"/>
  <c r="D80" i="31"/>
  <c r="D81" i="31"/>
  <c r="D82" i="31"/>
  <c r="D83" i="31"/>
  <c r="D51" i="31"/>
  <c r="C52" i="31"/>
  <c r="C53" i="31"/>
  <c r="C54" i="31"/>
  <c r="C55" i="31"/>
  <c r="C56" i="31"/>
  <c r="C57" i="31"/>
  <c r="C58" i="31"/>
  <c r="C59" i="31"/>
  <c r="C60" i="31"/>
  <c r="C61" i="31"/>
  <c r="C62" i="31"/>
  <c r="C63" i="31"/>
  <c r="C64" i="31"/>
  <c r="C65" i="31"/>
  <c r="C66" i="31"/>
  <c r="C67" i="31"/>
  <c r="C68" i="31"/>
  <c r="C69" i="31"/>
  <c r="C70" i="31"/>
  <c r="C71" i="31"/>
  <c r="C72" i="31"/>
  <c r="C73" i="31"/>
  <c r="C74" i="31"/>
  <c r="C75" i="31"/>
  <c r="C76" i="31"/>
  <c r="C77" i="31"/>
  <c r="C78" i="31"/>
  <c r="C79" i="31"/>
  <c r="C80" i="31"/>
  <c r="C81" i="31"/>
  <c r="C82" i="31"/>
  <c r="C83" i="31"/>
  <c r="C51" i="31"/>
  <c r="AA46" i="1" l="1"/>
  <c r="AA47" i="1"/>
  <c r="D2" i="22" l="1"/>
  <c r="D3" i="22"/>
  <c r="D4" i="22"/>
  <c r="D5" i="22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1" i="22"/>
  <c r="E20" i="21" l="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B153" i="2" l="1"/>
  <c r="C153" i="2"/>
  <c r="D153" i="2"/>
  <c r="E153" i="2"/>
  <c r="L153" i="2" s="1"/>
  <c r="F153" i="2"/>
  <c r="G153" i="2"/>
  <c r="H153" i="2"/>
  <c r="I153" i="2"/>
  <c r="J153" i="2"/>
  <c r="K153" i="2"/>
  <c r="B154" i="2"/>
  <c r="C154" i="2"/>
  <c r="D154" i="2"/>
  <c r="E154" i="2"/>
  <c r="L154" i="2" s="1"/>
  <c r="F154" i="2"/>
  <c r="G154" i="2"/>
  <c r="H154" i="2"/>
  <c r="I154" i="2"/>
  <c r="J154" i="2"/>
  <c r="K154" i="2"/>
  <c r="B155" i="2"/>
  <c r="C155" i="2"/>
  <c r="D155" i="2"/>
  <c r="E155" i="2"/>
  <c r="L155" i="2" s="1"/>
  <c r="F155" i="2"/>
  <c r="G155" i="2"/>
  <c r="H155" i="2"/>
  <c r="I155" i="2"/>
  <c r="J155" i="2"/>
  <c r="K155" i="2"/>
  <c r="B156" i="2"/>
  <c r="C156" i="2"/>
  <c r="D156" i="2"/>
  <c r="E156" i="2"/>
  <c r="L156" i="2" s="1"/>
  <c r="F156" i="2"/>
  <c r="G156" i="2"/>
  <c r="H156" i="2"/>
  <c r="I156" i="2"/>
  <c r="J156" i="2"/>
  <c r="K156" i="2"/>
  <c r="B157" i="2"/>
  <c r="C157" i="2"/>
  <c r="D157" i="2"/>
  <c r="E157" i="2"/>
  <c r="L157" i="2" s="1"/>
  <c r="F157" i="2"/>
  <c r="G157" i="2"/>
  <c r="H157" i="2"/>
  <c r="I157" i="2"/>
  <c r="J157" i="2"/>
  <c r="K157" i="2"/>
  <c r="B158" i="2"/>
  <c r="C158" i="2"/>
  <c r="D158" i="2"/>
  <c r="E158" i="2"/>
  <c r="L158" i="2" s="1"/>
  <c r="F158" i="2"/>
  <c r="G158" i="2"/>
  <c r="H158" i="2"/>
  <c r="I158" i="2"/>
  <c r="J158" i="2"/>
  <c r="K158" i="2"/>
  <c r="B159" i="2"/>
  <c r="C159" i="2"/>
  <c r="D159" i="2"/>
  <c r="E159" i="2"/>
  <c r="L159" i="2" s="1"/>
  <c r="F159" i="2"/>
  <c r="G159" i="2"/>
  <c r="H159" i="2"/>
  <c r="I159" i="2"/>
  <c r="J159" i="2"/>
  <c r="K159" i="2"/>
  <c r="B160" i="2"/>
  <c r="C160" i="2"/>
  <c r="D160" i="2"/>
  <c r="E160" i="2"/>
  <c r="L160" i="2" s="1"/>
  <c r="F160" i="2"/>
  <c r="G160" i="2"/>
  <c r="H160" i="2"/>
  <c r="I160" i="2"/>
  <c r="J160" i="2"/>
  <c r="K160" i="2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C45" i="15" l="1"/>
  <c r="U2" i="13"/>
  <c r="U3" i="13"/>
  <c r="U4" i="13"/>
  <c r="U5" i="13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U33" i="13"/>
  <c r="U34" i="13"/>
  <c r="U35" i="13"/>
  <c r="U1" i="13"/>
  <c r="AE7" i="11" l="1"/>
  <c r="AH2" i="11"/>
  <c r="AI2" i="11" s="1"/>
  <c r="AG2" i="11"/>
  <c r="N3" i="24" l="1"/>
  <c r="N4" i="24"/>
  <c r="N5" i="24"/>
  <c r="N6" i="24"/>
  <c r="N7" i="24"/>
  <c r="N8" i="24"/>
  <c r="N9" i="24"/>
  <c r="N10" i="24"/>
  <c r="N11" i="24"/>
  <c r="N12" i="24"/>
  <c r="N13" i="24"/>
  <c r="N14" i="24"/>
  <c r="N15" i="24"/>
  <c r="N16" i="24"/>
  <c r="N2" i="24"/>
  <c r="R3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C14" i="24" s="1"/>
  <c r="B13" i="24"/>
  <c r="B12" i="24"/>
  <c r="B11" i="24"/>
  <c r="B10" i="24"/>
  <c r="B9" i="24"/>
  <c r="B8" i="24"/>
  <c r="B7" i="24"/>
  <c r="B6" i="24"/>
  <c r="B5" i="24"/>
  <c r="B4" i="24"/>
  <c r="B3" i="24"/>
  <c r="B2" i="24"/>
  <c r="Z3" i="15"/>
  <c r="Z4" i="15"/>
  <c r="Z5" i="15"/>
  <c r="Z6" i="15"/>
  <c r="Z7" i="15"/>
  <c r="Z8" i="15"/>
  <c r="Z9" i="15"/>
  <c r="Z10" i="15"/>
  <c r="Z11" i="15"/>
  <c r="Z13" i="15"/>
  <c r="Z14" i="15"/>
  <c r="Z15" i="15"/>
  <c r="Z16" i="15"/>
  <c r="Z17" i="15"/>
  <c r="Z18" i="15"/>
  <c r="Z19" i="15"/>
  <c r="Z20" i="15"/>
  <c r="Z21" i="15"/>
  <c r="Z22" i="15"/>
  <c r="Z23" i="15"/>
  <c r="Z24" i="15"/>
  <c r="Z25" i="15"/>
  <c r="Z26" i="15"/>
  <c r="Z27" i="15"/>
  <c r="Z28" i="15"/>
  <c r="Z29" i="15"/>
  <c r="Z30" i="15"/>
  <c r="Z31" i="15"/>
  <c r="Z32" i="15"/>
  <c r="Z34" i="15"/>
  <c r="Z37" i="15"/>
  <c r="Z2" i="15"/>
  <c r="C15" i="24" l="1"/>
  <c r="C23" i="24"/>
  <c r="C26" i="24"/>
  <c r="C2" i="24"/>
  <c r="C8" i="24"/>
  <c r="C16" i="24"/>
  <c r="C3" i="24"/>
  <c r="C31" i="24"/>
  <c r="C10" i="24"/>
  <c r="C19" i="24"/>
  <c r="C5" i="24"/>
  <c r="C7" i="24"/>
  <c r="C13" i="24"/>
  <c r="C21" i="24"/>
  <c r="C27" i="24"/>
  <c r="C34" i="24"/>
  <c r="C18" i="24"/>
  <c r="C29" i="24"/>
  <c r="C37" i="24"/>
  <c r="C24" i="24"/>
  <c r="C32" i="24"/>
  <c r="C11" i="24"/>
  <c r="C35" i="24"/>
  <c r="C6" i="24"/>
  <c r="C30" i="24"/>
  <c r="C9" i="24"/>
  <c r="C33" i="24"/>
  <c r="C12" i="24"/>
  <c r="C36" i="24"/>
  <c r="C22" i="24"/>
  <c r="C17" i="24"/>
  <c r="C25" i="24"/>
  <c r="C4" i="24"/>
  <c r="C20" i="24"/>
  <c r="C28" i="24"/>
  <c r="S2" i="13"/>
  <c r="S3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1" i="13"/>
  <c r="AC2" i="13"/>
  <c r="AD2" i="13"/>
  <c r="AC3" i="13"/>
  <c r="AD3" i="13"/>
  <c r="AC4" i="13"/>
  <c r="AD4" i="13"/>
  <c r="AC5" i="13"/>
  <c r="AD5" i="13"/>
  <c r="AC6" i="13"/>
  <c r="AD6" i="13"/>
  <c r="AC7" i="13"/>
  <c r="AD7" i="13"/>
  <c r="AC8" i="13"/>
  <c r="AD8" i="13"/>
  <c r="AC9" i="13"/>
  <c r="AD9" i="13"/>
  <c r="AC10" i="13"/>
  <c r="AD10" i="13"/>
  <c r="AC11" i="13"/>
  <c r="AD11" i="13"/>
  <c r="AC12" i="13"/>
  <c r="AD12" i="13"/>
  <c r="AC13" i="13"/>
  <c r="AD13" i="13"/>
  <c r="AC14" i="13"/>
  <c r="AD14" i="13"/>
  <c r="AC15" i="13"/>
  <c r="AD15" i="13"/>
  <c r="AC16" i="13"/>
  <c r="AD16" i="13"/>
  <c r="AC17" i="13"/>
  <c r="AD17" i="13"/>
  <c r="AC18" i="13"/>
  <c r="AD18" i="13"/>
  <c r="AC19" i="13"/>
  <c r="AD19" i="13"/>
  <c r="AC20" i="13"/>
  <c r="AD20" i="13"/>
  <c r="AC21" i="13"/>
  <c r="AD21" i="13"/>
  <c r="AC22" i="13"/>
  <c r="AD22" i="13"/>
  <c r="AC23" i="13"/>
  <c r="AD23" i="13"/>
  <c r="AC24" i="13"/>
  <c r="AD24" i="13"/>
  <c r="AC25" i="13"/>
  <c r="AD25" i="13"/>
  <c r="AC26" i="13"/>
  <c r="AD26" i="13"/>
  <c r="AC27" i="13"/>
  <c r="AD27" i="13"/>
  <c r="AC28" i="13"/>
  <c r="AD28" i="13"/>
  <c r="AC29" i="13"/>
  <c r="AD29" i="13"/>
  <c r="AC30" i="13"/>
  <c r="AD30" i="13"/>
  <c r="AC31" i="13"/>
  <c r="AD31" i="13"/>
  <c r="AC32" i="13"/>
  <c r="AD32" i="13"/>
  <c r="AC33" i="13"/>
  <c r="AD33" i="13"/>
  <c r="AC34" i="13"/>
  <c r="AD34" i="13"/>
  <c r="AC35" i="13"/>
  <c r="AD35" i="13"/>
  <c r="AD1" i="13"/>
  <c r="AC1" i="13"/>
  <c r="D35" i="24" l="1"/>
  <c r="C44" i="15"/>
  <c r="G584" i="1"/>
  <c r="F577" i="1"/>
  <c r="G588" i="1"/>
  <c r="G578" i="1"/>
  <c r="F592" i="1"/>
  <c r="G590" i="1"/>
  <c r="F589" i="1"/>
  <c r="F579" i="1"/>
  <c r="F587" i="1"/>
  <c r="G582" i="1"/>
  <c r="F591" i="1"/>
  <c r="F581" i="1"/>
  <c r="G592" i="1"/>
  <c r="G579" i="1"/>
  <c r="G593" i="1"/>
  <c r="F585" i="1"/>
  <c r="G577" i="1"/>
  <c r="G586" i="1"/>
  <c r="F588" i="1"/>
  <c r="F578" i="1"/>
  <c r="F583" i="1"/>
  <c r="F582" i="1"/>
  <c r="F593" i="1"/>
  <c r="G583" i="1"/>
  <c r="G594" i="1"/>
  <c r="G580" i="1"/>
  <c r="F584" i="1"/>
  <c r="F580" i="1"/>
  <c r="G589" i="1"/>
  <c r="G587" i="1"/>
  <c r="G585" i="1"/>
  <c r="F586" i="1"/>
  <c r="G581" i="1"/>
  <c r="F590" i="1"/>
  <c r="G591" i="1"/>
  <c r="F594" i="1"/>
  <c r="D14" i="24"/>
  <c r="D15" i="24"/>
  <c r="D37" i="24"/>
  <c r="D4" i="24"/>
  <c r="D16" i="24"/>
  <c r="D17" i="24"/>
  <c r="D36" i="24"/>
  <c r="D28" i="24"/>
  <c r="D11" i="24"/>
  <c r="D27" i="24"/>
  <c r="D13" i="24"/>
  <c r="D18" i="24"/>
  <c r="D30" i="24"/>
  <c r="D32" i="24"/>
  <c r="D21" i="24"/>
  <c r="D19" i="24"/>
  <c r="D10" i="24"/>
  <c r="D22" i="24"/>
  <c r="D12" i="24"/>
  <c r="D2" i="24"/>
  <c r="D20" i="24"/>
  <c r="D25" i="24"/>
  <c r="D3" i="24"/>
  <c r="D5" i="24"/>
  <c r="D23" i="24"/>
  <c r="D29" i="24"/>
  <c r="D33" i="24"/>
  <c r="D7" i="24"/>
  <c r="D31" i="24"/>
  <c r="D34" i="24"/>
  <c r="D9" i="24"/>
  <c r="D6" i="24"/>
  <c r="D8" i="24"/>
  <c r="D26" i="24"/>
  <c r="D24" i="24"/>
  <c r="F575" i="1"/>
  <c r="H575" i="1"/>
  <c r="H576" i="1"/>
  <c r="G576" i="1" l="1"/>
  <c r="F576" i="1"/>
  <c r="G575" i="1"/>
  <c r="AB22" i="15"/>
  <c r="AC23" i="15" s="1"/>
  <c r="AC24" i="15" s="1"/>
  <c r="AC25" i="15" s="1"/>
  <c r="AC26" i="15" s="1"/>
  <c r="AC27" i="15" s="1"/>
  <c r="AC28" i="15" s="1"/>
  <c r="AC29" i="15" s="1"/>
  <c r="AC30" i="15" s="1"/>
  <c r="AC31" i="15" s="1"/>
  <c r="AC32" i="15" s="1"/>
  <c r="AC33" i="15" s="1"/>
  <c r="AC22" i="15" l="1"/>
  <c r="Y3" i="15"/>
  <c r="Y4" i="15"/>
  <c r="Y5" i="15"/>
  <c r="Y6" i="15"/>
  <c r="Y7" i="15"/>
  <c r="Y8" i="15"/>
  <c r="Y9" i="15"/>
  <c r="Y10" i="15"/>
  <c r="Y11" i="15"/>
  <c r="Y12" i="15"/>
  <c r="Y13" i="15"/>
  <c r="Y14" i="15"/>
  <c r="Y15" i="15"/>
  <c r="Y16" i="15"/>
  <c r="Y17" i="15"/>
  <c r="Y18" i="15"/>
  <c r="Y19" i="15"/>
  <c r="Y20" i="15"/>
  <c r="Y21" i="15"/>
  <c r="Y22" i="15"/>
  <c r="Y23" i="15"/>
  <c r="Y24" i="15"/>
  <c r="Y25" i="15"/>
  <c r="Y26" i="15"/>
  <c r="Y27" i="15"/>
  <c r="Y28" i="15"/>
  <c r="Y29" i="15"/>
  <c r="Y30" i="15"/>
  <c r="Y31" i="15"/>
  <c r="Y32" i="15"/>
  <c r="Y34" i="15"/>
  <c r="Y37" i="15"/>
  <c r="Y2" i="15"/>
  <c r="W33" i="15" l="1"/>
  <c r="W35" i="15"/>
  <c r="W36" i="15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4" i="15"/>
  <c r="F37" i="15"/>
  <c r="F2" i="15"/>
  <c r="AO10" i="15" l="1"/>
  <c r="AP10" i="15" s="1"/>
  <c r="AO11" i="15"/>
  <c r="AP11" i="15" s="1"/>
  <c r="AO12" i="15"/>
  <c r="AP12" i="15" s="1"/>
  <c r="AO13" i="15"/>
  <c r="AP13" i="15" s="1"/>
  <c r="AO14" i="15"/>
  <c r="AP14" i="15" s="1"/>
  <c r="AO15" i="15"/>
  <c r="AP15" i="15" s="1"/>
  <c r="AO16" i="15"/>
  <c r="AP16" i="15" s="1"/>
  <c r="AO3" i="15"/>
  <c r="AP3" i="15" s="1"/>
  <c r="AO4" i="15"/>
  <c r="AP4" i="15" s="1"/>
  <c r="AO5" i="15"/>
  <c r="AP5" i="15" s="1"/>
  <c r="AO6" i="15"/>
  <c r="AP6" i="15" s="1"/>
  <c r="AO7" i="15"/>
  <c r="AP7" i="15" s="1"/>
  <c r="AO8" i="15"/>
  <c r="AP8" i="15" s="1"/>
  <c r="AO9" i="15"/>
  <c r="AP9" i="15" s="1"/>
  <c r="AO17" i="15"/>
  <c r="AP17" i="15" s="1"/>
  <c r="AO18" i="15"/>
  <c r="AP18" i="15" s="1"/>
  <c r="AO19" i="15"/>
  <c r="AP19" i="15" s="1"/>
  <c r="AO20" i="15"/>
  <c r="AP20" i="15" s="1"/>
  <c r="AO21" i="15"/>
  <c r="AP21" i="15" s="1"/>
  <c r="AO22" i="15"/>
  <c r="AP22" i="15" s="1"/>
  <c r="AO23" i="15"/>
  <c r="AP23" i="15" s="1"/>
  <c r="AO24" i="15"/>
  <c r="AP24" i="15" s="1"/>
  <c r="AO25" i="15"/>
  <c r="AP25" i="15" s="1"/>
  <c r="AO26" i="15"/>
  <c r="AP26" i="15" s="1"/>
  <c r="AO27" i="15"/>
  <c r="AP27" i="15" s="1"/>
  <c r="AO28" i="15"/>
  <c r="AP28" i="15" s="1"/>
  <c r="AO29" i="15"/>
  <c r="AP29" i="15" s="1"/>
  <c r="AO30" i="15"/>
  <c r="AP30" i="15" s="1"/>
  <c r="AO31" i="15"/>
  <c r="AP31" i="15" s="1"/>
  <c r="AO32" i="15"/>
  <c r="AP32" i="15" s="1"/>
  <c r="AO33" i="15"/>
  <c r="AP33" i="15" s="1"/>
  <c r="AO34" i="15"/>
  <c r="AP34" i="15" s="1"/>
  <c r="AO35" i="15"/>
  <c r="AP35" i="15" s="1"/>
  <c r="AO36" i="15"/>
  <c r="AP36" i="15" s="1"/>
  <c r="AO37" i="15"/>
  <c r="AP37" i="15" s="1"/>
  <c r="AO38" i="15"/>
  <c r="AP38" i="15" s="1"/>
  <c r="AO39" i="15"/>
  <c r="AP39" i="15" s="1"/>
  <c r="AO40" i="15"/>
  <c r="AP40" i="15" s="1"/>
  <c r="AO41" i="15"/>
  <c r="AP41" i="15" s="1"/>
  <c r="AO42" i="15"/>
  <c r="AP42" i="15" s="1"/>
  <c r="AO43" i="15"/>
  <c r="AP43" i="15" s="1"/>
  <c r="AO44" i="15"/>
  <c r="AP44" i="15" s="1"/>
  <c r="AO45" i="15"/>
  <c r="AP45" i="15" s="1"/>
  <c r="AO46" i="15"/>
  <c r="AP46" i="15" s="1"/>
  <c r="AO47" i="15"/>
  <c r="AP47" i="15" s="1"/>
  <c r="AO48" i="15"/>
  <c r="AP48" i="15" s="1"/>
  <c r="AO49" i="15"/>
  <c r="AP49" i="15" s="1"/>
  <c r="AO50" i="15"/>
  <c r="AP50" i="15" s="1"/>
  <c r="AO51" i="15"/>
  <c r="AP51" i="15" s="1"/>
  <c r="AO52" i="15"/>
  <c r="AP52" i="15" s="1"/>
  <c r="AO53" i="15"/>
  <c r="AP53" i="15" s="1"/>
  <c r="AO54" i="15"/>
  <c r="AP54" i="15" s="1"/>
  <c r="AO55" i="15"/>
  <c r="AP55" i="15" s="1"/>
  <c r="AO56" i="15"/>
  <c r="AP56" i="15" s="1"/>
  <c r="AO57" i="15"/>
  <c r="AP57" i="15" s="1"/>
  <c r="AO58" i="15"/>
  <c r="AP58" i="15" s="1"/>
  <c r="AO59" i="15"/>
  <c r="AP59" i="15" s="1"/>
  <c r="AO60" i="15"/>
  <c r="AP60" i="15" s="1"/>
  <c r="AO61" i="15"/>
  <c r="AP61" i="15" s="1"/>
  <c r="AO62" i="15"/>
  <c r="AP62" i="15" s="1"/>
  <c r="AO63" i="15"/>
  <c r="AP63" i="15" s="1"/>
  <c r="AO64" i="15"/>
  <c r="AP64" i="15" s="1"/>
  <c r="AO65" i="15"/>
  <c r="AP65" i="15" s="1"/>
  <c r="AO66" i="15"/>
  <c r="AP66" i="15" s="1"/>
  <c r="AO67" i="15"/>
  <c r="AP67" i="15" s="1"/>
  <c r="AO68" i="15"/>
  <c r="AP68" i="15" s="1"/>
  <c r="AO69" i="15"/>
  <c r="AP69" i="15" s="1"/>
  <c r="AO70" i="15"/>
  <c r="AP70" i="15" s="1"/>
  <c r="AO71" i="15"/>
  <c r="AP71" i="15" s="1"/>
  <c r="AO72" i="15"/>
  <c r="AP72" i="15" s="1"/>
  <c r="AO73" i="15"/>
  <c r="AP73" i="15" s="1"/>
  <c r="AO74" i="15"/>
  <c r="AP74" i="15" s="1"/>
  <c r="AO75" i="15"/>
  <c r="AP75" i="15" s="1"/>
  <c r="AO76" i="15"/>
  <c r="AP76" i="15" s="1"/>
  <c r="AO77" i="15"/>
  <c r="AP77" i="15" s="1"/>
  <c r="AO78" i="15"/>
  <c r="AP78" i="15" s="1"/>
  <c r="AO79" i="15"/>
  <c r="AP79" i="15" s="1"/>
  <c r="AO80" i="15"/>
  <c r="AP80" i="15" s="1"/>
  <c r="AO81" i="15"/>
  <c r="AP81" i="15" s="1"/>
  <c r="AO82" i="15"/>
  <c r="AP82" i="15" s="1"/>
  <c r="AO83" i="15"/>
  <c r="AP83" i="15" s="1"/>
  <c r="AO84" i="15"/>
  <c r="AP84" i="15" s="1"/>
  <c r="AO85" i="15"/>
  <c r="AP85" i="15" s="1"/>
  <c r="AO86" i="15"/>
  <c r="AP86" i="15" s="1"/>
  <c r="AO87" i="15"/>
  <c r="AP87" i="15" s="1"/>
  <c r="AO88" i="15"/>
  <c r="AP88" i="15" s="1"/>
  <c r="AO89" i="15"/>
  <c r="AP89" i="15" s="1"/>
  <c r="AO90" i="15"/>
  <c r="AP90" i="15" s="1"/>
  <c r="AO91" i="15"/>
  <c r="AP91" i="15" s="1"/>
  <c r="AO92" i="15"/>
  <c r="AP92" i="15" s="1"/>
  <c r="AO93" i="15"/>
  <c r="AP93" i="15" s="1"/>
  <c r="AO94" i="15"/>
  <c r="AP94" i="15" s="1"/>
  <c r="AO95" i="15"/>
  <c r="AP95" i="15" s="1"/>
  <c r="AO96" i="15"/>
  <c r="AP96" i="15" s="1"/>
  <c r="AO97" i="15"/>
  <c r="AP97" i="15" s="1"/>
  <c r="AO98" i="15"/>
  <c r="AP98" i="15" s="1"/>
  <c r="AO99" i="15"/>
  <c r="AP99" i="15" s="1"/>
  <c r="AO100" i="15"/>
  <c r="AP100" i="15" s="1"/>
  <c r="AO101" i="15"/>
  <c r="AP101" i="15" s="1"/>
  <c r="AO2" i="15"/>
  <c r="AP2" i="15" s="1"/>
  <c r="AC7" i="15" l="1"/>
  <c r="X33" i="15"/>
  <c r="X35" i="15"/>
  <c r="X36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C33" i="15"/>
  <c r="B34" i="15"/>
  <c r="C35" i="15"/>
  <c r="U36" i="15"/>
  <c r="V36" i="15" s="1"/>
  <c r="B37" i="15"/>
  <c r="B2" i="15"/>
  <c r="D2" i="15" s="1"/>
  <c r="D21" i="15" l="1"/>
  <c r="U21" i="15" s="1"/>
  <c r="V21" i="15" s="1"/>
  <c r="W21" i="15" s="1"/>
  <c r="X21" i="15" s="1"/>
  <c r="D12" i="15"/>
  <c r="U12" i="15" s="1"/>
  <c r="V12" i="15" s="1"/>
  <c r="W12" i="15" s="1"/>
  <c r="X12" i="15" s="1"/>
  <c r="D4" i="15"/>
  <c r="U4" i="15" s="1"/>
  <c r="V4" i="15" s="1"/>
  <c r="W4" i="15" s="1"/>
  <c r="X4" i="15" s="1"/>
  <c r="D30" i="15"/>
  <c r="U30" i="15" s="1"/>
  <c r="V30" i="15" s="1"/>
  <c r="W30" i="15" s="1"/>
  <c r="X30" i="15" s="1"/>
  <c r="D6" i="15"/>
  <c r="U6" i="15" s="1"/>
  <c r="V6" i="15" s="1"/>
  <c r="W6" i="15" s="1"/>
  <c r="X6" i="15" s="1"/>
  <c r="D19" i="15"/>
  <c r="U19" i="15" s="1"/>
  <c r="V19" i="15" s="1"/>
  <c r="W19" i="15" s="1"/>
  <c r="X19" i="15" s="1"/>
  <c r="C26" i="15"/>
  <c r="D26" i="15"/>
  <c r="C10" i="15"/>
  <c r="D10" i="15"/>
  <c r="U10" i="15" s="1"/>
  <c r="V10" i="15" s="1"/>
  <c r="C17" i="15"/>
  <c r="D17" i="15"/>
  <c r="D22" i="15"/>
  <c r="U22" i="15" s="1"/>
  <c r="V22" i="15" s="1"/>
  <c r="W22" i="15" s="1"/>
  <c r="X22" i="15" s="1"/>
  <c r="D37" i="15"/>
  <c r="U37" i="15" s="1"/>
  <c r="V37" i="15" s="1"/>
  <c r="W37" i="15" s="1"/>
  <c r="X37" i="15" s="1"/>
  <c r="D13" i="15"/>
  <c r="U13" i="15" s="1"/>
  <c r="V13" i="15" s="1"/>
  <c r="W13" i="15" s="1"/>
  <c r="X13" i="15" s="1"/>
  <c r="D28" i="15"/>
  <c r="U28" i="15" s="1"/>
  <c r="V28" i="15" s="1"/>
  <c r="W28" i="15" s="1"/>
  <c r="X28" i="15" s="1"/>
  <c r="D3" i="15"/>
  <c r="U3" i="15" s="1"/>
  <c r="V3" i="15" s="1"/>
  <c r="W3" i="15" s="1"/>
  <c r="X3" i="15" s="1"/>
  <c r="D24" i="15"/>
  <c r="U24" i="15" s="1"/>
  <c r="V24" i="15" s="1"/>
  <c r="W24" i="15" s="1"/>
  <c r="X24" i="15" s="1"/>
  <c r="D14" i="15"/>
  <c r="U14" i="15" s="1"/>
  <c r="V14" i="15" s="1"/>
  <c r="W14" i="15" s="1"/>
  <c r="X14" i="15" s="1"/>
  <c r="D29" i="15"/>
  <c r="U29" i="15" s="1"/>
  <c r="V29" i="15" s="1"/>
  <c r="W29" i="15" s="1"/>
  <c r="X29" i="15" s="1"/>
  <c r="D5" i="15"/>
  <c r="U5" i="15" s="1"/>
  <c r="V5" i="15" s="1"/>
  <c r="W5" i="15" s="1"/>
  <c r="X5" i="15" s="1"/>
  <c r="D20" i="15"/>
  <c r="U20" i="15" s="1"/>
  <c r="V20" i="15" s="1"/>
  <c r="W20" i="15" s="1"/>
  <c r="X20" i="15" s="1"/>
  <c r="C27" i="15"/>
  <c r="D27" i="15"/>
  <c r="U27" i="15" s="1"/>
  <c r="V27" i="15" s="1"/>
  <c r="C11" i="15"/>
  <c r="D11" i="15"/>
  <c r="U11" i="15" s="1"/>
  <c r="V11" i="15" s="1"/>
  <c r="C34" i="15"/>
  <c r="D34" i="15"/>
  <c r="U34" i="15" s="1"/>
  <c r="V34" i="15" s="1"/>
  <c r="C18" i="15"/>
  <c r="D18" i="15"/>
  <c r="U18" i="15" s="1"/>
  <c r="V18" i="15" s="1"/>
  <c r="C25" i="15"/>
  <c r="D25" i="15"/>
  <c r="U25" i="15" s="1"/>
  <c r="V25" i="15" s="1"/>
  <c r="C9" i="15"/>
  <c r="D9" i="15"/>
  <c r="D32" i="15"/>
  <c r="U32" i="15" s="1"/>
  <c r="V32" i="15" s="1"/>
  <c r="W32" i="15" s="1"/>
  <c r="X32" i="15" s="1"/>
  <c r="D16" i="15"/>
  <c r="U16" i="15" s="1"/>
  <c r="V16" i="15" s="1"/>
  <c r="W16" i="15" s="1"/>
  <c r="X16" i="15" s="1"/>
  <c r="D8" i="15"/>
  <c r="U8" i="15" s="1"/>
  <c r="V8" i="15" s="1"/>
  <c r="W8" i="15" s="1"/>
  <c r="X8" i="15" s="1"/>
  <c r="D31" i="15"/>
  <c r="U31" i="15" s="1"/>
  <c r="V31" i="15" s="1"/>
  <c r="W31" i="15" s="1"/>
  <c r="X31" i="15" s="1"/>
  <c r="D23" i="15"/>
  <c r="U23" i="15" s="1"/>
  <c r="V23" i="15" s="1"/>
  <c r="W23" i="15" s="1"/>
  <c r="X23" i="15" s="1"/>
  <c r="D15" i="15"/>
  <c r="U15" i="15" s="1"/>
  <c r="V15" i="15" s="1"/>
  <c r="W15" i="15" s="1"/>
  <c r="X15" i="15" s="1"/>
  <c r="D7" i="15"/>
  <c r="U7" i="15" s="1"/>
  <c r="V7" i="15" s="1"/>
  <c r="W7" i="15" s="1"/>
  <c r="X7" i="15" s="1"/>
  <c r="U2" i="15"/>
  <c r="V2" i="15" s="1"/>
  <c r="C23" i="15"/>
  <c r="C22" i="15"/>
  <c r="C16" i="15"/>
  <c r="C2" i="15"/>
  <c r="C15" i="15"/>
  <c r="C32" i="15"/>
  <c r="C14" i="15"/>
  <c r="C31" i="15"/>
  <c r="C8" i="15"/>
  <c r="C30" i="15"/>
  <c r="C7" i="15"/>
  <c r="C24" i="15"/>
  <c r="C6" i="15"/>
  <c r="C37" i="15"/>
  <c r="C29" i="15"/>
  <c r="C21" i="15"/>
  <c r="C13" i="15"/>
  <c r="C5" i="15"/>
  <c r="U33" i="15"/>
  <c r="V33" i="15" s="1"/>
  <c r="U17" i="15"/>
  <c r="V17" i="15" s="1"/>
  <c r="U9" i="15"/>
  <c r="V9" i="15" s="1"/>
  <c r="U26" i="15"/>
  <c r="V26" i="15" s="1"/>
  <c r="C36" i="15"/>
  <c r="C28" i="15"/>
  <c r="C20" i="15"/>
  <c r="C12" i="15"/>
  <c r="C4" i="15"/>
  <c r="U35" i="15"/>
  <c r="V35" i="15" s="1"/>
  <c r="C19" i="15"/>
  <c r="C3" i="15"/>
  <c r="AB2" i="13"/>
  <c r="AB3" i="13"/>
  <c r="AB4" i="13"/>
  <c r="AB5" i="13"/>
  <c r="AB6" i="13"/>
  <c r="AB7" i="13"/>
  <c r="AB8" i="13"/>
  <c r="AB9" i="13"/>
  <c r="AB10" i="13"/>
  <c r="AB11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AB27" i="13"/>
  <c r="AB28" i="13"/>
  <c r="AB29" i="13"/>
  <c r="AB30" i="13"/>
  <c r="AB31" i="13"/>
  <c r="AB32" i="13"/>
  <c r="AB33" i="13"/>
  <c r="AB34" i="13"/>
  <c r="AB35" i="13"/>
  <c r="AB1" i="13"/>
  <c r="W9" i="15" l="1"/>
  <c r="X9" i="15" s="1"/>
  <c r="W27" i="15"/>
  <c r="X27" i="15" s="1"/>
  <c r="W11" i="15"/>
  <c r="X11" i="15" s="1"/>
  <c r="W18" i="15"/>
  <c r="X18" i="15" s="1"/>
  <c r="W25" i="15"/>
  <c r="X25" i="15" s="1"/>
  <c r="W10" i="15"/>
  <c r="X10" i="15" s="1"/>
  <c r="W26" i="15"/>
  <c r="X26" i="15" s="1"/>
  <c r="W2" i="15"/>
  <c r="X2" i="15" s="1"/>
  <c r="W34" i="15"/>
  <c r="X34" i="15" s="1"/>
  <c r="W17" i="15"/>
  <c r="X17" i="15" s="1"/>
  <c r="Z2" i="13"/>
  <c r="AA2" i="13" s="1"/>
  <c r="Z3" i="13"/>
  <c r="AA3" i="13" s="1"/>
  <c r="Z4" i="13"/>
  <c r="AA4" i="13" s="1"/>
  <c r="Z5" i="13"/>
  <c r="AA5" i="13" s="1"/>
  <c r="Z6" i="13"/>
  <c r="AA6" i="13" s="1"/>
  <c r="Z7" i="13"/>
  <c r="AA7" i="13" s="1"/>
  <c r="Z8" i="13"/>
  <c r="AA8" i="13" s="1"/>
  <c r="Z9" i="13"/>
  <c r="AA9" i="13" s="1"/>
  <c r="Z10" i="13"/>
  <c r="AA10" i="13" s="1"/>
  <c r="Z11" i="13"/>
  <c r="AA11" i="13" s="1"/>
  <c r="Z12" i="13"/>
  <c r="AA12" i="13" s="1"/>
  <c r="Z13" i="13"/>
  <c r="AA13" i="13" s="1"/>
  <c r="Z14" i="13"/>
  <c r="AA14" i="13" s="1"/>
  <c r="Z15" i="13"/>
  <c r="AA15" i="13" s="1"/>
  <c r="Z16" i="13"/>
  <c r="AA16" i="13" s="1"/>
  <c r="Z17" i="13"/>
  <c r="AA17" i="13" s="1"/>
  <c r="Z18" i="13"/>
  <c r="AA18" i="13" s="1"/>
  <c r="Z19" i="13"/>
  <c r="AA19" i="13" s="1"/>
  <c r="Z20" i="13"/>
  <c r="AA20" i="13" s="1"/>
  <c r="Z21" i="13"/>
  <c r="AA21" i="13" s="1"/>
  <c r="Z22" i="13"/>
  <c r="AA22" i="13" s="1"/>
  <c r="Z23" i="13"/>
  <c r="AA23" i="13" s="1"/>
  <c r="Z24" i="13"/>
  <c r="AA24" i="13" s="1"/>
  <c r="Z25" i="13"/>
  <c r="AA25" i="13" s="1"/>
  <c r="Z26" i="13"/>
  <c r="AA26" i="13" s="1"/>
  <c r="Z27" i="13"/>
  <c r="AA27" i="13" s="1"/>
  <c r="Z28" i="13"/>
  <c r="AA28" i="13" s="1"/>
  <c r="Z29" i="13"/>
  <c r="AA29" i="13" s="1"/>
  <c r="Z30" i="13"/>
  <c r="AA30" i="13" s="1"/>
  <c r="Z31" i="13"/>
  <c r="AA31" i="13" s="1"/>
  <c r="Z32" i="13"/>
  <c r="AA32" i="13" s="1"/>
  <c r="Z33" i="13"/>
  <c r="AA33" i="13" s="1"/>
  <c r="Z34" i="13"/>
  <c r="AA34" i="13" s="1"/>
  <c r="Z35" i="13"/>
  <c r="AA35" i="13" s="1"/>
  <c r="Z1" i="13"/>
  <c r="AA1" i="13" s="1"/>
  <c r="X39" i="15" l="1"/>
  <c r="Y35" i="13"/>
  <c r="X35" i="13"/>
  <c r="W35" i="13"/>
  <c r="V35" i="13"/>
  <c r="T35" i="13"/>
  <c r="Y34" i="13"/>
  <c r="X34" i="13"/>
  <c r="W34" i="13"/>
  <c r="V34" i="13"/>
  <c r="T34" i="13"/>
  <c r="Y33" i="13"/>
  <c r="X33" i="13"/>
  <c r="W33" i="13"/>
  <c r="V33" i="13"/>
  <c r="T33" i="13"/>
  <c r="Y32" i="13"/>
  <c r="X32" i="13"/>
  <c r="W32" i="13"/>
  <c r="V32" i="13"/>
  <c r="T32" i="13"/>
  <c r="Y31" i="13"/>
  <c r="X31" i="13"/>
  <c r="W31" i="13"/>
  <c r="V31" i="13"/>
  <c r="T31" i="13"/>
  <c r="Y30" i="13"/>
  <c r="X30" i="13"/>
  <c r="W30" i="13"/>
  <c r="V30" i="13"/>
  <c r="T30" i="13"/>
  <c r="Y29" i="13"/>
  <c r="X29" i="13"/>
  <c r="W29" i="13"/>
  <c r="V29" i="13"/>
  <c r="T29" i="13"/>
  <c r="Y28" i="13"/>
  <c r="X28" i="13"/>
  <c r="W28" i="13"/>
  <c r="V28" i="13"/>
  <c r="T28" i="13"/>
  <c r="Y27" i="13"/>
  <c r="X27" i="13"/>
  <c r="W27" i="13"/>
  <c r="V27" i="13"/>
  <c r="T27" i="13"/>
  <c r="Y26" i="13"/>
  <c r="X26" i="13"/>
  <c r="W26" i="13"/>
  <c r="V26" i="13"/>
  <c r="T26" i="13"/>
  <c r="Y25" i="13"/>
  <c r="X25" i="13"/>
  <c r="W25" i="13"/>
  <c r="V25" i="13"/>
  <c r="T25" i="13"/>
  <c r="Y24" i="13"/>
  <c r="X24" i="13"/>
  <c r="W24" i="13"/>
  <c r="V24" i="13"/>
  <c r="T24" i="13"/>
  <c r="Y23" i="13"/>
  <c r="X23" i="13"/>
  <c r="W23" i="13"/>
  <c r="V23" i="13"/>
  <c r="T23" i="13"/>
  <c r="Y22" i="13"/>
  <c r="X22" i="13"/>
  <c r="W22" i="13"/>
  <c r="V22" i="13"/>
  <c r="T22" i="13"/>
  <c r="Y21" i="13"/>
  <c r="X21" i="13"/>
  <c r="W21" i="13"/>
  <c r="V21" i="13"/>
  <c r="T21" i="13"/>
  <c r="Y20" i="13"/>
  <c r="X20" i="13"/>
  <c r="W20" i="13"/>
  <c r="V20" i="13"/>
  <c r="T20" i="13"/>
  <c r="Y19" i="13"/>
  <c r="X19" i="13"/>
  <c r="W19" i="13"/>
  <c r="V19" i="13"/>
  <c r="T19" i="13"/>
  <c r="Y18" i="13"/>
  <c r="X18" i="13"/>
  <c r="W18" i="13"/>
  <c r="V18" i="13"/>
  <c r="T18" i="13"/>
  <c r="Y17" i="13"/>
  <c r="X17" i="13"/>
  <c r="W17" i="13"/>
  <c r="V17" i="13"/>
  <c r="T17" i="13"/>
  <c r="Y16" i="13"/>
  <c r="X16" i="13"/>
  <c r="W16" i="13"/>
  <c r="V16" i="13"/>
  <c r="T16" i="13"/>
  <c r="Y15" i="13"/>
  <c r="X15" i="13"/>
  <c r="W15" i="13"/>
  <c r="V15" i="13"/>
  <c r="T15" i="13"/>
  <c r="Y14" i="13"/>
  <c r="X14" i="13"/>
  <c r="W14" i="13"/>
  <c r="V14" i="13"/>
  <c r="T14" i="13"/>
  <c r="Y13" i="13"/>
  <c r="X13" i="13"/>
  <c r="W13" i="13"/>
  <c r="V13" i="13"/>
  <c r="T13" i="13"/>
  <c r="Y12" i="13"/>
  <c r="X12" i="13"/>
  <c r="W12" i="13"/>
  <c r="V12" i="13"/>
  <c r="T12" i="13"/>
  <c r="Y11" i="13"/>
  <c r="X11" i="13"/>
  <c r="W11" i="13"/>
  <c r="V11" i="13"/>
  <c r="T11" i="13"/>
  <c r="Y10" i="13"/>
  <c r="X10" i="13"/>
  <c r="W10" i="13"/>
  <c r="V10" i="13"/>
  <c r="T10" i="13"/>
  <c r="Y9" i="13"/>
  <c r="X9" i="13"/>
  <c r="W9" i="13"/>
  <c r="V9" i="13"/>
  <c r="T9" i="13"/>
  <c r="Y8" i="13"/>
  <c r="X8" i="13"/>
  <c r="W8" i="13"/>
  <c r="V8" i="13"/>
  <c r="T8" i="13"/>
  <c r="Y7" i="13"/>
  <c r="X7" i="13"/>
  <c r="W7" i="13"/>
  <c r="V7" i="13"/>
  <c r="T7" i="13"/>
  <c r="Y6" i="13"/>
  <c r="X6" i="13"/>
  <c r="W6" i="13"/>
  <c r="V6" i="13"/>
  <c r="T6" i="13"/>
  <c r="Y5" i="13"/>
  <c r="X5" i="13"/>
  <c r="W5" i="13"/>
  <c r="V5" i="13"/>
  <c r="T5" i="13"/>
  <c r="Y4" i="13"/>
  <c r="X4" i="13"/>
  <c r="W4" i="13"/>
  <c r="V4" i="13"/>
  <c r="T4" i="13"/>
  <c r="Y3" i="13"/>
  <c r="X3" i="13"/>
  <c r="W3" i="13"/>
  <c r="V3" i="13"/>
  <c r="T3" i="13"/>
  <c r="Y2" i="13"/>
  <c r="X2" i="13"/>
  <c r="W2" i="13"/>
  <c r="V2" i="13"/>
  <c r="T2" i="13"/>
  <c r="Y1" i="13"/>
  <c r="X1" i="13"/>
  <c r="W1" i="13"/>
  <c r="V1" i="13"/>
  <c r="T1" i="13"/>
  <c r="C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1" i="13"/>
  <c r="Q8" i="10" l="1"/>
  <c r="Q9" i="10"/>
  <c r="Q10" i="10"/>
  <c r="Q11" i="10"/>
  <c r="Q7" i="10"/>
  <c r="X2" i="8" l="1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X20" i="8"/>
  <c r="X21" i="8"/>
  <c r="X22" i="8"/>
  <c r="X23" i="8"/>
  <c r="X24" i="8"/>
  <c r="X25" i="8"/>
  <c r="X26" i="8"/>
  <c r="X27" i="8"/>
  <c r="X28" i="8"/>
  <c r="X29" i="8"/>
  <c r="X30" i="8"/>
  <c r="X31" i="8"/>
  <c r="X32" i="8"/>
  <c r="X33" i="8"/>
  <c r="X34" i="8"/>
  <c r="X35" i="8"/>
  <c r="X36" i="8"/>
  <c r="X37" i="8"/>
  <c r="X1" i="8"/>
  <c r="W2" i="8" l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1" i="8"/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1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1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1" i="1"/>
  <c r="E3" i="10" l="1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2" i="10"/>
  <c r="B64" i="2"/>
  <c r="C64" i="2"/>
  <c r="D64" i="2"/>
  <c r="E64" i="2"/>
  <c r="F64" i="2"/>
  <c r="G64" i="2"/>
  <c r="H64" i="2"/>
  <c r="I64" i="2"/>
  <c r="J64" i="2"/>
  <c r="K64" i="2"/>
  <c r="B65" i="2"/>
  <c r="C65" i="2"/>
  <c r="D65" i="2"/>
  <c r="E65" i="2"/>
  <c r="F65" i="2"/>
  <c r="G65" i="2"/>
  <c r="H65" i="2"/>
  <c r="I65" i="2"/>
  <c r="J65" i="2"/>
  <c r="K65" i="2"/>
  <c r="B66" i="2"/>
  <c r="C66" i="2"/>
  <c r="D66" i="2"/>
  <c r="E66" i="2"/>
  <c r="L66" i="2" s="1"/>
  <c r="F66" i="2"/>
  <c r="G66" i="2"/>
  <c r="H66" i="2"/>
  <c r="I66" i="2"/>
  <c r="J66" i="2"/>
  <c r="K66" i="2"/>
  <c r="M66" i="2"/>
  <c r="B67" i="2"/>
  <c r="C67" i="2"/>
  <c r="D67" i="2"/>
  <c r="E67" i="2"/>
  <c r="F67" i="2"/>
  <c r="G67" i="2"/>
  <c r="H67" i="2"/>
  <c r="I67" i="2"/>
  <c r="J67" i="2"/>
  <c r="K67" i="2"/>
  <c r="B68" i="2"/>
  <c r="C68" i="2"/>
  <c r="D68" i="2"/>
  <c r="E68" i="2"/>
  <c r="F68" i="2"/>
  <c r="G68" i="2"/>
  <c r="H68" i="2"/>
  <c r="I68" i="2"/>
  <c r="J68" i="2"/>
  <c r="K68" i="2"/>
  <c r="B69" i="2"/>
  <c r="C69" i="2"/>
  <c r="D69" i="2"/>
  <c r="E69" i="2"/>
  <c r="F69" i="2"/>
  <c r="G69" i="2"/>
  <c r="H69" i="2"/>
  <c r="I69" i="2"/>
  <c r="J69" i="2"/>
  <c r="K69" i="2"/>
  <c r="B70" i="2"/>
  <c r="C70" i="2"/>
  <c r="D70" i="2"/>
  <c r="E70" i="2"/>
  <c r="F70" i="2"/>
  <c r="G70" i="2"/>
  <c r="H70" i="2"/>
  <c r="I70" i="2"/>
  <c r="J70" i="2"/>
  <c r="K70" i="2"/>
  <c r="B71" i="2"/>
  <c r="C71" i="2"/>
  <c r="D71" i="2"/>
  <c r="E71" i="2"/>
  <c r="F71" i="2"/>
  <c r="G71" i="2"/>
  <c r="H71" i="2"/>
  <c r="I71" i="2"/>
  <c r="J71" i="2"/>
  <c r="K71" i="2"/>
  <c r="B72" i="2"/>
  <c r="C72" i="2"/>
  <c r="D72" i="2"/>
  <c r="E72" i="2"/>
  <c r="L72" i="2" s="1"/>
  <c r="F72" i="2"/>
  <c r="G72" i="2"/>
  <c r="H72" i="2"/>
  <c r="I72" i="2"/>
  <c r="J72" i="2"/>
  <c r="K72" i="2"/>
  <c r="B73" i="2"/>
  <c r="C73" i="2"/>
  <c r="D73" i="2"/>
  <c r="E73" i="2"/>
  <c r="F73" i="2"/>
  <c r="G73" i="2"/>
  <c r="H73" i="2"/>
  <c r="I73" i="2"/>
  <c r="J73" i="2"/>
  <c r="K73" i="2"/>
  <c r="B74" i="2"/>
  <c r="C74" i="2"/>
  <c r="D74" i="2"/>
  <c r="E74" i="2"/>
  <c r="F74" i="2"/>
  <c r="G74" i="2"/>
  <c r="H74" i="2"/>
  <c r="I74" i="2"/>
  <c r="J74" i="2"/>
  <c r="K74" i="2"/>
  <c r="B75" i="2"/>
  <c r="C75" i="2"/>
  <c r="D75" i="2"/>
  <c r="E75" i="2"/>
  <c r="F75" i="2"/>
  <c r="G75" i="2"/>
  <c r="H75" i="2"/>
  <c r="I75" i="2"/>
  <c r="J75" i="2"/>
  <c r="K75" i="2"/>
  <c r="B76" i="2"/>
  <c r="C76" i="2"/>
  <c r="D76" i="2"/>
  <c r="E76" i="2"/>
  <c r="F76" i="2"/>
  <c r="G76" i="2"/>
  <c r="H76" i="2"/>
  <c r="I76" i="2"/>
  <c r="J76" i="2"/>
  <c r="K76" i="2"/>
  <c r="B77" i="2"/>
  <c r="C77" i="2"/>
  <c r="D77" i="2"/>
  <c r="E77" i="2"/>
  <c r="F77" i="2"/>
  <c r="G77" i="2"/>
  <c r="H77" i="2"/>
  <c r="I77" i="2"/>
  <c r="J77" i="2"/>
  <c r="K77" i="2"/>
  <c r="B78" i="2"/>
  <c r="C78" i="2"/>
  <c r="D78" i="2"/>
  <c r="E78" i="2"/>
  <c r="F78" i="2"/>
  <c r="G78" i="2"/>
  <c r="H78" i="2"/>
  <c r="I78" i="2"/>
  <c r="J78" i="2"/>
  <c r="K78" i="2"/>
  <c r="B79" i="2"/>
  <c r="C79" i="2"/>
  <c r="D79" i="2"/>
  <c r="E79" i="2"/>
  <c r="L79" i="2" s="1"/>
  <c r="F79" i="2"/>
  <c r="G79" i="2"/>
  <c r="H79" i="2"/>
  <c r="I79" i="2"/>
  <c r="J79" i="2"/>
  <c r="K79" i="2"/>
  <c r="M79" i="2"/>
  <c r="B80" i="2"/>
  <c r="C80" i="2"/>
  <c r="D80" i="2"/>
  <c r="E80" i="2"/>
  <c r="F80" i="2"/>
  <c r="G80" i="2"/>
  <c r="H80" i="2"/>
  <c r="I80" i="2"/>
  <c r="J80" i="2"/>
  <c r="K80" i="2"/>
  <c r="B81" i="2"/>
  <c r="C81" i="2"/>
  <c r="D81" i="2"/>
  <c r="E81" i="2"/>
  <c r="L81" i="2" s="1"/>
  <c r="F81" i="2"/>
  <c r="G81" i="2"/>
  <c r="H81" i="2"/>
  <c r="I81" i="2"/>
  <c r="J81" i="2"/>
  <c r="K81" i="2"/>
  <c r="B82" i="2"/>
  <c r="C82" i="2"/>
  <c r="D82" i="2"/>
  <c r="E82" i="2"/>
  <c r="F82" i="2"/>
  <c r="G82" i="2"/>
  <c r="H82" i="2"/>
  <c r="I82" i="2"/>
  <c r="J82" i="2"/>
  <c r="K82" i="2"/>
  <c r="B83" i="2"/>
  <c r="C83" i="2"/>
  <c r="D83" i="2"/>
  <c r="E83" i="2"/>
  <c r="F83" i="2"/>
  <c r="G83" i="2"/>
  <c r="H83" i="2"/>
  <c r="I83" i="2"/>
  <c r="J83" i="2"/>
  <c r="K83" i="2"/>
  <c r="B84" i="2"/>
  <c r="C84" i="2"/>
  <c r="D84" i="2"/>
  <c r="E84" i="2"/>
  <c r="F84" i="2"/>
  <c r="G84" i="2"/>
  <c r="H84" i="2"/>
  <c r="I84" i="2"/>
  <c r="J84" i="2"/>
  <c r="K84" i="2"/>
  <c r="B85" i="2"/>
  <c r="C85" i="2"/>
  <c r="D85" i="2"/>
  <c r="E85" i="2"/>
  <c r="F85" i="2"/>
  <c r="G85" i="2"/>
  <c r="H85" i="2"/>
  <c r="I85" i="2"/>
  <c r="J85" i="2"/>
  <c r="K85" i="2"/>
  <c r="B86" i="2"/>
  <c r="C86" i="2"/>
  <c r="D86" i="2"/>
  <c r="E86" i="2"/>
  <c r="F86" i="2"/>
  <c r="G86" i="2"/>
  <c r="H86" i="2"/>
  <c r="I86" i="2"/>
  <c r="J86" i="2"/>
  <c r="K86" i="2"/>
  <c r="B87" i="2"/>
  <c r="C87" i="2"/>
  <c r="D87" i="2"/>
  <c r="E87" i="2"/>
  <c r="F87" i="2"/>
  <c r="G87" i="2"/>
  <c r="H87" i="2"/>
  <c r="I87" i="2"/>
  <c r="J87" i="2"/>
  <c r="K87" i="2"/>
  <c r="B88" i="2"/>
  <c r="C88" i="2"/>
  <c r="D88" i="2"/>
  <c r="E88" i="2"/>
  <c r="F88" i="2"/>
  <c r="G88" i="2"/>
  <c r="H88" i="2"/>
  <c r="I88" i="2"/>
  <c r="J88" i="2"/>
  <c r="K88" i="2"/>
  <c r="B89" i="2"/>
  <c r="C89" i="2"/>
  <c r="D89" i="2"/>
  <c r="E89" i="2"/>
  <c r="F89" i="2"/>
  <c r="G89" i="2"/>
  <c r="H89" i="2"/>
  <c r="I89" i="2"/>
  <c r="J89" i="2"/>
  <c r="K89" i="2"/>
  <c r="B90" i="2"/>
  <c r="C90" i="2"/>
  <c r="D90" i="2"/>
  <c r="E90" i="2"/>
  <c r="F90" i="2"/>
  <c r="G90" i="2"/>
  <c r="H90" i="2"/>
  <c r="I90" i="2"/>
  <c r="J90" i="2"/>
  <c r="K90" i="2"/>
  <c r="B91" i="2"/>
  <c r="C91" i="2"/>
  <c r="D91" i="2"/>
  <c r="E91" i="2"/>
  <c r="F91" i="2"/>
  <c r="G91" i="2"/>
  <c r="H91" i="2"/>
  <c r="I91" i="2"/>
  <c r="J91" i="2"/>
  <c r="K91" i="2"/>
  <c r="B92" i="2"/>
  <c r="C92" i="2"/>
  <c r="D92" i="2"/>
  <c r="E92" i="2"/>
  <c r="F92" i="2"/>
  <c r="G92" i="2"/>
  <c r="H92" i="2"/>
  <c r="I92" i="2"/>
  <c r="J92" i="2"/>
  <c r="K92" i="2"/>
  <c r="B93" i="2"/>
  <c r="C93" i="2"/>
  <c r="D93" i="2"/>
  <c r="E93" i="2"/>
  <c r="F93" i="2"/>
  <c r="G93" i="2"/>
  <c r="H93" i="2"/>
  <c r="I93" i="2"/>
  <c r="J93" i="2"/>
  <c r="K93" i="2"/>
  <c r="B94" i="2"/>
  <c r="C94" i="2"/>
  <c r="D94" i="2"/>
  <c r="E94" i="2"/>
  <c r="F94" i="2"/>
  <c r="G94" i="2"/>
  <c r="H94" i="2"/>
  <c r="I94" i="2"/>
  <c r="J94" i="2"/>
  <c r="K94" i="2"/>
  <c r="B95" i="2"/>
  <c r="C95" i="2"/>
  <c r="D95" i="2"/>
  <c r="E95" i="2"/>
  <c r="F95" i="2"/>
  <c r="G95" i="2"/>
  <c r="H95" i="2"/>
  <c r="I95" i="2"/>
  <c r="J95" i="2"/>
  <c r="K95" i="2"/>
  <c r="B96" i="2"/>
  <c r="C96" i="2"/>
  <c r="D96" i="2"/>
  <c r="E96" i="2"/>
  <c r="F96" i="2"/>
  <c r="G96" i="2"/>
  <c r="H96" i="2"/>
  <c r="I96" i="2"/>
  <c r="J96" i="2"/>
  <c r="K96" i="2"/>
  <c r="B97" i="2"/>
  <c r="C97" i="2"/>
  <c r="D97" i="2"/>
  <c r="E97" i="2"/>
  <c r="F97" i="2"/>
  <c r="G97" i="2"/>
  <c r="H97" i="2"/>
  <c r="I97" i="2"/>
  <c r="J97" i="2"/>
  <c r="K97" i="2"/>
  <c r="B98" i="2"/>
  <c r="C98" i="2"/>
  <c r="D98" i="2"/>
  <c r="E98" i="2"/>
  <c r="F98" i="2"/>
  <c r="G98" i="2"/>
  <c r="H98" i="2"/>
  <c r="I98" i="2"/>
  <c r="J98" i="2"/>
  <c r="K98" i="2"/>
  <c r="B99" i="2"/>
  <c r="C99" i="2"/>
  <c r="D99" i="2"/>
  <c r="E99" i="2"/>
  <c r="F99" i="2"/>
  <c r="G99" i="2"/>
  <c r="H99" i="2"/>
  <c r="I99" i="2"/>
  <c r="J99" i="2"/>
  <c r="K99" i="2"/>
  <c r="B100" i="2"/>
  <c r="C100" i="2"/>
  <c r="D100" i="2"/>
  <c r="E100" i="2"/>
  <c r="F100" i="2"/>
  <c r="G100" i="2"/>
  <c r="H100" i="2"/>
  <c r="I100" i="2"/>
  <c r="J100" i="2"/>
  <c r="K100" i="2"/>
  <c r="B101" i="2"/>
  <c r="C101" i="2"/>
  <c r="D101" i="2"/>
  <c r="E101" i="2"/>
  <c r="F101" i="2"/>
  <c r="G101" i="2"/>
  <c r="H101" i="2"/>
  <c r="I101" i="2"/>
  <c r="J101" i="2"/>
  <c r="K101" i="2"/>
  <c r="B102" i="2"/>
  <c r="C102" i="2"/>
  <c r="D102" i="2"/>
  <c r="E102" i="2"/>
  <c r="F102" i="2"/>
  <c r="G102" i="2"/>
  <c r="H102" i="2"/>
  <c r="I102" i="2"/>
  <c r="J102" i="2"/>
  <c r="K102" i="2"/>
  <c r="B103" i="2"/>
  <c r="C103" i="2"/>
  <c r="D103" i="2"/>
  <c r="E103" i="2"/>
  <c r="F103" i="2"/>
  <c r="G103" i="2"/>
  <c r="H103" i="2"/>
  <c r="I103" i="2"/>
  <c r="J103" i="2"/>
  <c r="K103" i="2"/>
  <c r="B104" i="2"/>
  <c r="C104" i="2"/>
  <c r="D104" i="2"/>
  <c r="E104" i="2"/>
  <c r="F104" i="2"/>
  <c r="G104" i="2"/>
  <c r="H104" i="2"/>
  <c r="I104" i="2"/>
  <c r="J104" i="2"/>
  <c r="K104" i="2"/>
  <c r="B105" i="2"/>
  <c r="C105" i="2"/>
  <c r="D105" i="2"/>
  <c r="E105" i="2"/>
  <c r="F105" i="2"/>
  <c r="G105" i="2"/>
  <c r="H105" i="2"/>
  <c r="I105" i="2"/>
  <c r="J105" i="2"/>
  <c r="K105" i="2"/>
  <c r="B106" i="2"/>
  <c r="C106" i="2"/>
  <c r="D106" i="2"/>
  <c r="E106" i="2"/>
  <c r="F106" i="2"/>
  <c r="G106" i="2"/>
  <c r="H106" i="2"/>
  <c r="I106" i="2"/>
  <c r="J106" i="2"/>
  <c r="K106" i="2"/>
  <c r="B107" i="2"/>
  <c r="C107" i="2"/>
  <c r="D107" i="2"/>
  <c r="E107" i="2"/>
  <c r="F107" i="2"/>
  <c r="G107" i="2"/>
  <c r="H107" i="2"/>
  <c r="I107" i="2"/>
  <c r="J107" i="2"/>
  <c r="K107" i="2"/>
  <c r="B108" i="2"/>
  <c r="C108" i="2"/>
  <c r="D108" i="2"/>
  <c r="E108" i="2"/>
  <c r="F108" i="2"/>
  <c r="G108" i="2"/>
  <c r="H108" i="2"/>
  <c r="I108" i="2"/>
  <c r="J108" i="2"/>
  <c r="K108" i="2"/>
  <c r="B109" i="2"/>
  <c r="C109" i="2"/>
  <c r="D109" i="2"/>
  <c r="E109" i="2"/>
  <c r="F109" i="2"/>
  <c r="G109" i="2"/>
  <c r="H109" i="2"/>
  <c r="I109" i="2"/>
  <c r="J109" i="2"/>
  <c r="K109" i="2"/>
  <c r="B110" i="2"/>
  <c r="C110" i="2"/>
  <c r="D110" i="2"/>
  <c r="E110" i="2"/>
  <c r="F110" i="2"/>
  <c r="G110" i="2"/>
  <c r="H110" i="2"/>
  <c r="I110" i="2"/>
  <c r="J110" i="2"/>
  <c r="K110" i="2"/>
  <c r="B111" i="2"/>
  <c r="C111" i="2"/>
  <c r="D111" i="2"/>
  <c r="E111" i="2"/>
  <c r="F111" i="2"/>
  <c r="G111" i="2"/>
  <c r="H111" i="2"/>
  <c r="I111" i="2"/>
  <c r="J111" i="2"/>
  <c r="K111" i="2"/>
  <c r="B112" i="2"/>
  <c r="C112" i="2"/>
  <c r="D112" i="2"/>
  <c r="E112" i="2"/>
  <c r="F112" i="2"/>
  <c r="G112" i="2"/>
  <c r="H112" i="2"/>
  <c r="I112" i="2"/>
  <c r="J112" i="2"/>
  <c r="K112" i="2"/>
  <c r="B113" i="2"/>
  <c r="C113" i="2"/>
  <c r="D113" i="2"/>
  <c r="E113" i="2"/>
  <c r="F113" i="2"/>
  <c r="G113" i="2"/>
  <c r="H113" i="2"/>
  <c r="I113" i="2"/>
  <c r="J113" i="2"/>
  <c r="K113" i="2"/>
  <c r="B114" i="2"/>
  <c r="C114" i="2"/>
  <c r="D114" i="2"/>
  <c r="E114" i="2"/>
  <c r="F114" i="2"/>
  <c r="G114" i="2"/>
  <c r="H114" i="2"/>
  <c r="I114" i="2"/>
  <c r="J114" i="2"/>
  <c r="K114" i="2"/>
  <c r="B115" i="2"/>
  <c r="C115" i="2"/>
  <c r="D115" i="2"/>
  <c r="E115" i="2"/>
  <c r="F115" i="2"/>
  <c r="G115" i="2"/>
  <c r="H115" i="2"/>
  <c r="I115" i="2"/>
  <c r="J115" i="2"/>
  <c r="K115" i="2"/>
  <c r="B116" i="2"/>
  <c r="C116" i="2"/>
  <c r="D116" i="2"/>
  <c r="E116" i="2"/>
  <c r="F116" i="2"/>
  <c r="G116" i="2"/>
  <c r="H116" i="2"/>
  <c r="I116" i="2"/>
  <c r="J116" i="2"/>
  <c r="K116" i="2"/>
  <c r="B117" i="2"/>
  <c r="C117" i="2"/>
  <c r="D117" i="2"/>
  <c r="E117" i="2"/>
  <c r="F117" i="2"/>
  <c r="G117" i="2"/>
  <c r="H117" i="2"/>
  <c r="I117" i="2"/>
  <c r="J117" i="2"/>
  <c r="K117" i="2"/>
  <c r="B118" i="2"/>
  <c r="C118" i="2"/>
  <c r="D118" i="2"/>
  <c r="E118" i="2"/>
  <c r="F118" i="2"/>
  <c r="G118" i="2"/>
  <c r="H118" i="2"/>
  <c r="I118" i="2"/>
  <c r="J118" i="2"/>
  <c r="K118" i="2"/>
  <c r="B119" i="2"/>
  <c r="C119" i="2"/>
  <c r="D119" i="2"/>
  <c r="E119" i="2"/>
  <c r="F119" i="2"/>
  <c r="G119" i="2"/>
  <c r="H119" i="2"/>
  <c r="I119" i="2"/>
  <c r="J119" i="2"/>
  <c r="K119" i="2"/>
  <c r="B120" i="2"/>
  <c r="C120" i="2"/>
  <c r="D120" i="2"/>
  <c r="E120" i="2"/>
  <c r="F120" i="2"/>
  <c r="G120" i="2"/>
  <c r="H120" i="2"/>
  <c r="I120" i="2"/>
  <c r="J120" i="2"/>
  <c r="K120" i="2"/>
  <c r="B121" i="2"/>
  <c r="C121" i="2"/>
  <c r="D121" i="2"/>
  <c r="E121" i="2"/>
  <c r="F121" i="2"/>
  <c r="G121" i="2"/>
  <c r="H121" i="2"/>
  <c r="I121" i="2"/>
  <c r="J121" i="2"/>
  <c r="K121" i="2"/>
  <c r="B122" i="2"/>
  <c r="C122" i="2"/>
  <c r="D122" i="2"/>
  <c r="E122" i="2"/>
  <c r="F122" i="2"/>
  <c r="G122" i="2"/>
  <c r="H122" i="2"/>
  <c r="I122" i="2"/>
  <c r="J122" i="2"/>
  <c r="K122" i="2"/>
  <c r="B123" i="2"/>
  <c r="C123" i="2"/>
  <c r="D123" i="2"/>
  <c r="E123" i="2"/>
  <c r="F123" i="2"/>
  <c r="G123" i="2"/>
  <c r="H123" i="2"/>
  <c r="I123" i="2"/>
  <c r="J123" i="2"/>
  <c r="K123" i="2"/>
  <c r="B124" i="2"/>
  <c r="C124" i="2"/>
  <c r="D124" i="2"/>
  <c r="E124" i="2"/>
  <c r="F124" i="2"/>
  <c r="G124" i="2"/>
  <c r="H124" i="2"/>
  <c r="I124" i="2"/>
  <c r="J124" i="2"/>
  <c r="K124" i="2"/>
  <c r="B125" i="2"/>
  <c r="C125" i="2"/>
  <c r="D125" i="2"/>
  <c r="E125" i="2"/>
  <c r="F125" i="2"/>
  <c r="G125" i="2"/>
  <c r="H125" i="2"/>
  <c r="I125" i="2"/>
  <c r="J125" i="2"/>
  <c r="K125" i="2"/>
  <c r="B126" i="2"/>
  <c r="C126" i="2"/>
  <c r="D126" i="2"/>
  <c r="E126" i="2"/>
  <c r="F126" i="2"/>
  <c r="G126" i="2"/>
  <c r="H126" i="2"/>
  <c r="I126" i="2"/>
  <c r="J126" i="2"/>
  <c r="K126" i="2"/>
  <c r="B127" i="2"/>
  <c r="C127" i="2"/>
  <c r="D127" i="2"/>
  <c r="E127" i="2"/>
  <c r="F127" i="2"/>
  <c r="G127" i="2"/>
  <c r="H127" i="2"/>
  <c r="I127" i="2"/>
  <c r="J127" i="2"/>
  <c r="K127" i="2"/>
  <c r="B128" i="2"/>
  <c r="C128" i="2"/>
  <c r="D128" i="2"/>
  <c r="E128" i="2"/>
  <c r="F128" i="2"/>
  <c r="G128" i="2"/>
  <c r="H128" i="2"/>
  <c r="I128" i="2"/>
  <c r="J128" i="2"/>
  <c r="K128" i="2"/>
  <c r="B129" i="2"/>
  <c r="C129" i="2"/>
  <c r="D129" i="2"/>
  <c r="E129" i="2"/>
  <c r="F129" i="2"/>
  <c r="G129" i="2"/>
  <c r="H129" i="2"/>
  <c r="I129" i="2"/>
  <c r="J129" i="2"/>
  <c r="K129" i="2"/>
  <c r="B130" i="2"/>
  <c r="C130" i="2"/>
  <c r="D130" i="2"/>
  <c r="E130" i="2"/>
  <c r="F130" i="2"/>
  <c r="G130" i="2"/>
  <c r="H130" i="2"/>
  <c r="I130" i="2"/>
  <c r="J130" i="2"/>
  <c r="K130" i="2"/>
  <c r="B131" i="2"/>
  <c r="C131" i="2"/>
  <c r="D131" i="2"/>
  <c r="E131" i="2"/>
  <c r="F131" i="2"/>
  <c r="G131" i="2"/>
  <c r="H131" i="2"/>
  <c r="I131" i="2"/>
  <c r="J131" i="2"/>
  <c r="K131" i="2"/>
  <c r="B132" i="2"/>
  <c r="C132" i="2"/>
  <c r="D132" i="2"/>
  <c r="E132" i="2"/>
  <c r="F132" i="2"/>
  <c r="G132" i="2"/>
  <c r="H132" i="2"/>
  <c r="I132" i="2"/>
  <c r="J132" i="2"/>
  <c r="K132" i="2"/>
  <c r="B133" i="2"/>
  <c r="C133" i="2"/>
  <c r="D133" i="2"/>
  <c r="E133" i="2"/>
  <c r="F133" i="2"/>
  <c r="G133" i="2"/>
  <c r="H133" i="2"/>
  <c r="I133" i="2"/>
  <c r="J133" i="2"/>
  <c r="K133" i="2"/>
  <c r="B134" i="2"/>
  <c r="C134" i="2"/>
  <c r="D134" i="2"/>
  <c r="E134" i="2"/>
  <c r="F134" i="2"/>
  <c r="G134" i="2"/>
  <c r="H134" i="2"/>
  <c r="I134" i="2"/>
  <c r="J134" i="2"/>
  <c r="K134" i="2"/>
  <c r="B135" i="2"/>
  <c r="C135" i="2"/>
  <c r="D135" i="2"/>
  <c r="E135" i="2"/>
  <c r="F135" i="2"/>
  <c r="G135" i="2"/>
  <c r="H135" i="2"/>
  <c r="I135" i="2"/>
  <c r="J135" i="2"/>
  <c r="K135" i="2"/>
  <c r="B136" i="2"/>
  <c r="C136" i="2"/>
  <c r="D136" i="2"/>
  <c r="E136" i="2"/>
  <c r="F136" i="2"/>
  <c r="G136" i="2"/>
  <c r="H136" i="2"/>
  <c r="I136" i="2"/>
  <c r="J136" i="2"/>
  <c r="K136" i="2"/>
  <c r="B137" i="2"/>
  <c r="C137" i="2"/>
  <c r="D137" i="2"/>
  <c r="E137" i="2"/>
  <c r="F137" i="2"/>
  <c r="G137" i="2"/>
  <c r="H137" i="2"/>
  <c r="I137" i="2"/>
  <c r="J137" i="2"/>
  <c r="K137" i="2"/>
  <c r="B138" i="2"/>
  <c r="C138" i="2"/>
  <c r="D138" i="2"/>
  <c r="E138" i="2"/>
  <c r="F138" i="2"/>
  <c r="G138" i="2"/>
  <c r="H138" i="2"/>
  <c r="I138" i="2"/>
  <c r="J138" i="2"/>
  <c r="K138" i="2"/>
  <c r="B139" i="2"/>
  <c r="C139" i="2"/>
  <c r="D139" i="2"/>
  <c r="E139" i="2"/>
  <c r="F139" i="2"/>
  <c r="G139" i="2"/>
  <c r="H139" i="2"/>
  <c r="I139" i="2"/>
  <c r="J139" i="2"/>
  <c r="K139" i="2"/>
  <c r="B140" i="2"/>
  <c r="C140" i="2"/>
  <c r="D140" i="2"/>
  <c r="E140" i="2"/>
  <c r="F140" i="2"/>
  <c r="G140" i="2"/>
  <c r="H140" i="2"/>
  <c r="I140" i="2"/>
  <c r="J140" i="2"/>
  <c r="K140" i="2"/>
  <c r="B141" i="2"/>
  <c r="C141" i="2"/>
  <c r="D141" i="2"/>
  <c r="E141" i="2"/>
  <c r="F141" i="2"/>
  <c r="G141" i="2"/>
  <c r="H141" i="2"/>
  <c r="I141" i="2"/>
  <c r="J141" i="2"/>
  <c r="K141" i="2"/>
  <c r="B142" i="2"/>
  <c r="C142" i="2"/>
  <c r="D142" i="2"/>
  <c r="E142" i="2"/>
  <c r="F142" i="2"/>
  <c r="G142" i="2"/>
  <c r="H142" i="2"/>
  <c r="I142" i="2"/>
  <c r="J142" i="2"/>
  <c r="K142" i="2"/>
  <c r="B143" i="2"/>
  <c r="C143" i="2"/>
  <c r="D143" i="2"/>
  <c r="E143" i="2"/>
  <c r="F143" i="2"/>
  <c r="G143" i="2"/>
  <c r="H143" i="2"/>
  <c r="I143" i="2"/>
  <c r="J143" i="2"/>
  <c r="K143" i="2"/>
  <c r="B144" i="2"/>
  <c r="C144" i="2"/>
  <c r="D144" i="2"/>
  <c r="E144" i="2"/>
  <c r="F144" i="2"/>
  <c r="G144" i="2"/>
  <c r="H144" i="2"/>
  <c r="I144" i="2"/>
  <c r="J144" i="2"/>
  <c r="K144" i="2"/>
  <c r="B145" i="2"/>
  <c r="C145" i="2"/>
  <c r="D145" i="2"/>
  <c r="E145" i="2"/>
  <c r="F145" i="2"/>
  <c r="G145" i="2"/>
  <c r="H145" i="2"/>
  <c r="I145" i="2"/>
  <c r="J145" i="2"/>
  <c r="K145" i="2"/>
  <c r="B146" i="2"/>
  <c r="C146" i="2"/>
  <c r="D146" i="2"/>
  <c r="E146" i="2"/>
  <c r="F146" i="2"/>
  <c r="G146" i="2"/>
  <c r="H146" i="2"/>
  <c r="I146" i="2"/>
  <c r="J146" i="2"/>
  <c r="K146" i="2"/>
  <c r="B147" i="2"/>
  <c r="C147" i="2"/>
  <c r="D147" i="2"/>
  <c r="E147" i="2"/>
  <c r="F147" i="2"/>
  <c r="G147" i="2"/>
  <c r="H147" i="2"/>
  <c r="I147" i="2"/>
  <c r="J147" i="2"/>
  <c r="K147" i="2"/>
  <c r="B148" i="2"/>
  <c r="C148" i="2"/>
  <c r="D148" i="2"/>
  <c r="E148" i="2"/>
  <c r="F148" i="2"/>
  <c r="G148" i="2"/>
  <c r="H148" i="2"/>
  <c r="I148" i="2"/>
  <c r="J148" i="2"/>
  <c r="K148" i="2"/>
  <c r="B149" i="2"/>
  <c r="C149" i="2"/>
  <c r="D149" i="2"/>
  <c r="E149" i="2"/>
  <c r="F149" i="2"/>
  <c r="G149" i="2"/>
  <c r="H149" i="2"/>
  <c r="I149" i="2"/>
  <c r="J149" i="2"/>
  <c r="K149" i="2"/>
  <c r="B150" i="2"/>
  <c r="C150" i="2"/>
  <c r="D150" i="2"/>
  <c r="E150" i="2"/>
  <c r="F150" i="2"/>
  <c r="G150" i="2"/>
  <c r="H150" i="2"/>
  <c r="I150" i="2"/>
  <c r="J150" i="2"/>
  <c r="K150" i="2"/>
  <c r="B151" i="2"/>
  <c r="C151" i="2"/>
  <c r="D151" i="2"/>
  <c r="E151" i="2"/>
  <c r="F151" i="2"/>
  <c r="G151" i="2"/>
  <c r="H151" i="2"/>
  <c r="I151" i="2"/>
  <c r="J151" i="2"/>
  <c r="K151" i="2"/>
  <c r="B37" i="8"/>
  <c r="B152" i="2"/>
  <c r="C152" i="2"/>
  <c r="D152" i="2"/>
  <c r="E152" i="2"/>
  <c r="L152" i="2" s="1"/>
  <c r="F152" i="2"/>
  <c r="G152" i="2"/>
  <c r="H152" i="2"/>
  <c r="I152" i="2"/>
  <c r="J152" i="2"/>
  <c r="K152" i="2"/>
  <c r="V2" i="8"/>
  <c r="V3" i="8"/>
  <c r="V4" i="8"/>
  <c r="V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1" i="8"/>
  <c r="M145" i="2" l="1"/>
  <c r="L145" i="2"/>
  <c r="M141" i="2"/>
  <c r="L141" i="2"/>
  <c r="M113" i="2"/>
  <c r="L113" i="2"/>
  <c r="M105" i="2"/>
  <c r="L105" i="2"/>
  <c r="M101" i="2"/>
  <c r="L101" i="2"/>
  <c r="M97" i="2"/>
  <c r="L97" i="2"/>
  <c r="M89" i="2"/>
  <c r="L89" i="2"/>
  <c r="M78" i="2"/>
  <c r="L78" i="2"/>
  <c r="M74" i="2"/>
  <c r="L74" i="2"/>
  <c r="M70" i="2"/>
  <c r="L70" i="2"/>
  <c r="M137" i="2"/>
  <c r="L137" i="2"/>
  <c r="M125" i="2"/>
  <c r="L125" i="2"/>
  <c r="M117" i="2"/>
  <c r="L117" i="2"/>
  <c r="M93" i="2"/>
  <c r="L93" i="2"/>
  <c r="M85" i="2"/>
  <c r="L85" i="2"/>
  <c r="M148" i="2"/>
  <c r="L148" i="2"/>
  <c r="M144" i="2"/>
  <c r="L144" i="2"/>
  <c r="M140" i="2"/>
  <c r="L140" i="2"/>
  <c r="M136" i="2"/>
  <c r="L136" i="2"/>
  <c r="M132" i="2"/>
  <c r="L132" i="2"/>
  <c r="M128" i="2"/>
  <c r="L128" i="2"/>
  <c r="M124" i="2"/>
  <c r="L124" i="2"/>
  <c r="M120" i="2"/>
  <c r="L120" i="2"/>
  <c r="M116" i="2"/>
  <c r="L116" i="2"/>
  <c r="M112" i="2"/>
  <c r="L112" i="2"/>
  <c r="M108" i="2"/>
  <c r="L108" i="2"/>
  <c r="M104" i="2"/>
  <c r="L104" i="2"/>
  <c r="M100" i="2"/>
  <c r="L100" i="2"/>
  <c r="M96" i="2"/>
  <c r="L96" i="2"/>
  <c r="M92" i="2"/>
  <c r="L92" i="2"/>
  <c r="M88" i="2"/>
  <c r="L88" i="2"/>
  <c r="M84" i="2"/>
  <c r="L84" i="2"/>
  <c r="M81" i="2"/>
  <c r="M77" i="2"/>
  <c r="L77" i="2"/>
  <c r="M73" i="2"/>
  <c r="L73" i="2"/>
  <c r="M151" i="2"/>
  <c r="L151" i="2"/>
  <c r="M147" i="2"/>
  <c r="L147" i="2"/>
  <c r="M143" i="2"/>
  <c r="L143" i="2"/>
  <c r="M139" i="2"/>
  <c r="L139" i="2"/>
  <c r="M135" i="2"/>
  <c r="L135" i="2"/>
  <c r="M131" i="2"/>
  <c r="L131" i="2"/>
  <c r="M127" i="2"/>
  <c r="L127" i="2"/>
  <c r="M123" i="2"/>
  <c r="L123" i="2"/>
  <c r="M119" i="2"/>
  <c r="L119" i="2"/>
  <c r="M115" i="2"/>
  <c r="L115" i="2"/>
  <c r="M111" i="2"/>
  <c r="L111" i="2"/>
  <c r="M107" i="2"/>
  <c r="L107" i="2"/>
  <c r="M103" i="2"/>
  <c r="L103" i="2"/>
  <c r="M99" i="2"/>
  <c r="L99" i="2"/>
  <c r="M95" i="2"/>
  <c r="L95" i="2"/>
  <c r="M91" i="2"/>
  <c r="L91" i="2"/>
  <c r="M87" i="2"/>
  <c r="L87" i="2"/>
  <c r="M83" i="2"/>
  <c r="L83" i="2"/>
  <c r="M76" i="2"/>
  <c r="L76" i="2"/>
  <c r="M65" i="2"/>
  <c r="L65" i="2"/>
  <c r="M129" i="2"/>
  <c r="L129" i="2"/>
  <c r="M80" i="2"/>
  <c r="L80" i="2"/>
  <c r="M69" i="2"/>
  <c r="L69" i="2"/>
  <c r="M68" i="2"/>
  <c r="L68" i="2"/>
  <c r="M133" i="2"/>
  <c r="L133" i="2"/>
  <c r="M121" i="2"/>
  <c r="L121" i="2"/>
  <c r="M109" i="2"/>
  <c r="L109" i="2"/>
  <c r="M150" i="2"/>
  <c r="L150" i="2"/>
  <c r="M146" i="2"/>
  <c r="L146" i="2"/>
  <c r="M142" i="2"/>
  <c r="L142" i="2"/>
  <c r="M138" i="2"/>
  <c r="L138" i="2"/>
  <c r="M134" i="2"/>
  <c r="L134" i="2"/>
  <c r="M130" i="2"/>
  <c r="L130" i="2"/>
  <c r="M126" i="2"/>
  <c r="L126" i="2"/>
  <c r="M122" i="2"/>
  <c r="L122" i="2"/>
  <c r="M118" i="2"/>
  <c r="L118" i="2"/>
  <c r="M114" i="2"/>
  <c r="L114" i="2"/>
  <c r="M110" i="2"/>
  <c r="L110" i="2"/>
  <c r="M106" i="2"/>
  <c r="L106" i="2"/>
  <c r="M102" i="2"/>
  <c r="L102" i="2"/>
  <c r="M98" i="2"/>
  <c r="L98" i="2"/>
  <c r="M94" i="2"/>
  <c r="L94" i="2"/>
  <c r="M90" i="2"/>
  <c r="L90" i="2"/>
  <c r="M86" i="2"/>
  <c r="L86" i="2"/>
  <c r="M82" i="2"/>
  <c r="L82" i="2"/>
  <c r="M75" i="2"/>
  <c r="L75" i="2"/>
  <c r="M72" i="2"/>
  <c r="M64" i="2"/>
  <c r="L64" i="2"/>
  <c r="M149" i="2"/>
  <c r="L149" i="2"/>
  <c r="M71" i="2"/>
  <c r="L71" i="2"/>
  <c r="M67" i="2"/>
  <c r="L67" i="2"/>
  <c r="U2" i="8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1" i="8"/>
  <c r="S2" i="8"/>
  <c r="T2" i="8"/>
  <c r="S3" i="8"/>
  <c r="T3" i="8"/>
  <c r="S4" i="8"/>
  <c r="T4" i="8"/>
  <c r="S5" i="8"/>
  <c r="T5" i="8"/>
  <c r="S6" i="8"/>
  <c r="T6" i="8"/>
  <c r="S7" i="8"/>
  <c r="T7" i="8"/>
  <c r="S8" i="8"/>
  <c r="T8" i="8"/>
  <c r="S9" i="8"/>
  <c r="T9" i="8"/>
  <c r="S10" i="8"/>
  <c r="T10" i="8"/>
  <c r="S11" i="8"/>
  <c r="T11" i="8"/>
  <c r="S12" i="8"/>
  <c r="T12" i="8"/>
  <c r="S13" i="8"/>
  <c r="T13" i="8"/>
  <c r="S14" i="8"/>
  <c r="T14" i="8"/>
  <c r="S15" i="8"/>
  <c r="T15" i="8"/>
  <c r="S16" i="8"/>
  <c r="T16" i="8"/>
  <c r="S17" i="8"/>
  <c r="T17" i="8"/>
  <c r="S18" i="8"/>
  <c r="T18" i="8"/>
  <c r="S19" i="8"/>
  <c r="T19" i="8"/>
  <c r="S20" i="8"/>
  <c r="T20" i="8"/>
  <c r="S21" i="8"/>
  <c r="T21" i="8"/>
  <c r="S22" i="8"/>
  <c r="T22" i="8"/>
  <c r="S23" i="8"/>
  <c r="T23" i="8"/>
  <c r="S24" i="8"/>
  <c r="T24" i="8"/>
  <c r="S25" i="8"/>
  <c r="T25" i="8"/>
  <c r="S26" i="8"/>
  <c r="T26" i="8"/>
  <c r="S27" i="8"/>
  <c r="T27" i="8"/>
  <c r="S28" i="8"/>
  <c r="T28" i="8"/>
  <c r="S29" i="8"/>
  <c r="T29" i="8"/>
  <c r="S30" i="8"/>
  <c r="T30" i="8"/>
  <c r="S31" i="8"/>
  <c r="T31" i="8"/>
  <c r="S32" i="8"/>
  <c r="T32" i="8"/>
  <c r="S33" i="8"/>
  <c r="T33" i="8"/>
  <c r="S34" i="8"/>
  <c r="T34" i="8"/>
  <c r="S35" i="8"/>
  <c r="T35" i="8"/>
  <c r="S36" i="8"/>
  <c r="T36" i="8"/>
  <c r="S37" i="8"/>
  <c r="T37" i="8"/>
  <c r="T1" i="8"/>
  <c r="S1" i="8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1" i="8"/>
  <c r="D13" i="3" l="1"/>
  <c r="C17" i="3" l="1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16" i="3"/>
  <c r="G13" i="3"/>
  <c r="G12" i="3"/>
  <c r="E5" i="3"/>
  <c r="H4" i="3" s="1"/>
  <c r="G14" i="3" l="1"/>
  <c r="E4" i="3"/>
  <c r="G10" i="3"/>
  <c r="G7" i="3"/>
  <c r="G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teyssier</author>
  </authors>
  <commentList>
    <comment ref="S1" authorId="0" shapeId="0" xr:uid="{99ABE4CF-3C5E-4B0C-B89F-21003029EE18}">
      <text>
        <r>
          <rPr>
            <b/>
            <sz val="9"/>
            <color indexed="81"/>
            <rFont val="Tahoma"/>
            <family val="2"/>
          </rPr>
          <t xml:space="preserve">Ha/Hb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teyssier</author>
  </authors>
  <commentList>
    <comment ref="T1" authorId="0" shapeId="0" xr:uid="{BE989B0F-ED68-4BA4-9CEE-DD1E00F9B723}">
      <text>
        <r>
          <rPr>
            <b/>
            <sz val="9"/>
            <color indexed="81"/>
            <rFont val="Tahoma"/>
            <family val="2"/>
          </rPr>
          <t xml:space="preserve">Ha/Hb
</t>
        </r>
      </text>
    </comment>
  </commentList>
</comments>
</file>

<file path=xl/sharedStrings.xml><?xml version="1.0" encoding="utf-8"?>
<sst xmlns="http://schemas.openxmlformats.org/spreadsheetml/2006/main" count="5284" uniqueCount="1995">
  <si>
    <t>2015 APR 2</t>
  </si>
  <si>
    <t>2015 APR 10</t>
  </si>
  <si>
    <t>2015 APR 14</t>
  </si>
  <si>
    <t>31cmDK+23um1800lpm+</t>
  </si>
  <si>
    <t>Meade355mm+Atik460E</t>
  </si>
  <si>
    <t>date</t>
  </si>
  <si>
    <t>2015 MAR 3</t>
  </si>
  <si>
    <t>2015 MAR 9</t>
  </si>
  <si>
    <t>2015 MAR 20</t>
  </si>
  <si>
    <t>2014 DEC 26</t>
  </si>
  <si>
    <t>2014 DEC 31</t>
  </si>
  <si>
    <t>2015 MAY 2</t>
  </si>
  <si>
    <t>2015 MAY 8</t>
  </si>
  <si>
    <t>2015 MAY 18</t>
  </si>
  <si>
    <t>2015 MAY 25</t>
  </si>
  <si>
    <t>2015 MAY 28</t>
  </si>
  <si>
    <t>SC25cm_LISA</t>
  </si>
  <si>
    <t>25cmLH600Atik414</t>
  </si>
  <si>
    <t>25cmLH24K35u414exm</t>
  </si>
  <si>
    <t>2015 FEB 7</t>
  </si>
  <si>
    <t>2015 MAY 22</t>
  </si>
  <si>
    <t>2014 JUL 16</t>
  </si>
  <si>
    <t>2014 JUL 24</t>
  </si>
  <si>
    <t>2014 JUL 30</t>
  </si>
  <si>
    <t>2014 JUL 31</t>
  </si>
  <si>
    <t>2014 AUG 2</t>
  </si>
  <si>
    <t>2014 AUG 4</t>
  </si>
  <si>
    <t>2014 AUG 13</t>
  </si>
  <si>
    <t>CI Cyg</t>
  </si>
  <si>
    <t>2014 AUG 17</t>
  </si>
  <si>
    <t>2014 AUG 20</t>
  </si>
  <si>
    <t>2014 AUG 31</t>
  </si>
  <si>
    <t>2014 SEP 11</t>
  </si>
  <si>
    <t>2014 SEP 14</t>
  </si>
  <si>
    <t>2014 SEP 20</t>
  </si>
  <si>
    <t>2014 SEP 26</t>
  </si>
  <si>
    <t>2014 OCT 11</t>
  </si>
  <si>
    <t>2014 OCT 12</t>
  </si>
  <si>
    <t>2014 OCT 17</t>
  </si>
  <si>
    <t>2014 OCT 21</t>
  </si>
  <si>
    <t>2014 OCT 26</t>
  </si>
  <si>
    <t>2014 OCT 30</t>
  </si>
  <si>
    <t>2014 NOV 1</t>
  </si>
  <si>
    <t>2014 NOV 14</t>
  </si>
  <si>
    <t>2014 NOV 27</t>
  </si>
  <si>
    <t>2014 NOV 30</t>
  </si>
  <si>
    <t>2014 DEC 3</t>
  </si>
  <si>
    <t>2014 DEC 13</t>
  </si>
  <si>
    <t>2014 DEC 16</t>
  </si>
  <si>
    <t>2015 FEB 11</t>
  </si>
  <si>
    <t>2015 FEB 15</t>
  </si>
  <si>
    <t>2015 MAR 30</t>
  </si>
  <si>
    <t>2015 MAY 14</t>
  </si>
  <si>
    <t>2015 JUN 8</t>
  </si>
  <si>
    <t>2015 JUL 15</t>
  </si>
  <si>
    <t>2015 AUG 27</t>
  </si>
  <si>
    <t>2015 SEP 24</t>
  </si>
  <si>
    <t>2015 OCT 12</t>
  </si>
  <si>
    <t>2015 OCT 17</t>
  </si>
  <si>
    <t xml:space="preserve">FMT </t>
  </si>
  <si>
    <t>ROU-FR</t>
  </si>
  <si>
    <t>SC25cm_LISA_ATIK46</t>
  </si>
  <si>
    <t>JMO</t>
  </si>
  <si>
    <t>OLC-FR</t>
  </si>
  <si>
    <t>LES</t>
  </si>
  <si>
    <t>MRO-CA</t>
  </si>
  <si>
    <t>311DK6.6+23um600+QS</t>
  </si>
  <si>
    <t>PSO</t>
  </si>
  <si>
    <t>TAT-HU</t>
  </si>
  <si>
    <t>OrionG3</t>
  </si>
  <si>
    <t>GKA</t>
  </si>
  <si>
    <t>GRL-US</t>
  </si>
  <si>
    <t>lx20010"Alpy600A</t>
  </si>
  <si>
    <t>25cmAlpy600OrionG3</t>
  </si>
  <si>
    <t>DBO</t>
  </si>
  <si>
    <t>WCO-UK</t>
  </si>
  <si>
    <t>C11+LISA+SXVR-H694</t>
  </si>
  <si>
    <t>25cmf4AlpyAtik414</t>
  </si>
  <si>
    <t>JGF</t>
  </si>
  <si>
    <t>SMM-SP</t>
  </si>
  <si>
    <t>16REMOTATIK460EX</t>
  </si>
  <si>
    <t xml:space="preserve">DLI </t>
  </si>
  <si>
    <t>JAD-CN</t>
  </si>
  <si>
    <t>C11LHIRES3-2400_2x</t>
  </si>
  <si>
    <t>25cmLH600_23u414exm</t>
  </si>
  <si>
    <t>OGA</t>
  </si>
  <si>
    <t>OTO-FR</t>
  </si>
  <si>
    <t>2015 OCT 31</t>
  </si>
  <si>
    <t>2015 NOV 11</t>
  </si>
  <si>
    <t>2015 NOV 16</t>
  </si>
  <si>
    <t>2015 DEC 2</t>
  </si>
  <si>
    <t>2015 DEC 11</t>
  </si>
  <si>
    <t>2015 DEC 17</t>
  </si>
  <si>
    <t>2015 SEP 5</t>
  </si>
  <si>
    <t>2015 SEP 9</t>
  </si>
  <si>
    <t>2015 SEP 29</t>
  </si>
  <si>
    <t>2015 OCT 1</t>
  </si>
  <si>
    <t>2015 OCT 2</t>
  </si>
  <si>
    <t>2015 OCT 7</t>
  </si>
  <si>
    <t>2015 DEC 28</t>
  </si>
  <si>
    <t>2016 FEB 8</t>
  </si>
  <si>
    <t>2016 FEB 19</t>
  </si>
  <si>
    <t>v</t>
  </si>
  <si>
    <t>2016 MAR 3</t>
  </si>
  <si>
    <t>2016 MAR 6</t>
  </si>
  <si>
    <t>2016 MAR 11</t>
  </si>
  <si>
    <t>2016 MAR 15</t>
  </si>
  <si>
    <t>2016 MAR 24</t>
  </si>
  <si>
    <t>2016 MAR 25</t>
  </si>
  <si>
    <t>2016 APR 1</t>
  </si>
  <si>
    <t>2016 APR 9</t>
  </si>
  <si>
    <t>2016 APR 12</t>
  </si>
  <si>
    <t>2016 APR 24</t>
  </si>
  <si>
    <t>2016 APR 27</t>
  </si>
  <si>
    <t>2016 MAY 6</t>
  </si>
  <si>
    <t>2016 MAY 9</t>
  </si>
  <si>
    <t>2016 MAY 20</t>
  </si>
  <si>
    <t>2016 MAY 24</t>
  </si>
  <si>
    <t>2016 JUN 21</t>
  </si>
  <si>
    <t>2016 JUL 4</t>
  </si>
  <si>
    <t>2016 JUL 7</t>
  </si>
  <si>
    <t>2016 JUL 14</t>
  </si>
  <si>
    <t>2016 JUL 15</t>
  </si>
  <si>
    <t>2016 JUL 17</t>
  </si>
  <si>
    <t>2016 JUL 19</t>
  </si>
  <si>
    <t>2016 JUL 20</t>
  </si>
  <si>
    <t>2016 JUL 22</t>
  </si>
  <si>
    <t>2016 JUL 24</t>
  </si>
  <si>
    <t>2016 JUL 29</t>
  </si>
  <si>
    <t>2016 AUG 27</t>
  </si>
  <si>
    <t>2016 AUG 29</t>
  </si>
  <si>
    <t>Objet</t>
  </si>
  <si>
    <t>Ha</t>
  </si>
  <si>
    <t>Hb</t>
  </si>
  <si>
    <t>Hg</t>
  </si>
  <si>
    <t>Raie{1,1} = 'H alpha';</t>
  </si>
  <si>
    <t>Raie{1,2} = 6562.82;</t>
  </si>
  <si>
    <t>Raie{2,1} = 'H beta';</t>
  </si>
  <si>
    <t>Raie{2,2} = 4861.34;</t>
  </si>
  <si>
    <t>Raie{3,1} = 'H gamma';</t>
  </si>
  <si>
    <t>Raie{3,2} = 4340.48;</t>
  </si>
  <si>
    <t>Raie{4,1} = 'O[I] 6300';</t>
  </si>
  <si>
    <t>Raie{4,2} = 6300.32;</t>
  </si>
  <si>
    <t>Raie{5,1} = 'O[I] 6363';</t>
  </si>
  <si>
    <t>Raie{5,2} = 6363.81;</t>
  </si>
  <si>
    <t>Raie{6,1} = 'He I 5875';</t>
  </si>
  <si>
    <t>Raie{6,2} = 5875.65;</t>
  </si>
  <si>
    <t>Raie{7,1} = 'He I 6678';</t>
  </si>
  <si>
    <t>Raie{7,2} = 6678.15;</t>
  </si>
  <si>
    <t>Raie{8,1} = 'He I 7065';</t>
  </si>
  <si>
    <t>Raie{8,2} = 7065;</t>
  </si>
  <si>
    <t>Raie {9,1} = 'He II 4686';</t>
  </si>
  <si>
    <t>Raie {9,2} = 4685.68;</t>
  </si>
  <si>
    <t>Raie {10,1} = '[O III 5007]';</t>
  </si>
  <si>
    <t>Raie {10,2} = 5006.84;</t>
  </si>
  <si>
    <t>Raie {11,1} = '[O III 4363]';</t>
  </si>
  <si>
    <t>Raie {11,2} = 4363;</t>
  </si>
  <si>
    <t>Raie {13,1} = '[Fe VII 6087]';</t>
  </si>
  <si>
    <t>Raie {13,2} = 6087;</t>
  </si>
  <si>
    <t>Raie {14,1} = '[Fe VII 5721]';</t>
  </si>
  <si>
    <t>Raie {14,2} = 5721;</t>
  </si>
  <si>
    <t>Raie {15,1} = 'Raman OVI';</t>
  </si>
  <si>
    <t>Raie {15,2} = 6830;</t>
  </si>
  <si>
    <t>Raie {16,1} = 'Na I D';</t>
  </si>
  <si>
    <t>Raie {16,2} = 5889.95;</t>
  </si>
  <si>
    <t>Raie {17,1} = 'Fe II 4924';</t>
  </si>
  <si>
    <t>Raie {17,2} = 4923.92;</t>
  </si>
  <si>
    <t>Raie {18,1} = 'He I 5016';</t>
  </si>
  <si>
    <t>Raie {18,2} = 5015.68;</t>
  </si>
  <si>
    <t>Raie {19,1} = 'Fe II 5018';</t>
  </si>
  <si>
    <t>Raie {19,2} = 5018.43;</t>
  </si>
  <si>
    <t>Raie {20,1} = '[N II] 5755';</t>
  </si>
  <si>
    <t>Raie {20,1} = 5755;</t>
  </si>
  <si>
    <t>[OI]</t>
  </si>
  <si>
    <t>Decalage</t>
  </si>
  <si>
    <t>xmax</t>
  </si>
  <si>
    <t>pas</t>
  </si>
  <si>
    <t>ajust</t>
  </si>
  <si>
    <t>xdate</t>
  </si>
  <si>
    <t>He I</t>
  </si>
  <si>
    <t>He II</t>
  </si>
  <si>
    <t>[O III]</t>
  </si>
  <si>
    <t>[Fe VII]</t>
  </si>
  <si>
    <t>Raman OVI</t>
  </si>
  <si>
    <t>km/s</t>
  </si>
  <si>
    <t>Folder</t>
  </si>
  <si>
    <t>E</t>
  </si>
  <si>
    <t>JD0</t>
  </si>
  <si>
    <t>xLigne</t>
  </si>
  <si>
    <t>Obj</t>
  </si>
  <si>
    <t>ymax</t>
  </si>
  <si>
    <t>Lambda</t>
  </si>
  <si>
    <t>Line</t>
  </si>
  <si>
    <t>2016 SEP 7</t>
  </si>
  <si>
    <t>2016 SEP 12</t>
  </si>
  <si>
    <t>2016 SEP 27</t>
  </si>
  <si>
    <t>1939 SEP 14</t>
  </si>
  <si>
    <t>1939 OCT 14</t>
  </si>
  <si>
    <t>1939 NOV 9</t>
  </si>
  <si>
    <t>1967 MAY 31</t>
  </si>
  <si>
    <t>1967 JUL 4</t>
  </si>
  <si>
    <t>1967 JUL 27</t>
  </si>
  <si>
    <t>1967 AUG 13</t>
  </si>
  <si>
    <t>1967 SEP 9</t>
  </si>
  <si>
    <t>1967 SEP 29</t>
  </si>
  <si>
    <t>1967 OCT 29</t>
  </si>
  <si>
    <t>1967 NOV 26</t>
  </si>
  <si>
    <t>1968 JUN 24</t>
  </si>
  <si>
    <t>1968 JUL 29</t>
  </si>
  <si>
    <t>1968 SEP 15</t>
  </si>
  <si>
    <t>1968 OCT 4</t>
  </si>
  <si>
    <t>1968 OCT 23</t>
  </si>
  <si>
    <t>1968 NOV 17</t>
  </si>
  <si>
    <t>1968 DEC 9</t>
  </si>
  <si>
    <t>1969 JUN 11</t>
  </si>
  <si>
    <t>1969 JUL 13</t>
  </si>
  <si>
    <t>1969 SEP 19</t>
  </si>
  <si>
    <t>1969 OCT 4</t>
  </si>
  <si>
    <t>1969 OCT 24</t>
  </si>
  <si>
    <t>1969 NOV 25</t>
  </si>
  <si>
    <t>1970 JUN 8</t>
  </si>
  <si>
    <t>1970 JUL 5</t>
  </si>
  <si>
    <t>1970 AUG 25</t>
  </si>
  <si>
    <t>1970 OCT 19</t>
  </si>
  <si>
    <t>1971 MAY 23</t>
  </si>
  <si>
    <t>1971 JUN 13</t>
  </si>
  <si>
    <t>1971 JUL 9</t>
  </si>
  <si>
    <t>1971 JUL 30</t>
  </si>
  <si>
    <t>1971 AUG 16</t>
  </si>
  <si>
    <t>1971 SEP 24</t>
  </si>
  <si>
    <t>1971 OCT 10</t>
  </si>
  <si>
    <t>1971 OCT 22</t>
  </si>
  <si>
    <t>1971 NOV 11</t>
  </si>
  <si>
    <t>1971 NOV 30</t>
  </si>
  <si>
    <t>1971 DEC 16</t>
  </si>
  <si>
    <t>1972 JAN 9</t>
  </si>
  <si>
    <t>1972 JAN 17</t>
  </si>
  <si>
    <t>1972 MAR 16</t>
  </si>
  <si>
    <t>1972 APR 7</t>
  </si>
  <si>
    <t>1972 APR 24</t>
  </si>
  <si>
    <t>1972 MAY 14</t>
  </si>
  <si>
    <t>1972 MAY 27</t>
  </si>
  <si>
    <t>1972 JUN 14</t>
  </si>
  <si>
    <t>1972 JUL 3</t>
  </si>
  <si>
    <t>1972 JUL 25</t>
  </si>
  <si>
    <t>1972 AUG 5</t>
  </si>
  <si>
    <t>1972 AUG 22</t>
  </si>
  <si>
    <t>1972 SEP 10</t>
  </si>
  <si>
    <t>1972 SEP 30</t>
  </si>
  <si>
    <t>1972 OCT 16</t>
  </si>
  <si>
    <t>1972 NOV 3</t>
  </si>
  <si>
    <t>1972 NOV 23</t>
  </si>
  <si>
    <t>1972 DEC 10</t>
  </si>
  <si>
    <t>1972 DEC 30</t>
  </si>
  <si>
    <t>1973 JAN 11</t>
  </si>
  <si>
    <t>1973 FEB 14</t>
  </si>
  <si>
    <t>1973 MAR 25</t>
  </si>
  <si>
    <t>1973 JUN 2</t>
  </si>
  <si>
    <t>1973 JUN 19</t>
  </si>
  <si>
    <t>1973 JUL 5</t>
  </si>
  <si>
    <t>1973 JUL 31</t>
  </si>
  <si>
    <t>1973 AUG 14</t>
  </si>
  <si>
    <t>1973 SEP 1</t>
  </si>
  <si>
    <t>1973 SEP 17</t>
  </si>
  <si>
    <t>1973 OCT 2</t>
  </si>
  <si>
    <t>1973 OCT 20</t>
  </si>
  <si>
    <t>1973 NOV 1</t>
  </si>
  <si>
    <t>1973 NOV 20</t>
  </si>
  <si>
    <t>1973 DEC 7</t>
  </si>
  <si>
    <t>1973 DEC 23</t>
  </si>
  <si>
    <t>1974 JAN 8</t>
  </si>
  <si>
    <t>1974 JAN 27</t>
  </si>
  <si>
    <t>1974 FEB 17</t>
  </si>
  <si>
    <t>1974 MAR 12</t>
  </si>
  <si>
    <t>1974 MAR 21</t>
  </si>
  <si>
    <t>1974 APR 8</t>
  </si>
  <si>
    <t>1974 APR 24</t>
  </si>
  <si>
    <t>1974 MAY 9</t>
  </si>
  <si>
    <t>1974 MAY 27</t>
  </si>
  <si>
    <t>1974 JUN 13</t>
  </si>
  <si>
    <t>1974 JUN 27</t>
  </si>
  <si>
    <t>1974 JUL 12</t>
  </si>
  <si>
    <t>1974 JUL 27</t>
  </si>
  <si>
    <t>1974 AUG 13</t>
  </si>
  <si>
    <t>1974 SEP 2</t>
  </si>
  <si>
    <t>1974 SEP 13</t>
  </si>
  <si>
    <t>1974 SEP 29</t>
  </si>
  <si>
    <t>1974 OCT 16</t>
  </si>
  <si>
    <t>1974 NOV 1</t>
  </si>
  <si>
    <t>1974 NOV 16</t>
  </si>
  <si>
    <t>1974 DEC 6</t>
  </si>
  <si>
    <t>1974 DEC 22</t>
  </si>
  <si>
    <t>1975 JAN 7</t>
  </si>
  <si>
    <t>1975 JAN 25</t>
  </si>
  <si>
    <t>1975 FEB 9</t>
  </si>
  <si>
    <t>1975 FEB 28</t>
  </si>
  <si>
    <t>1975 MAR 22</t>
  </si>
  <si>
    <t>1975 APR 14</t>
  </si>
  <si>
    <t>1975 MAY 4</t>
  </si>
  <si>
    <t>1975 MAY 19</t>
  </si>
  <si>
    <t>1975 JUN 5</t>
  </si>
  <si>
    <t>1975 JUN 20</t>
  </si>
  <si>
    <t>1975 JUL 4</t>
  </si>
  <si>
    <t>1975 JUL 21</t>
  </si>
  <si>
    <t>1975 AUG 4</t>
  </si>
  <si>
    <t>1975 AUG 19</t>
  </si>
  <si>
    <t>1975 SEP 3</t>
  </si>
  <si>
    <t>1975 SEP 20</t>
  </si>
  <si>
    <t>1975 OCT 5</t>
  </si>
  <si>
    <t>1975 OCT 21</t>
  </si>
  <si>
    <t>1975 NOV 5</t>
  </si>
  <si>
    <t>1975 NOV 22</t>
  </si>
  <si>
    <t>1975 DEC 5</t>
  </si>
  <si>
    <t>1975 DEC 21</t>
  </si>
  <si>
    <t>1976 JAN 9</t>
  </si>
  <si>
    <t>1976 JAN 24</t>
  </si>
  <si>
    <t>1976 FEB 20</t>
  </si>
  <si>
    <t>1976 MAR 5</t>
  </si>
  <si>
    <t>1976 MAR 30</t>
  </si>
  <si>
    <t>1976 APR 9</t>
  </si>
  <si>
    <t>1976 APR 28</t>
  </si>
  <si>
    <t>1976 MAY 18</t>
  </si>
  <si>
    <t>1976 JUN 1</t>
  </si>
  <si>
    <t>1976 JUN 19</t>
  </si>
  <si>
    <t>1976 JUL 1</t>
  </si>
  <si>
    <t>1976 JUL 20</t>
  </si>
  <si>
    <t>1976 AUG 1</t>
  </si>
  <si>
    <t>1976 AUG 18</t>
  </si>
  <si>
    <t>1976 SEP 1</t>
  </si>
  <si>
    <t>1976 SEP 19</t>
  </si>
  <si>
    <t>1976 OCT 1</t>
  </si>
  <si>
    <t>1976 OCT 17</t>
  </si>
  <si>
    <t>1976 NOV 1</t>
  </si>
  <si>
    <t>1976 NOV 18</t>
  </si>
  <si>
    <t>1976 DEC 1</t>
  </si>
  <si>
    <t>1976 DEC 19</t>
  </si>
  <si>
    <t>1977 JAN 2</t>
  </si>
  <si>
    <t>1977 JAN 19</t>
  </si>
  <si>
    <t>1977 FEB 3</t>
  </si>
  <si>
    <t>1977 FEB 21</t>
  </si>
  <si>
    <t>1977 MAR 14</t>
  </si>
  <si>
    <t>1977 MAR 31</t>
  </si>
  <si>
    <t>1977 APR 19</t>
  </si>
  <si>
    <t>1977 MAY 3</t>
  </si>
  <si>
    <t>1977 MAY 21</t>
  </si>
  <si>
    <t>1977 JUN 1</t>
  </si>
  <si>
    <t>1977 JUN 18</t>
  </si>
  <si>
    <t>1977 JUL 5</t>
  </si>
  <si>
    <t>1977 JUL 19</t>
  </si>
  <si>
    <t>1977 AUG 6</t>
  </si>
  <si>
    <t>1977 AUG 18</t>
  </si>
  <si>
    <t>1977 SEP 5</t>
  </si>
  <si>
    <t>1977 SEP 19</t>
  </si>
  <si>
    <t>1977 OCT 5</t>
  </si>
  <si>
    <t>1977 OCT 18</t>
  </si>
  <si>
    <t>1977 NOV 6</t>
  </si>
  <si>
    <t>1977 NOV 20</t>
  </si>
  <si>
    <t>1977 DEC 4</t>
  </si>
  <si>
    <t>1977 DEC 20</t>
  </si>
  <si>
    <t>1978 JAN 4</t>
  </si>
  <si>
    <t>1978 JAN 23</t>
  </si>
  <si>
    <t>1978 FEB 16</t>
  </si>
  <si>
    <t>1978 MAR 7</t>
  </si>
  <si>
    <t>1978 MAR 26</t>
  </si>
  <si>
    <t>1978 APR 10</t>
  </si>
  <si>
    <t>1978 APR 28</t>
  </si>
  <si>
    <t>1978 MAY 11</t>
  </si>
  <si>
    <t>1978 MAY 29</t>
  </si>
  <si>
    <t>1978 JUN 13</t>
  </si>
  <si>
    <t>1978 JUL 1</t>
  </si>
  <si>
    <t>1978 JUL 14</t>
  </si>
  <si>
    <t>1978 JUL 29</t>
  </si>
  <si>
    <t>1978 AUG 15</t>
  </si>
  <si>
    <t>1978 AUG 29</t>
  </si>
  <si>
    <t>1978 SEP 13</t>
  </si>
  <si>
    <t>1978 SEP 28</t>
  </si>
  <si>
    <t>1978 OCT 13</t>
  </si>
  <si>
    <t>1978 OCT 29</t>
  </si>
  <si>
    <t>1978 NOV 13</t>
  </si>
  <si>
    <t>1978 NOV 28</t>
  </si>
  <si>
    <t>1978 DEC 12</t>
  </si>
  <si>
    <t>1978 DEC 30</t>
  </si>
  <si>
    <t>1979 JAN 11</t>
  </si>
  <si>
    <t>1979 JAN 31</t>
  </si>
  <si>
    <t>1979 FEB 25</t>
  </si>
  <si>
    <t>1979 MAR 9</t>
  </si>
  <si>
    <t>1979 MAR 27</t>
  </si>
  <si>
    <t>1979 APR 15</t>
  </si>
  <si>
    <t>1979 APR 29</t>
  </si>
  <si>
    <t>1979 MAY 17</t>
  </si>
  <si>
    <t>1979 MAY 27</t>
  </si>
  <si>
    <t>1979 JUN 17</t>
  </si>
  <si>
    <t>1979 JUN 30</t>
  </si>
  <si>
    <t>1979 JUL 16</t>
  </si>
  <si>
    <t>1979 JUL 31</t>
  </si>
  <si>
    <t>1979 AUG 14</t>
  </si>
  <si>
    <t>1979 AUG 28</t>
  </si>
  <si>
    <t>1979 SEP 14</t>
  </si>
  <si>
    <t>1979 SEP 27</t>
  </si>
  <si>
    <t>1979 OCT 14</t>
  </si>
  <si>
    <t>1979 OCT 29</t>
  </si>
  <si>
    <t>1979 NOV 13</t>
  </si>
  <si>
    <t>1979 NOV 28</t>
  </si>
  <si>
    <t>1979 DEC 12</t>
  </si>
  <si>
    <t>1979 DEC 29</t>
  </si>
  <si>
    <t>1980 JAN 13</t>
  </si>
  <si>
    <t>1980 JAN 27</t>
  </si>
  <si>
    <t>1980 FEB 14</t>
  </si>
  <si>
    <t>1980 MAR 1</t>
  </si>
  <si>
    <t>1980 MAR 21</t>
  </si>
  <si>
    <t>1980 APR 10</t>
  </si>
  <si>
    <t>1980 APR 22</t>
  </si>
  <si>
    <t>1980 MAY 10</t>
  </si>
  <si>
    <t>1980 MAY 22</t>
  </si>
  <si>
    <t>1980 JUN 8</t>
  </si>
  <si>
    <t>1980 JUN 22</t>
  </si>
  <si>
    <t>1980 JUL 8</t>
  </si>
  <si>
    <t>1980 JUL 23</t>
  </si>
  <si>
    <t>1980 AUG 7</t>
  </si>
  <si>
    <t>1980 AUG 20</t>
  </si>
  <si>
    <t>1980 SEP 5</t>
  </si>
  <si>
    <t>1980 SEP 21</t>
  </si>
  <si>
    <t>1980 OCT 6</t>
  </si>
  <si>
    <t>1980 OCT 21</t>
  </si>
  <si>
    <t>1980 NOV 5</t>
  </si>
  <si>
    <t>1980 NOV 23</t>
  </si>
  <si>
    <t>1980 DEC 7</t>
  </si>
  <si>
    <t>1980 DEC 23</t>
  </si>
  <si>
    <t>1981 JAN 4</t>
  </si>
  <si>
    <t>1981 JAN 19</t>
  </si>
  <si>
    <t>1981 FEB 5</t>
  </si>
  <si>
    <t>1981 FEB 24</t>
  </si>
  <si>
    <t>1981 MAR 13</t>
  </si>
  <si>
    <t>1981 MAR 30</t>
  </si>
  <si>
    <t>1981 APR 14</t>
  </si>
  <si>
    <t>1981 APR 29</t>
  </si>
  <si>
    <t>1981 MAY 15</t>
  </si>
  <si>
    <t>1981 MAY 31</t>
  </si>
  <si>
    <t>1981 JUN 15</t>
  </si>
  <si>
    <t>1981 JUL 1</t>
  </si>
  <si>
    <t>1981 JUL 15</t>
  </si>
  <si>
    <t>1981 JUL 30</t>
  </si>
  <si>
    <t>1981 AUG 15</t>
  </si>
  <si>
    <t>1981 AUG 29</t>
  </si>
  <si>
    <t>1981 SEP 13</t>
  </si>
  <si>
    <t>1981 SEP 28</t>
  </si>
  <si>
    <t>1981 OCT 14</t>
  </si>
  <si>
    <t>1981 OCT 30</t>
  </si>
  <si>
    <t>1981 NOV 12</t>
  </si>
  <si>
    <t>1981 NOV 28</t>
  </si>
  <si>
    <t>1981 DEC 14</t>
  </si>
  <si>
    <t>1981 DEC 29</t>
  </si>
  <si>
    <t>1982 JAN 14</t>
  </si>
  <si>
    <t>1982 JAN 27</t>
  </si>
  <si>
    <t>1982 FEB 22</t>
  </si>
  <si>
    <t>1982 MAR 3</t>
  </si>
  <si>
    <t>1982 MAR 25</t>
  </si>
  <si>
    <t>1982 APR 11</t>
  </si>
  <si>
    <t>1982 APR 26</t>
  </si>
  <si>
    <t>1982 MAY 13</t>
  </si>
  <si>
    <t>1982 MAY 27</t>
  </si>
  <si>
    <t>1982 JUN 12</t>
  </si>
  <si>
    <t>1982 JUN 26</t>
  </si>
  <si>
    <t>1982 JUL 13</t>
  </si>
  <si>
    <t>1982 JUL 26</t>
  </si>
  <si>
    <t>1982 AUG 13</t>
  </si>
  <si>
    <t>1982 AUG 27</t>
  </si>
  <si>
    <t>1982 SEP 12</t>
  </si>
  <si>
    <t>1982 SEP 25</t>
  </si>
  <si>
    <t>1982 OCT 14</t>
  </si>
  <si>
    <t>1982 OCT 26</t>
  </si>
  <si>
    <t>1982 NOV 12</t>
  </si>
  <si>
    <t>1982 NOV 26</t>
  </si>
  <si>
    <t>1982 DEC 13</t>
  </si>
  <si>
    <t>1982 DEC 28</t>
  </si>
  <si>
    <t>1983 JAN 13</t>
  </si>
  <si>
    <t>1983 FEB 2</t>
  </si>
  <si>
    <t>1983 FEB 19</t>
  </si>
  <si>
    <t>1983 MAR 10</t>
  </si>
  <si>
    <t>1983 MAR 25</t>
  </si>
  <si>
    <t>1983 APR 13</t>
  </si>
  <si>
    <t>1983 MAY 1</t>
  </si>
  <si>
    <t>1983 MAY 14</t>
  </si>
  <si>
    <t>1983 JUN 2</t>
  </si>
  <si>
    <t>1983 JUN 14</t>
  </si>
  <si>
    <t>1983 JUL 3</t>
  </si>
  <si>
    <t>1983 JUL 15</t>
  </si>
  <si>
    <t>1983 AUG 1</t>
  </si>
  <si>
    <t>1983 AUG 14</t>
  </si>
  <si>
    <t>1983 SEP 1</t>
  </si>
  <si>
    <t>1983 SEP 14</t>
  </si>
  <si>
    <t>1983 SEP 30</t>
  </si>
  <si>
    <t>1983 OCT 15</t>
  </si>
  <si>
    <t>1983 OCT 29</t>
  </si>
  <si>
    <t>1983 NOV 13</t>
  </si>
  <si>
    <t>1983 NOV 30</t>
  </si>
  <si>
    <t>1983 DEC 15</t>
  </si>
  <si>
    <t>1984 JAN 1</t>
  </si>
  <si>
    <t>1984 JAN 15</t>
  </si>
  <si>
    <t>1984 FEB 2</t>
  </si>
  <si>
    <t>1984 FEB 13</t>
  </si>
  <si>
    <t>1984 MAR 4</t>
  </si>
  <si>
    <t>1984 MAR 24</t>
  </si>
  <si>
    <t>1984 APR 9</t>
  </si>
  <si>
    <t>1984 APR 26</t>
  </si>
  <si>
    <t>1984 MAY 9</t>
  </si>
  <si>
    <t>1984 MAY 27</t>
  </si>
  <si>
    <t>1984 JUN 10</t>
  </si>
  <si>
    <t>1984 JUN 27</t>
  </si>
  <si>
    <t>1984 JUL 9</t>
  </si>
  <si>
    <t>1984 JUL 26</t>
  </si>
  <si>
    <t>1984 AUG 11</t>
  </si>
  <si>
    <t>1984 AUG 25</t>
  </si>
  <si>
    <t>1984 SEP 10</t>
  </si>
  <si>
    <t>1984 SEP 25</t>
  </si>
  <si>
    <t>1984 OCT 10</t>
  </si>
  <si>
    <t>1984 OCT 26</t>
  </si>
  <si>
    <t>1984 NOV 10</t>
  </si>
  <si>
    <t>1984 NOV 25</t>
  </si>
  <si>
    <t>1984 DEC 10</t>
  </si>
  <si>
    <t>1984 DEC 25</t>
  </si>
  <si>
    <t>1985 JAN 9</t>
  </si>
  <si>
    <t>1985 JAN 26</t>
  </si>
  <si>
    <t>1985 FEB 12</t>
  </si>
  <si>
    <t>1985 FEB 26</t>
  </si>
  <si>
    <t>1985 MAR 17</t>
  </si>
  <si>
    <t>1985 APR 1</t>
  </si>
  <si>
    <t>1985 APR 17</t>
  </si>
  <si>
    <t>1985 MAY 2</t>
  </si>
  <si>
    <t>1985 MAY 18</t>
  </si>
  <si>
    <t>1985 JUN 1</t>
  </si>
  <si>
    <t>1985 JUN 17</t>
  </si>
  <si>
    <t>1985 JUL 2</t>
  </si>
  <si>
    <t>1985 JUL 17</t>
  </si>
  <si>
    <t>1985 AUG 2</t>
  </si>
  <si>
    <t>1985 AUG 17</t>
  </si>
  <si>
    <t>1985 SEP 3</t>
  </si>
  <si>
    <t>1985 SEP 16</t>
  </si>
  <si>
    <t>1985 OCT 3</t>
  </si>
  <si>
    <t>1985 OCT 17</t>
  </si>
  <si>
    <t>1985 NOV 1</t>
  </si>
  <si>
    <t>1985 NOV 15</t>
  </si>
  <si>
    <t>1985 DEC 3</t>
  </si>
  <si>
    <t>1985 DEC 20</t>
  </si>
  <si>
    <t>1986 JAN 6</t>
  </si>
  <si>
    <t>1986 JAN 21</t>
  </si>
  <si>
    <t>1986 FEB 10</t>
  </si>
  <si>
    <t>1986 FEB 27</t>
  </si>
  <si>
    <t>1986 MAR 20</t>
  </si>
  <si>
    <t>1986 APR 3</t>
  </si>
  <si>
    <t>1986 APR 23</t>
  </si>
  <si>
    <t>1986 MAY 7</t>
  </si>
  <si>
    <t>1986 MAY 24</t>
  </si>
  <si>
    <t>1986 JUN 9</t>
  </si>
  <si>
    <t>1986 JUN 24</t>
  </si>
  <si>
    <t>1986 JUL 6</t>
  </si>
  <si>
    <t>1986 JUL 23</t>
  </si>
  <si>
    <t>1986 AUG 6</t>
  </si>
  <si>
    <t>1986 AUG 23</t>
  </si>
  <si>
    <t>1986 SEP 6</t>
  </si>
  <si>
    <t>1986 SEP 23</t>
  </si>
  <si>
    <t>1986 OCT 6</t>
  </si>
  <si>
    <t>1986 OCT 23</t>
  </si>
  <si>
    <t>1986 NOV 6</t>
  </si>
  <si>
    <t>1986 NOV 24</t>
  </si>
  <si>
    <t>1986 DEC 7</t>
  </si>
  <si>
    <t>1986 DEC 23</t>
  </si>
  <si>
    <t>1987 JAN 5</t>
  </si>
  <si>
    <t>1987 JAN 27</t>
  </si>
  <si>
    <t>1987 FEB 9</t>
  </si>
  <si>
    <t>1987 FEB 22</t>
  </si>
  <si>
    <t>1987 MAR 14</t>
  </si>
  <si>
    <t>1987 APR 3</t>
  </si>
  <si>
    <t>1987 APR 17</t>
  </si>
  <si>
    <t>1987 MAY 2</t>
  </si>
  <si>
    <t>1987 MAY 19</t>
  </si>
  <si>
    <t>1987 JUN 2</t>
  </si>
  <si>
    <t>1987 JUN 18</t>
  </si>
  <si>
    <t>1987 JUL 5</t>
  </si>
  <si>
    <t>1987 JUL 19</t>
  </si>
  <si>
    <t>1987 AUG 4</t>
  </si>
  <si>
    <t>1987 AUG 19</t>
  </si>
  <si>
    <t>1987 SEP 3</t>
  </si>
  <si>
    <t>1987 SEP 19</t>
  </si>
  <si>
    <t>1987 OCT 1</t>
  </si>
  <si>
    <t>1987 OCT 18</t>
  </si>
  <si>
    <t>1987 NOV 4</t>
  </si>
  <si>
    <t>1987 NOV 18</t>
  </si>
  <si>
    <t>1987 DEC 5</t>
  </si>
  <si>
    <t>1987 DEC 19</t>
  </si>
  <si>
    <t>1988 JAN 7</t>
  </si>
  <si>
    <t>1988 JAN 23</t>
  </si>
  <si>
    <t>1988 FEB 8</t>
  </si>
  <si>
    <t>1988 FEB 26</t>
  </si>
  <si>
    <t>1988 MAR 12</t>
  </si>
  <si>
    <t>1988 MAR 24</t>
  </si>
  <si>
    <t>1988 APR 14</t>
  </si>
  <si>
    <t>1988 APR 26</t>
  </si>
  <si>
    <t>1988 MAY 15</t>
  </si>
  <si>
    <t>1988 MAY 29</t>
  </si>
  <si>
    <t>1988 JUN 15</t>
  </si>
  <si>
    <t>1988 JUL 2</t>
  </si>
  <si>
    <t>1988 JUL 15</t>
  </si>
  <si>
    <t>1988 JUL 30</t>
  </si>
  <si>
    <t>1988 AUG 14</t>
  </si>
  <si>
    <t>1988 AUG 31</t>
  </si>
  <si>
    <t>1988 SEP 13</t>
  </si>
  <si>
    <t>1988 SEP 30</t>
  </si>
  <si>
    <t>1988 OCT 13</t>
  </si>
  <si>
    <t>1988 OCT 30</t>
  </si>
  <si>
    <t>1988 NOV 13</t>
  </si>
  <si>
    <t>1988 NOV 28</t>
  </si>
  <si>
    <t>1988 DEC 12</t>
  </si>
  <si>
    <t>1988 DEC 30</t>
  </si>
  <si>
    <t>1989 JAN 12</t>
  </si>
  <si>
    <t>1989 JAN 29</t>
  </si>
  <si>
    <t>1989 FEB 15</t>
  </si>
  <si>
    <t>1989 MAR 4</t>
  </si>
  <si>
    <t>1989 MAR 26</t>
  </si>
  <si>
    <t>1989 APR 9</t>
  </si>
  <si>
    <t>1989 MAY 4</t>
  </si>
  <si>
    <t>1989 MAY 16</t>
  </si>
  <si>
    <t>1989 MAY 30</t>
  </si>
  <si>
    <t>1989 JUN 16</t>
  </si>
  <si>
    <t>1989 JUN 30</t>
  </si>
  <si>
    <t>1989 JUL 15</t>
  </si>
  <si>
    <t>1989 JUL 31</t>
  </si>
  <si>
    <t>1989 AUG 17</t>
  </si>
  <si>
    <t>1989 AUG 30</t>
  </si>
  <si>
    <t>1989 SEP 17</t>
  </si>
  <si>
    <t>1989 SEP 30</t>
  </si>
  <si>
    <t>1989 OCT 16</t>
  </si>
  <si>
    <t>1989 OCT 30</t>
  </si>
  <si>
    <t>1989 NOV 16</t>
  </si>
  <si>
    <t>1989 NOV 29</t>
  </si>
  <si>
    <t>1989 DEC 17</t>
  </si>
  <si>
    <t>1989 DEC 30</t>
  </si>
  <si>
    <t>1990 JAN 17</t>
  </si>
  <si>
    <t>1990 FEB 2</t>
  </si>
  <si>
    <t>1990 FEB 25</t>
  </si>
  <si>
    <t>1990 MAR 7</t>
  </si>
  <si>
    <t>1990 MAR 28</t>
  </si>
  <si>
    <t>1990 APR 11</t>
  </si>
  <si>
    <t>1990 APR 30</t>
  </si>
  <si>
    <t>1990 MAY 15</t>
  </si>
  <si>
    <t>1990 MAY 28</t>
  </si>
  <si>
    <t>1990 JUN 13</t>
  </si>
  <si>
    <t>1990 JUN 28</t>
  </si>
  <si>
    <t>1990 JUL 15</t>
  </si>
  <si>
    <t>1990 JUL 28</t>
  </si>
  <si>
    <t>1990 AUG 13</t>
  </si>
  <si>
    <t>1990 AUG 27</t>
  </si>
  <si>
    <t>1990 SEP 13</t>
  </si>
  <si>
    <t>1990 SEP 26</t>
  </si>
  <si>
    <t>1990 OCT 12</t>
  </si>
  <si>
    <t>1990 OCT 28</t>
  </si>
  <si>
    <t>1990 NOV 13</t>
  </si>
  <si>
    <t>1990 NOV 30</t>
  </si>
  <si>
    <t>1990 DEC 12</t>
  </si>
  <si>
    <t>1990 DEC 31</t>
  </si>
  <si>
    <t>1991 JAN 14</t>
  </si>
  <si>
    <t>1991 FEB 2</t>
  </si>
  <si>
    <t>1991 FEB 24</t>
  </si>
  <si>
    <t>1991 MAR 14</t>
  </si>
  <si>
    <t>1991 MAR 31</t>
  </si>
  <si>
    <t>1991 APR 14</t>
  </si>
  <si>
    <t>1991 APR 30</t>
  </si>
  <si>
    <t>1991 MAY 15</t>
  </si>
  <si>
    <t>1991 MAY 31</t>
  </si>
  <si>
    <t>1991 JUN 16</t>
  </si>
  <si>
    <t>1991 JUL 2</t>
  </si>
  <si>
    <t>1991 JUL 16</t>
  </si>
  <si>
    <t>1991 AUG 1</t>
  </si>
  <si>
    <t>1991 AUG 15</t>
  </si>
  <si>
    <t>1991 AUG 31</t>
  </si>
  <si>
    <t>1991 SEP 14</t>
  </si>
  <si>
    <t>1991 OCT 2</t>
  </si>
  <si>
    <t>1991 OCT 16</t>
  </si>
  <si>
    <t>1991 NOV 1</t>
  </si>
  <si>
    <t>1991 NOV 13</t>
  </si>
  <si>
    <t>1991 DEC 2</t>
  </si>
  <si>
    <t>1991 DEC 15</t>
  </si>
  <si>
    <t>1991 DEC 30</t>
  </si>
  <si>
    <t>1992 JAN 14</t>
  </si>
  <si>
    <t>1992 FEB 2</t>
  </si>
  <si>
    <t>1992 FEB 25</t>
  </si>
  <si>
    <t>1992 MAR 11</t>
  </si>
  <si>
    <t>1992 MAR 31</t>
  </si>
  <si>
    <t>1992 APR 11</t>
  </si>
  <si>
    <t>1992 APR 30</t>
  </si>
  <si>
    <t>1992 MAY 16</t>
  </si>
  <si>
    <t>1992 MAY 30</t>
  </si>
  <si>
    <t>1992 JUN 16</t>
  </si>
  <si>
    <t>1992 JUL 2</t>
  </si>
  <si>
    <t>1992 JUL 18</t>
  </si>
  <si>
    <t>1992 JUL 31</t>
  </si>
  <si>
    <t>1992 AUG 18</t>
  </si>
  <si>
    <t>1992 AUG 31</t>
  </si>
  <si>
    <t>1992 SEP 16</t>
  </si>
  <si>
    <t>1992 SEP 29</t>
  </si>
  <si>
    <t>1992 OCT 17</t>
  </si>
  <si>
    <t>1992 OCT 31</t>
  </si>
  <si>
    <t>1992 NOV 16</t>
  </si>
  <si>
    <t>1992 NOV 30</t>
  </si>
  <si>
    <t>1992 DEC 17</t>
  </si>
  <si>
    <t>1992 DEC 30</t>
  </si>
  <si>
    <t>1993 JAN 18</t>
  </si>
  <si>
    <t>1993 FEB 1</t>
  </si>
  <si>
    <t>1993 FEB 22</t>
  </si>
  <si>
    <t>1993 MAR 14</t>
  </si>
  <si>
    <t>1993 MAR 24</t>
  </si>
  <si>
    <t>1993 APR 17</t>
  </si>
  <si>
    <t>1993 APR 29</t>
  </si>
  <si>
    <t>1993 MAY 16</t>
  </si>
  <si>
    <t>1993 MAY 29</t>
  </si>
  <si>
    <t>1993 JUN 15</t>
  </si>
  <si>
    <t>1993 JUN 28</t>
  </si>
  <si>
    <t>1993 JUL 13</t>
  </si>
  <si>
    <t>1993 JUL 30</t>
  </si>
  <si>
    <t>1993 AUG 13</t>
  </si>
  <si>
    <t>1993 AUG 28</t>
  </si>
  <si>
    <t>1993 SEP 13</t>
  </si>
  <si>
    <t>1993 SEP 27</t>
  </si>
  <si>
    <t>1993 OCT 14</t>
  </si>
  <si>
    <t>1993 OCT 27</t>
  </si>
  <si>
    <t>1993 NOV 13</t>
  </si>
  <si>
    <t>1993 NOV 29</t>
  </si>
  <si>
    <t>1993 DEC 13</t>
  </si>
  <si>
    <t>1993 DEC 30</t>
  </si>
  <si>
    <t>1994 JAN 14</t>
  </si>
  <si>
    <t>1994 JAN 29</t>
  </si>
  <si>
    <t>1994 FEB 16</t>
  </si>
  <si>
    <t>1994 MAR 7</t>
  </si>
  <si>
    <t>1994 MAR 21</t>
  </si>
  <si>
    <t>1994 APR 7</t>
  </si>
  <si>
    <t>1994 APR 25</t>
  </si>
  <si>
    <t>1994 MAY 10</t>
  </si>
  <si>
    <t>1994 MAY 29</t>
  </si>
  <si>
    <t>1994 JUN 11</t>
  </si>
  <si>
    <t>1994 JUN 28</t>
  </si>
  <si>
    <t>1994 JUL 11</t>
  </si>
  <si>
    <t>1994 JUL 29</t>
  </si>
  <si>
    <t>1994 AUG 11</t>
  </si>
  <si>
    <t>1994 AUG 27</t>
  </si>
  <si>
    <t>1994 SEP 9</t>
  </si>
  <si>
    <t>1994 SEP 27</t>
  </si>
  <si>
    <t>1994 OCT 10</t>
  </si>
  <si>
    <t>1994 OCT 27</t>
  </si>
  <si>
    <t>1994 NOV 10</t>
  </si>
  <si>
    <t>1994 NOV 26</t>
  </si>
  <si>
    <t>1994 DEC 10</t>
  </si>
  <si>
    <t>1994 DEC 24</t>
  </si>
  <si>
    <t>1995 JAN 8</t>
  </si>
  <si>
    <t>1995 JAN 26</t>
  </si>
  <si>
    <t>1995 FEB 13</t>
  </si>
  <si>
    <t>1995 MAR 3</t>
  </si>
  <si>
    <t>1995 MAR 13</t>
  </si>
  <si>
    <t>1995 APR 2</t>
  </si>
  <si>
    <t>1995 APR 18</t>
  </si>
  <si>
    <t>1995 MAY 3</t>
  </si>
  <si>
    <t>1995 MAY 21</t>
  </si>
  <si>
    <t>1995 JUN 2</t>
  </si>
  <si>
    <t>1995 JUN 20</t>
  </si>
  <si>
    <t>1995 JUL 2</t>
  </si>
  <si>
    <t>1995 JUL 20</t>
  </si>
  <si>
    <t>1995 AUG 2</t>
  </si>
  <si>
    <t>1995 AUG 19</t>
  </si>
  <si>
    <t>1995 AUG 31</t>
  </si>
  <si>
    <t>1995 SEP 18</t>
  </si>
  <si>
    <t>1995 OCT 1</t>
  </si>
  <si>
    <t>1995 OCT 19</t>
  </si>
  <si>
    <t>1995 NOV 2</t>
  </si>
  <si>
    <t>1995 NOV 18</t>
  </si>
  <si>
    <t>1995 DEC 3</t>
  </si>
  <si>
    <t>1995 DEC 20</t>
  </si>
  <si>
    <t>1996 JAN 2</t>
  </si>
  <si>
    <t>1996 JAN 18</t>
  </si>
  <si>
    <t>1996 FEB 3</t>
  </si>
  <si>
    <t>1996 FEB 23</t>
  </si>
  <si>
    <t>1996 MAR 6</t>
  </si>
  <si>
    <t>1996 MAR 28</t>
  </si>
  <si>
    <t>1996 APR 17</t>
  </si>
  <si>
    <t>1996 MAY 1</t>
  </si>
  <si>
    <t>1996 MAY 15</t>
  </si>
  <si>
    <t>1996 MAY 29</t>
  </si>
  <si>
    <t>1996 JUN 14</t>
  </si>
  <si>
    <t>1996 JUN 29</t>
  </si>
  <si>
    <t>1996 JUL 15</t>
  </si>
  <si>
    <t>1996 AUG 1</t>
  </si>
  <si>
    <t>1996 AUG 15</t>
  </si>
  <si>
    <t>1996 AUG 30</t>
  </si>
  <si>
    <t>1996 SEP 14</t>
  </si>
  <si>
    <t>1996 OCT 1</t>
  </si>
  <si>
    <t>1996 OCT 13</t>
  </si>
  <si>
    <t>1996 OCT 30</t>
  </si>
  <si>
    <t>1996 NOV 12</t>
  </si>
  <si>
    <t>1996 NOV 29</t>
  </si>
  <si>
    <t>1996 DEC 13</t>
  </si>
  <si>
    <t>1996 DEC 27</t>
  </si>
  <si>
    <t>1997 JAN 13</t>
  </si>
  <si>
    <t>1997 JAN 31</t>
  </si>
  <si>
    <t>1997 FEB 14</t>
  </si>
  <si>
    <t>1997 MAR 5</t>
  </si>
  <si>
    <t>1997 MAR 19</t>
  </si>
  <si>
    <t>1997 APR 4</t>
  </si>
  <si>
    <t>1997 APR 19</t>
  </si>
  <si>
    <t>1997 MAY 6</t>
  </si>
  <si>
    <t>1997 MAY 21</t>
  </si>
  <si>
    <t>1997 JUN 5</t>
  </si>
  <si>
    <t>1997 JUN 20</t>
  </si>
  <si>
    <t>1997 JUL 7</t>
  </si>
  <si>
    <t>1997 JUL 23</t>
  </si>
  <si>
    <t>1997 AUG 7</t>
  </si>
  <si>
    <t>1997 AUG 21</t>
  </si>
  <si>
    <t>1997 SEP 6</t>
  </si>
  <si>
    <t>1997 SEP 21</t>
  </si>
  <si>
    <t>1997 OCT 5</t>
  </si>
  <si>
    <t>1997 OCT 21</t>
  </si>
  <si>
    <t>1997 NOV 4</t>
  </si>
  <si>
    <t>1997 NOV 21</t>
  </si>
  <si>
    <t>1997 DEC 4</t>
  </si>
  <si>
    <t>1997 DEC 22</t>
  </si>
  <si>
    <t>1998 JAN 6</t>
  </si>
  <si>
    <t>1998 JAN 21</t>
  </si>
  <si>
    <t>1998 FEB 2</t>
  </si>
  <si>
    <t>1998 FEB 27</t>
  </si>
  <si>
    <t>1998 MAR 14</t>
  </si>
  <si>
    <t>1998 MAR 29</t>
  </si>
  <si>
    <t>1998 APR 15</t>
  </si>
  <si>
    <t>1998 APR 28</t>
  </si>
  <si>
    <t>1998 MAY 16</t>
  </si>
  <si>
    <t>1998 MAY 30</t>
  </si>
  <si>
    <t>1998 JUN 14</t>
  </si>
  <si>
    <t>1998 JUN 28</t>
  </si>
  <si>
    <t>1998 JUL 16</t>
  </si>
  <si>
    <t>1998 JUL 30</t>
  </si>
  <si>
    <t>1998 AUG 16</t>
  </si>
  <si>
    <t>1998 AUG 27</t>
  </si>
  <si>
    <t>1998 SEP 15</t>
  </si>
  <si>
    <t>1998 SEP 27</t>
  </si>
  <si>
    <t>1998 OCT 16</t>
  </si>
  <si>
    <t>1998 OCT 30</t>
  </si>
  <si>
    <t>1998 NOV 15</t>
  </si>
  <si>
    <t>1998 DEC 1</t>
  </si>
  <si>
    <t>1998 DEC 14</t>
  </si>
  <si>
    <t>1998 DEC 30</t>
  </si>
  <si>
    <t>1999 JAN 16</t>
  </si>
  <si>
    <t>1999 FEB 2</t>
  </si>
  <si>
    <t>1999 FEB 23</t>
  </si>
  <si>
    <t>1999 MAR 13</t>
  </si>
  <si>
    <t>1999 MAR 28</t>
  </si>
  <si>
    <t>1999 APR 14</t>
  </si>
  <si>
    <t>1999 MAY 3</t>
  </si>
  <si>
    <t>1999 MAY 19</t>
  </si>
  <si>
    <t>1999 JUN 5</t>
  </si>
  <si>
    <t>1999 JUN 18</t>
  </si>
  <si>
    <t>1999 JUL 6</t>
  </si>
  <si>
    <t>1999 JUL 18</t>
  </si>
  <si>
    <t>1999 AUG 1</t>
  </si>
  <si>
    <t>1999 AUG 18</t>
  </si>
  <si>
    <t>1999 SEP 3</t>
  </si>
  <si>
    <t>1999 SEP 16</t>
  </si>
  <si>
    <t>1999 OCT 3</t>
  </si>
  <si>
    <t>1999 OCT 17</t>
  </si>
  <si>
    <t>1999 NOV 3</t>
  </si>
  <si>
    <t>1999 NOV 16</t>
  </si>
  <si>
    <t>1999 DEC 3</t>
  </si>
  <si>
    <t>1999 DEC 17</t>
  </si>
  <si>
    <t>2000 JAN 3</t>
  </si>
  <si>
    <t>2000 JAN 15</t>
  </si>
  <si>
    <t>2000 FEB 6</t>
  </si>
  <si>
    <t>2000 FEB 23</t>
  </si>
  <si>
    <t>2000 MAR 9</t>
  </si>
  <si>
    <t>2000 MAR 26</t>
  </si>
  <si>
    <t>2000 APR 9</t>
  </si>
  <si>
    <t>2000 MAY 1</t>
  </si>
  <si>
    <t>2000 MAY 16</t>
  </si>
  <si>
    <t>2000 JUN 1</t>
  </si>
  <si>
    <t>2000 JUN 15</t>
  </si>
  <si>
    <t>2000 JUN 30</t>
  </si>
  <si>
    <t>2000 JUL 16</t>
  </si>
  <si>
    <t>2000 JUL 31</t>
  </si>
  <si>
    <t>2000 AUG 16</t>
  </si>
  <si>
    <t>2000 AUG 30</t>
  </si>
  <si>
    <t>2000 SEP 16</t>
  </si>
  <si>
    <t>2000 SEP 30</t>
  </si>
  <si>
    <t>2000 OCT 17</t>
  </si>
  <si>
    <t>2000 OCT 31</t>
  </si>
  <si>
    <t>2000 NOV 17</t>
  </si>
  <si>
    <t>2000 DEC 2</t>
  </si>
  <si>
    <t>2000 DEC 18</t>
  </si>
  <si>
    <t>2001 JAN 4</t>
  </si>
  <si>
    <t>2001 JAN 18</t>
  </si>
  <si>
    <t>2001 FEB 19</t>
  </si>
  <si>
    <t>2001 MAR 4</t>
  </si>
  <si>
    <t>2001 MAR 27</t>
  </si>
  <si>
    <t>2001 APR 13</t>
  </si>
  <si>
    <t>2001 APR 28</t>
  </si>
  <si>
    <t>2001 MAY 16</t>
  </si>
  <si>
    <t>2001 MAY 27</t>
  </si>
  <si>
    <t>2001 JUN 14</t>
  </si>
  <si>
    <t>2001 JUN 29</t>
  </si>
  <si>
    <t>2001 JUL 15</t>
  </si>
  <si>
    <t>2001 JUL 31</t>
  </si>
  <si>
    <t>2001 AUG 16</t>
  </si>
  <si>
    <t>2001 AUG 28</t>
  </si>
  <si>
    <t>2001 SEP 15</t>
  </si>
  <si>
    <t>2001 OCT 2</t>
  </si>
  <si>
    <t>2001 OCT 16</t>
  </si>
  <si>
    <t>2001 NOV 1</t>
  </si>
  <si>
    <t>2001 NOV 14</t>
  </si>
  <si>
    <t>2001 DEC 1</t>
  </si>
  <si>
    <t>2001 DEC 15</t>
  </si>
  <si>
    <t>2001 DEC 31</t>
  </si>
  <si>
    <t>2002 JAN 15</t>
  </si>
  <si>
    <t>2002 FEB 1</t>
  </si>
  <si>
    <t>2002 FEB 18</t>
  </si>
  <si>
    <t>2002 MAR 10</t>
  </si>
  <si>
    <t>2002 APR 3</t>
  </si>
  <si>
    <t>2002 APR 18</t>
  </si>
  <si>
    <t>2002 MAY 7</t>
  </si>
  <si>
    <t>2002 MAY 21</t>
  </si>
  <si>
    <t>2002 JUN 5</t>
  </si>
  <si>
    <t>2002 JUN 23</t>
  </si>
  <si>
    <t>2002 JUL 10</t>
  </si>
  <si>
    <t>2002 JUL 24</t>
  </si>
  <si>
    <t>2002 AUG 8</t>
  </si>
  <si>
    <t>2002 AUG 25</t>
  </si>
  <si>
    <t>2002 SEP 7</t>
  </si>
  <si>
    <t>2002 SEP 25</t>
  </si>
  <si>
    <t>2002 OCT 8</t>
  </si>
  <si>
    <t>2002 OCT 25</t>
  </si>
  <si>
    <t>2002 NOV 9</t>
  </si>
  <si>
    <t>2002 NOV 25</t>
  </si>
  <si>
    <t>2002 DEC 10</t>
  </si>
  <si>
    <t>2002 DEC 27</t>
  </si>
  <si>
    <t>2003 JAN 9</t>
  </si>
  <si>
    <t>2003 JAN 25</t>
  </si>
  <si>
    <t>2003 FEB 18</t>
  </si>
  <si>
    <t>2003 MAR 3</t>
  </si>
  <si>
    <t>2003 MAR 19</t>
  </si>
  <si>
    <t>2003 APR 2</t>
  </si>
  <si>
    <t>2003 APR 21</t>
  </si>
  <si>
    <t>2003 MAY 10</t>
  </si>
  <si>
    <t>2003 MAY 27</t>
  </si>
  <si>
    <t>2003 JUN 11</t>
  </si>
  <si>
    <t>2003 JUN 25</t>
  </si>
  <si>
    <t>2003 JUL 14</t>
  </si>
  <si>
    <t>2003 JUL 29</t>
  </si>
  <si>
    <t>2003 AUG 13</t>
  </si>
  <si>
    <t>2003 AUG 28</t>
  </si>
  <si>
    <t>2003 SEP 14</t>
  </si>
  <si>
    <t>2003 SEP 27</t>
  </si>
  <si>
    <t>2003 OCT 14</t>
  </si>
  <si>
    <t>2003 OCT 28</t>
  </si>
  <si>
    <t>2003 NOV 14</t>
  </si>
  <si>
    <t>2003 NOV 29</t>
  </si>
  <si>
    <t>2003 DEC 14</t>
  </si>
  <si>
    <t>2003 DEC 28</t>
  </si>
  <si>
    <t>2004 JAN 14</t>
  </si>
  <si>
    <t>2004 JAN 31</t>
  </si>
  <si>
    <t>2004 FEB 20</t>
  </si>
  <si>
    <t>2004 MAR 8</t>
  </si>
  <si>
    <t>2004 MAR 28</t>
  </si>
  <si>
    <t>2004 APR 16</t>
  </si>
  <si>
    <t>2004 MAY 4</t>
  </si>
  <si>
    <t>2004 MAY 21</t>
  </si>
  <si>
    <t>2004 JUN 9</t>
  </si>
  <si>
    <t>2004 JUN 22</t>
  </si>
  <si>
    <t>2004 JUL 7</t>
  </si>
  <si>
    <t>2004 JUL 23</t>
  </si>
  <si>
    <t>2004 AUG 8</t>
  </si>
  <si>
    <t>2004 AUG 24</t>
  </si>
  <si>
    <t>2004 SEP 9</t>
  </si>
  <si>
    <t>2004 SEP 23</t>
  </si>
  <si>
    <t>2004 OCT 8</t>
  </si>
  <si>
    <t>2004 OCT 24</t>
  </si>
  <si>
    <t>2004 NOV 9</t>
  </si>
  <si>
    <t>2004 NOV 28</t>
  </si>
  <si>
    <t>2004 DEC 13</t>
  </si>
  <si>
    <t>2004 DEC 28</t>
  </si>
  <si>
    <t>2005 JAN 11</t>
  </si>
  <si>
    <t>2005 FEB 9</t>
  </si>
  <si>
    <t>2005 FEB 25</t>
  </si>
  <si>
    <t>2005 MAR 20</t>
  </si>
  <si>
    <t>2005 APR 5</t>
  </si>
  <si>
    <t>2005 APR 19</t>
  </si>
  <si>
    <t>2005 MAY 9</t>
  </si>
  <si>
    <t>2005 MAY 25</t>
  </si>
  <si>
    <t>2005 JUN 10</t>
  </si>
  <si>
    <t>2005 JUN 24</t>
  </si>
  <si>
    <t>2005 JUL 9</t>
  </si>
  <si>
    <t>2005 JUL 25</t>
  </si>
  <si>
    <t>2005 AUG 9</t>
  </si>
  <si>
    <t>2005 AUG 28</t>
  </si>
  <si>
    <t>2005 SEP 8</t>
  </si>
  <si>
    <t>2005 SEP 25</t>
  </si>
  <si>
    <t>2005 OCT 8</t>
  </si>
  <si>
    <t>2005 OCT 27</t>
  </si>
  <si>
    <t>2005 NOV 10</t>
  </si>
  <si>
    <t>2005 NOV 24</t>
  </si>
  <si>
    <t>2005 DEC 13</t>
  </si>
  <si>
    <t>2005 DEC 25</t>
  </si>
  <si>
    <t>2006 JAN 8</t>
  </si>
  <si>
    <t>2006 JAN 26</t>
  </si>
  <si>
    <t>2006 FEB 8</t>
  </si>
  <si>
    <t>2006 MAR 1</t>
  </si>
  <si>
    <t>2006 MAR 16</t>
  </si>
  <si>
    <t>2006 APR 6</t>
  </si>
  <si>
    <t>2006 APR 20</t>
  </si>
  <si>
    <t>2006 MAY 5</t>
  </si>
  <si>
    <t>2006 MAY 25</t>
  </si>
  <si>
    <t>2006 JUN 7</t>
  </si>
  <si>
    <t>2006 JUN 23</t>
  </si>
  <si>
    <t>2006 JUL 9</t>
  </si>
  <si>
    <t>2006 JUL 24</t>
  </si>
  <si>
    <t>2006 AUG 9</t>
  </si>
  <si>
    <t>2006 AUG 24</t>
  </si>
  <si>
    <t>2006 SEP 8</t>
  </si>
  <si>
    <t>2006 SEP 23</t>
  </si>
  <si>
    <t>2006 OCT 10</t>
  </si>
  <si>
    <t>2006 OCT 27</t>
  </si>
  <si>
    <t>2006 NOV 12</t>
  </si>
  <si>
    <t>2006 NOV 24</t>
  </si>
  <si>
    <t>2006 DEC 12</t>
  </si>
  <si>
    <t>2006 DEC 25</t>
  </si>
  <si>
    <t>2007 JAN 17</t>
  </si>
  <si>
    <t>2007 JAN 30</t>
  </si>
  <si>
    <t>2007 FEB 20</t>
  </si>
  <si>
    <t>2007 MAR 12</t>
  </si>
  <si>
    <t>2007 MAR 27</t>
  </si>
  <si>
    <t>2007 APR 15</t>
  </si>
  <si>
    <t>2007 APR 30</t>
  </si>
  <si>
    <t>2007 MAY 16</t>
  </si>
  <si>
    <t>2007 MAY 30</t>
  </si>
  <si>
    <t>2007 JUN 15</t>
  </si>
  <si>
    <t>2007 JUL 3</t>
  </si>
  <si>
    <t>2007 JUL 16</t>
  </si>
  <si>
    <t>2007 AUG 1</t>
  </si>
  <si>
    <t>2007 AUG 15</t>
  </si>
  <si>
    <t>2007 AUG 31</t>
  </si>
  <si>
    <t>2007 SEP 15</t>
  </si>
  <si>
    <t>2007 OCT 1</t>
  </si>
  <si>
    <t>2007 OCT 16</t>
  </si>
  <si>
    <t>2007 NOV 1</t>
  </si>
  <si>
    <t>2007 NOV 15</t>
  </si>
  <si>
    <t>2007 DEC 1</t>
  </si>
  <si>
    <t>2007 DEC 14</t>
  </si>
  <si>
    <t>2008 JAN 1</t>
  </si>
  <si>
    <t>2008 JAN 16</t>
  </si>
  <si>
    <t>2008 FEB 6</t>
  </si>
  <si>
    <t>2008 FEB 21</t>
  </si>
  <si>
    <t>2008 MAR 9</t>
  </si>
  <si>
    <t>2008 APR 2</t>
  </si>
  <si>
    <t>2008 APR 18</t>
  </si>
  <si>
    <t>2008 MAY 5</t>
  </si>
  <si>
    <t>2008 MAY 21</t>
  </si>
  <si>
    <t>2008 JUN 7</t>
  </si>
  <si>
    <t>2008 JUN 21</t>
  </si>
  <si>
    <t>2008 JUL 4</t>
  </si>
  <si>
    <t>2008 JUL 24</t>
  </si>
  <si>
    <t>2008 AUG 6</t>
  </si>
  <si>
    <t>2008 AUG 23</t>
  </si>
  <si>
    <t>2008 SEP 4</t>
  </si>
  <si>
    <t>2008 SEP 22</t>
  </si>
  <si>
    <t>2008 OCT 5</t>
  </si>
  <si>
    <t>2008 OCT 22</t>
  </si>
  <si>
    <t>2008 NOV 5</t>
  </si>
  <si>
    <t>2008 NOV 21</t>
  </si>
  <si>
    <t>2008 DEC 5</t>
  </si>
  <si>
    <t>2008 DEC 22</t>
  </si>
  <si>
    <t>2009 JAN 4</t>
  </si>
  <si>
    <t>2009 JAN 19</t>
  </si>
  <si>
    <t>2009 FEB 7</t>
  </si>
  <si>
    <t>2009 FEB 26</t>
  </si>
  <si>
    <t>2009 MAR 15</t>
  </si>
  <si>
    <t>2009 MAR 30</t>
  </si>
  <si>
    <t>2009 APR 17</t>
  </si>
  <si>
    <t>2009 APR 30</t>
  </si>
  <si>
    <t>2009 MAY 19</t>
  </si>
  <si>
    <t>2009 MAY 30</t>
  </si>
  <si>
    <t>2009 JUN 17</t>
  </si>
  <si>
    <t>2009 JUL 3</t>
  </si>
  <si>
    <t>2009 JUL 18</t>
  </si>
  <si>
    <t>2009 AUG 2</t>
  </si>
  <si>
    <t>2009 AUG 19</t>
  </si>
  <si>
    <t>2009 SEP 2</t>
  </si>
  <si>
    <t>2009 SEP 17</t>
  </si>
  <si>
    <t>2009 OCT 2</t>
  </si>
  <si>
    <t>2009 OCT 17</t>
  </si>
  <si>
    <t>2009 NOV 3</t>
  </si>
  <si>
    <t>2009 NOV 18</t>
  </si>
  <si>
    <t>2009 DEC 4</t>
  </si>
  <si>
    <t>2009 DEC 18</t>
  </si>
  <si>
    <t>2010 JAN 4</t>
  </si>
  <si>
    <t>2010 JAN 19</t>
  </si>
  <si>
    <t>2010 FEB 5</t>
  </si>
  <si>
    <t>2010 FEB 23</t>
  </si>
  <si>
    <t>2010 MAR 10</t>
  </si>
  <si>
    <t>2010 MAR 25</t>
  </si>
  <si>
    <t>2010 APR 14</t>
  </si>
  <si>
    <t>2010 APR 28</t>
  </si>
  <si>
    <t>2010 MAY 15</t>
  </si>
  <si>
    <t>2010 MAY 30</t>
  </si>
  <si>
    <t>2010 JUN 14</t>
  </si>
  <si>
    <t>2010 JUN 29</t>
  </si>
  <si>
    <t>2010 JUL 14</t>
  </si>
  <si>
    <t>2010 AUG 1</t>
  </si>
  <si>
    <t>2010 AUG 14</t>
  </si>
  <si>
    <t>2010 AUG 31</t>
  </si>
  <si>
    <t>2010 SEP 13</t>
  </si>
  <si>
    <t>2010 OCT 1</t>
  </si>
  <si>
    <t>2010 OCT 13</t>
  </si>
  <si>
    <t>2010 OCT 30</t>
  </si>
  <si>
    <t>2010 NOV 13</t>
  </si>
  <si>
    <t>2010 NOV 29</t>
  </si>
  <si>
    <t>2010 DEC 14</t>
  </si>
  <si>
    <t>2011 JAN 1</t>
  </si>
  <si>
    <t>2011 JAN 12</t>
  </si>
  <si>
    <t>2011 FEB 2</t>
  </si>
  <si>
    <t>2011 FEB 24</t>
  </si>
  <si>
    <t>2011 MAR 9</t>
  </si>
  <si>
    <t>2011 MAR 28</t>
  </si>
  <si>
    <t>2011 APR 10</t>
  </si>
  <si>
    <t>2011 MAY 1</t>
  </si>
  <si>
    <t>2011 MAY 18</t>
  </si>
  <si>
    <t>2011 MAY 31</t>
  </si>
  <si>
    <t>2011 JUN 20</t>
  </si>
  <si>
    <t>2011 JUL 3</t>
  </si>
  <si>
    <t>2011 JUL 20</t>
  </si>
  <si>
    <t>2011 AUG 3</t>
  </si>
  <si>
    <t>2011 AUG 20</t>
  </si>
  <si>
    <t>2011 SEP 1</t>
  </si>
  <si>
    <t>2011 SEP 18</t>
  </si>
  <si>
    <t>2011 OCT 1</t>
  </si>
  <si>
    <t>2011 OCT 19</t>
  </si>
  <si>
    <t>2011 NOV 1</t>
  </si>
  <si>
    <t>2011 NOV 17</t>
  </si>
  <si>
    <t>2011 DEC 1</t>
  </si>
  <si>
    <t>2011 DEC 19</t>
  </si>
  <si>
    <t>2012 JAN 1</t>
  </si>
  <si>
    <t>2012 JAN 15</t>
  </si>
  <si>
    <t>2012 FEB 11</t>
  </si>
  <si>
    <t>2012 FEB 24</t>
  </si>
  <si>
    <t>2012 MAR 11</t>
  </si>
  <si>
    <t>2012 MAR 25</t>
  </si>
  <si>
    <t>2012 APR 17</t>
  </si>
  <si>
    <t>2012 MAY 8</t>
  </si>
  <si>
    <t>2012 MAY 22</t>
  </si>
  <si>
    <t>2012 JUN 8</t>
  </si>
  <si>
    <t>2012 JUN 21</t>
  </si>
  <si>
    <t>2012 JUL 8</t>
  </si>
  <si>
    <t>2012 JUL 22</t>
  </si>
  <si>
    <t>2012 AUG 8</t>
  </si>
  <si>
    <t>2012 AUG 22</t>
  </si>
  <si>
    <t>2012 SEP 8</t>
  </si>
  <si>
    <t>2012 SEP 20</t>
  </si>
  <si>
    <t>2012 OCT 8</t>
  </si>
  <si>
    <t>2012 OCT 20</t>
  </si>
  <si>
    <t>2012 NOV 8</t>
  </si>
  <si>
    <t>2012 NOV 23</t>
  </si>
  <si>
    <t>2012 DEC 8</t>
  </si>
  <si>
    <t>2012 DEC 27</t>
  </si>
  <si>
    <t>2013 JAN 8</t>
  </si>
  <si>
    <t>2013 FEB 2</t>
  </si>
  <si>
    <t>2013 FEB 16</t>
  </si>
  <si>
    <t>2013 MAR 5</t>
  </si>
  <si>
    <t>2013 MAR 17</t>
  </si>
  <si>
    <t>2013 APR 9</t>
  </si>
  <si>
    <t>2013 APR 25</t>
  </si>
  <si>
    <t>2013 MAY 10</t>
  </si>
  <si>
    <t>2013 MAY 27</t>
  </si>
  <si>
    <t>2013 JUN 11</t>
  </si>
  <si>
    <t>2013 JUN 27</t>
  </si>
  <si>
    <t>2013 JUL 10</t>
  </si>
  <si>
    <t>2013 JUL 26</t>
  </si>
  <si>
    <t>2013 AUG 10</t>
  </si>
  <si>
    <t>2013 AUG 27</t>
  </si>
  <si>
    <t>2013 SEP 8</t>
  </si>
  <si>
    <t>2013 SEP 25</t>
  </si>
  <si>
    <t>2013 OCT 8</t>
  </si>
  <si>
    <t>2013 OCT 27</t>
  </si>
  <si>
    <t>2013 NOV 8</t>
  </si>
  <si>
    <t>2013 NOV 27</t>
  </si>
  <si>
    <t>2013 DEC 8</t>
  </si>
  <si>
    <t>2013 DEC 27</t>
  </si>
  <si>
    <t>2014 JAN 8</t>
  </si>
  <si>
    <t>2014 JAN 25</t>
  </si>
  <si>
    <t>2014 FEB 12</t>
  </si>
  <si>
    <t>2014 MAR 3</t>
  </si>
  <si>
    <t>2014 MAR 18</t>
  </si>
  <si>
    <t>2014 APR 4</t>
  </si>
  <si>
    <t>2014 APR 21</t>
  </si>
  <si>
    <t>2014 MAY 9</t>
  </si>
  <si>
    <t>2014 MAY 24</t>
  </si>
  <si>
    <t>2014 JUN 8</t>
  </si>
  <si>
    <t>2014 JUN 25</t>
  </si>
  <si>
    <t>2014 JUL 9</t>
  </si>
  <si>
    <t>2014 JUL 25</t>
  </si>
  <si>
    <t>2014 AUG 10</t>
  </si>
  <si>
    <t>2014 AUG 25</t>
  </si>
  <si>
    <t>2014 SEP 10</t>
  </si>
  <si>
    <t>2014 SEP 24</t>
  </si>
  <si>
    <t>2014 OCT 9</t>
  </si>
  <si>
    <t>2014 OCT 24</t>
  </si>
  <si>
    <t>2014 NOV 8</t>
  </si>
  <si>
    <t>2014 NOV 24</t>
  </si>
  <si>
    <t>2014 DEC 10</t>
  </si>
  <si>
    <t>2014 DEC 25</t>
  </si>
  <si>
    <t>2015 JAN 10</t>
  </si>
  <si>
    <t>2015 JAN 25</t>
  </si>
  <si>
    <t>2015 FEB 12</t>
  </si>
  <si>
    <t>2015 FEB 24</t>
  </si>
  <si>
    <t>2015 MAR 15</t>
  </si>
  <si>
    <t>2015 APR 1</t>
  </si>
  <si>
    <t>2015 APR 19</t>
  </si>
  <si>
    <t>2015 MAY 6</t>
  </si>
  <si>
    <t>2015 MAY 21</t>
  </si>
  <si>
    <t>2015 JUN 6</t>
  </si>
  <si>
    <t>2015 JUN 20</t>
  </si>
  <si>
    <t>2015 JUL 6</t>
  </si>
  <si>
    <t>2015 JUL 20</t>
  </si>
  <si>
    <t>2015 AUG 6</t>
  </si>
  <si>
    <t>2015 AUG 21</t>
  </si>
  <si>
    <t>2015 SEP 7</t>
  </si>
  <si>
    <t>2015 SEP 20</t>
  </si>
  <si>
    <t>2015 OCT 5</t>
  </si>
  <si>
    <t>2015 OCT 20</t>
  </si>
  <si>
    <t>2015 NOV 5</t>
  </si>
  <si>
    <t>2015 NOV 21</t>
  </si>
  <si>
    <t>2015 DEC 5</t>
  </si>
  <si>
    <t>2015 DEC 25</t>
  </si>
  <si>
    <t>2016 JAN 8</t>
  </si>
  <si>
    <t>2016 JAN 21</t>
  </si>
  <si>
    <t>2016 FEB 10</t>
  </si>
  <si>
    <t>2016 FEB 28</t>
  </si>
  <si>
    <t>2016 MAR 17</t>
  </si>
  <si>
    <t>2016 APR 10</t>
  </si>
  <si>
    <t>2016 APR 26</t>
  </si>
  <si>
    <t>2016 MAY 28</t>
  </si>
  <si>
    <t>2016 JUN 10</t>
  </si>
  <si>
    <t>2016 JUN 30</t>
  </si>
  <si>
    <t>2016 JUL 13</t>
  </si>
  <si>
    <t>2016 JUL 30</t>
  </si>
  <si>
    <t>2016 AUG 13</t>
  </si>
  <si>
    <t>2016 SEP 30</t>
  </si>
  <si>
    <t>2016 OCT 16</t>
  </si>
  <si>
    <t>2016 OCT 31</t>
  </si>
  <si>
    <t>2016 NOV 17</t>
  </si>
  <si>
    <t>2016 NOV 29</t>
  </si>
  <si>
    <t>2016 DEC 18</t>
  </si>
  <si>
    <t>2001 DEC 10</t>
  </si>
  <si>
    <t>2001 DEC 20</t>
  </si>
  <si>
    <t>2002 AUG 27</t>
  </si>
  <si>
    <t>2003 JUL 3</t>
  </si>
  <si>
    <t>2003 AUG 4</t>
  </si>
  <si>
    <t>2003 SEP 16</t>
  </si>
  <si>
    <t>2003 OCT 2</t>
  </si>
  <si>
    <t>2003 OCT 24</t>
  </si>
  <si>
    <t>2004 AUG 19</t>
  </si>
  <si>
    <t>2004 NOV 20</t>
  </si>
  <si>
    <t>2005 APR 27</t>
  </si>
  <si>
    <t>2005 MAY 6</t>
  </si>
  <si>
    <t>2005 MAY 13</t>
  </si>
  <si>
    <t>2005 MAY 20</t>
  </si>
  <si>
    <t>2005 MAY 22</t>
  </si>
  <si>
    <t>2005 MAY 30</t>
  </si>
  <si>
    <t>2005 JUN 5</t>
  </si>
  <si>
    <t>2005 JUN 13</t>
  </si>
  <si>
    <t>2005 JUN 15</t>
  </si>
  <si>
    <t>2005 JUN 18</t>
  </si>
  <si>
    <t>2005 JUL 11</t>
  </si>
  <si>
    <t>2005 JUL 19</t>
  </si>
  <si>
    <t>2005 JUL 31</t>
  </si>
  <si>
    <t>2005 SEP 12</t>
  </si>
  <si>
    <t>2005 SEP 17</t>
  </si>
  <si>
    <t>2005 OCT 7</t>
  </si>
  <si>
    <t>2005 OCT 12</t>
  </si>
  <si>
    <t>2005 OCT 28</t>
  </si>
  <si>
    <t>2006 APR 28</t>
  </si>
  <si>
    <t>2006 JUN 22</t>
  </si>
  <si>
    <t>2006 SEP 30</t>
  </si>
  <si>
    <t>2006 OCT 2</t>
  </si>
  <si>
    <t>2007 AUG 5</t>
  </si>
  <si>
    <t>2007 AUG 9</t>
  </si>
  <si>
    <t>2007 AUG 12</t>
  </si>
  <si>
    <t>2007 AUG 16</t>
  </si>
  <si>
    <t>2007 AUG 20</t>
  </si>
  <si>
    <t>2007 SEP 13</t>
  </si>
  <si>
    <t>2007 SEP 27</t>
  </si>
  <si>
    <t>2007 OCT 17</t>
  </si>
  <si>
    <t>2007 OCT 28</t>
  </si>
  <si>
    <t>2008 FEB 29</t>
  </si>
  <si>
    <t>2008 JUL 18</t>
  </si>
  <si>
    <t>2008 JUL 29</t>
  </si>
  <si>
    <t>2008 AUG 25</t>
  </si>
  <si>
    <t>2008 AUG 26</t>
  </si>
  <si>
    <t>2008 AUG 31</t>
  </si>
  <si>
    <t>2008 SEP 1</t>
  </si>
  <si>
    <t>2008 SEP 2</t>
  </si>
  <si>
    <t>2008 SEP 6</t>
  </si>
  <si>
    <t>2008 SEP 7</t>
  </si>
  <si>
    <t>2008 SEP 8</t>
  </si>
  <si>
    <t>2008 SEP 9</t>
  </si>
  <si>
    <t>2008 SEP 10</t>
  </si>
  <si>
    <t>2008 SEP 12</t>
  </si>
  <si>
    <t>2008 SEP 14</t>
  </si>
  <si>
    <t>2008 SEP 16</t>
  </si>
  <si>
    <t>2008 SEP 17</t>
  </si>
  <si>
    <t>2008 SEP 18</t>
  </si>
  <si>
    <t>2008 SEP 19</t>
  </si>
  <si>
    <t>2008 SEP 20</t>
  </si>
  <si>
    <t>2008 SEP 21</t>
  </si>
  <si>
    <t>2008 SEP 23</t>
  </si>
  <si>
    <t>2008 SEP 24</t>
  </si>
  <si>
    <t>2008 SEP 25</t>
  </si>
  <si>
    <t>2008 SEP 26</t>
  </si>
  <si>
    <t>2008 SEP 27</t>
  </si>
  <si>
    <t>2008 SEP 29</t>
  </si>
  <si>
    <t>2008 SEP 30</t>
  </si>
  <si>
    <t>2008 OCT 1</t>
  </si>
  <si>
    <t>2008 OCT 2</t>
  </si>
  <si>
    <t>2008 OCT 3</t>
  </si>
  <si>
    <t>2008 OCT 6</t>
  </si>
  <si>
    <t>2008 OCT 7</t>
  </si>
  <si>
    <t>2008 OCT 8</t>
  </si>
  <si>
    <t>2008 OCT 9</t>
  </si>
  <si>
    <t>2008 OCT 11</t>
  </si>
  <si>
    <t>2008 OCT 12</t>
  </si>
  <si>
    <t>2008 OCT 13</t>
  </si>
  <si>
    <t>2008 OCT 14</t>
  </si>
  <si>
    <t>2008 OCT 15</t>
  </si>
  <si>
    <t>2008 OCT 16</t>
  </si>
  <si>
    <t>2008 OCT 17</t>
  </si>
  <si>
    <t>2008 OCT 18</t>
  </si>
  <si>
    <t>2008 OCT 19</t>
  </si>
  <si>
    <t>2008 OCT 20</t>
  </si>
  <si>
    <t>2008 OCT 21</t>
  </si>
  <si>
    <t>2008 OCT 23</t>
  </si>
  <si>
    <t>2008 OCT 24</t>
  </si>
  <si>
    <t>2008 OCT 26</t>
  </si>
  <si>
    <t>2008 OCT 27</t>
  </si>
  <si>
    <t>2008 OCT 28</t>
  </si>
  <si>
    <t>2008 OCT 29</t>
  </si>
  <si>
    <t>2008 OCT 30</t>
  </si>
  <si>
    <t>2008 OCT 31</t>
  </si>
  <si>
    <t>2008 NOV 1</t>
  </si>
  <si>
    <t>2008 NOV 2</t>
  </si>
  <si>
    <t>2008 NOV 3</t>
  </si>
  <si>
    <t>2008 NOV 4</t>
  </si>
  <si>
    <t>2008 NOV 7</t>
  </si>
  <si>
    <t>2008 NOV 8</t>
  </si>
  <si>
    <t>2008 NOV 9</t>
  </si>
  <si>
    <t>2008 NOV 11</t>
  </si>
  <si>
    <t>2008 NOV 12</t>
  </si>
  <si>
    <t>2008 NOV 13</t>
  </si>
  <si>
    <t>2008 NOV 14</t>
  </si>
  <si>
    <t>2008 NOV 15</t>
  </si>
  <si>
    <t>2008 NOV 16</t>
  </si>
  <si>
    <t>2008 NOV 17</t>
  </si>
  <si>
    <t>2008 NOV 19</t>
  </si>
  <si>
    <t>2008 NOV 20</t>
  </si>
  <si>
    <t>2008 NOV 23</t>
  </si>
  <si>
    <t>2008 NOV 24</t>
  </si>
  <si>
    <t>2008 NOV 26</t>
  </si>
  <si>
    <t>2008 NOV 29</t>
  </si>
  <si>
    <t>2008 NOV 30</t>
  </si>
  <si>
    <t>2008 DEC 1</t>
  </si>
  <si>
    <t>2008 DEC 2</t>
  </si>
  <si>
    <t>2008 DEC 4</t>
  </si>
  <si>
    <t>2008 DEC 6</t>
  </si>
  <si>
    <t>2008 DEC 7</t>
  </si>
  <si>
    <t>2008 DEC 8</t>
  </si>
  <si>
    <t>2008 DEC 10</t>
  </si>
  <si>
    <t>2008 DEC 11</t>
  </si>
  <si>
    <t>2008 DEC 12</t>
  </si>
  <si>
    <t>2008 DEC 19</t>
  </si>
  <si>
    <t>2008 DEC 21</t>
  </si>
  <si>
    <t>2008 DEC 29</t>
  </si>
  <si>
    <t>2009 MAY 29</t>
  </si>
  <si>
    <t>2009 JUN 3</t>
  </si>
  <si>
    <t>2009 JUN 5</t>
  </si>
  <si>
    <t>2009 JUN 9</t>
  </si>
  <si>
    <t>2009 JUN 13</t>
  </si>
  <si>
    <t>2009 JUN 14</t>
  </si>
  <si>
    <t>2009 JUN 16</t>
  </si>
  <si>
    <t>2009 JUN 18</t>
  </si>
  <si>
    <t>2009 JUN 29</t>
  </si>
  <si>
    <t>2009 JUL 7</t>
  </si>
  <si>
    <t>2009 JUL 11</t>
  </si>
  <si>
    <t>2009 JUL 13</t>
  </si>
  <si>
    <t>2009 JUL 16</t>
  </si>
  <si>
    <t>2009 JUL 20</t>
  </si>
  <si>
    <t>2009 JUL 26</t>
  </si>
  <si>
    <t>2009 JUL 31</t>
  </si>
  <si>
    <t>2009 AUG 8</t>
  </si>
  <si>
    <t>2009 AUG 12</t>
  </si>
  <si>
    <t>2009 AUG 24</t>
  </si>
  <si>
    <t>2009 SEP 6</t>
  </si>
  <si>
    <t>2009 SEP 12</t>
  </si>
  <si>
    <t>2009 SEP 15</t>
  </si>
  <si>
    <t>2009 SEP 20</t>
  </si>
  <si>
    <t>2009 SEP 22</t>
  </si>
  <si>
    <t>2009 SEP 26</t>
  </si>
  <si>
    <t>2009 OCT 23</t>
  </si>
  <si>
    <t>2009 OCT 26</t>
  </si>
  <si>
    <t>2010 JUL 15</t>
  </si>
  <si>
    <t>2010 JUL 20</t>
  </si>
  <si>
    <t>2010 JUL 23</t>
  </si>
  <si>
    <t>2010 JUL 27</t>
  </si>
  <si>
    <t>2010 JUL 31</t>
  </si>
  <si>
    <t>2010 AUG 2</t>
  </si>
  <si>
    <t>2010 AUG 4</t>
  </si>
  <si>
    <t>2010 AUG 5</t>
  </si>
  <si>
    <t>2010 AUG 8</t>
  </si>
  <si>
    <t>2010 AUG 11</t>
  </si>
  <si>
    <t>2010 AUG 13</t>
  </si>
  <si>
    <t>2010 AUG 15</t>
  </si>
  <si>
    <t>2010 AUG 17</t>
  </si>
  <si>
    <t>2010 AUG 18</t>
  </si>
  <si>
    <t>2010 AUG 19</t>
  </si>
  <si>
    <t>2010 AUG 20</t>
  </si>
  <si>
    <t>2010 AUG 22</t>
  </si>
  <si>
    <t>2010 AUG 24</t>
  </si>
  <si>
    <t>2010 AUG 25</t>
  </si>
  <si>
    <t>2010 AUG 27</t>
  </si>
  <si>
    <t>2010 AUG 28</t>
  </si>
  <si>
    <t>2010 AUG 30</t>
  </si>
  <si>
    <t>2010 SEP 2</t>
  </si>
  <si>
    <t>2010 SEP 3</t>
  </si>
  <si>
    <t>2010 SEP 4</t>
  </si>
  <si>
    <t>2010 SEP 5</t>
  </si>
  <si>
    <t>2010 SEP 6</t>
  </si>
  <si>
    <t>2010 SEP 8</t>
  </si>
  <si>
    <t>2010 SEP 10</t>
  </si>
  <si>
    <t>2010 SEP 11</t>
  </si>
  <si>
    <t>2010 SEP 12</t>
  </si>
  <si>
    <t>2010 SEP 15</t>
  </si>
  <si>
    <t>2010 SEP 16</t>
  </si>
  <si>
    <t>2010 SEP 18</t>
  </si>
  <si>
    <t>2010 SEP 19</t>
  </si>
  <si>
    <t>2010 SEP 20</t>
  </si>
  <si>
    <t>2010 SEP 23</t>
  </si>
  <si>
    <t>2010 SEP 24</t>
  </si>
  <si>
    <t>2010 SEP 26</t>
  </si>
  <si>
    <t>2010 SEP 28</t>
  </si>
  <si>
    <t>2010 SEP 29</t>
  </si>
  <si>
    <t>2010 SEP 30</t>
  </si>
  <si>
    <t>2010 OCT 2</t>
  </si>
  <si>
    <t>2010 OCT 4</t>
  </si>
  <si>
    <t>2010 OCT 6</t>
  </si>
  <si>
    <t>2010 OCT 7</t>
  </si>
  <si>
    <t>2010 OCT 9</t>
  </si>
  <si>
    <t>2010 OCT 10</t>
  </si>
  <si>
    <t>2010 OCT 11</t>
  </si>
  <si>
    <t>2010 OCT 12</t>
  </si>
  <si>
    <t>2010 OCT 15</t>
  </si>
  <si>
    <t>2010 OCT 16</t>
  </si>
  <si>
    <t>2010 OCT 18</t>
  </si>
  <si>
    <t>2010 OCT 19</t>
  </si>
  <si>
    <t>2010 OCT 21</t>
  </si>
  <si>
    <t>2010 OCT 22</t>
  </si>
  <si>
    <t>2010 OCT 23</t>
  </si>
  <si>
    <t>2010 OCT 24</t>
  </si>
  <si>
    <t>2010 OCT 26</t>
  </si>
  <si>
    <t>2010 OCT 28</t>
  </si>
  <si>
    <t>2010 NOV 2</t>
  </si>
  <si>
    <t>2010 NOV 3</t>
  </si>
  <si>
    <t>2010 NOV 4</t>
  </si>
  <si>
    <t>2010 NOV 9</t>
  </si>
  <si>
    <t>2010 NOV 10</t>
  </si>
  <si>
    <t>2010 NOV 12</t>
  </si>
  <si>
    <t>2010 NOV 14</t>
  </si>
  <si>
    <t>2010 NOV 15</t>
  </si>
  <si>
    <t>2010 NOV 19</t>
  </si>
  <si>
    <t>2010 NOV 21</t>
  </si>
  <si>
    <t>2010 NOV 23</t>
  </si>
  <si>
    <t>2010 NOV 26</t>
  </si>
  <si>
    <t>2010 NOV 27</t>
  </si>
  <si>
    <t>2010 DEC 1</t>
  </si>
  <si>
    <t>2010 DEC 2</t>
  </si>
  <si>
    <t>2010 DEC 10</t>
  </si>
  <si>
    <t>2010 DEC 13</t>
  </si>
  <si>
    <t>2010 DEC 18</t>
  </si>
  <si>
    <t>2010 DEC 19</t>
  </si>
  <si>
    <t>2010 DEC 27</t>
  </si>
  <si>
    <t>2011 JAN 5</t>
  </si>
  <si>
    <t>2011 JAN 15</t>
  </si>
  <si>
    <t>2011 FEB 18</t>
  </si>
  <si>
    <t>2011 MAR 2</t>
  </si>
  <si>
    <t>2011 MAR 4</t>
  </si>
  <si>
    <t>2011 MAR 15</t>
  </si>
  <si>
    <t>2011 MAR 20</t>
  </si>
  <si>
    <t>2011 MAR 27</t>
  </si>
  <si>
    <t>2011 MAR 30</t>
  </si>
  <si>
    <t>2011 MAR 31</t>
  </si>
  <si>
    <t>2011 APR 3</t>
  </si>
  <si>
    <t>2011 APR 8</t>
  </si>
  <si>
    <t>2011 APR 9</t>
  </si>
  <si>
    <t>2011 APR 13</t>
  </si>
  <si>
    <t>2011 MAY 8</t>
  </si>
  <si>
    <t>2011 JUN 28</t>
  </si>
  <si>
    <t>2011 JUL 14</t>
  </si>
  <si>
    <t>2011 JUL 24</t>
  </si>
  <si>
    <t>2011 JUL 25</t>
  </si>
  <si>
    <t>2011 JUL 26</t>
  </si>
  <si>
    <t>2011 JUL 27</t>
  </si>
  <si>
    <t>2011 AUG 2</t>
  </si>
  <si>
    <t>2011 AUG 6</t>
  </si>
  <si>
    <t>2011 AUG 8</t>
  </si>
  <si>
    <t>2011 AUG 13</t>
  </si>
  <si>
    <t>2011 AUG 24</t>
  </si>
  <si>
    <t>2011 AUG 25</t>
  </si>
  <si>
    <t>2011 SEP 4</t>
  </si>
  <si>
    <t>2011 SEP 6</t>
  </si>
  <si>
    <t>2011 SEP 9</t>
  </si>
  <si>
    <t>2011 SEP 10</t>
  </si>
  <si>
    <t>2011 SEP 12</t>
  </si>
  <si>
    <t>2011 SEP 22</t>
  </si>
  <si>
    <t>2011 SEP 26</t>
  </si>
  <si>
    <t>2011 SEP 27</t>
  </si>
  <si>
    <t>2011 SEP 28</t>
  </si>
  <si>
    <t>2011 SEP 30</t>
  </si>
  <si>
    <t>2011 OCT 2</t>
  </si>
  <si>
    <t>2011 OCT 5</t>
  </si>
  <si>
    <t>2011 OCT 7</t>
  </si>
  <si>
    <t>2011 OCT 8</t>
  </si>
  <si>
    <t>2011 OCT 10</t>
  </si>
  <si>
    <t>2011 OCT 11</t>
  </si>
  <si>
    <t>2011 OCT 14</t>
  </si>
  <si>
    <t>2011 OCT 15</t>
  </si>
  <si>
    <t>2011 OCT 17</t>
  </si>
  <si>
    <t>2011 OCT 21</t>
  </si>
  <si>
    <t>2011 OCT 23</t>
  </si>
  <si>
    <t>2011 OCT 26</t>
  </si>
  <si>
    <t>2011 OCT 29</t>
  </si>
  <si>
    <t>2011 NOV 2</t>
  </si>
  <si>
    <t>2011 NOV 5</t>
  </si>
  <si>
    <t>2011 NOV 8</t>
  </si>
  <si>
    <t>2011 NOV 9</t>
  </si>
  <si>
    <t>2011 NOV 12</t>
  </si>
  <si>
    <t>2011 NOV 22</t>
  </si>
  <si>
    <t>2011 NOV 24</t>
  </si>
  <si>
    <t>2011 NOV 26</t>
  </si>
  <si>
    <t>2011 NOV 30</t>
  </si>
  <si>
    <t>2011 DEC 9</t>
  </si>
  <si>
    <t>2011 DEC 11</t>
  </si>
  <si>
    <t>2011 DEC 12</t>
  </si>
  <si>
    <t>2011 DEC 17</t>
  </si>
  <si>
    <t>2011 DEC 20</t>
  </si>
  <si>
    <t>2011 DEC 27</t>
  </si>
  <si>
    <t>2011 DEC 29</t>
  </si>
  <si>
    <t>2012 JAN 2</t>
  </si>
  <si>
    <t>2012 JAN 11</t>
  </si>
  <si>
    <t>2012 FEB 28</t>
  </si>
  <si>
    <t>2012 MAR 22</t>
  </si>
  <si>
    <t>2012 MAR 26</t>
  </si>
  <si>
    <t>2012 APR 2</t>
  </si>
  <si>
    <t>2012 MAY 20</t>
  </si>
  <si>
    <t>2012 MAY 26</t>
  </si>
  <si>
    <t>2012 JUN 16</t>
  </si>
  <si>
    <t>2012 JUN 18</t>
  </si>
  <si>
    <t>2012 JUN 24</t>
  </si>
  <si>
    <t>2012 JUN 28</t>
  </si>
  <si>
    <t>2012 JUL 1</t>
  </si>
  <si>
    <t>2012 JUL 6</t>
  </si>
  <si>
    <t>2012 JUL 13</t>
  </si>
  <si>
    <t>2012 AUG 1</t>
  </si>
  <si>
    <t>2012 AUG 3</t>
  </si>
  <si>
    <t>2012 AUG 13</t>
  </si>
  <si>
    <t>2012 AUG 18</t>
  </si>
  <si>
    <t>2012 AUG 21</t>
  </si>
  <si>
    <t>2012 AUG 25</t>
  </si>
  <si>
    <t>2012 AUG 28</t>
  </si>
  <si>
    <t>2012 AUG 29</t>
  </si>
  <si>
    <t>2012 SEP 2</t>
  </si>
  <si>
    <t>2012 SEP 3</t>
  </si>
  <si>
    <t>2012 SEP 9</t>
  </si>
  <si>
    <t>2012 SEP 11</t>
  </si>
  <si>
    <t>2012 SEP 14</t>
  </si>
  <si>
    <t>2012 SEP 15</t>
  </si>
  <si>
    <t>2012 SEP 16</t>
  </si>
  <si>
    <t>2012 SEP 24</t>
  </si>
  <si>
    <t>2012 SEP 25</t>
  </si>
  <si>
    <t>2012 OCT 6</t>
  </si>
  <si>
    <t>2012 OCT 21</t>
  </si>
  <si>
    <t>2012 NOV 6</t>
  </si>
  <si>
    <t>2012 DEC 21</t>
  </si>
  <si>
    <t>2013 MAR 15</t>
  </si>
  <si>
    <t>2013 MAR 16</t>
  </si>
  <si>
    <t>2013 MAR 29</t>
  </si>
  <si>
    <t>2013 APR 10</t>
  </si>
  <si>
    <t>2013 APR 16</t>
  </si>
  <si>
    <t>2013 APR 29</t>
  </si>
  <si>
    <t>2013 MAY 15</t>
  </si>
  <si>
    <t>2013 MAY 18</t>
  </si>
  <si>
    <t>2013 MAY 24</t>
  </si>
  <si>
    <t>2013 JUN 1</t>
  </si>
  <si>
    <t>2013 JUN 3</t>
  </si>
  <si>
    <t>2013 JUN 9</t>
  </si>
  <si>
    <t>2013 JUN 14</t>
  </si>
  <si>
    <t>2013 JUL 4</t>
  </si>
  <si>
    <t>2013 JUL 27</t>
  </si>
  <si>
    <t>2013 AUG 6</t>
  </si>
  <si>
    <t>2013 AUG 16</t>
  </si>
  <si>
    <t>2013 AUG 23</t>
  </si>
  <si>
    <t>2013 AUG 25</t>
  </si>
  <si>
    <t>2013 SEP 5</t>
  </si>
  <si>
    <t>2013 SEP 11</t>
  </si>
  <si>
    <t>2013 SEP 14</t>
  </si>
  <si>
    <t>2013 OCT 11</t>
  </si>
  <si>
    <t>2013 OCT 17</t>
  </si>
  <si>
    <t>2013 NOV 9</t>
  </si>
  <si>
    <t>2013 NOV 14</t>
  </si>
  <si>
    <t>2013 NOV 25</t>
  </si>
  <si>
    <t>2013 NOV 29</t>
  </si>
  <si>
    <t>2013 DEC 7</t>
  </si>
  <si>
    <t>2013 DEC 11</t>
  </si>
  <si>
    <t>2013 DEC 14</t>
  </si>
  <si>
    <t>2013 DEC 20</t>
  </si>
  <si>
    <t>2013 DEC 24</t>
  </si>
  <si>
    <t>2013 DEC 29</t>
  </si>
  <si>
    <t>2014 JAN 10</t>
  </si>
  <si>
    <t>2014 FEB 18</t>
  </si>
  <si>
    <t>2014 FEB 21</t>
  </si>
  <si>
    <t>2014 MAR 2</t>
  </si>
  <si>
    <t>2014 MAR 10</t>
  </si>
  <si>
    <t>2014 MAR 14</t>
  </si>
  <si>
    <t>2014 MAR 21</t>
  </si>
  <si>
    <t>2014 MAR 23</t>
  </si>
  <si>
    <t>2014 APR 2</t>
  </si>
  <si>
    <t>2014 APR 15</t>
  </si>
  <si>
    <t>2014 APR 20</t>
  </si>
  <si>
    <t>2014 MAY 6</t>
  </si>
  <si>
    <t>2014 MAY 17</t>
  </si>
  <si>
    <t>2014 MAY 20</t>
  </si>
  <si>
    <t>2014 MAY 23</t>
  </si>
  <si>
    <t>2014 MAY 29</t>
  </si>
  <si>
    <t>2014 MAY 31</t>
  </si>
  <si>
    <t>2014 JUN 3</t>
  </si>
  <si>
    <t>2014 JUN 5</t>
  </si>
  <si>
    <t>2014 JUN 17</t>
  </si>
  <si>
    <t>2014 JUN 20</t>
  </si>
  <si>
    <t>2014 JUL 15</t>
  </si>
  <si>
    <t>2014 SEP 3</t>
  </si>
  <si>
    <t>2014 SEP 7</t>
  </si>
  <si>
    <t>2014 SEP 8</t>
  </si>
  <si>
    <t>2014 SEP 22</t>
  </si>
  <si>
    <t>2014 SEP 23</t>
  </si>
  <si>
    <t>2014 SEP 27</t>
  </si>
  <si>
    <t>2014 SEP 28</t>
  </si>
  <si>
    <t>2014 OCT 1</t>
  </si>
  <si>
    <t>2014 OCT 5</t>
  </si>
  <si>
    <t>2014 OCT 8</t>
  </si>
  <si>
    <t>2016 OCT 9</t>
  </si>
  <si>
    <t>2016 OCT 19</t>
  </si>
  <si>
    <t>2016 OCT 23</t>
  </si>
  <si>
    <t>2016 NOV 3</t>
  </si>
  <si>
    <t>2016 NOV 6</t>
  </si>
  <si>
    <t>2016 NOV 15</t>
  </si>
  <si>
    <t>2016 NOV 20</t>
  </si>
  <si>
    <t>2016 NOV 25</t>
  </si>
  <si>
    <t>2016 NOV 27</t>
  </si>
  <si>
    <t>2016 DEC 4</t>
  </si>
  <si>
    <t>2016 DEC 6</t>
  </si>
  <si>
    <t>2016 DEC 15</t>
  </si>
  <si>
    <t>2016 DEC 24</t>
  </si>
  <si>
    <t>2008 SEP 5</t>
  </si>
  <si>
    <t>2008 SEP 15</t>
  </si>
  <si>
    <t>2008 SEP 28</t>
  </si>
  <si>
    <t>2008 OCT 10</t>
  </si>
  <si>
    <t>2008 NOV 18</t>
  </si>
  <si>
    <t>2008 NOV 22</t>
  </si>
  <si>
    <t>2009 JUL 12</t>
  </si>
  <si>
    <t>2009 JUL 14</t>
  </si>
  <si>
    <t>2009 JUL 27</t>
  </si>
  <si>
    <t>2009 AUG 1</t>
  </si>
  <si>
    <t>2009 SEP 11</t>
  </si>
  <si>
    <t>2010 JUL 19</t>
  </si>
  <si>
    <t>2010 AUG 12</t>
  </si>
  <si>
    <t>2010 AUG 16</t>
  </si>
  <si>
    <t>2010 AUG 23</t>
  </si>
  <si>
    <t>2010 AUG 26</t>
  </si>
  <si>
    <t>2010 SEP 7</t>
  </si>
  <si>
    <t>2010 SEP 25</t>
  </si>
  <si>
    <t>2010 SEP 27</t>
  </si>
  <si>
    <t>2010 OCT 3</t>
  </si>
  <si>
    <t>2010 OCT 8</t>
  </si>
  <si>
    <t>2010 OCT 14</t>
  </si>
  <si>
    <t>2010 OCT 17</t>
  </si>
  <si>
    <t>2010 OCT 20</t>
  </si>
  <si>
    <t>2010 OCT 29</t>
  </si>
  <si>
    <t>2012 SEP 10</t>
  </si>
  <si>
    <t>x</t>
  </si>
  <si>
    <t>y</t>
  </si>
  <si>
    <t>couleur</t>
  </si>
  <si>
    <t>b</t>
  </si>
  <si>
    <t>r</t>
  </si>
  <si>
    <t>k</t>
  </si>
  <si>
    <t>g</t>
  </si>
  <si>
    <t>2017 FEB 20</t>
  </si>
  <si>
    <t>2017 FEB 27</t>
  </si>
  <si>
    <t>2017 MAR 18</t>
  </si>
  <si>
    <t>2017 MAR 19</t>
  </si>
  <si>
    <t>2017 MAR 26</t>
  </si>
  <si>
    <t>2017 APR 8</t>
  </si>
  <si>
    <t>2017 APR 17</t>
  </si>
  <si>
    <t>2017 APR 20</t>
  </si>
  <si>
    <t>2017 APR 27</t>
  </si>
  <si>
    <t>2017 MAY 8</t>
  </si>
  <si>
    <t>2017 MAY 14</t>
  </si>
  <si>
    <t>2017 MAY 17</t>
  </si>
  <si>
    <t>2017 MAY 27</t>
  </si>
  <si>
    <t>2017 JUL 5</t>
  </si>
  <si>
    <t>2017 JUL 6</t>
  </si>
  <si>
    <t>2017 JUL 22</t>
  </si>
  <si>
    <t>2017 AUG 7</t>
  </si>
  <si>
    <t>2017 AUG 15</t>
  </si>
  <si>
    <t>2017 AUG 30</t>
  </si>
  <si>
    <t>2017 SEP 21</t>
  </si>
  <si>
    <t>2017 OCT 3</t>
  </si>
  <si>
    <t>2017 OCT 14</t>
  </si>
  <si>
    <t>2017 OCT 24</t>
  </si>
  <si>
    <t>2017 OCT 29</t>
  </si>
  <si>
    <t>2017 NOV 8</t>
  </si>
  <si>
    <t>2017 NOV 14</t>
  </si>
  <si>
    <t>2017 MAY 26</t>
  </si>
  <si>
    <t>2017 AUG 14</t>
  </si>
  <si>
    <t>P</t>
  </si>
  <si>
    <t>H alpha</t>
  </si>
  <si>
    <t>H beta</t>
  </si>
  <si>
    <t>He I 5875</t>
  </si>
  <si>
    <t>He I 6678</t>
  </si>
  <si>
    <t>He I 5875 / He I 6678</t>
  </si>
  <si>
    <t>He I 7085</t>
  </si>
  <si>
    <t>He I 5875 / He I 7085</t>
  </si>
  <si>
    <t>He II 4686</t>
  </si>
  <si>
    <t>[Fe VII] 6087</t>
  </si>
  <si>
    <t>[OIII] 5007</t>
  </si>
  <si>
    <t>Ha/Hb</t>
  </si>
  <si>
    <t>HeII/Hb</t>
  </si>
  <si>
    <t>2017 NOV 28</t>
  </si>
  <si>
    <t>2017 NOV 29</t>
  </si>
  <si>
    <t>2017 DEC 9</t>
  </si>
  <si>
    <t xml:space="preserve"> </t>
  </si>
  <si>
    <t>V</t>
  </si>
  <si>
    <t>PIE-SP</t>
  </si>
  <si>
    <t>Date</t>
  </si>
  <si>
    <t>UT</t>
  </si>
  <si>
    <t>JD</t>
  </si>
  <si>
    <t>OBS</t>
  </si>
  <si>
    <t>SITE</t>
  </si>
  <si>
    <t>RES</t>
  </si>
  <si>
    <t>Phase</t>
  </si>
  <si>
    <t>He II / He I 5876</t>
  </si>
  <si>
    <t>Fe II 5018</t>
  </si>
  <si>
    <t>#</t>
  </si>
  <si>
    <t>Res.</t>
  </si>
  <si>
    <t>Ca II</t>
  </si>
  <si>
    <t>Ca VII 5619</t>
  </si>
  <si>
    <t>He II 5411</t>
  </si>
  <si>
    <t>decalp</t>
  </si>
  <si>
    <t>gamma</t>
  </si>
  <si>
    <t>days</t>
  </si>
  <si>
    <t>Object</t>
  </si>
  <si>
    <t>Ref line</t>
  </si>
  <si>
    <t>Ref (A)</t>
  </si>
  <si>
    <t>FWHM (A)</t>
  </si>
  <si>
    <t>FWHM (Km/sec)</t>
  </si>
  <si>
    <t>FWZI %</t>
  </si>
  <si>
    <t>FWZI (A)</t>
  </si>
  <si>
    <t>FWZI (Km/sec)</t>
  </si>
  <si>
    <t>Eqv width (A)</t>
  </si>
  <si>
    <t>Eqv width (Km/sec)</t>
  </si>
  <si>
    <t>Line depth</t>
  </si>
  <si>
    <t>Peak int</t>
  </si>
  <si>
    <t>Integrated flux</t>
  </si>
  <si>
    <t>Center pos %</t>
  </si>
  <si>
    <t>Center pos (A)</t>
  </si>
  <si>
    <t>Center pos shift (A)</t>
  </si>
  <si>
    <t>Center pos shift (Km/sec)</t>
  </si>
  <si>
    <t>Flux pos (A)</t>
  </si>
  <si>
    <t>Flux pos shift (A)</t>
  </si>
  <si>
    <t>Flux pos shift (Km/sec)</t>
  </si>
  <si>
    <t>Peak pos (A)</t>
  </si>
  <si>
    <t>Peak pos shift (A)</t>
  </si>
  <si>
    <t>Peak pos shift (Km/sec)</t>
  </si>
  <si>
    <t>RMS fitting error</t>
  </si>
  <si>
    <t>ci cyg</t>
  </si>
  <si>
    <t>2015-09-02.843</t>
  </si>
  <si>
    <t>2015-09-17.791</t>
  </si>
  <si>
    <t>2015-09-27.794</t>
  </si>
  <si>
    <t>2015-10-26.820</t>
  </si>
  <si>
    <t>2015-10-28.769</t>
  </si>
  <si>
    <t>2015-11-26.775</t>
  </si>
  <si>
    <t>2015-12-12.742</t>
  </si>
  <si>
    <t>2015-12-26.712</t>
  </si>
  <si>
    <t>2016-02-17.208</t>
  </si>
  <si>
    <t>2016-04-17.057</t>
  </si>
  <si>
    <t>2016-05-01.023</t>
  </si>
  <si>
    <t>2016-06-08.970</t>
  </si>
  <si>
    <t>2016-07-09.921</t>
  </si>
  <si>
    <t>2016-07-22.937</t>
  </si>
  <si>
    <t>2016-08-05.980</t>
  </si>
  <si>
    <t>2016-08-22.931</t>
  </si>
  <si>
    <t>2016-09-07.895</t>
  </si>
  <si>
    <t>2016-09-25.852</t>
  </si>
  <si>
    <t>2016-10-02.810</t>
  </si>
  <si>
    <t>2016-10-29.742</t>
  </si>
  <si>
    <t>2016-11-30.773</t>
  </si>
  <si>
    <t>2017-03-25.126</t>
  </si>
  <si>
    <t>2017-04-23.046</t>
  </si>
  <si>
    <t>2017-06-11.040</t>
  </si>
  <si>
    <t>2017-07-20.110</t>
  </si>
  <si>
    <t>2017-08-05.907</t>
  </si>
  <si>
    <t>2017-09-17.833</t>
  </si>
  <si>
    <t>2017-10-05.842</t>
  </si>
  <si>
    <t>2017-10-14.742</t>
  </si>
  <si>
    <t>2017-11-01.773</t>
  </si>
  <si>
    <t>Kg</t>
  </si>
  <si>
    <t>2017-05-26.966</t>
  </si>
  <si>
    <t>CI CYG</t>
  </si>
  <si>
    <t>2017-11-30.725</t>
  </si>
  <si>
    <t>2017-12-11.727</t>
  </si>
  <si>
    <t>[O I]</t>
  </si>
  <si>
    <t>O-C mean</t>
  </si>
  <si>
    <t>Fekel</t>
  </si>
  <si>
    <t>Siviero</t>
  </si>
  <si>
    <t>2017-11-23.752</t>
  </si>
  <si>
    <t>ph</t>
  </si>
  <si>
    <t>RG</t>
  </si>
  <si>
    <t>He I 5876</t>
  </si>
  <si>
    <t>OI</t>
  </si>
  <si>
    <t>Fe VII</t>
  </si>
  <si>
    <t>T</t>
  </si>
  <si>
    <t>K1</t>
  </si>
  <si>
    <t>e</t>
  </si>
  <si>
    <t>w</t>
  </si>
  <si>
    <t>a sin i</t>
  </si>
  <si>
    <t>f (m)</t>
  </si>
  <si>
    <t>HJD</t>
  </si>
  <si>
    <r>
      <t>km.s</t>
    </r>
    <r>
      <rPr>
        <vertAlign val="superscript"/>
        <sz val="11"/>
        <color theme="1"/>
        <rFont val="Calibri"/>
        <family val="2"/>
        <scheme val="minor"/>
      </rPr>
      <t>-1</t>
    </r>
  </si>
  <si>
    <t>km</t>
  </si>
  <si>
    <t>Kenyon &amp; al. 1991</t>
  </si>
  <si>
    <t>Fekel &amp; al. 2000</t>
  </si>
  <si>
    <t>853.8 +/-2.9</t>
  </si>
  <si>
    <t>2450426.4 +/-59.6</t>
  </si>
  <si>
    <t>18.4 +/- 0.4</t>
  </si>
  <si>
    <t>14.96 +/ -0.23</t>
  </si>
  <si>
    <t>7.0+/-0.5</t>
  </si>
  <si>
    <t>6.70+/-0.23</t>
  </si>
  <si>
    <t>297.7+/-24.7</t>
  </si>
  <si>
    <r>
      <t>78.8 +/-9.4 10</t>
    </r>
    <r>
      <rPr>
        <vertAlign val="superscript"/>
        <sz val="11"/>
        <color theme="1"/>
        <rFont val="Calibri"/>
        <family val="2"/>
        <scheme val="minor"/>
      </rPr>
      <t>6</t>
    </r>
  </si>
  <si>
    <r>
      <t>78.2 +/-9.4 10</t>
    </r>
    <r>
      <rPr>
        <vertAlign val="superscript"/>
        <sz val="11"/>
        <color theme="1"/>
        <rFont val="Calibri"/>
        <family val="2"/>
        <scheme val="minor"/>
      </rPr>
      <t>6</t>
    </r>
  </si>
  <si>
    <t>0.027+/-0.010</t>
  </si>
  <si>
    <t>0.0262+/-0.0035</t>
  </si>
  <si>
    <t>2456512.9+/-56.8</t>
  </si>
  <si>
    <t>6.63+/-0.37</t>
  </si>
  <si>
    <t>0.109+/-0.048</t>
  </si>
  <si>
    <t>0.126+/-0.058</t>
  </si>
  <si>
    <t>341.2+/-21.8</t>
  </si>
  <si>
    <r>
      <t>77.2+/-6.2 10</t>
    </r>
    <r>
      <rPr>
        <vertAlign val="superscript"/>
        <sz val="11"/>
        <color theme="1"/>
        <rFont val="Calibri"/>
        <family val="2"/>
        <scheme val="minor"/>
      </rPr>
      <t>6</t>
    </r>
  </si>
  <si>
    <t>853.8 [1]</t>
  </si>
  <si>
    <t>[1] adopted from Fekel &amp; al. 2000</t>
  </si>
  <si>
    <t>O-C</t>
  </si>
  <si>
    <t>ARAS 2018</t>
  </si>
  <si>
    <t>2017-12-01.801</t>
  </si>
  <si>
    <t>2017-12-05.749</t>
  </si>
  <si>
    <t>[Ca VII]</t>
  </si>
  <si>
    <t>2017 DEC 22</t>
  </si>
  <si>
    <t>false</t>
  </si>
  <si>
    <t>2017 DEC 25</t>
  </si>
  <si>
    <t>0.0252 +/- 0.006</t>
  </si>
  <si>
    <t>log(6678/5876)</t>
  </si>
  <si>
    <t>log(7065/5876)</t>
  </si>
  <si>
    <t>CaVII</t>
  </si>
  <si>
    <t>Ca VII</t>
  </si>
  <si>
    <t>He I 4922</t>
  </si>
  <si>
    <t>Fe II</t>
  </si>
  <si>
    <t>Ca VI 5460</t>
  </si>
  <si>
    <t>[Ca VI]</t>
  </si>
  <si>
    <t>CaVI</t>
  </si>
  <si>
    <t xml:space="preserve">He I 6678 / He I 5875 </t>
  </si>
  <si>
    <t>15.33+/-0.24</t>
  </si>
  <si>
    <t>2018 FEB 18</t>
  </si>
  <si>
    <t>2018 FEB 19</t>
  </si>
  <si>
    <t>2018 MAR 4</t>
  </si>
  <si>
    <t>2018 MAR 6</t>
  </si>
  <si>
    <t>2018 MAR 10</t>
  </si>
  <si>
    <t>2018 MAR 22</t>
  </si>
  <si>
    <t>2018 APR 12</t>
  </si>
  <si>
    <t>2018 APR 14</t>
  </si>
  <si>
    <t>2018 MAY 1</t>
  </si>
  <si>
    <t>2018 MAY 3</t>
  </si>
  <si>
    <t>2018 MAY 4</t>
  </si>
  <si>
    <t>2018 MAY 5</t>
  </si>
  <si>
    <t>2018 JUL 14</t>
  </si>
  <si>
    <t>2018 JUL 31</t>
  </si>
  <si>
    <t>2018 AUG 7</t>
  </si>
  <si>
    <t>2018 OCT 6</t>
  </si>
  <si>
    <t>2018 OCT 18</t>
  </si>
  <si>
    <t>2018 OCT 28</t>
  </si>
  <si>
    <t>MatLab Auto</t>
  </si>
  <si>
    <t>Miko 1997</t>
  </si>
  <si>
    <t>Miko 1983</t>
  </si>
  <si>
    <t>Kenyon 1995</t>
  </si>
  <si>
    <t>K91</t>
  </si>
  <si>
    <t>KPNO</t>
  </si>
  <si>
    <t>He  II 4686</t>
  </si>
  <si>
    <t>He I 7065</t>
  </si>
  <si>
    <t>He I 5016</t>
  </si>
  <si>
    <t>He I 4713</t>
  </si>
  <si>
    <t>He I 4471</t>
  </si>
  <si>
    <t>OI 6300</t>
  </si>
  <si>
    <t>OIII 5007</t>
  </si>
  <si>
    <t>Fe II 4924</t>
  </si>
  <si>
    <t>Fe II 5169</t>
  </si>
  <si>
    <t>Fe II 5316</t>
  </si>
  <si>
    <t>Teyssier 2018</t>
  </si>
  <si>
    <t>2018 NOV 16</t>
  </si>
  <si>
    <t>2018 NOV 27</t>
  </si>
  <si>
    <t>2018 DEC 22</t>
  </si>
  <si>
    <t>2019 FEB 9</t>
  </si>
  <si>
    <t>2019 MAR 15</t>
  </si>
  <si>
    <t>2019 MAR 31</t>
  </si>
  <si>
    <t>2019 APR 11</t>
  </si>
  <si>
    <t>2019 APR 23</t>
  </si>
  <si>
    <t>2019 APR 24</t>
  </si>
  <si>
    <t>2019 MAY 7</t>
  </si>
  <si>
    <t>2019 MAY 18</t>
  </si>
  <si>
    <t>2019 JUN 1</t>
  </si>
  <si>
    <t>2019 JUN 28</t>
  </si>
  <si>
    <t>2019 JUN 29</t>
  </si>
  <si>
    <t>2019 AUG 4</t>
  </si>
  <si>
    <t>2019 AUG 23</t>
  </si>
  <si>
    <t>2019 AUG 26</t>
  </si>
  <si>
    <t>2019 SEP 8</t>
  </si>
  <si>
    <t>2019 OCT 13</t>
  </si>
  <si>
    <t>2019 OCT 16</t>
  </si>
  <si>
    <t>2019 NOV 18</t>
  </si>
  <si>
    <t>2019 DEC 1</t>
  </si>
  <si>
    <t>2020 FEB 16</t>
  </si>
  <si>
    <t>2020 MAY 14</t>
  </si>
  <si>
    <t>2020 MAY 27</t>
  </si>
  <si>
    <t>2020 JUN 21</t>
  </si>
  <si>
    <t>2020 JUL 22</t>
  </si>
  <si>
    <t>DKS</t>
  </si>
  <si>
    <t>CGRE</t>
  </si>
  <si>
    <t>BDG</t>
  </si>
  <si>
    <t>2020 SEP 17</t>
  </si>
  <si>
    <t>2020 SEP 18</t>
  </si>
  <si>
    <t>TIA</t>
  </si>
  <si>
    <t>2020 NOV 23</t>
  </si>
  <si>
    <t/>
  </si>
  <si>
    <t>JRF</t>
  </si>
  <si>
    <t>SCH</t>
  </si>
  <si>
    <t>30/09/2020</t>
  </si>
  <si>
    <t>2458410.48176 10.803 V DKS 1</t>
  </si>
  <si>
    <t>2458420.48299 10.839 V DKS 1</t>
  </si>
  <si>
    <t>2458439.47112 10.901 V DKS 1</t>
  </si>
  <si>
    <t>2458449.60212 10.887 V DPOA 1</t>
  </si>
  <si>
    <t>2458475.47228 10.791 V DKS 1</t>
  </si>
  <si>
    <t>2458523.97067 10.926 V DKS 1</t>
  </si>
  <si>
    <t>2458557.95591 10.891 V DKS 1</t>
  </si>
  <si>
    <t>2458573.93949 10.999 V DKS 1</t>
  </si>
  <si>
    <t>2458584.93021 11 V DKS 1</t>
  </si>
  <si>
    <t>2458596.92091 10.988 V DKS 1</t>
  </si>
  <si>
    <t>2458597.92291 10.979 V DKS 1</t>
  </si>
  <si>
    <t>2458610.75774 10.873 V DKS 1</t>
  </si>
  <si>
    <t>2458621.90256 10.828 V DKS 1</t>
  </si>
  <si>
    <t>2458635.8973 10.892 V DKS 1</t>
  </si>
  <si>
    <t>2458662.90378 10.829 V DKS 1</t>
  </si>
  <si>
    <t>2458664.44097 10.77 V TIA 1</t>
  </si>
  <si>
    <t>2458700.35694 10.64 V TIA 1</t>
  </si>
  <si>
    <t>2458719.41151 10.714 V BDG 1</t>
  </si>
  <si>
    <t>2458721.52705 10.759 V DKS 1</t>
  </si>
  <si>
    <t>2458734.52087 10.846 V DKS 1</t>
  </si>
  <si>
    <t>2458770.33 10.73 V PHG 1</t>
  </si>
  <si>
    <t>2458773.29749 10.729 V BDG 1</t>
  </si>
  <si>
    <t>2458806.47381 10.991 V DKS 1</t>
  </si>
  <si>
    <t>2458819.31059 10.836 V BDG 1</t>
  </si>
  <si>
    <t>2458895.97205 11.144 V DKS 1</t>
  </si>
  <si>
    <t>2458983.5155 11.204 V CGRE 1</t>
  </si>
  <si>
    <t>2458983.51661 11.208 V CGRE 1</t>
  </si>
  <si>
    <t>2458983.51749 11.208 V CGRE 1</t>
  </si>
  <si>
    <t>2458983.51845 11.211 V CGRE 1</t>
  </si>
  <si>
    <t>2458983.51954 11.209 V CGRE 1</t>
  </si>
  <si>
    <t>2458997.43432 11.131 V BDG 1</t>
  </si>
  <si>
    <t>2459021.9033 11.05 V DKS 1</t>
  </si>
  <si>
    <t>2459053.42524 10.908 V BDG 1</t>
  </si>
  <si>
    <t>2459110.3611 10.787 V BDG 1</t>
  </si>
  <si>
    <t>2459111.38125 10.78 V TIA 1</t>
  </si>
  <si>
    <t>2459135.6549 11.1 V CK 1</t>
  </si>
  <si>
    <t>2459177.33478 10.723 V BDG 1</t>
  </si>
  <si>
    <t>2459365.42191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</si>
</sst>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0.000"/>
    <numFmt numFmtId="166" formatCode="hh:mm;ss"/>
    <numFmt numFmtId="167" formatCode="0.0"/>
  </numFmts>
  <fonts count="1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sz val="14"/>
      <color rgb="FF000000"/>
      <name val="Trebuchet MS"/>
      <family val="2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9"/>
      <color theme="1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5F5F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0" xfId="0" applyFill="1"/>
    <xf numFmtId="0" fontId="0" fillId="2" borderId="1" xfId="0" applyFill="1" applyBorder="1" applyAlignment="1">
      <alignment horizontal="right"/>
    </xf>
    <xf numFmtId="1" fontId="1" fillId="4" borderId="2" xfId="0" applyNumberFormat="1" applyFont="1" applyFill="1" applyBorder="1" applyAlignment="1">
      <alignment horizontal="center"/>
    </xf>
    <xf numFmtId="14" fontId="1" fillId="4" borderId="3" xfId="0" applyNumberFormat="1" applyFont="1" applyFill="1" applyBorder="1" applyAlignment="1">
      <alignment horizontal="center"/>
    </xf>
    <xf numFmtId="164" fontId="1" fillId="4" borderId="3" xfId="0" applyNumberFormat="1" applyFont="1" applyFill="1" applyBorder="1" applyAlignment="1">
      <alignment horizontal="center"/>
    </xf>
    <xf numFmtId="165" fontId="1" fillId="4" borderId="3" xfId="0" applyNumberFormat="1" applyFont="1" applyFill="1" applyBorder="1" applyAlignment="1">
      <alignment horizontal="center"/>
    </xf>
    <xf numFmtId="0" fontId="1" fillId="4" borderId="3" xfId="0" applyNumberFormat="1" applyFont="1" applyFill="1" applyBorder="1" applyAlignment="1">
      <alignment horizontal="center"/>
    </xf>
    <xf numFmtId="1" fontId="1" fillId="4" borderId="3" xfId="0" applyNumberFormat="1" applyFont="1" applyFill="1" applyBorder="1" applyAlignment="1">
      <alignment horizontal="center"/>
    </xf>
    <xf numFmtId="0" fontId="1" fillId="4" borderId="5" xfId="0" applyNumberFormat="1" applyFon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21" fontId="0" fillId="2" borderId="1" xfId="0" applyNumberForma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4" fontId="0" fillId="2" borderId="4" xfId="0" applyNumberFormat="1" applyFill="1" applyBorder="1" applyAlignment="1">
      <alignment horizontal="center"/>
    </xf>
    <xf numFmtId="21" fontId="0" fillId="2" borderId="4" xfId="0" applyNumberForma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4" fontId="0" fillId="5" borderId="4" xfId="0" applyNumberFormat="1" applyFill="1" applyBorder="1" applyAlignment="1">
      <alignment horizontal="center"/>
    </xf>
    <xf numFmtId="166" fontId="0" fillId="5" borderId="4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2" fillId="0" borderId="0" xfId="0" applyFont="1"/>
    <xf numFmtId="0" fontId="0" fillId="0" borderId="1" xfId="0" applyBorder="1"/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1" fontId="0" fillId="2" borderId="0" xfId="0" applyNumberFormat="1" applyFill="1" applyAlignment="1">
      <alignment horizontal="right"/>
    </xf>
    <xf numFmtId="0" fontId="0" fillId="6" borderId="0" xfId="0" applyFill="1"/>
    <xf numFmtId="0" fontId="0" fillId="2" borderId="0" xfId="0" applyFill="1" applyAlignment="1">
      <alignment horizontal="right"/>
    </xf>
    <xf numFmtId="14" fontId="0" fillId="0" borderId="0" xfId="0" applyNumberFormat="1"/>
    <xf numFmtId="0" fontId="0" fillId="0" borderId="0" xfId="0" applyAlignment="1">
      <alignment wrapText="1"/>
    </xf>
    <xf numFmtId="0" fontId="0" fillId="6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7" borderId="0" xfId="0" applyFill="1" applyBorder="1" applyAlignment="1">
      <alignment horizontal="center"/>
    </xf>
    <xf numFmtId="14" fontId="0" fillId="7" borderId="0" xfId="0" applyNumberFormat="1" applyFill="1" applyBorder="1" applyAlignment="1">
      <alignment horizontal="center"/>
    </xf>
    <xf numFmtId="0" fontId="0" fillId="7" borderId="0" xfId="0" applyFill="1" applyBorder="1"/>
    <xf numFmtId="20" fontId="0" fillId="7" borderId="0" xfId="0" applyNumberFormat="1" applyFill="1" applyBorder="1" applyAlignment="1">
      <alignment horizontal="center"/>
    </xf>
    <xf numFmtId="20" fontId="0" fillId="0" borderId="0" xfId="0" applyNumberFormat="1"/>
    <xf numFmtId="165" fontId="0" fillId="7" borderId="0" xfId="0" applyNumberFormat="1" applyFill="1" applyBorder="1" applyAlignment="1">
      <alignment horizontal="center"/>
    </xf>
    <xf numFmtId="14" fontId="0" fillId="8" borderId="1" xfId="0" applyNumberFormat="1" applyFill="1" applyBorder="1" applyAlignment="1">
      <alignment horizontal="center"/>
    </xf>
    <xf numFmtId="20" fontId="0" fillId="8" borderId="1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20" fontId="0" fillId="6" borderId="1" xfId="0" applyNumberFormat="1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2" fontId="0" fillId="0" borderId="0" xfId="0" applyNumberFormat="1" applyAlignment="1">
      <alignment vertical="center" wrapText="1"/>
    </xf>
    <xf numFmtId="2" fontId="0" fillId="0" borderId="0" xfId="0" applyNumberFormat="1"/>
    <xf numFmtId="0" fontId="0" fillId="7" borderId="0" xfId="0" applyFill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12" borderId="0" xfId="0" applyFill="1" applyAlignment="1">
      <alignment vertical="center" wrapText="1"/>
    </xf>
    <xf numFmtId="0" fontId="0" fillId="13" borderId="0" xfId="0" applyFill="1" applyAlignment="1">
      <alignment vertical="center" wrapText="1"/>
    </xf>
    <xf numFmtId="0" fontId="0" fillId="14" borderId="0" xfId="0" applyFill="1" applyAlignment="1">
      <alignment vertical="center" wrapText="1"/>
    </xf>
    <xf numFmtId="0" fontId="0" fillId="15" borderId="0" xfId="0" applyFill="1" applyAlignment="1">
      <alignment vertical="center" wrapText="1"/>
    </xf>
    <xf numFmtId="0" fontId="0" fillId="18" borderId="0" xfId="0" applyFill="1" applyAlignment="1">
      <alignment vertical="center" wrapText="1"/>
    </xf>
    <xf numFmtId="0" fontId="0" fillId="19" borderId="0" xfId="0" applyFill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7" borderId="0" xfId="0" applyFill="1"/>
    <xf numFmtId="0" fontId="0" fillId="0" borderId="0" xfId="0" applyFill="1"/>
    <xf numFmtId="14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left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17" borderId="5" xfId="0" applyFill="1" applyBorder="1" applyAlignment="1">
      <alignment vertical="center" wrapText="1"/>
    </xf>
    <xf numFmtId="0" fontId="0" fillId="16" borderId="5" xfId="0" applyFill="1" applyBorder="1" applyAlignment="1">
      <alignment vertical="center" wrapText="1"/>
    </xf>
    <xf numFmtId="0" fontId="0" fillId="20" borderId="5" xfId="0" applyFill="1" applyBorder="1" applyAlignment="1">
      <alignment vertical="center" wrapText="1"/>
    </xf>
    <xf numFmtId="0" fontId="0" fillId="11" borderId="5" xfId="0" applyFill="1" applyBorder="1" applyAlignment="1">
      <alignment vertical="center" wrapText="1"/>
    </xf>
    <xf numFmtId="0" fontId="0" fillId="9" borderId="5" xfId="0" applyFill="1" applyBorder="1" applyAlignment="1">
      <alignment vertical="center" wrapText="1"/>
    </xf>
    <xf numFmtId="0" fontId="0" fillId="10" borderId="5" xfId="0" applyFill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 wrapText="1"/>
    </xf>
    <xf numFmtId="14" fontId="0" fillId="3" borderId="1" xfId="0" applyNumberForma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0" fontId="0" fillId="3" borderId="1" xfId="0" applyFill="1" applyBorder="1"/>
    <xf numFmtId="164" fontId="0" fillId="0" borderId="0" xfId="0" applyNumberFormat="1"/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 vertical="center" wrapText="1"/>
    </xf>
    <xf numFmtId="11" fontId="0" fillId="0" borderId="0" xfId="0" applyNumberFormat="1"/>
    <xf numFmtId="0" fontId="7" fillId="0" borderId="0" xfId="0" applyFont="1"/>
    <xf numFmtId="167" fontId="0" fillId="0" borderId="0" xfId="0" applyNumberFormat="1"/>
    <xf numFmtId="1" fontId="0" fillId="0" borderId="0" xfId="0" applyNumberFormat="1"/>
    <xf numFmtId="0" fontId="8" fillId="0" borderId="0" xfId="0" applyFont="1" applyAlignment="1">
      <alignment horizontal="center" vertical="center" wrapText="1"/>
    </xf>
    <xf numFmtId="11" fontId="0" fillId="0" borderId="0" xfId="0" applyNumberFormat="1" applyAlignment="1">
      <alignment vertical="center" wrapText="1"/>
    </xf>
    <xf numFmtId="2" fontId="0" fillId="0" borderId="0" xfId="0" applyNumberFormat="1" applyAlignment="1">
      <alignment horizontal="center"/>
    </xf>
    <xf numFmtId="0" fontId="5" fillId="0" borderId="1" xfId="0" applyFont="1" applyBorder="1"/>
    <xf numFmtId="0" fontId="0" fillId="21" borderId="0" xfId="0" applyFill="1"/>
    <xf numFmtId="14" fontId="0" fillId="21" borderId="0" xfId="0" applyNumberFormat="1" applyFill="1"/>
    <xf numFmtId="2" fontId="0" fillId="21" borderId="0" xfId="0" applyNumberFormat="1" applyFill="1"/>
    <xf numFmtId="0" fontId="0" fillId="7" borderId="1" xfId="0" applyFill="1" applyBorder="1" applyAlignment="1">
      <alignment horizontal="center" vertical="center" wrapText="1"/>
    </xf>
    <xf numFmtId="0" fontId="0" fillId="10" borderId="0" xfId="0" applyFill="1" applyAlignment="1">
      <alignment vertical="center" wrapText="1"/>
    </xf>
    <xf numFmtId="0" fontId="0" fillId="22" borderId="1" xfId="0" applyFill="1" applyBorder="1" applyAlignment="1">
      <alignment horizontal="center" vertical="center" wrapText="1"/>
    </xf>
    <xf numFmtId="0" fontId="0" fillId="23" borderId="1" xfId="0" applyFill="1" applyBorder="1" applyAlignment="1">
      <alignment horizontal="center"/>
    </xf>
    <xf numFmtId="14" fontId="0" fillId="23" borderId="1" xfId="0" applyNumberFormat="1" applyFill="1" applyBorder="1" applyAlignment="1">
      <alignment horizontal="center"/>
    </xf>
    <xf numFmtId="164" fontId="0" fillId="23" borderId="1" xfId="0" applyNumberFormat="1" applyFill="1" applyBorder="1" applyAlignment="1">
      <alignment horizontal="center"/>
    </xf>
    <xf numFmtId="0" fontId="0" fillId="23" borderId="0" xfId="0" applyFill="1"/>
    <xf numFmtId="0" fontId="0" fillId="23" borderId="1" xfId="0" applyFill="1" applyBorder="1"/>
    <xf numFmtId="2" fontId="0" fillId="0" borderId="0" xfId="0" applyNumberFormat="1" applyFont="1" applyAlignment="1">
      <alignment vertical="center" wrapText="1"/>
    </xf>
    <xf numFmtId="2" fontId="0" fillId="0" borderId="0" xfId="0" applyNumberFormat="1" applyFont="1" applyAlignment="1"/>
    <xf numFmtId="2" fontId="0" fillId="0" borderId="0" xfId="0" applyNumberFormat="1" applyAlignment="1"/>
    <xf numFmtId="0" fontId="8" fillId="0" borderId="0" xfId="0" applyFont="1"/>
    <xf numFmtId="0" fontId="10" fillId="3" borderId="1" xfId="0" applyFont="1" applyFill="1" applyBorder="1"/>
    <xf numFmtId="0" fontId="10" fillId="3" borderId="1" xfId="0" applyFont="1" applyFill="1" applyBorder="1" applyAlignment="1">
      <alignment horizontal="center"/>
    </xf>
    <xf numFmtId="0" fontId="10" fillId="24" borderId="1" xfId="0" applyFont="1" applyFill="1" applyBorder="1"/>
    <xf numFmtId="0" fontId="10" fillId="24" borderId="1" xfId="0" applyFont="1" applyFill="1" applyBorder="1" applyAlignment="1">
      <alignment horizontal="center"/>
    </xf>
    <xf numFmtId="0" fontId="10" fillId="24" borderId="1" xfId="0" applyNumberFormat="1" applyFont="1" applyFill="1" applyBorder="1" applyAlignment="1">
      <alignment horizontal="center"/>
    </xf>
    <xf numFmtId="0" fontId="10" fillId="3" borderId="1" xfId="0" applyNumberFormat="1" applyFont="1" applyFill="1" applyBorder="1" applyAlignment="1">
      <alignment horizontal="center"/>
    </xf>
    <xf numFmtId="0" fontId="0" fillId="3" borderId="0" xfId="0" applyFill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0" xfId="0" quotePrefix="1" applyFill="1" applyAlignment="1">
      <alignment horizontal="left" vertic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FF"/>
      <color rgb="FF0000FF"/>
      <color rgb="FF00CCFF"/>
      <color rgb="FFCC00FF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CI Cyg</c:v>
            </c:pt>
          </c:strCache>
        </c:strRef>
      </c:tx>
      <c:layout>
        <c:manualLayout>
          <c:xMode val="edge"/>
          <c:yMode val="edge"/>
          <c:x val="0.13052083333333334"/>
          <c:y val="8.7075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strRef>
              <c:f>V!$A$1:$A$1200</c:f>
              <c:strCache>
                <c:ptCount val="639"/>
                <c:pt idx="0">
                  <c:v>2452254.261</c:v>
                </c:pt>
                <c:pt idx="1">
                  <c:v>2452264.362</c:v>
                </c:pt>
                <c:pt idx="2">
                  <c:v>2452513.7</c:v>
                </c:pt>
                <c:pt idx="3">
                  <c:v>2452824</c:v>
                </c:pt>
                <c:pt idx="4">
                  <c:v>2452855.9</c:v>
                </c:pt>
                <c:pt idx="5">
                  <c:v>2452898.7</c:v>
                </c:pt>
                <c:pt idx="6">
                  <c:v>2452914.7</c:v>
                </c:pt>
                <c:pt idx="7">
                  <c:v>2452936.7</c:v>
                </c:pt>
                <c:pt idx="8">
                  <c:v>2453237.432</c:v>
                </c:pt>
                <c:pt idx="9">
                  <c:v>2453303.269</c:v>
                </c:pt>
                <c:pt idx="10">
                  <c:v>2453329.522</c:v>
                </c:pt>
                <c:pt idx="11">
                  <c:v>2453487.897</c:v>
                </c:pt>
                <c:pt idx="12">
                  <c:v>2453496.859</c:v>
                </c:pt>
                <c:pt idx="13">
                  <c:v>2453503.889</c:v>
                </c:pt>
                <c:pt idx="14">
                  <c:v>2453510.807</c:v>
                </c:pt>
                <c:pt idx="15">
                  <c:v>2453512.501</c:v>
                </c:pt>
                <c:pt idx="16">
                  <c:v>2453521.379</c:v>
                </c:pt>
                <c:pt idx="17">
                  <c:v>2453527.302</c:v>
                </c:pt>
                <c:pt idx="18">
                  <c:v>2453534.878</c:v>
                </c:pt>
                <c:pt idx="19">
                  <c:v>2453536.732</c:v>
                </c:pt>
                <c:pt idx="20">
                  <c:v>2453539.723</c:v>
                </c:pt>
                <c:pt idx="21">
                  <c:v>2453562.883</c:v>
                </c:pt>
                <c:pt idx="22">
                  <c:v>2453570.945</c:v>
                </c:pt>
                <c:pt idx="23">
                  <c:v>2453582.943</c:v>
                </c:pt>
                <c:pt idx="24">
                  <c:v>2453625.837</c:v>
                </c:pt>
                <c:pt idx="25">
                  <c:v>2453631.257</c:v>
                </c:pt>
                <c:pt idx="26">
                  <c:v>2453651.328</c:v>
                </c:pt>
                <c:pt idx="27">
                  <c:v>2453655.779</c:v>
                </c:pt>
                <c:pt idx="28">
                  <c:v>2453671.725</c:v>
                </c:pt>
                <c:pt idx="29">
                  <c:v>2453853.839</c:v>
                </c:pt>
                <c:pt idx="30">
                  <c:v>2453909.486</c:v>
                </c:pt>
                <c:pt idx="31">
                  <c:v>2454008.7</c:v>
                </c:pt>
                <c:pt idx="32">
                  <c:v>2454010.79</c:v>
                </c:pt>
                <c:pt idx="33">
                  <c:v>2454317.667</c:v>
                </c:pt>
                <c:pt idx="34">
                  <c:v>2454321.744</c:v>
                </c:pt>
                <c:pt idx="35">
                  <c:v>2454324.646</c:v>
                </c:pt>
                <c:pt idx="36">
                  <c:v>2454328.788</c:v>
                </c:pt>
                <c:pt idx="37">
                  <c:v>2454332.769</c:v>
                </c:pt>
                <c:pt idx="38">
                  <c:v>2454356.868</c:v>
                </c:pt>
                <c:pt idx="39">
                  <c:v>2454370.825</c:v>
                </c:pt>
                <c:pt idx="40">
                  <c:v>2454390.773</c:v>
                </c:pt>
                <c:pt idx="41">
                  <c:v>2454401.743</c:v>
                </c:pt>
                <c:pt idx="42">
                  <c:v>2454526.006</c:v>
                </c:pt>
                <c:pt idx="43">
                  <c:v>2454652.499</c:v>
                </c:pt>
                <c:pt idx="44">
                  <c:v>2454666.42</c:v>
                </c:pt>
                <c:pt idx="45">
                  <c:v>2454677.434</c:v>
                </c:pt>
                <c:pt idx="46">
                  <c:v>2454704.47</c:v>
                </c:pt>
                <c:pt idx="47">
                  <c:v>2454705.48</c:v>
                </c:pt>
                <c:pt idx="48">
                  <c:v>2454709.55</c:v>
                </c:pt>
                <c:pt idx="49">
                  <c:v>2454710.514</c:v>
                </c:pt>
                <c:pt idx="50">
                  <c:v>2454711.327</c:v>
                </c:pt>
                <c:pt idx="51">
                  <c:v>2454712.278</c:v>
                </c:pt>
                <c:pt idx="52">
                  <c:v>2454713.542</c:v>
                </c:pt>
                <c:pt idx="53">
                  <c:v>2454714.343</c:v>
                </c:pt>
                <c:pt idx="54">
                  <c:v>2454715.644</c:v>
                </c:pt>
                <c:pt idx="55">
                  <c:v>2454716.755</c:v>
                </c:pt>
                <c:pt idx="56">
                  <c:v>2454718.374</c:v>
                </c:pt>
                <c:pt idx="57">
                  <c:v>2454719.318</c:v>
                </c:pt>
                <c:pt idx="58">
                  <c:v>2454719.846</c:v>
                </c:pt>
                <c:pt idx="59">
                  <c:v>2454721.696</c:v>
                </c:pt>
                <c:pt idx="60">
                  <c:v>2454723.678</c:v>
                </c:pt>
                <c:pt idx="61">
                  <c:v>2454724.401</c:v>
                </c:pt>
                <c:pt idx="62">
                  <c:v>2454725.685</c:v>
                </c:pt>
                <c:pt idx="63">
                  <c:v>2454726.802</c:v>
                </c:pt>
                <c:pt idx="64">
                  <c:v>2454727.765</c:v>
                </c:pt>
                <c:pt idx="65">
                  <c:v>2454728.869</c:v>
                </c:pt>
                <c:pt idx="66">
                  <c:v>2454729.724</c:v>
                </c:pt>
                <c:pt idx="67">
                  <c:v>2454730.881</c:v>
                </c:pt>
                <c:pt idx="68">
                  <c:v>2454731.948</c:v>
                </c:pt>
                <c:pt idx="69">
                  <c:v>2454733.008</c:v>
                </c:pt>
                <c:pt idx="70">
                  <c:v>2454734.296</c:v>
                </c:pt>
                <c:pt idx="71">
                  <c:v>2454734.901</c:v>
                </c:pt>
                <c:pt idx="72">
                  <c:v>2454735.74</c:v>
                </c:pt>
                <c:pt idx="73">
                  <c:v>2454737.38</c:v>
                </c:pt>
                <c:pt idx="74">
                  <c:v>2454738.686</c:v>
                </c:pt>
                <c:pt idx="75">
                  <c:v>2454739.805</c:v>
                </c:pt>
                <c:pt idx="76">
                  <c:v>2454741.293</c:v>
                </c:pt>
                <c:pt idx="77">
                  <c:v>2454742.374</c:v>
                </c:pt>
                <c:pt idx="78">
                  <c:v>2454742.795</c:v>
                </c:pt>
                <c:pt idx="79">
                  <c:v>2454745.257</c:v>
                </c:pt>
                <c:pt idx="80">
                  <c:v>2454745.979</c:v>
                </c:pt>
                <c:pt idx="81">
                  <c:v>2454747.172</c:v>
                </c:pt>
                <c:pt idx="82">
                  <c:v>2454748.359</c:v>
                </c:pt>
                <c:pt idx="83">
                  <c:v>2454749.286</c:v>
                </c:pt>
                <c:pt idx="84">
                  <c:v>2454750.539</c:v>
                </c:pt>
                <c:pt idx="85">
                  <c:v>2454751.521</c:v>
                </c:pt>
                <c:pt idx="86">
                  <c:v>2454752.728</c:v>
                </c:pt>
                <c:pt idx="87">
                  <c:v>2454753.659</c:v>
                </c:pt>
                <c:pt idx="88">
                  <c:v>2454754.691</c:v>
                </c:pt>
                <c:pt idx="89">
                  <c:v>2454755.78</c:v>
                </c:pt>
                <c:pt idx="90">
                  <c:v>2454756.802</c:v>
                </c:pt>
                <c:pt idx="91">
                  <c:v>2454757.693</c:v>
                </c:pt>
                <c:pt idx="92">
                  <c:v>2454758.693</c:v>
                </c:pt>
                <c:pt idx="93">
                  <c:v>2454760.26</c:v>
                </c:pt>
                <c:pt idx="94">
                  <c:v>2454760.951</c:v>
                </c:pt>
                <c:pt idx="95">
                  <c:v>2454761.935</c:v>
                </c:pt>
                <c:pt idx="96">
                  <c:v>2454763.066</c:v>
                </c:pt>
                <c:pt idx="97">
                  <c:v>2454763.843</c:v>
                </c:pt>
                <c:pt idx="98">
                  <c:v>2454765.619</c:v>
                </c:pt>
                <c:pt idx="99">
                  <c:v>2454766.624</c:v>
                </c:pt>
                <c:pt idx="100">
                  <c:v>2454767.937</c:v>
                </c:pt>
                <c:pt idx="101">
                  <c:v>2454768.953</c:v>
                </c:pt>
                <c:pt idx="102">
                  <c:v>2454769.736</c:v>
                </c:pt>
                <c:pt idx="103">
                  <c:v>2454770.991</c:v>
                </c:pt>
                <c:pt idx="104">
                  <c:v>2454772.194</c:v>
                </c:pt>
                <c:pt idx="105">
                  <c:v>2454773.272</c:v>
                </c:pt>
                <c:pt idx="106">
                  <c:v>2454774.38</c:v>
                </c:pt>
                <c:pt idx="107">
                  <c:v>2454774.704</c:v>
                </c:pt>
                <c:pt idx="108">
                  <c:v>2454777.765</c:v>
                </c:pt>
                <c:pt idx="109">
                  <c:v>2454778.91</c:v>
                </c:pt>
                <c:pt idx="110">
                  <c:v>2454779.659</c:v>
                </c:pt>
                <c:pt idx="111">
                  <c:v>2454781.783</c:v>
                </c:pt>
                <c:pt idx="112">
                  <c:v>2454782.784</c:v>
                </c:pt>
                <c:pt idx="113">
                  <c:v>2454783.801</c:v>
                </c:pt>
                <c:pt idx="114">
                  <c:v>2454784.962</c:v>
                </c:pt>
                <c:pt idx="115">
                  <c:v>2454785.969</c:v>
                </c:pt>
                <c:pt idx="116">
                  <c:v>2454787.122</c:v>
                </c:pt>
                <c:pt idx="117">
                  <c:v>2454788.226</c:v>
                </c:pt>
                <c:pt idx="118">
                  <c:v>2454789.543</c:v>
                </c:pt>
                <c:pt idx="119">
                  <c:v>2454790.428</c:v>
                </c:pt>
                <c:pt idx="120">
                  <c:v>2454791.353</c:v>
                </c:pt>
                <c:pt idx="121">
                  <c:v>2454792.461</c:v>
                </c:pt>
                <c:pt idx="122">
                  <c:v>2454793.755</c:v>
                </c:pt>
                <c:pt idx="123">
                  <c:v>2454794.596</c:v>
                </c:pt>
                <c:pt idx="124">
                  <c:v>2454796.536</c:v>
                </c:pt>
                <c:pt idx="125">
                  <c:v>2454799.868</c:v>
                </c:pt>
                <c:pt idx="126">
                  <c:v>2454800.779</c:v>
                </c:pt>
                <c:pt idx="127">
                  <c:v>2454801.943</c:v>
                </c:pt>
                <c:pt idx="128">
                  <c:v>2454802.643</c:v>
                </c:pt>
                <c:pt idx="129">
                  <c:v>2454804.615</c:v>
                </c:pt>
                <c:pt idx="130">
                  <c:v>2454806.6</c:v>
                </c:pt>
                <c:pt idx="131">
                  <c:v>2454807.618</c:v>
                </c:pt>
                <c:pt idx="132">
                  <c:v>2454809.41</c:v>
                </c:pt>
                <c:pt idx="133">
                  <c:v>2454810.587</c:v>
                </c:pt>
                <c:pt idx="134">
                  <c:v>2454811.602</c:v>
                </c:pt>
                <c:pt idx="135">
                  <c:v>2454812.604</c:v>
                </c:pt>
                <c:pt idx="136">
                  <c:v>2454821.902</c:v>
                </c:pt>
                <c:pt idx="137">
                  <c:v>2454822.612</c:v>
                </c:pt>
                <c:pt idx="138">
                  <c:v>2454829.589</c:v>
                </c:pt>
                <c:pt idx="139">
                  <c:v>2454980.745</c:v>
                </c:pt>
                <c:pt idx="140">
                  <c:v>2454985.644</c:v>
                </c:pt>
                <c:pt idx="141">
                  <c:v>2454987.693</c:v>
                </c:pt>
                <c:pt idx="142">
                  <c:v>2454991.729</c:v>
                </c:pt>
                <c:pt idx="143">
                  <c:v>2454995.66</c:v>
                </c:pt>
                <c:pt idx="144">
                  <c:v>2454996.674</c:v>
                </c:pt>
                <c:pt idx="145">
                  <c:v>2454999.18</c:v>
                </c:pt>
                <c:pt idx="146">
                  <c:v>2455000.677</c:v>
                </c:pt>
                <c:pt idx="147">
                  <c:v>2455011.692</c:v>
                </c:pt>
                <c:pt idx="148">
                  <c:v>2455019.639</c:v>
                </c:pt>
                <c:pt idx="149">
                  <c:v>2455023.953</c:v>
                </c:pt>
                <c:pt idx="150">
                  <c:v>2455026.001</c:v>
                </c:pt>
                <c:pt idx="151">
                  <c:v>2455028.612</c:v>
                </c:pt>
                <c:pt idx="152">
                  <c:v>2455032.651</c:v>
                </c:pt>
                <c:pt idx="153">
                  <c:v>2455038.967</c:v>
                </c:pt>
                <c:pt idx="154">
                  <c:v>2455043.975</c:v>
                </c:pt>
                <c:pt idx="155">
                  <c:v>2455052.47</c:v>
                </c:pt>
                <c:pt idx="156">
                  <c:v>2455055.994</c:v>
                </c:pt>
                <c:pt idx="157">
                  <c:v>2455067.615</c:v>
                </c:pt>
                <c:pt idx="158">
                  <c:v>2455080.655</c:v>
                </c:pt>
                <c:pt idx="159">
                  <c:v>2455086.57</c:v>
                </c:pt>
                <c:pt idx="160">
                  <c:v>2455089.642</c:v>
                </c:pt>
                <c:pt idx="161">
                  <c:v>2455094.627</c:v>
                </c:pt>
                <c:pt idx="162">
                  <c:v>2455096.616</c:v>
                </c:pt>
                <c:pt idx="163">
                  <c:v>2455100.6</c:v>
                </c:pt>
                <c:pt idx="164">
                  <c:v>2455128.358</c:v>
                </c:pt>
                <c:pt idx="165">
                  <c:v>2455130.562</c:v>
                </c:pt>
                <c:pt idx="166">
                  <c:v>2455392.847</c:v>
                </c:pt>
                <c:pt idx="167">
                  <c:v>2455397.584</c:v>
                </c:pt>
                <c:pt idx="168">
                  <c:v>2455400.818</c:v>
                </c:pt>
                <c:pt idx="169">
                  <c:v>2455404.763</c:v>
                </c:pt>
                <c:pt idx="170">
                  <c:v>2455408.816</c:v>
                </c:pt>
                <c:pt idx="171">
                  <c:v>2455410.638</c:v>
                </c:pt>
                <c:pt idx="172">
                  <c:v>2455412.791</c:v>
                </c:pt>
                <c:pt idx="173">
                  <c:v>2455414.426</c:v>
                </c:pt>
                <c:pt idx="174">
                  <c:v>2455416.825</c:v>
                </c:pt>
                <c:pt idx="175">
                  <c:v>2455420.254</c:v>
                </c:pt>
                <c:pt idx="176">
                  <c:v>2455422.083</c:v>
                </c:pt>
                <c:pt idx="177">
                  <c:v>2455423.79</c:v>
                </c:pt>
                <c:pt idx="178">
                  <c:v>2455425.58</c:v>
                </c:pt>
                <c:pt idx="179">
                  <c:v>2455426.759</c:v>
                </c:pt>
                <c:pt idx="180">
                  <c:v>2455428.017</c:v>
                </c:pt>
                <c:pt idx="181">
                  <c:v>2455429.329</c:v>
                </c:pt>
                <c:pt idx="182">
                  <c:v>2455431.137</c:v>
                </c:pt>
                <c:pt idx="183">
                  <c:v>2455433.163</c:v>
                </c:pt>
                <c:pt idx="184">
                  <c:v>2455434.213</c:v>
                </c:pt>
                <c:pt idx="185">
                  <c:v>2455435.533</c:v>
                </c:pt>
                <c:pt idx="186">
                  <c:v>2455436.555</c:v>
                </c:pt>
                <c:pt idx="187">
                  <c:v>2455438.68</c:v>
                </c:pt>
                <c:pt idx="188">
                  <c:v>2455439.325</c:v>
                </c:pt>
                <c:pt idx="189">
                  <c:v>2455440.106</c:v>
                </c:pt>
                <c:pt idx="190">
                  <c:v>2455441.607</c:v>
                </c:pt>
                <c:pt idx="191">
                  <c:v>2455442.175</c:v>
                </c:pt>
                <c:pt idx="192">
                  <c:v>2455442.808</c:v>
                </c:pt>
                <c:pt idx="193">
                  <c:v>2455443.77</c:v>
                </c:pt>
                <c:pt idx="194">
                  <c:v>2455445.334</c:v>
                </c:pt>
                <c:pt idx="195">
                  <c:v>2455445.828</c:v>
                </c:pt>
                <c:pt idx="196">
                  <c:v>2455447.637</c:v>
                </c:pt>
                <c:pt idx="197">
                  <c:v>2455449.712</c:v>
                </c:pt>
                <c:pt idx="198">
                  <c:v>2455450.978</c:v>
                </c:pt>
                <c:pt idx="199">
                  <c:v>2455452.154</c:v>
                </c:pt>
                <c:pt idx="200">
                  <c:v>2455452.769</c:v>
                </c:pt>
                <c:pt idx="201">
                  <c:v>2455454.783</c:v>
                </c:pt>
                <c:pt idx="202">
                  <c:v>2455455.763</c:v>
                </c:pt>
                <c:pt idx="203">
                  <c:v>2455457.668</c:v>
                </c:pt>
                <c:pt idx="204">
                  <c:v>2455458.41</c:v>
                </c:pt>
                <c:pt idx="205">
                  <c:v>2455459.252</c:v>
                </c:pt>
                <c:pt idx="206">
                  <c:v>2455460.482</c:v>
                </c:pt>
                <c:pt idx="207">
                  <c:v>2455462.654</c:v>
                </c:pt>
                <c:pt idx="208">
                  <c:v>2455464.342</c:v>
                </c:pt>
                <c:pt idx="209">
                  <c:v>2455465.924</c:v>
                </c:pt>
                <c:pt idx="210">
                  <c:v>2455467.51</c:v>
                </c:pt>
                <c:pt idx="211">
                  <c:v>2455468.55</c:v>
                </c:pt>
                <c:pt idx="212">
                  <c:v>2455469.696</c:v>
                </c:pt>
                <c:pt idx="213">
                  <c:v>2455471.052</c:v>
                </c:pt>
                <c:pt idx="214">
                  <c:v>2455472.398</c:v>
                </c:pt>
                <c:pt idx="215">
                  <c:v>2455473.696</c:v>
                </c:pt>
                <c:pt idx="216">
                  <c:v>2455475.601</c:v>
                </c:pt>
                <c:pt idx="217">
                  <c:v>2455477.241</c:v>
                </c:pt>
                <c:pt idx="218">
                  <c:v>2455478.826</c:v>
                </c:pt>
                <c:pt idx="219">
                  <c:v>2455479.811</c:v>
                </c:pt>
                <c:pt idx="220">
                  <c:v>2455480.936</c:v>
                </c:pt>
                <c:pt idx="221">
                  <c:v>2455482.478</c:v>
                </c:pt>
                <c:pt idx="222">
                  <c:v>2455483.491</c:v>
                </c:pt>
                <c:pt idx="223">
                  <c:v>2455484.583</c:v>
                </c:pt>
                <c:pt idx="224">
                  <c:v>2455485.683</c:v>
                </c:pt>
                <c:pt idx="225">
                  <c:v>2455487.684</c:v>
                </c:pt>
                <c:pt idx="226">
                  <c:v>2455489.084</c:v>
                </c:pt>
                <c:pt idx="227">
                  <c:v>2455490.553</c:v>
                </c:pt>
                <c:pt idx="228">
                  <c:v>2455491.02</c:v>
                </c:pt>
                <c:pt idx="229">
                  <c:v>2455491.749</c:v>
                </c:pt>
                <c:pt idx="230">
                  <c:v>2455492.647</c:v>
                </c:pt>
                <c:pt idx="231">
                  <c:v>2455494.301</c:v>
                </c:pt>
                <c:pt idx="232">
                  <c:v>2455495.57</c:v>
                </c:pt>
                <c:pt idx="233">
                  <c:v>2455496.484</c:v>
                </c:pt>
                <c:pt idx="234">
                  <c:v>2455497.76</c:v>
                </c:pt>
                <c:pt idx="235">
                  <c:v>2455499.659</c:v>
                </c:pt>
                <c:pt idx="236">
                  <c:v>2455499.765</c:v>
                </c:pt>
                <c:pt idx="237">
                  <c:v>2455502.895</c:v>
                </c:pt>
                <c:pt idx="238">
                  <c:v>2455504.276</c:v>
                </c:pt>
                <c:pt idx="239">
                  <c:v>2455505.318</c:v>
                </c:pt>
                <c:pt idx="240">
                  <c:v>2455509.661</c:v>
                </c:pt>
                <c:pt idx="241">
                  <c:v>2455510.708</c:v>
                </c:pt>
                <c:pt idx="242">
                  <c:v>2455512.707</c:v>
                </c:pt>
                <c:pt idx="243">
                  <c:v>2455513.976</c:v>
                </c:pt>
                <c:pt idx="244">
                  <c:v>2455515.243</c:v>
                </c:pt>
                <c:pt idx="245">
                  <c:v>2455516.445</c:v>
                </c:pt>
                <c:pt idx="246">
                  <c:v>2455520.053</c:v>
                </c:pt>
                <c:pt idx="247">
                  <c:v>2455522.137</c:v>
                </c:pt>
                <c:pt idx="248">
                  <c:v>2455524.499</c:v>
                </c:pt>
                <c:pt idx="249">
                  <c:v>2455527.109</c:v>
                </c:pt>
                <c:pt idx="250">
                  <c:v>2455528.213</c:v>
                </c:pt>
                <c:pt idx="251">
                  <c:v>2455531.544</c:v>
                </c:pt>
                <c:pt idx="252">
                  <c:v>2455532.585</c:v>
                </c:pt>
                <c:pt idx="253">
                  <c:v>2455540.718</c:v>
                </c:pt>
                <c:pt idx="254">
                  <c:v>2455541.492</c:v>
                </c:pt>
                <c:pt idx="255">
                  <c:v>2455543.584</c:v>
                </c:pt>
                <c:pt idx="256">
                  <c:v>2455549.443</c:v>
                </c:pt>
                <c:pt idx="257">
                  <c:v>2455550.464</c:v>
                </c:pt>
                <c:pt idx="258">
                  <c:v>2455557.588</c:v>
                </c:pt>
                <c:pt idx="259">
                  <c:v>2455567.481</c:v>
                </c:pt>
                <c:pt idx="260">
                  <c:v>2455577.143</c:v>
                </c:pt>
                <c:pt idx="261">
                  <c:v>2455610.864</c:v>
                </c:pt>
                <c:pt idx="262">
                  <c:v>2455622.904</c:v>
                </c:pt>
                <c:pt idx="263">
                  <c:v>2455625.386</c:v>
                </c:pt>
                <c:pt idx="264">
                  <c:v>2455636.341</c:v>
                </c:pt>
                <c:pt idx="265">
                  <c:v>2455640.842</c:v>
                </c:pt>
                <c:pt idx="266">
                  <c:v>2455647.835</c:v>
                </c:pt>
                <c:pt idx="267">
                  <c:v>2455650.829</c:v>
                </c:pt>
                <c:pt idx="268">
                  <c:v>2455651.858</c:v>
                </c:pt>
                <c:pt idx="269">
                  <c:v>2455655.332</c:v>
                </c:pt>
                <c:pt idx="270">
                  <c:v>2455660.303</c:v>
                </c:pt>
                <c:pt idx="271">
                  <c:v>2455661.408</c:v>
                </c:pt>
                <c:pt idx="272">
                  <c:v>2455664.85</c:v>
                </c:pt>
                <c:pt idx="273">
                  <c:v>2455689.942</c:v>
                </c:pt>
                <c:pt idx="274">
                  <c:v>2455712.585</c:v>
                </c:pt>
                <c:pt idx="275">
                  <c:v>2455740.783</c:v>
                </c:pt>
                <c:pt idx="276">
                  <c:v>2455745.954</c:v>
                </c:pt>
                <c:pt idx="277">
                  <c:v>2455756.528</c:v>
                </c:pt>
                <c:pt idx="278">
                  <c:v>2455766.502</c:v>
                </c:pt>
                <c:pt idx="279">
                  <c:v>2455768.05</c:v>
                </c:pt>
                <c:pt idx="280">
                  <c:v>2455769.499</c:v>
                </c:pt>
                <c:pt idx="281">
                  <c:v>2455770.499</c:v>
                </c:pt>
                <c:pt idx="282">
                  <c:v>2455776.44</c:v>
                </c:pt>
                <c:pt idx="283">
                  <c:v>2455777.46</c:v>
                </c:pt>
                <c:pt idx="284">
                  <c:v>2455779.584</c:v>
                </c:pt>
                <c:pt idx="285">
                  <c:v>2455782.44</c:v>
                </c:pt>
                <c:pt idx="286">
                  <c:v>2455786.962</c:v>
                </c:pt>
                <c:pt idx="287">
                  <c:v>2455798.06</c:v>
                </c:pt>
                <c:pt idx="288">
                  <c:v>2455798.715</c:v>
                </c:pt>
                <c:pt idx="289">
                  <c:v>2455805.55</c:v>
                </c:pt>
                <c:pt idx="290">
                  <c:v>2455809.435</c:v>
                </c:pt>
                <c:pt idx="291">
                  <c:v>2455811.354</c:v>
                </c:pt>
                <c:pt idx="292">
                  <c:v>2455813.619</c:v>
                </c:pt>
                <c:pt idx="293">
                  <c:v>2455815.497</c:v>
                </c:pt>
                <c:pt idx="294">
                  <c:v>2455817.046</c:v>
                </c:pt>
                <c:pt idx="295">
                  <c:v>2455822.54</c:v>
                </c:pt>
                <c:pt idx="296">
                  <c:v>2455826.654</c:v>
                </c:pt>
                <c:pt idx="297">
                  <c:v>2455831.166</c:v>
                </c:pt>
                <c:pt idx="298">
                  <c:v>2455832.457</c:v>
                </c:pt>
                <c:pt idx="299">
                  <c:v>2455833.469</c:v>
                </c:pt>
                <c:pt idx="300">
                  <c:v>2455835.41</c:v>
                </c:pt>
                <c:pt idx="301">
                  <c:v>2455836.864</c:v>
                </c:pt>
                <c:pt idx="302">
                  <c:v>2455840.365</c:v>
                </c:pt>
                <c:pt idx="303">
                  <c:v>2455841.515</c:v>
                </c:pt>
                <c:pt idx="304">
                  <c:v>2455843.462</c:v>
                </c:pt>
                <c:pt idx="305">
                  <c:v>2455844.958</c:v>
                </c:pt>
                <c:pt idx="306">
                  <c:v>2455846.455</c:v>
                </c:pt>
                <c:pt idx="307">
                  <c:v>2455849.352</c:v>
                </c:pt>
                <c:pt idx="308">
                  <c:v>2455850.449</c:v>
                </c:pt>
                <c:pt idx="309">
                  <c:v>2455852.475</c:v>
                </c:pt>
                <c:pt idx="310">
                  <c:v>2455856.403</c:v>
                </c:pt>
                <c:pt idx="311">
                  <c:v>2455858.461</c:v>
                </c:pt>
                <c:pt idx="312">
                  <c:v>2455861.471</c:v>
                </c:pt>
                <c:pt idx="313">
                  <c:v>2455864.31</c:v>
                </c:pt>
                <c:pt idx="314">
                  <c:v>2455867.975</c:v>
                </c:pt>
                <c:pt idx="315">
                  <c:v>2455871.018</c:v>
                </c:pt>
                <c:pt idx="316">
                  <c:v>2455873.925</c:v>
                </c:pt>
                <c:pt idx="317">
                  <c:v>2455875.367</c:v>
                </c:pt>
                <c:pt idx="318">
                  <c:v>2455878.424</c:v>
                </c:pt>
                <c:pt idx="319">
                  <c:v>2455888.014</c:v>
                </c:pt>
                <c:pt idx="320">
                  <c:v>2455890.278</c:v>
                </c:pt>
                <c:pt idx="321">
                  <c:v>2455892.293</c:v>
                </c:pt>
                <c:pt idx="322">
                  <c:v>2455896.301</c:v>
                </c:pt>
                <c:pt idx="323">
                  <c:v>2455904.946</c:v>
                </c:pt>
                <c:pt idx="324">
                  <c:v>2455907.451</c:v>
                </c:pt>
                <c:pt idx="325">
                  <c:v>2455908.453</c:v>
                </c:pt>
                <c:pt idx="326">
                  <c:v>2455912.521</c:v>
                </c:pt>
                <c:pt idx="327">
                  <c:v>2455916.451</c:v>
                </c:pt>
                <c:pt idx="328">
                  <c:v>2455923.234</c:v>
                </c:pt>
                <c:pt idx="329">
                  <c:v>2455925.458</c:v>
                </c:pt>
                <c:pt idx="330">
                  <c:v>2455929.453</c:v>
                </c:pt>
                <c:pt idx="331">
                  <c:v>2455938.431</c:v>
                </c:pt>
                <c:pt idx="332">
                  <c:v>2455986.021</c:v>
                </c:pt>
                <c:pt idx="333">
                  <c:v>2456008.64</c:v>
                </c:pt>
                <c:pt idx="334">
                  <c:v>2456012.615</c:v>
                </c:pt>
                <c:pt idx="335">
                  <c:v>2456019.547</c:v>
                </c:pt>
                <c:pt idx="336">
                  <c:v>2456067.728</c:v>
                </c:pt>
                <c:pt idx="337">
                  <c:v>2456073.871</c:v>
                </c:pt>
                <c:pt idx="338">
                  <c:v>2456095.15</c:v>
                </c:pt>
                <c:pt idx="339">
                  <c:v>2456096.723</c:v>
                </c:pt>
                <c:pt idx="340">
                  <c:v>2456102.632</c:v>
                </c:pt>
                <c:pt idx="341">
                  <c:v>2456106.788</c:v>
                </c:pt>
                <c:pt idx="342">
                  <c:v>2456109.682</c:v>
                </c:pt>
                <c:pt idx="343">
                  <c:v>2456114.734</c:v>
                </c:pt>
                <c:pt idx="344">
                  <c:v>2456121.755</c:v>
                </c:pt>
                <c:pt idx="345">
                  <c:v>2456130.771</c:v>
                </c:pt>
                <c:pt idx="346">
                  <c:v>2456141.477</c:v>
                </c:pt>
                <c:pt idx="347">
                  <c:v>2456142.7</c:v>
                </c:pt>
                <c:pt idx="348">
                  <c:v>2456148.474</c:v>
                </c:pt>
                <c:pt idx="349">
                  <c:v>2456153.409</c:v>
                </c:pt>
                <c:pt idx="350">
                  <c:v>2456157.728</c:v>
                </c:pt>
                <c:pt idx="351">
                  <c:v>2456160.545</c:v>
                </c:pt>
                <c:pt idx="352">
                  <c:v>2456164.772</c:v>
                </c:pt>
                <c:pt idx="353">
                  <c:v>2456167.667</c:v>
                </c:pt>
                <c:pt idx="354">
                  <c:v>2456169.022</c:v>
                </c:pt>
                <c:pt idx="355">
                  <c:v>2456172.648</c:v>
                </c:pt>
                <c:pt idx="356">
                  <c:v>2456173.68</c:v>
                </c:pt>
                <c:pt idx="357">
                  <c:v>2456180.158</c:v>
                </c:pt>
                <c:pt idx="358">
                  <c:v>2456181.752</c:v>
                </c:pt>
                <c:pt idx="359">
                  <c:v>2456184.637</c:v>
                </c:pt>
                <c:pt idx="360">
                  <c:v>2456185.639</c:v>
                </c:pt>
                <c:pt idx="361">
                  <c:v>2456186.649</c:v>
                </c:pt>
                <c:pt idx="362">
                  <c:v>2456194.548</c:v>
                </c:pt>
                <c:pt idx="363">
                  <c:v>2456195.646</c:v>
                </c:pt>
                <c:pt idx="364">
                  <c:v>2456206.615</c:v>
                </c:pt>
                <c:pt idx="365">
                  <c:v>2456221.565</c:v>
                </c:pt>
                <c:pt idx="366">
                  <c:v>2456237.692</c:v>
                </c:pt>
                <c:pt idx="367">
                  <c:v>2456283.473</c:v>
                </c:pt>
                <c:pt idx="368">
                  <c:v>2456366.949</c:v>
                </c:pt>
                <c:pt idx="369">
                  <c:v>2456367.952</c:v>
                </c:pt>
                <c:pt idx="370">
                  <c:v>2456380.871</c:v>
                </c:pt>
                <c:pt idx="371">
                  <c:v>2456392.873</c:v>
                </c:pt>
                <c:pt idx="372">
                  <c:v>2456398.938</c:v>
                </c:pt>
                <c:pt idx="373">
                  <c:v>2456411.904</c:v>
                </c:pt>
                <c:pt idx="374">
                  <c:v>2456422.835</c:v>
                </c:pt>
                <c:pt idx="375">
                  <c:v>2456427.903</c:v>
                </c:pt>
                <c:pt idx="376">
                  <c:v>2456430.899</c:v>
                </c:pt>
                <c:pt idx="377">
                  <c:v>2456436.9</c:v>
                </c:pt>
                <c:pt idx="378">
                  <c:v>2456445.215</c:v>
                </c:pt>
                <c:pt idx="379">
                  <c:v>2456447.015</c:v>
                </c:pt>
                <c:pt idx="380">
                  <c:v>2456453</c:v>
                </c:pt>
                <c:pt idx="381">
                  <c:v>2456457.78</c:v>
                </c:pt>
                <c:pt idx="382">
                  <c:v>2456478.433</c:v>
                </c:pt>
                <c:pt idx="383">
                  <c:v>2456500.349</c:v>
                </c:pt>
                <c:pt idx="384">
                  <c:v>2456501.349</c:v>
                </c:pt>
                <c:pt idx="385">
                  <c:v>2456511.352</c:v>
                </c:pt>
                <c:pt idx="386">
                  <c:v>2456520.927</c:v>
                </c:pt>
                <c:pt idx="387">
                  <c:v>2456527.504</c:v>
                </c:pt>
                <c:pt idx="388">
                  <c:v>2456529.519</c:v>
                </c:pt>
                <c:pt idx="389">
                  <c:v>2456541.488</c:v>
                </c:pt>
                <c:pt idx="390">
                  <c:v>2456546.773</c:v>
                </c:pt>
                <c:pt idx="391">
                  <c:v>2456550.326</c:v>
                </c:pt>
                <c:pt idx="392">
                  <c:v>2456577.282</c:v>
                </c:pt>
                <c:pt idx="393">
                  <c:v>2456583.489</c:v>
                </c:pt>
                <c:pt idx="394">
                  <c:v>2456593.479</c:v>
                </c:pt>
                <c:pt idx="395">
                  <c:v>2456605.535</c:v>
                </c:pt>
                <c:pt idx="396">
                  <c:v>2456610.655</c:v>
                </c:pt>
                <c:pt idx="397">
                  <c:v>2456621.701</c:v>
                </c:pt>
                <c:pt idx="398">
                  <c:v>2456626.301</c:v>
                </c:pt>
                <c:pt idx="399">
                  <c:v>2456634.319</c:v>
                </c:pt>
                <c:pt idx="400">
                  <c:v>2456638.336</c:v>
                </c:pt>
                <c:pt idx="401">
                  <c:v>2456640.51</c:v>
                </c:pt>
                <c:pt idx="402">
                  <c:v>2456647.311</c:v>
                </c:pt>
                <c:pt idx="403">
                  <c:v>2456651.474</c:v>
                </c:pt>
                <c:pt idx="404">
                  <c:v>2456656.255</c:v>
                </c:pt>
                <c:pt idx="405">
                  <c:v>2456668.301</c:v>
                </c:pt>
                <c:pt idx="406">
                  <c:v>2456706.953</c:v>
                </c:pt>
                <c:pt idx="407">
                  <c:v>2456709.971</c:v>
                </c:pt>
                <c:pt idx="408">
                  <c:v>2456718.962</c:v>
                </c:pt>
                <c:pt idx="409">
                  <c:v>2456726.951</c:v>
                </c:pt>
                <c:pt idx="410">
                  <c:v>2456730.955</c:v>
                </c:pt>
                <c:pt idx="411">
                  <c:v>2456737.951</c:v>
                </c:pt>
                <c:pt idx="412">
                  <c:v>2456739.659</c:v>
                </c:pt>
                <c:pt idx="413">
                  <c:v>2456749.877</c:v>
                </c:pt>
                <c:pt idx="414">
                  <c:v>2456762.795</c:v>
                </c:pt>
                <c:pt idx="415">
                  <c:v>2456767.609</c:v>
                </c:pt>
                <c:pt idx="416">
                  <c:v>2456783.876</c:v>
                </c:pt>
                <c:pt idx="417">
                  <c:v>2456794.899</c:v>
                </c:pt>
                <c:pt idx="418">
                  <c:v>2456797.9</c:v>
                </c:pt>
                <c:pt idx="419">
                  <c:v>2456800.903</c:v>
                </c:pt>
                <c:pt idx="420">
                  <c:v>2456806.894</c:v>
                </c:pt>
                <c:pt idx="421">
                  <c:v>2456808.884</c:v>
                </c:pt>
                <c:pt idx="422">
                  <c:v>2456811.778</c:v>
                </c:pt>
                <c:pt idx="423">
                  <c:v>2456813.778</c:v>
                </c:pt>
                <c:pt idx="424">
                  <c:v>2456816.523</c:v>
                </c:pt>
                <c:pt idx="425">
                  <c:v>2456825.89</c:v>
                </c:pt>
                <c:pt idx="426">
                  <c:v>2456829.452</c:v>
                </c:pt>
                <c:pt idx="427">
                  <c:v>2456854.472</c:v>
                </c:pt>
                <c:pt idx="428">
                  <c:v>2456855.473</c:v>
                </c:pt>
                <c:pt idx="429">
                  <c:v>2456863.471</c:v>
                </c:pt>
                <c:pt idx="430">
                  <c:v>2456869.44</c:v>
                </c:pt>
                <c:pt idx="431">
                  <c:v>2456870.445</c:v>
                </c:pt>
                <c:pt idx="432">
                  <c:v>2456872.492</c:v>
                </c:pt>
                <c:pt idx="433">
                  <c:v>2456874.452</c:v>
                </c:pt>
                <c:pt idx="434">
                  <c:v>2456883.414</c:v>
                </c:pt>
                <c:pt idx="435">
                  <c:v>2456887.384</c:v>
                </c:pt>
                <c:pt idx="436">
                  <c:v>2456890.396</c:v>
                </c:pt>
                <c:pt idx="437">
                  <c:v>2456901.377</c:v>
                </c:pt>
                <c:pt idx="438">
                  <c:v>2456903.679</c:v>
                </c:pt>
                <c:pt idx="439">
                  <c:v>2456907.683</c:v>
                </c:pt>
                <c:pt idx="440">
                  <c:v>2456908.683</c:v>
                </c:pt>
                <c:pt idx="441">
                  <c:v>2456912.431</c:v>
                </c:pt>
                <c:pt idx="442">
                  <c:v>2456914.802</c:v>
                </c:pt>
                <c:pt idx="443">
                  <c:v>2456921.442</c:v>
                </c:pt>
                <c:pt idx="444">
                  <c:v>2456922.617</c:v>
                </c:pt>
                <c:pt idx="445">
                  <c:v>2456923.63</c:v>
                </c:pt>
                <c:pt idx="446">
                  <c:v>2456927.641</c:v>
                </c:pt>
                <c:pt idx="447">
                  <c:v>2456929.052</c:v>
                </c:pt>
                <c:pt idx="448">
                  <c:v>2456932.433</c:v>
                </c:pt>
                <c:pt idx="449">
                  <c:v>2456935.611</c:v>
                </c:pt>
                <c:pt idx="450">
                  <c:v>2456938.562</c:v>
                </c:pt>
                <c:pt idx="451">
                  <c:v>2456942.412</c:v>
                </c:pt>
                <c:pt idx="452">
                  <c:v>2456943.492</c:v>
                </c:pt>
                <c:pt idx="453">
                  <c:v>2456948.318</c:v>
                </c:pt>
                <c:pt idx="454">
                  <c:v>2456951.559</c:v>
                </c:pt>
                <c:pt idx="455">
                  <c:v>2456956.9</c:v>
                </c:pt>
                <c:pt idx="456">
                  <c:v>2456961.358</c:v>
                </c:pt>
                <c:pt idx="457">
                  <c:v>2456963.48</c:v>
                </c:pt>
                <c:pt idx="458">
                  <c:v>2456976.467</c:v>
                </c:pt>
                <c:pt idx="459">
                  <c:v>2456989.41</c:v>
                </c:pt>
                <c:pt idx="460">
                  <c:v>2456992.467</c:v>
                </c:pt>
                <c:pt idx="461">
                  <c:v>2456995.469</c:v>
                </c:pt>
                <c:pt idx="462">
                  <c:v>2457005.472</c:v>
                </c:pt>
                <c:pt idx="463">
                  <c:v>2457008.468</c:v>
                </c:pt>
                <c:pt idx="464">
                  <c:v>2457018.192</c:v>
                </c:pt>
                <c:pt idx="465">
                  <c:v>2457023.272</c:v>
                </c:pt>
                <c:pt idx="466">
                  <c:v>2457060.973</c:v>
                </c:pt>
                <c:pt idx="467">
                  <c:v>2457064.967</c:v>
                </c:pt>
                <c:pt idx="468">
                  <c:v>2457068.964</c:v>
                </c:pt>
                <c:pt idx="469">
                  <c:v>2457084.91</c:v>
                </c:pt>
                <c:pt idx="470">
                  <c:v>2457090.955</c:v>
                </c:pt>
                <c:pt idx="471">
                  <c:v>2457101.943</c:v>
                </c:pt>
                <c:pt idx="472">
                  <c:v>2457111.912</c:v>
                </c:pt>
                <c:pt idx="473">
                  <c:v>2457114.879</c:v>
                </c:pt>
                <c:pt idx="474">
                  <c:v>2457122.929</c:v>
                </c:pt>
                <c:pt idx="475">
                  <c:v>2457126.934</c:v>
                </c:pt>
                <c:pt idx="476">
                  <c:v>2457144.906</c:v>
                </c:pt>
                <c:pt idx="477">
                  <c:v>2457150.913</c:v>
                </c:pt>
                <c:pt idx="478">
                  <c:v>2457156.903</c:v>
                </c:pt>
                <c:pt idx="479">
                  <c:v>2457160.9</c:v>
                </c:pt>
                <c:pt idx="480">
                  <c:v>2457164.9</c:v>
                </c:pt>
                <c:pt idx="481">
                  <c:v>2457167.905</c:v>
                </c:pt>
                <c:pt idx="482">
                  <c:v>2457170.896</c:v>
                </c:pt>
                <c:pt idx="483">
                  <c:v>2457181.666</c:v>
                </c:pt>
                <c:pt idx="484">
                  <c:v>2457219.443</c:v>
                </c:pt>
                <c:pt idx="485">
                  <c:v>2457262.463</c:v>
                </c:pt>
                <c:pt idx="486">
                  <c:v>2457271.483</c:v>
                </c:pt>
                <c:pt idx="487">
                  <c:v>2457275.379</c:v>
                </c:pt>
                <c:pt idx="488">
                  <c:v>2457290.352</c:v>
                </c:pt>
                <c:pt idx="489">
                  <c:v>2457295.358</c:v>
                </c:pt>
                <c:pt idx="490">
                  <c:v>2457296.929</c:v>
                </c:pt>
                <c:pt idx="491">
                  <c:v>2457298.425</c:v>
                </c:pt>
                <c:pt idx="492">
                  <c:v>2457303.397</c:v>
                </c:pt>
                <c:pt idx="493">
                  <c:v>2457308.442</c:v>
                </c:pt>
                <c:pt idx="494">
                  <c:v>2457313.491</c:v>
                </c:pt>
                <c:pt idx="495">
                  <c:v>2457326.95</c:v>
                </c:pt>
                <c:pt idx="496">
                  <c:v>2457338.476</c:v>
                </c:pt>
                <c:pt idx="497">
                  <c:v>2457343.471</c:v>
                </c:pt>
                <c:pt idx="498">
                  <c:v>2457358.54</c:v>
                </c:pt>
                <c:pt idx="499">
                  <c:v>2457368.472</c:v>
                </c:pt>
                <c:pt idx="500">
                  <c:v>2457374.471</c:v>
                </c:pt>
                <c:pt idx="501">
                  <c:v>2457385.472</c:v>
                </c:pt>
                <c:pt idx="502">
                  <c:v>2457426.973</c:v>
                </c:pt>
                <c:pt idx="503">
                  <c:v>2457437.967</c:v>
                </c:pt>
                <c:pt idx="504">
                  <c:v>2457450.963</c:v>
                </c:pt>
                <c:pt idx="505">
                  <c:v>2457453.956</c:v>
                </c:pt>
                <c:pt idx="506">
                  <c:v>2457459.453</c:v>
                </c:pt>
                <c:pt idx="507">
                  <c:v>2457462.957</c:v>
                </c:pt>
                <c:pt idx="508">
                  <c:v>2457472.287</c:v>
                </c:pt>
                <c:pt idx="509">
                  <c:v>2457479.935</c:v>
                </c:pt>
                <c:pt idx="510">
                  <c:v>2457487.926</c:v>
                </c:pt>
                <c:pt idx="511">
                  <c:v>2457490.931</c:v>
                </c:pt>
                <c:pt idx="512">
                  <c:v>2457502.915</c:v>
                </c:pt>
                <c:pt idx="513">
                  <c:v>2457505.914</c:v>
                </c:pt>
                <c:pt idx="514">
                  <c:v>2457514.907</c:v>
                </c:pt>
                <c:pt idx="515">
                  <c:v>2457517.914</c:v>
                </c:pt>
                <c:pt idx="516">
                  <c:v>2457528.901</c:v>
                </c:pt>
                <c:pt idx="517">
                  <c:v>2457532.901</c:v>
                </c:pt>
                <c:pt idx="518">
                  <c:v>2457561.262</c:v>
                </c:pt>
                <c:pt idx="519">
                  <c:v>2457574.196</c:v>
                </c:pt>
                <c:pt idx="520">
                  <c:v>2457576.903</c:v>
                </c:pt>
                <c:pt idx="521">
                  <c:v>2457584.394</c:v>
                </c:pt>
                <c:pt idx="522">
                  <c:v>2457586.979</c:v>
                </c:pt>
                <c:pt idx="523">
                  <c:v>2457589.414</c:v>
                </c:pt>
                <c:pt idx="524">
                  <c:v>2457591.96</c:v>
                </c:pt>
                <c:pt idx="525">
                  <c:v>2457593.896</c:v>
                </c:pt>
                <c:pt idx="526">
                  <c:v>2457599.369</c:v>
                </c:pt>
                <c:pt idx="527">
                  <c:v>2457628.442</c:v>
                </c:pt>
                <c:pt idx="528">
                  <c:v>2457629.747</c:v>
                </c:pt>
                <c:pt idx="529">
                  <c:v>2457639.427</c:v>
                </c:pt>
                <c:pt idx="530">
                  <c:v>2457643.516</c:v>
                </c:pt>
                <c:pt idx="531">
                  <c:v>2457659.264</c:v>
                </c:pt>
                <c:pt idx="532">
                  <c:v>2457671.489</c:v>
                </c:pt>
                <c:pt idx="533">
                  <c:v>2457681.046</c:v>
                </c:pt>
                <c:pt idx="534">
                  <c:v>2457685.484</c:v>
                </c:pt>
                <c:pt idx="535">
                  <c:v>2457695.563</c:v>
                </c:pt>
                <c:pt idx="536">
                  <c:v>2457698.543</c:v>
                </c:pt>
                <c:pt idx="537">
                  <c:v>2457708.468</c:v>
                </c:pt>
                <c:pt idx="538">
                  <c:v>2457712.967</c:v>
                </c:pt>
                <c:pt idx="539">
                  <c:v>2457718.469</c:v>
                </c:pt>
                <c:pt idx="540">
                  <c:v>2457720.466</c:v>
                </c:pt>
                <c:pt idx="541">
                  <c:v>2457727.471</c:v>
                </c:pt>
                <c:pt idx="542">
                  <c:v>2457728.517</c:v>
                </c:pt>
                <c:pt idx="543">
                  <c:v>2457738.477</c:v>
                </c:pt>
                <c:pt idx="544">
                  <c:v>2457747.472</c:v>
                </c:pt>
                <c:pt idx="545">
                  <c:v>2457804.965</c:v>
                </c:pt>
                <c:pt idx="546">
                  <c:v>2457811.958</c:v>
                </c:pt>
                <c:pt idx="547">
                  <c:v>2457830.937</c:v>
                </c:pt>
                <c:pt idx="548">
                  <c:v>2457831.955</c:v>
                </c:pt>
                <c:pt idx="549">
                  <c:v>2457838.937</c:v>
                </c:pt>
                <c:pt idx="550">
                  <c:v>2457851.93</c:v>
                </c:pt>
                <c:pt idx="551">
                  <c:v>2457860.924</c:v>
                </c:pt>
                <c:pt idx="552">
                  <c:v>2457863.925</c:v>
                </c:pt>
                <c:pt idx="553">
                  <c:v>2457870.918</c:v>
                </c:pt>
                <c:pt idx="554">
                  <c:v>2457881.907</c:v>
                </c:pt>
                <c:pt idx="555">
                  <c:v>2457887.904</c:v>
                </c:pt>
                <c:pt idx="556">
                  <c:v>2457890.903</c:v>
                </c:pt>
                <c:pt idx="557">
                  <c:v>2457900.675</c:v>
                </c:pt>
                <c:pt idx="558">
                  <c:v>2457939.887</c:v>
                </c:pt>
                <c:pt idx="559">
                  <c:v>2457940.902</c:v>
                </c:pt>
                <c:pt idx="560">
                  <c:v>2457956.909</c:v>
                </c:pt>
                <c:pt idx="561">
                  <c:v>2457972.542</c:v>
                </c:pt>
                <c:pt idx="562">
                  <c:v>2457980.593</c:v>
                </c:pt>
                <c:pt idx="563">
                  <c:v>2457996.306</c:v>
                </c:pt>
                <c:pt idx="564">
                  <c:v>2458018.004</c:v>
                </c:pt>
                <c:pt idx="565">
                  <c:v>2458029.501</c:v>
                </c:pt>
                <c:pt idx="566">
                  <c:v>2458041.485</c:v>
                </c:pt>
                <c:pt idx="567">
                  <c:v>2458051.478</c:v>
                </c:pt>
                <c:pt idx="568">
                  <c:v>2458056.322</c:v>
                </c:pt>
                <c:pt idx="569">
                  <c:v>2458065.55</c:v>
                </c:pt>
                <c:pt idx="570">
                  <c:v>2458071.527</c:v>
                </c:pt>
                <c:pt idx="571">
                  <c:v>2458086.471</c:v>
                </c:pt>
                <c:pt idx="572">
                  <c:v>2458087.47</c:v>
                </c:pt>
                <c:pt idx="573">
                  <c:v>2458097.465</c:v>
                </c:pt>
                <c:pt idx="574">
                  <c:v>2458110.476</c:v>
                </c:pt>
                <c:pt idx="575">
                  <c:v>2458113.479</c:v>
                </c:pt>
                <c:pt idx="576">
                  <c:v>2458167.968</c:v>
                </c:pt>
                <c:pt idx="577">
                  <c:v>2458168.971</c:v>
                </c:pt>
                <c:pt idx="578">
                  <c:v>2458182.458</c:v>
                </c:pt>
                <c:pt idx="579">
                  <c:v>2458183.959</c:v>
                </c:pt>
                <c:pt idx="580">
                  <c:v>2458187.955</c:v>
                </c:pt>
                <c:pt idx="581">
                  <c:v>2458199.944</c:v>
                </c:pt>
                <c:pt idx="582">
                  <c:v>2458221.426</c:v>
                </c:pt>
                <c:pt idx="583">
                  <c:v>2458222.926</c:v>
                </c:pt>
                <c:pt idx="584">
                  <c:v>2458239.913</c:v>
                </c:pt>
                <c:pt idx="585">
                  <c:v>2458241.753</c:v>
                </c:pt>
                <c:pt idx="586">
                  <c:v>2458242.913</c:v>
                </c:pt>
                <c:pt idx="587">
                  <c:v>2458243.913</c:v>
                </c:pt>
                <c:pt idx="588">
                  <c:v>2458314.462</c:v>
                </c:pt>
                <c:pt idx="589">
                  <c:v>2458331.43</c:v>
                </c:pt>
                <c:pt idx="590">
                  <c:v>2458337.546</c:v>
                </c:pt>
                <c:pt idx="591">
                  <c:v>2458398.249</c:v>
                </c:pt>
                <c:pt idx="592">
                  <c:v>2458410.482</c:v>
                </c:pt>
                <c:pt idx="593">
                  <c:v>2458420.483</c:v>
                </c:pt>
                <c:pt idx="594">
                  <c:v>2458439.471</c:v>
                </c:pt>
                <c:pt idx="595">
                  <c:v>2458449.602</c:v>
                </c:pt>
                <c:pt idx="596">
                  <c:v>2458475.472</c:v>
                </c:pt>
                <c:pt idx="597">
                  <c:v>2458523.971</c:v>
                </c:pt>
                <c:pt idx="598">
                  <c:v>2458557.956</c:v>
                </c:pt>
                <c:pt idx="599">
                  <c:v>2458573.939</c:v>
                </c:pt>
                <c:pt idx="600">
                  <c:v>2458584.93</c:v>
                </c:pt>
                <c:pt idx="601">
                  <c:v>2458596.921</c:v>
                </c:pt>
                <c:pt idx="602">
                  <c:v>2458597.923</c:v>
                </c:pt>
                <c:pt idx="603">
                  <c:v>2458610.758</c:v>
                </c:pt>
                <c:pt idx="604">
                  <c:v>2458621.903</c:v>
                </c:pt>
                <c:pt idx="605">
                  <c:v>2458635.897</c:v>
                </c:pt>
                <c:pt idx="606">
                  <c:v>2458662.904</c:v>
                </c:pt>
                <c:pt idx="607">
                  <c:v>2458664.441</c:v>
                </c:pt>
                <c:pt idx="608">
                  <c:v>2458700.357</c:v>
                </c:pt>
                <c:pt idx="609">
                  <c:v>2458719.412</c:v>
                </c:pt>
                <c:pt idx="610">
                  <c:v>2458721.527</c:v>
                </c:pt>
                <c:pt idx="611">
                  <c:v>2458734.521</c:v>
                </c:pt>
                <c:pt idx="612">
                  <c:v>2458770.33</c:v>
                </c:pt>
                <c:pt idx="613">
                  <c:v>2458773.297</c:v>
                </c:pt>
                <c:pt idx="614">
                  <c:v>2458806.474</c:v>
                </c:pt>
                <c:pt idx="615">
                  <c:v>2458819.311</c:v>
                </c:pt>
                <c:pt idx="616">
                  <c:v>2458895.972</c:v>
                </c:pt>
                <c:pt idx="617">
                  <c:v>2458983.516</c:v>
                </c:pt>
                <c:pt idx="618">
                  <c:v>2458983.517</c:v>
                </c:pt>
                <c:pt idx="619">
                  <c:v>2458983.517</c:v>
                </c:pt>
                <c:pt idx="620">
                  <c:v>2458983.518</c:v>
                </c:pt>
                <c:pt idx="621">
                  <c:v>2458983.52</c:v>
                </c:pt>
                <c:pt idx="622">
                  <c:v>2458997.434</c:v>
                </c:pt>
                <c:pt idx="623">
                  <c:v>2459021.903</c:v>
                </c:pt>
                <c:pt idx="624">
                  <c:v>2459053.425</c:v>
                </c:pt>
                <c:pt idx="625">
                  <c:v>2458895.972</c:v>
                </c:pt>
                <c:pt idx="626">
                  <c:v>2458983.516</c:v>
                </c:pt>
                <c:pt idx="627">
                  <c:v>2458983.517</c:v>
                </c:pt>
                <c:pt idx="628">
                  <c:v>2458983.517</c:v>
                </c:pt>
                <c:pt idx="629">
                  <c:v>2458983.518</c:v>
                </c:pt>
                <c:pt idx="630">
                  <c:v>2458983.52</c:v>
                </c:pt>
                <c:pt idx="631">
                  <c:v>2458997.434</c:v>
                </c:pt>
                <c:pt idx="632">
                  <c:v>2459021.903</c:v>
                </c:pt>
                <c:pt idx="633">
                  <c:v>2459053.425</c:v>
                </c:pt>
                <c:pt idx="634">
                  <c:v>2459110.361</c:v>
                </c:pt>
                <c:pt idx="635">
                  <c:v>2459111.381</c:v>
                </c:pt>
                <c:pt idx="636">
                  <c:v>2459177.335</c:v>
                </c:pt>
                <c:pt idx="638">
                  <c:v>2459365.42191</c:v>
                </c:pt>
              </c:strCache>
            </c:strRef>
          </c:xVal>
          <c:yVal>
            <c:numRef>
              <c:f>V!$C$1:$C$1200</c:f>
              <c:numCache>
                <c:formatCode>General</c:formatCode>
                <c:ptCount val="1200"/>
                <c:pt idx="0">
                  <c:v>11.05</c:v>
                </c:pt>
                <c:pt idx="1">
                  <c:v>10.61</c:v>
                </c:pt>
                <c:pt idx="2">
                  <c:v>11.2</c:v>
                </c:pt>
                <c:pt idx="3">
                  <c:v>11</c:v>
                </c:pt>
                <c:pt idx="4">
                  <c:v>11.5</c:v>
                </c:pt>
                <c:pt idx="5">
                  <c:v>11.3</c:v>
                </c:pt>
                <c:pt idx="6">
                  <c:v>11.3</c:v>
                </c:pt>
                <c:pt idx="7">
                  <c:v>11.1</c:v>
                </c:pt>
                <c:pt idx="8">
                  <c:v>10.685</c:v>
                </c:pt>
                <c:pt idx="9">
                  <c:v>10.975</c:v>
                </c:pt>
                <c:pt idx="10">
                  <c:v>10.87</c:v>
                </c:pt>
                <c:pt idx="11">
                  <c:v>10.795999999999999</c:v>
                </c:pt>
                <c:pt idx="12">
                  <c:v>10.72</c:v>
                </c:pt>
                <c:pt idx="13">
                  <c:v>10.771000000000001</c:v>
                </c:pt>
                <c:pt idx="14">
                  <c:v>10.836333</c:v>
                </c:pt>
                <c:pt idx="15">
                  <c:v>10.842333</c:v>
                </c:pt>
                <c:pt idx="16">
                  <c:v>10.86</c:v>
                </c:pt>
                <c:pt idx="17">
                  <c:v>10.8545</c:v>
                </c:pt>
                <c:pt idx="18">
                  <c:v>10.856999999999999</c:v>
                </c:pt>
                <c:pt idx="19">
                  <c:v>10.843999999999999</c:v>
                </c:pt>
                <c:pt idx="20">
                  <c:v>10.874000000000001</c:v>
                </c:pt>
                <c:pt idx="21">
                  <c:v>11.1</c:v>
                </c:pt>
                <c:pt idx="22">
                  <c:v>11.1</c:v>
                </c:pt>
                <c:pt idx="23">
                  <c:v>11.1</c:v>
                </c:pt>
                <c:pt idx="24">
                  <c:v>11.3</c:v>
                </c:pt>
                <c:pt idx="25">
                  <c:v>11.1</c:v>
                </c:pt>
                <c:pt idx="26">
                  <c:v>10.984999999999999</c:v>
                </c:pt>
                <c:pt idx="27">
                  <c:v>11.1</c:v>
                </c:pt>
                <c:pt idx="28">
                  <c:v>11.1</c:v>
                </c:pt>
                <c:pt idx="29">
                  <c:v>11.4</c:v>
                </c:pt>
                <c:pt idx="30">
                  <c:v>10.74</c:v>
                </c:pt>
                <c:pt idx="31">
                  <c:v>11.2</c:v>
                </c:pt>
                <c:pt idx="32">
                  <c:v>10.7</c:v>
                </c:pt>
                <c:pt idx="33">
                  <c:v>10.882</c:v>
                </c:pt>
                <c:pt idx="34">
                  <c:v>10.885999999999999</c:v>
                </c:pt>
                <c:pt idx="35">
                  <c:v>10.866</c:v>
                </c:pt>
                <c:pt idx="36">
                  <c:v>10.8725</c:v>
                </c:pt>
                <c:pt idx="37">
                  <c:v>10.858000000000001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11.1</c:v>
                </c:pt>
                <c:pt idx="42">
                  <c:v>11.2</c:v>
                </c:pt>
                <c:pt idx="43">
                  <c:v>11.01</c:v>
                </c:pt>
                <c:pt idx="44">
                  <c:v>11.05</c:v>
                </c:pt>
                <c:pt idx="45">
                  <c:v>10.99</c:v>
                </c:pt>
                <c:pt idx="46">
                  <c:v>10</c:v>
                </c:pt>
                <c:pt idx="47">
                  <c:v>9.9</c:v>
                </c:pt>
                <c:pt idx="48">
                  <c:v>9.8000000000000007</c:v>
                </c:pt>
                <c:pt idx="49">
                  <c:v>9.9199129999999993</c:v>
                </c:pt>
                <c:pt idx="50">
                  <c:v>9.6851109999999991</c:v>
                </c:pt>
                <c:pt idx="51">
                  <c:v>9.6965020000000006</c:v>
                </c:pt>
                <c:pt idx="52">
                  <c:v>9.6249939999999992</c:v>
                </c:pt>
                <c:pt idx="53">
                  <c:v>9.6805269999999997</c:v>
                </c:pt>
                <c:pt idx="54">
                  <c:v>9.6053289999999993</c:v>
                </c:pt>
                <c:pt idx="55">
                  <c:v>9.5685000000000002</c:v>
                </c:pt>
                <c:pt idx="56">
                  <c:v>9.6180000000000003</c:v>
                </c:pt>
                <c:pt idx="57">
                  <c:v>9.8718310000000002</c:v>
                </c:pt>
                <c:pt idx="58">
                  <c:v>9.6732619999999994</c:v>
                </c:pt>
                <c:pt idx="59">
                  <c:v>9.5482899999999997</c:v>
                </c:pt>
                <c:pt idx="60">
                  <c:v>9.5175999999999998</c:v>
                </c:pt>
                <c:pt idx="61">
                  <c:v>9.5618569999999998</c:v>
                </c:pt>
                <c:pt idx="62">
                  <c:v>9.5804620000000007</c:v>
                </c:pt>
                <c:pt idx="63">
                  <c:v>9.5381429999999998</c:v>
                </c:pt>
                <c:pt idx="64">
                  <c:v>9.5375619999999994</c:v>
                </c:pt>
                <c:pt idx="65">
                  <c:v>9.5631199999999996</c:v>
                </c:pt>
                <c:pt idx="66">
                  <c:v>9.5613159999999997</c:v>
                </c:pt>
                <c:pt idx="67">
                  <c:v>9.6277000000000008</c:v>
                </c:pt>
                <c:pt idx="68">
                  <c:v>9.5438430000000007</c:v>
                </c:pt>
                <c:pt idx="69">
                  <c:v>9.5688499999999994</c:v>
                </c:pt>
                <c:pt idx="70">
                  <c:v>9.5765779999999996</c:v>
                </c:pt>
                <c:pt idx="71">
                  <c:v>9.5406049999999993</c:v>
                </c:pt>
                <c:pt idx="72">
                  <c:v>9.5505709999999997</c:v>
                </c:pt>
                <c:pt idx="73">
                  <c:v>9.5902499999999993</c:v>
                </c:pt>
                <c:pt idx="74">
                  <c:v>9.5050910000000002</c:v>
                </c:pt>
                <c:pt idx="75">
                  <c:v>9.5271000000000008</c:v>
                </c:pt>
                <c:pt idx="76">
                  <c:v>9.7756030000000003</c:v>
                </c:pt>
                <c:pt idx="77">
                  <c:v>9.5265000000000004</c:v>
                </c:pt>
                <c:pt idx="78">
                  <c:v>9.521217</c:v>
                </c:pt>
                <c:pt idx="79">
                  <c:v>9.8710000000000004</c:v>
                </c:pt>
                <c:pt idx="80">
                  <c:v>9.5558999999999994</c:v>
                </c:pt>
                <c:pt idx="81">
                  <c:v>9.5856919999999999</c:v>
                </c:pt>
                <c:pt idx="82">
                  <c:v>9.5806909999999998</c:v>
                </c:pt>
                <c:pt idx="83">
                  <c:v>9.6164670000000001</c:v>
                </c:pt>
                <c:pt idx="84">
                  <c:v>9.5639780000000005</c:v>
                </c:pt>
                <c:pt idx="85">
                  <c:v>9.5694320000000008</c:v>
                </c:pt>
                <c:pt idx="86">
                  <c:v>9.6039999999999992</c:v>
                </c:pt>
                <c:pt idx="87">
                  <c:v>9.5256170000000004</c:v>
                </c:pt>
                <c:pt idx="88">
                  <c:v>9.5378889999999998</c:v>
                </c:pt>
                <c:pt idx="89">
                  <c:v>9.5167999999999999</c:v>
                </c:pt>
                <c:pt idx="90">
                  <c:v>9.5585559999999994</c:v>
                </c:pt>
                <c:pt idx="91">
                  <c:v>9.5676469999999991</c:v>
                </c:pt>
                <c:pt idx="92">
                  <c:v>9.5367230000000003</c:v>
                </c:pt>
                <c:pt idx="93">
                  <c:v>9.5536670000000008</c:v>
                </c:pt>
                <c:pt idx="94">
                  <c:v>9.5599000000000007</c:v>
                </c:pt>
                <c:pt idx="95">
                  <c:v>9.576727</c:v>
                </c:pt>
                <c:pt idx="96">
                  <c:v>9.5719999999999992</c:v>
                </c:pt>
                <c:pt idx="97">
                  <c:v>9.5670000000000002</c:v>
                </c:pt>
                <c:pt idx="98">
                  <c:v>9.495571</c:v>
                </c:pt>
                <c:pt idx="99">
                  <c:v>9.6164290000000001</c:v>
                </c:pt>
                <c:pt idx="100">
                  <c:v>9.5315560000000001</c:v>
                </c:pt>
                <c:pt idx="101">
                  <c:v>9.584111</c:v>
                </c:pt>
                <c:pt idx="102">
                  <c:v>9.7467109999999995</c:v>
                </c:pt>
                <c:pt idx="103">
                  <c:v>9.6823750000000004</c:v>
                </c:pt>
                <c:pt idx="104">
                  <c:v>9.6022999999999996</c:v>
                </c:pt>
                <c:pt idx="105">
                  <c:v>9.5814439999999994</c:v>
                </c:pt>
                <c:pt idx="106">
                  <c:v>9.6318889999999993</c:v>
                </c:pt>
                <c:pt idx="107">
                  <c:v>9.6</c:v>
                </c:pt>
                <c:pt idx="108">
                  <c:v>9.5577140000000007</c:v>
                </c:pt>
                <c:pt idx="109">
                  <c:v>9.5677140000000005</c:v>
                </c:pt>
                <c:pt idx="110">
                  <c:v>9.5867500000000003</c:v>
                </c:pt>
                <c:pt idx="111">
                  <c:v>9.6446670000000001</c:v>
                </c:pt>
                <c:pt idx="112">
                  <c:v>9.6180000000000003</c:v>
                </c:pt>
                <c:pt idx="113">
                  <c:v>9.5739999999999998</c:v>
                </c:pt>
                <c:pt idx="114">
                  <c:v>9.5954999999999995</c:v>
                </c:pt>
                <c:pt idx="115">
                  <c:v>9.6084999999999994</c:v>
                </c:pt>
                <c:pt idx="116">
                  <c:v>9.6001670000000008</c:v>
                </c:pt>
                <c:pt idx="117">
                  <c:v>9.6310000000000002</c:v>
                </c:pt>
                <c:pt idx="118">
                  <c:v>9.8804999999999996</c:v>
                </c:pt>
                <c:pt idx="119">
                  <c:v>9.7776359999999993</c:v>
                </c:pt>
                <c:pt idx="120">
                  <c:v>9.6745710000000003</c:v>
                </c:pt>
                <c:pt idx="121">
                  <c:v>9.6775000000000002</c:v>
                </c:pt>
                <c:pt idx="122">
                  <c:v>9.7448329999999999</c:v>
                </c:pt>
                <c:pt idx="123">
                  <c:v>9.7409999999999997</c:v>
                </c:pt>
                <c:pt idx="124">
                  <c:v>10.007199999999999</c:v>
                </c:pt>
                <c:pt idx="125">
                  <c:v>9.8040000000000003</c:v>
                </c:pt>
                <c:pt idx="126">
                  <c:v>9.7403329999999997</c:v>
                </c:pt>
                <c:pt idx="127">
                  <c:v>9.702833</c:v>
                </c:pt>
                <c:pt idx="128">
                  <c:v>9.7026669999999999</c:v>
                </c:pt>
                <c:pt idx="129">
                  <c:v>9.6958000000000002</c:v>
                </c:pt>
                <c:pt idx="130">
                  <c:v>9.6844999999999999</c:v>
                </c:pt>
                <c:pt idx="131">
                  <c:v>9.7117500000000003</c:v>
                </c:pt>
                <c:pt idx="132">
                  <c:v>9.8000000000000007</c:v>
                </c:pt>
                <c:pt idx="133">
                  <c:v>9.7336670000000005</c:v>
                </c:pt>
                <c:pt idx="134">
                  <c:v>9.7164999999999999</c:v>
                </c:pt>
                <c:pt idx="135">
                  <c:v>9.6842500000000005</c:v>
                </c:pt>
                <c:pt idx="136">
                  <c:v>9.6763329999999996</c:v>
                </c:pt>
                <c:pt idx="137">
                  <c:v>9.6419999999999995</c:v>
                </c:pt>
                <c:pt idx="138">
                  <c:v>9.6443329999999996</c:v>
                </c:pt>
                <c:pt idx="139">
                  <c:v>9.9760000000000009</c:v>
                </c:pt>
                <c:pt idx="140">
                  <c:v>10.016</c:v>
                </c:pt>
                <c:pt idx="141">
                  <c:v>9.9939999999999998</c:v>
                </c:pt>
                <c:pt idx="142">
                  <c:v>9.9949999999999992</c:v>
                </c:pt>
                <c:pt idx="143">
                  <c:v>10</c:v>
                </c:pt>
                <c:pt idx="144">
                  <c:v>9.9830000000000005</c:v>
                </c:pt>
                <c:pt idx="145">
                  <c:v>9.98</c:v>
                </c:pt>
                <c:pt idx="146">
                  <c:v>9.9659999999999993</c:v>
                </c:pt>
                <c:pt idx="147">
                  <c:v>10.156667000000001</c:v>
                </c:pt>
                <c:pt idx="148">
                  <c:v>10.227</c:v>
                </c:pt>
                <c:pt idx="149">
                  <c:v>10.214</c:v>
                </c:pt>
                <c:pt idx="150">
                  <c:v>10.19425</c:v>
                </c:pt>
                <c:pt idx="151">
                  <c:v>10.3125</c:v>
                </c:pt>
                <c:pt idx="152">
                  <c:v>10.317857</c:v>
                </c:pt>
                <c:pt idx="153">
                  <c:v>10.336</c:v>
                </c:pt>
                <c:pt idx="154">
                  <c:v>10.374333</c:v>
                </c:pt>
                <c:pt idx="155">
                  <c:v>10.3</c:v>
                </c:pt>
                <c:pt idx="156">
                  <c:v>10.315</c:v>
                </c:pt>
                <c:pt idx="157">
                  <c:v>10.404500000000001</c:v>
                </c:pt>
                <c:pt idx="158">
                  <c:v>10.304</c:v>
                </c:pt>
                <c:pt idx="159">
                  <c:v>10.391375</c:v>
                </c:pt>
                <c:pt idx="160">
                  <c:v>10.388</c:v>
                </c:pt>
                <c:pt idx="161">
                  <c:v>10.433</c:v>
                </c:pt>
                <c:pt idx="162">
                  <c:v>10.4992</c:v>
                </c:pt>
                <c:pt idx="163">
                  <c:v>10.494</c:v>
                </c:pt>
                <c:pt idx="164">
                  <c:v>10.35</c:v>
                </c:pt>
                <c:pt idx="165">
                  <c:v>10.444000000000001</c:v>
                </c:pt>
                <c:pt idx="166">
                  <c:v>10.611000000000001</c:v>
                </c:pt>
                <c:pt idx="167">
                  <c:v>10.590999999999999</c:v>
                </c:pt>
                <c:pt idx="168">
                  <c:v>10.613</c:v>
                </c:pt>
                <c:pt idx="169">
                  <c:v>10.416</c:v>
                </c:pt>
                <c:pt idx="170">
                  <c:v>10.314</c:v>
                </c:pt>
                <c:pt idx="171">
                  <c:v>10.292</c:v>
                </c:pt>
                <c:pt idx="172">
                  <c:v>10.298</c:v>
                </c:pt>
                <c:pt idx="173">
                  <c:v>10.284667000000001</c:v>
                </c:pt>
                <c:pt idx="174">
                  <c:v>10.234</c:v>
                </c:pt>
                <c:pt idx="175">
                  <c:v>10.2235</c:v>
                </c:pt>
                <c:pt idx="176">
                  <c:v>10.215999999999999</c:v>
                </c:pt>
                <c:pt idx="177">
                  <c:v>10.208</c:v>
                </c:pt>
                <c:pt idx="178">
                  <c:v>10.1815</c:v>
                </c:pt>
                <c:pt idx="179">
                  <c:v>10.177</c:v>
                </c:pt>
                <c:pt idx="180">
                  <c:v>10.170199999999999</c:v>
                </c:pt>
                <c:pt idx="181">
                  <c:v>10.111499999999999</c:v>
                </c:pt>
                <c:pt idx="182">
                  <c:v>9.9814000000000007</c:v>
                </c:pt>
                <c:pt idx="183">
                  <c:v>9.8277999999999999</c:v>
                </c:pt>
                <c:pt idx="184">
                  <c:v>9.8203999999999994</c:v>
                </c:pt>
                <c:pt idx="185">
                  <c:v>9.8617270000000001</c:v>
                </c:pt>
                <c:pt idx="186">
                  <c:v>9.8012999999999995</c:v>
                </c:pt>
                <c:pt idx="187">
                  <c:v>9.9305289999999999</c:v>
                </c:pt>
                <c:pt idx="188">
                  <c:v>9.9442500000000003</c:v>
                </c:pt>
                <c:pt idx="189">
                  <c:v>9.9614809999999991</c:v>
                </c:pt>
                <c:pt idx="190">
                  <c:v>10.027068</c:v>
                </c:pt>
                <c:pt idx="191">
                  <c:v>10.041974</c:v>
                </c:pt>
                <c:pt idx="192">
                  <c:v>10.064026</c:v>
                </c:pt>
                <c:pt idx="193">
                  <c:v>10.093</c:v>
                </c:pt>
                <c:pt idx="194">
                  <c:v>10.140732</c:v>
                </c:pt>
                <c:pt idx="195">
                  <c:v>10.125719999999999</c:v>
                </c:pt>
                <c:pt idx="196">
                  <c:v>10.173500000000001</c:v>
                </c:pt>
                <c:pt idx="197">
                  <c:v>10.2395</c:v>
                </c:pt>
                <c:pt idx="198">
                  <c:v>10.264714</c:v>
                </c:pt>
                <c:pt idx="199">
                  <c:v>10.2773</c:v>
                </c:pt>
                <c:pt idx="200">
                  <c:v>10.305999999999999</c:v>
                </c:pt>
                <c:pt idx="201">
                  <c:v>10.375400000000001</c:v>
                </c:pt>
                <c:pt idx="202">
                  <c:v>10.381686</c:v>
                </c:pt>
                <c:pt idx="203">
                  <c:v>10.500636</c:v>
                </c:pt>
                <c:pt idx="204">
                  <c:v>10.527528999999999</c:v>
                </c:pt>
                <c:pt idx="205">
                  <c:v>10.5465</c:v>
                </c:pt>
                <c:pt idx="206">
                  <c:v>10.583</c:v>
                </c:pt>
                <c:pt idx="207">
                  <c:v>10.728</c:v>
                </c:pt>
                <c:pt idx="208">
                  <c:v>10.779332999999999</c:v>
                </c:pt>
                <c:pt idx="209">
                  <c:v>10.893000000000001</c:v>
                </c:pt>
                <c:pt idx="210">
                  <c:v>10.9582</c:v>
                </c:pt>
                <c:pt idx="211">
                  <c:v>10.976375000000001</c:v>
                </c:pt>
                <c:pt idx="212">
                  <c:v>11.016</c:v>
                </c:pt>
                <c:pt idx="213">
                  <c:v>11.0482</c:v>
                </c:pt>
                <c:pt idx="214">
                  <c:v>11.053713999999999</c:v>
                </c:pt>
                <c:pt idx="215">
                  <c:v>11.02</c:v>
                </c:pt>
                <c:pt idx="216">
                  <c:v>11.08675</c:v>
                </c:pt>
                <c:pt idx="217">
                  <c:v>11.1145</c:v>
                </c:pt>
                <c:pt idx="218">
                  <c:v>11.133333</c:v>
                </c:pt>
                <c:pt idx="219">
                  <c:v>11.129667</c:v>
                </c:pt>
                <c:pt idx="220">
                  <c:v>11.151332999999999</c:v>
                </c:pt>
                <c:pt idx="221">
                  <c:v>11.155799999999999</c:v>
                </c:pt>
                <c:pt idx="222">
                  <c:v>11.169045000000001</c:v>
                </c:pt>
                <c:pt idx="223">
                  <c:v>11.165006</c:v>
                </c:pt>
                <c:pt idx="224">
                  <c:v>11.161</c:v>
                </c:pt>
                <c:pt idx="225">
                  <c:v>11.130024000000001</c:v>
                </c:pt>
                <c:pt idx="226">
                  <c:v>11.141667</c:v>
                </c:pt>
                <c:pt idx="227">
                  <c:v>11.130042</c:v>
                </c:pt>
                <c:pt idx="228">
                  <c:v>11.101191999999999</c:v>
                </c:pt>
                <c:pt idx="229">
                  <c:v>11.081935</c:v>
                </c:pt>
                <c:pt idx="230">
                  <c:v>11.097757</c:v>
                </c:pt>
                <c:pt idx="231">
                  <c:v>11.096500000000001</c:v>
                </c:pt>
                <c:pt idx="232">
                  <c:v>11.112</c:v>
                </c:pt>
                <c:pt idx="233">
                  <c:v>11.078625000000001</c:v>
                </c:pt>
                <c:pt idx="234">
                  <c:v>11.034000000000001</c:v>
                </c:pt>
                <c:pt idx="235">
                  <c:v>11.023389</c:v>
                </c:pt>
                <c:pt idx="236">
                  <c:v>10.9816</c:v>
                </c:pt>
                <c:pt idx="237">
                  <c:v>10.992857000000001</c:v>
                </c:pt>
                <c:pt idx="238">
                  <c:v>10.943199999999999</c:v>
                </c:pt>
                <c:pt idx="239">
                  <c:v>10.930400000000001</c:v>
                </c:pt>
                <c:pt idx="240">
                  <c:v>10.776</c:v>
                </c:pt>
                <c:pt idx="241">
                  <c:v>10.727</c:v>
                </c:pt>
                <c:pt idx="242">
                  <c:v>10.736800000000001</c:v>
                </c:pt>
                <c:pt idx="243">
                  <c:v>10.724</c:v>
                </c:pt>
                <c:pt idx="244">
                  <c:v>10.720889</c:v>
                </c:pt>
                <c:pt idx="245">
                  <c:v>10.694333</c:v>
                </c:pt>
                <c:pt idx="246">
                  <c:v>10.664999999999999</c:v>
                </c:pt>
                <c:pt idx="247">
                  <c:v>10.669667</c:v>
                </c:pt>
                <c:pt idx="248">
                  <c:v>10.7034</c:v>
                </c:pt>
                <c:pt idx="249">
                  <c:v>10.673667</c:v>
                </c:pt>
                <c:pt idx="250">
                  <c:v>10.678966000000001</c:v>
                </c:pt>
                <c:pt idx="251">
                  <c:v>10.672000000000001</c:v>
                </c:pt>
                <c:pt idx="252">
                  <c:v>10.646333</c:v>
                </c:pt>
                <c:pt idx="253">
                  <c:v>10.66475</c:v>
                </c:pt>
                <c:pt idx="254">
                  <c:v>10.6675</c:v>
                </c:pt>
                <c:pt idx="255">
                  <c:v>10.611000000000001</c:v>
                </c:pt>
                <c:pt idx="256">
                  <c:v>10.653</c:v>
                </c:pt>
                <c:pt idx="257">
                  <c:v>10.661667</c:v>
                </c:pt>
                <c:pt idx="258">
                  <c:v>10.66</c:v>
                </c:pt>
                <c:pt idx="259">
                  <c:v>10.593</c:v>
                </c:pt>
                <c:pt idx="260">
                  <c:v>10.473000000000001</c:v>
                </c:pt>
                <c:pt idx="261">
                  <c:v>10.61</c:v>
                </c:pt>
                <c:pt idx="262">
                  <c:v>10.7765</c:v>
                </c:pt>
                <c:pt idx="263">
                  <c:v>10.746</c:v>
                </c:pt>
                <c:pt idx="264">
                  <c:v>10.8035</c:v>
                </c:pt>
                <c:pt idx="265">
                  <c:v>10.837</c:v>
                </c:pt>
                <c:pt idx="266">
                  <c:v>10.86</c:v>
                </c:pt>
                <c:pt idx="267">
                  <c:v>10.861000000000001</c:v>
                </c:pt>
                <c:pt idx="268">
                  <c:v>10.855</c:v>
                </c:pt>
                <c:pt idx="269">
                  <c:v>10.8445</c:v>
                </c:pt>
                <c:pt idx="270">
                  <c:v>10.826000000000001</c:v>
                </c:pt>
                <c:pt idx="271">
                  <c:v>10.8545</c:v>
                </c:pt>
                <c:pt idx="272">
                  <c:v>10.821</c:v>
                </c:pt>
                <c:pt idx="273">
                  <c:v>10.99</c:v>
                </c:pt>
                <c:pt idx="274">
                  <c:v>11.02</c:v>
                </c:pt>
                <c:pt idx="275">
                  <c:v>10.566000000000001</c:v>
                </c:pt>
                <c:pt idx="276">
                  <c:v>10.548667</c:v>
                </c:pt>
                <c:pt idx="277">
                  <c:v>10.63</c:v>
                </c:pt>
                <c:pt idx="278">
                  <c:v>10.836</c:v>
                </c:pt>
                <c:pt idx="279">
                  <c:v>10.829499999999999</c:v>
                </c:pt>
                <c:pt idx="280">
                  <c:v>10.83</c:v>
                </c:pt>
                <c:pt idx="281">
                  <c:v>10.834</c:v>
                </c:pt>
                <c:pt idx="282">
                  <c:v>10.782</c:v>
                </c:pt>
                <c:pt idx="283">
                  <c:v>10.858000000000001</c:v>
                </c:pt>
                <c:pt idx="284">
                  <c:v>10.75</c:v>
                </c:pt>
                <c:pt idx="285">
                  <c:v>10.8325</c:v>
                </c:pt>
                <c:pt idx="286">
                  <c:v>10.755000000000001</c:v>
                </c:pt>
                <c:pt idx="287">
                  <c:v>10.647500000000001</c:v>
                </c:pt>
                <c:pt idx="288">
                  <c:v>10.637</c:v>
                </c:pt>
                <c:pt idx="289">
                  <c:v>10.69</c:v>
                </c:pt>
                <c:pt idx="290">
                  <c:v>10.79</c:v>
                </c:pt>
                <c:pt idx="291">
                  <c:v>10.82</c:v>
                </c:pt>
                <c:pt idx="292">
                  <c:v>10.722</c:v>
                </c:pt>
                <c:pt idx="293">
                  <c:v>10.81</c:v>
                </c:pt>
                <c:pt idx="294">
                  <c:v>10.712999999999999</c:v>
                </c:pt>
                <c:pt idx="295">
                  <c:v>10.683</c:v>
                </c:pt>
                <c:pt idx="296">
                  <c:v>10.667999999999999</c:v>
                </c:pt>
                <c:pt idx="297">
                  <c:v>10.664332999999999</c:v>
                </c:pt>
                <c:pt idx="298">
                  <c:v>10.682499999999999</c:v>
                </c:pt>
                <c:pt idx="299">
                  <c:v>10.656000000000001</c:v>
                </c:pt>
                <c:pt idx="300">
                  <c:v>10.8125</c:v>
                </c:pt>
                <c:pt idx="301">
                  <c:v>10.740500000000001</c:v>
                </c:pt>
                <c:pt idx="302">
                  <c:v>10.734</c:v>
                </c:pt>
                <c:pt idx="303">
                  <c:v>10.670999999999999</c:v>
                </c:pt>
                <c:pt idx="304">
                  <c:v>10.711499999999999</c:v>
                </c:pt>
                <c:pt idx="305">
                  <c:v>10.6685</c:v>
                </c:pt>
                <c:pt idx="306">
                  <c:v>10.673</c:v>
                </c:pt>
                <c:pt idx="307">
                  <c:v>10.766</c:v>
                </c:pt>
                <c:pt idx="308">
                  <c:v>10.701000000000001</c:v>
                </c:pt>
                <c:pt idx="309">
                  <c:v>10.689500000000001</c:v>
                </c:pt>
                <c:pt idx="310">
                  <c:v>10.727</c:v>
                </c:pt>
                <c:pt idx="311">
                  <c:v>10.698</c:v>
                </c:pt>
                <c:pt idx="312">
                  <c:v>10.731</c:v>
                </c:pt>
                <c:pt idx="313">
                  <c:v>10.772570999999999</c:v>
                </c:pt>
                <c:pt idx="314">
                  <c:v>10.664</c:v>
                </c:pt>
                <c:pt idx="315">
                  <c:v>10.654999999999999</c:v>
                </c:pt>
                <c:pt idx="316">
                  <c:v>10.6435</c:v>
                </c:pt>
                <c:pt idx="317">
                  <c:v>10.6845</c:v>
                </c:pt>
                <c:pt idx="318">
                  <c:v>10.653</c:v>
                </c:pt>
                <c:pt idx="319">
                  <c:v>10.7165</c:v>
                </c:pt>
                <c:pt idx="320">
                  <c:v>10.792</c:v>
                </c:pt>
                <c:pt idx="321">
                  <c:v>10.814</c:v>
                </c:pt>
                <c:pt idx="322">
                  <c:v>10.843</c:v>
                </c:pt>
                <c:pt idx="323">
                  <c:v>10.834</c:v>
                </c:pt>
                <c:pt idx="324">
                  <c:v>10.836</c:v>
                </c:pt>
                <c:pt idx="325">
                  <c:v>10.832000000000001</c:v>
                </c:pt>
                <c:pt idx="326">
                  <c:v>10.837999999999999</c:v>
                </c:pt>
                <c:pt idx="327">
                  <c:v>10.808</c:v>
                </c:pt>
                <c:pt idx="328">
                  <c:v>10.750999999999999</c:v>
                </c:pt>
                <c:pt idx="329">
                  <c:v>10.683999999999999</c:v>
                </c:pt>
                <c:pt idx="330">
                  <c:v>10.631</c:v>
                </c:pt>
                <c:pt idx="331">
                  <c:v>10.596</c:v>
                </c:pt>
                <c:pt idx="332">
                  <c:v>10.82</c:v>
                </c:pt>
                <c:pt idx="333">
                  <c:v>10.76</c:v>
                </c:pt>
                <c:pt idx="334">
                  <c:v>10.75</c:v>
                </c:pt>
                <c:pt idx="335">
                  <c:v>10.85</c:v>
                </c:pt>
                <c:pt idx="336">
                  <c:v>10.988</c:v>
                </c:pt>
                <c:pt idx="337">
                  <c:v>10.965</c:v>
                </c:pt>
                <c:pt idx="338">
                  <c:v>11.010999999999999</c:v>
                </c:pt>
                <c:pt idx="339">
                  <c:v>10.903</c:v>
                </c:pt>
                <c:pt idx="340">
                  <c:v>11.004</c:v>
                </c:pt>
                <c:pt idx="341">
                  <c:v>10.919</c:v>
                </c:pt>
                <c:pt idx="342">
                  <c:v>10.913</c:v>
                </c:pt>
                <c:pt idx="343">
                  <c:v>11.023999999999999</c:v>
                </c:pt>
                <c:pt idx="344">
                  <c:v>10.978999999999999</c:v>
                </c:pt>
                <c:pt idx="345">
                  <c:v>10.888999999999999</c:v>
                </c:pt>
                <c:pt idx="346">
                  <c:v>10.815</c:v>
                </c:pt>
                <c:pt idx="347">
                  <c:v>10.702999999999999</c:v>
                </c:pt>
                <c:pt idx="348">
                  <c:v>10.714</c:v>
                </c:pt>
                <c:pt idx="349">
                  <c:v>10.670500000000001</c:v>
                </c:pt>
                <c:pt idx="350">
                  <c:v>10.553000000000001</c:v>
                </c:pt>
                <c:pt idx="351">
                  <c:v>10.597856999999999</c:v>
                </c:pt>
                <c:pt idx="352">
                  <c:v>10.590667</c:v>
                </c:pt>
                <c:pt idx="353">
                  <c:v>10.5245</c:v>
                </c:pt>
                <c:pt idx="354">
                  <c:v>10.535</c:v>
                </c:pt>
                <c:pt idx="355">
                  <c:v>10.3225</c:v>
                </c:pt>
                <c:pt idx="356">
                  <c:v>10.236000000000001</c:v>
                </c:pt>
                <c:pt idx="357">
                  <c:v>10.244083</c:v>
                </c:pt>
                <c:pt idx="358">
                  <c:v>10.279500000000001</c:v>
                </c:pt>
                <c:pt idx="359">
                  <c:v>10.291429000000001</c:v>
                </c:pt>
                <c:pt idx="360">
                  <c:v>10.294333</c:v>
                </c:pt>
                <c:pt idx="361">
                  <c:v>10.293832999999999</c:v>
                </c:pt>
                <c:pt idx="362">
                  <c:v>10.327</c:v>
                </c:pt>
                <c:pt idx="363">
                  <c:v>10.25</c:v>
                </c:pt>
                <c:pt idx="364">
                  <c:v>10.289</c:v>
                </c:pt>
                <c:pt idx="365">
                  <c:v>10.226375000000001</c:v>
                </c:pt>
                <c:pt idx="366">
                  <c:v>10.098000000000001</c:v>
                </c:pt>
                <c:pt idx="367">
                  <c:v>10.249000000000001</c:v>
                </c:pt>
                <c:pt idx="368">
                  <c:v>10.856999999999999</c:v>
                </c:pt>
                <c:pt idx="369">
                  <c:v>10.83</c:v>
                </c:pt>
                <c:pt idx="370">
                  <c:v>10.781000000000001</c:v>
                </c:pt>
                <c:pt idx="371">
                  <c:v>10.913</c:v>
                </c:pt>
                <c:pt idx="372">
                  <c:v>11.02</c:v>
                </c:pt>
                <c:pt idx="373">
                  <c:v>11.138999999999999</c:v>
                </c:pt>
                <c:pt idx="374">
                  <c:v>11.061</c:v>
                </c:pt>
                <c:pt idx="375">
                  <c:v>10.984</c:v>
                </c:pt>
                <c:pt idx="376">
                  <c:v>10.952</c:v>
                </c:pt>
                <c:pt idx="377">
                  <c:v>10.89</c:v>
                </c:pt>
                <c:pt idx="378">
                  <c:v>10.8725</c:v>
                </c:pt>
                <c:pt idx="379">
                  <c:v>10.775499999999999</c:v>
                </c:pt>
                <c:pt idx="380">
                  <c:v>10.92</c:v>
                </c:pt>
                <c:pt idx="381">
                  <c:v>11.013</c:v>
                </c:pt>
                <c:pt idx="382">
                  <c:v>11.04</c:v>
                </c:pt>
                <c:pt idx="383">
                  <c:v>10.88</c:v>
                </c:pt>
                <c:pt idx="384">
                  <c:v>10.88</c:v>
                </c:pt>
                <c:pt idx="385">
                  <c:v>10.91</c:v>
                </c:pt>
                <c:pt idx="386">
                  <c:v>10.9125</c:v>
                </c:pt>
                <c:pt idx="387">
                  <c:v>10.939</c:v>
                </c:pt>
                <c:pt idx="388">
                  <c:v>10.929</c:v>
                </c:pt>
                <c:pt idx="389">
                  <c:v>10.896000000000001</c:v>
                </c:pt>
                <c:pt idx="390">
                  <c:v>10.807</c:v>
                </c:pt>
                <c:pt idx="391">
                  <c:v>10.887</c:v>
                </c:pt>
                <c:pt idx="392">
                  <c:v>10.702</c:v>
                </c:pt>
                <c:pt idx="393">
                  <c:v>10.69</c:v>
                </c:pt>
                <c:pt idx="394">
                  <c:v>10.67</c:v>
                </c:pt>
                <c:pt idx="395">
                  <c:v>10.66</c:v>
                </c:pt>
                <c:pt idx="396">
                  <c:v>10.631</c:v>
                </c:pt>
                <c:pt idx="397">
                  <c:v>10.590999999999999</c:v>
                </c:pt>
                <c:pt idx="398">
                  <c:v>10.73</c:v>
                </c:pt>
                <c:pt idx="399">
                  <c:v>10.599</c:v>
                </c:pt>
                <c:pt idx="400">
                  <c:v>10.603999999999999</c:v>
                </c:pt>
                <c:pt idx="401">
                  <c:v>10.628</c:v>
                </c:pt>
                <c:pt idx="402">
                  <c:v>10.627000000000001</c:v>
                </c:pt>
                <c:pt idx="403">
                  <c:v>10.632</c:v>
                </c:pt>
                <c:pt idx="404">
                  <c:v>10.581</c:v>
                </c:pt>
                <c:pt idx="405">
                  <c:v>10.548999999999999</c:v>
                </c:pt>
                <c:pt idx="406">
                  <c:v>10.56</c:v>
                </c:pt>
                <c:pt idx="407">
                  <c:v>10.529</c:v>
                </c:pt>
                <c:pt idx="408">
                  <c:v>10.452</c:v>
                </c:pt>
                <c:pt idx="409">
                  <c:v>10.487</c:v>
                </c:pt>
                <c:pt idx="410">
                  <c:v>10.544</c:v>
                </c:pt>
                <c:pt idx="411">
                  <c:v>10.622</c:v>
                </c:pt>
                <c:pt idx="412">
                  <c:v>10.648999999999999</c:v>
                </c:pt>
                <c:pt idx="413">
                  <c:v>10.757</c:v>
                </c:pt>
                <c:pt idx="414">
                  <c:v>10.72</c:v>
                </c:pt>
                <c:pt idx="415">
                  <c:v>10.723000000000001</c:v>
                </c:pt>
                <c:pt idx="416">
                  <c:v>10.648999999999999</c:v>
                </c:pt>
                <c:pt idx="417">
                  <c:v>10.718999999999999</c:v>
                </c:pt>
                <c:pt idx="418">
                  <c:v>10.726000000000001</c:v>
                </c:pt>
                <c:pt idx="419">
                  <c:v>10.722</c:v>
                </c:pt>
                <c:pt idx="420">
                  <c:v>10.744</c:v>
                </c:pt>
                <c:pt idx="421">
                  <c:v>10.746570999999999</c:v>
                </c:pt>
                <c:pt idx="422">
                  <c:v>10.750500000000001</c:v>
                </c:pt>
                <c:pt idx="423">
                  <c:v>10.733167</c:v>
                </c:pt>
                <c:pt idx="424">
                  <c:v>10.805999999999999</c:v>
                </c:pt>
                <c:pt idx="425">
                  <c:v>10.763999999999999</c:v>
                </c:pt>
                <c:pt idx="426">
                  <c:v>10.769</c:v>
                </c:pt>
                <c:pt idx="427">
                  <c:v>10.763</c:v>
                </c:pt>
                <c:pt idx="428">
                  <c:v>10.736000000000001</c:v>
                </c:pt>
                <c:pt idx="429">
                  <c:v>10.763</c:v>
                </c:pt>
                <c:pt idx="430">
                  <c:v>10.784000000000001</c:v>
                </c:pt>
                <c:pt idx="431">
                  <c:v>10.807</c:v>
                </c:pt>
                <c:pt idx="432">
                  <c:v>10.804</c:v>
                </c:pt>
                <c:pt idx="433">
                  <c:v>10.804</c:v>
                </c:pt>
                <c:pt idx="434">
                  <c:v>10.877000000000001</c:v>
                </c:pt>
                <c:pt idx="435">
                  <c:v>10.877000000000001</c:v>
                </c:pt>
                <c:pt idx="436">
                  <c:v>10.84</c:v>
                </c:pt>
                <c:pt idx="437">
                  <c:v>10.864000000000001</c:v>
                </c:pt>
                <c:pt idx="438">
                  <c:v>10.881333</c:v>
                </c:pt>
                <c:pt idx="439">
                  <c:v>10.883333</c:v>
                </c:pt>
                <c:pt idx="440">
                  <c:v>10.882999999999999</c:v>
                </c:pt>
                <c:pt idx="441">
                  <c:v>10.917999999999999</c:v>
                </c:pt>
                <c:pt idx="442">
                  <c:v>10.878500000000001</c:v>
                </c:pt>
                <c:pt idx="443">
                  <c:v>10.872</c:v>
                </c:pt>
                <c:pt idx="444">
                  <c:v>10.836833</c:v>
                </c:pt>
                <c:pt idx="445">
                  <c:v>10.841666999999999</c:v>
                </c:pt>
                <c:pt idx="446">
                  <c:v>10.803713999999999</c:v>
                </c:pt>
                <c:pt idx="447">
                  <c:v>10.788875000000001</c:v>
                </c:pt>
                <c:pt idx="448">
                  <c:v>10.882</c:v>
                </c:pt>
                <c:pt idx="449">
                  <c:v>10.800750000000001</c:v>
                </c:pt>
                <c:pt idx="450">
                  <c:v>10.695</c:v>
                </c:pt>
                <c:pt idx="451">
                  <c:v>10.758699999999999</c:v>
                </c:pt>
                <c:pt idx="452">
                  <c:v>10.673</c:v>
                </c:pt>
                <c:pt idx="453">
                  <c:v>10.750999999999999</c:v>
                </c:pt>
                <c:pt idx="454">
                  <c:v>10.629</c:v>
                </c:pt>
                <c:pt idx="455">
                  <c:v>10.680999999999999</c:v>
                </c:pt>
                <c:pt idx="456">
                  <c:v>10.875999999999999</c:v>
                </c:pt>
                <c:pt idx="457">
                  <c:v>10.782999999999999</c:v>
                </c:pt>
                <c:pt idx="458">
                  <c:v>10.86</c:v>
                </c:pt>
                <c:pt idx="459">
                  <c:v>10.676500000000001</c:v>
                </c:pt>
                <c:pt idx="460">
                  <c:v>10.67</c:v>
                </c:pt>
                <c:pt idx="461">
                  <c:v>10.7</c:v>
                </c:pt>
                <c:pt idx="462">
                  <c:v>10.664</c:v>
                </c:pt>
                <c:pt idx="463">
                  <c:v>10.7</c:v>
                </c:pt>
                <c:pt idx="464">
                  <c:v>10.933999999999999</c:v>
                </c:pt>
                <c:pt idx="465">
                  <c:v>10.833</c:v>
                </c:pt>
                <c:pt idx="466">
                  <c:v>10.98</c:v>
                </c:pt>
                <c:pt idx="467">
                  <c:v>10.885</c:v>
                </c:pt>
                <c:pt idx="468">
                  <c:v>10.882</c:v>
                </c:pt>
                <c:pt idx="469">
                  <c:v>10.8</c:v>
                </c:pt>
                <c:pt idx="470">
                  <c:v>10.782999999999999</c:v>
                </c:pt>
                <c:pt idx="471">
                  <c:v>10.974</c:v>
                </c:pt>
                <c:pt idx="472">
                  <c:v>11.07</c:v>
                </c:pt>
                <c:pt idx="473">
                  <c:v>11.034000000000001</c:v>
                </c:pt>
                <c:pt idx="474">
                  <c:v>10.973000000000001</c:v>
                </c:pt>
                <c:pt idx="475">
                  <c:v>10.93</c:v>
                </c:pt>
                <c:pt idx="476">
                  <c:v>10.964</c:v>
                </c:pt>
                <c:pt idx="477">
                  <c:v>10.989000000000001</c:v>
                </c:pt>
                <c:pt idx="478">
                  <c:v>11.044</c:v>
                </c:pt>
                <c:pt idx="479">
                  <c:v>11.045</c:v>
                </c:pt>
                <c:pt idx="480">
                  <c:v>11.079000000000001</c:v>
                </c:pt>
                <c:pt idx="481">
                  <c:v>11.108000000000001</c:v>
                </c:pt>
                <c:pt idx="482">
                  <c:v>11.119</c:v>
                </c:pt>
                <c:pt idx="483">
                  <c:v>11.045999999999999</c:v>
                </c:pt>
                <c:pt idx="484">
                  <c:v>11.12</c:v>
                </c:pt>
                <c:pt idx="485">
                  <c:v>11.237</c:v>
                </c:pt>
                <c:pt idx="486">
                  <c:v>11.347</c:v>
                </c:pt>
                <c:pt idx="487">
                  <c:v>11.271000000000001</c:v>
                </c:pt>
                <c:pt idx="488">
                  <c:v>11.266</c:v>
                </c:pt>
                <c:pt idx="489">
                  <c:v>11.358000000000001</c:v>
                </c:pt>
                <c:pt idx="490">
                  <c:v>11.332000000000001</c:v>
                </c:pt>
                <c:pt idx="491">
                  <c:v>11.317</c:v>
                </c:pt>
                <c:pt idx="492">
                  <c:v>11.298999999999999</c:v>
                </c:pt>
                <c:pt idx="493">
                  <c:v>11.257</c:v>
                </c:pt>
                <c:pt idx="494">
                  <c:v>11.225</c:v>
                </c:pt>
                <c:pt idx="495">
                  <c:v>11.24</c:v>
                </c:pt>
                <c:pt idx="496">
                  <c:v>11.06</c:v>
                </c:pt>
                <c:pt idx="497">
                  <c:v>11.009</c:v>
                </c:pt>
                <c:pt idx="498">
                  <c:v>10.95</c:v>
                </c:pt>
                <c:pt idx="499">
                  <c:v>10.896000000000001</c:v>
                </c:pt>
                <c:pt idx="500">
                  <c:v>10.878</c:v>
                </c:pt>
                <c:pt idx="501">
                  <c:v>10.78</c:v>
                </c:pt>
                <c:pt idx="502">
                  <c:v>10.71</c:v>
                </c:pt>
                <c:pt idx="503">
                  <c:v>10.711</c:v>
                </c:pt>
                <c:pt idx="504">
                  <c:v>10.654</c:v>
                </c:pt>
                <c:pt idx="505">
                  <c:v>10.618</c:v>
                </c:pt>
                <c:pt idx="506">
                  <c:v>10.6265</c:v>
                </c:pt>
                <c:pt idx="507">
                  <c:v>10.641999999999999</c:v>
                </c:pt>
                <c:pt idx="508">
                  <c:v>10.695</c:v>
                </c:pt>
                <c:pt idx="509">
                  <c:v>10.692</c:v>
                </c:pt>
                <c:pt idx="510">
                  <c:v>10.686999999999999</c:v>
                </c:pt>
                <c:pt idx="511">
                  <c:v>10.656000000000001</c:v>
                </c:pt>
                <c:pt idx="512">
                  <c:v>10.669</c:v>
                </c:pt>
                <c:pt idx="513">
                  <c:v>10.653</c:v>
                </c:pt>
                <c:pt idx="514">
                  <c:v>10.7</c:v>
                </c:pt>
                <c:pt idx="515">
                  <c:v>10.721</c:v>
                </c:pt>
                <c:pt idx="516">
                  <c:v>10.766999999999999</c:v>
                </c:pt>
                <c:pt idx="517">
                  <c:v>10.769</c:v>
                </c:pt>
                <c:pt idx="518">
                  <c:v>10.683999999999999</c:v>
                </c:pt>
                <c:pt idx="519">
                  <c:v>10.689</c:v>
                </c:pt>
                <c:pt idx="520">
                  <c:v>10.701000000000001</c:v>
                </c:pt>
                <c:pt idx="521">
                  <c:v>10.673249999999999</c:v>
                </c:pt>
                <c:pt idx="522">
                  <c:v>10.676570999999999</c:v>
                </c:pt>
                <c:pt idx="523">
                  <c:v>10.659750000000001</c:v>
                </c:pt>
                <c:pt idx="524">
                  <c:v>10.649832999999999</c:v>
                </c:pt>
                <c:pt idx="525">
                  <c:v>10.648332999999999</c:v>
                </c:pt>
                <c:pt idx="526">
                  <c:v>10.63</c:v>
                </c:pt>
                <c:pt idx="527">
                  <c:v>10.885</c:v>
                </c:pt>
                <c:pt idx="528">
                  <c:v>10.853</c:v>
                </c:pt>
                <c:pt idx="529">
                  <c:v>10.88</c:v>
                </c:pt>
                <c:pt idx="530">
                  <c:v>10.881</c:v>
                </c:pt>
                <c:pt idx="531">
                  <c:v>10.82</c:v>
                </c:pt>
                <c:pt idx="532">
                  <c:v>10.869</c:v>
                </c:pt>
                <c:pt idx="533">
                  <c:v>10.911</c:v>
                </c:pt>
                <c:pt idx="534">
                  <c:v>10.925000000000001</c:v>
                </c:pt>
                <c:pt idx="535">
                  <c:v>10.938000000000001</c:v>
                </c:pt>
                <c:pt idx="536">
                  <c:v>10.936999999999999</c:v>
                </c:pt>
                <c:pt idx="537">
                  <c:v>10.920999999999999</c:v>
                </c:pt>
                <c:pt idx="538">
                  <c:v>10.984</c:v>
                </c:pt>
                <c:pt idx="539">
                  <c:v>10.978999999999999</c:v>
                </c:pt>
                <c:pt idx="540">
                  <c:v>10.962</c:v>
                </c:pt>
                <c:pt idx="541">
                  <c:v>10.936999999999999</c:v>
                </c:pt>
                <c:pt idx="542">
                  <c:v>10.942</c:v>
                </c:pt>
                <c:pt idx="543">
                  <c:v>10.895</c:v>
                </c:pt>
                <c:pt idx="544">
                  <c:v>10.916</c:v>
                </c:pt>
                <c:pt idx="545">
                  <c:v>10.837999999999999</c:v>
                </c:pt>
                <c:pt idx="546">
                  <c:v>10.847</c:v>
                </c:pt>
                <c:pt idx="547">
                  <c:v>10.766999999999999</c:v>
                </c:pt>
                <c:pt idx="548">
                  <c:v>10.773</c:v>
                </c:pt>
                <c:pt idx="549">
                  <c:v>10.779</c:v>
                </c:pt>
                <c:pt idx="550">
                  <c:v>10.792999999999999</c:v>
                </c:pt>
                <c:pt idx="551">
                  <c:v>10.802</c:v>
                </c:pt>
                <c:pt idx="552">
                  <c:v>10.801</c:v>
                </c:pt>
                <c:pt idx="553">
                  <c:v>10.771000000000001</c:v>
                </c:pt>
                <c:pt idx="554">
                  <c:v>10.725</c:v>
                </c:pt>
                <c:pt idx="555">
                  <c:v>10.746</c:v>
                </c:pt>
                <c:pt idx="556">
                  <c:v>10.726000000000001</c:v>
                </c:pt>
                <c:pt idx="557">
                  <c:v>10.749000000000001</c:v>
                </c:pt>
                <c:pt idx="558">
                  <c:v>10.881</c:v>
                </c:pt>
                <c:pt idx="559">
                  <c:v>10.855</c:v>
                </c:pt>
                <c:pt idx="560">
                  <c:v>10.911</c:v>
                </c:pt>
                <c:pt idx="561">
                  <c:v>10.885</c:v>
                </c:pt>
                <c:pt idx="562">
                  <c:v>10.884</c:v>
                </c:pt>
                <c:pt idx="563">
                  <c:v>11.05</c:v>
                </c:pt>
                <c:pt idx="564">
                  <c:v>11.185</c:v>
                </c:pt>
                <c:pt idx="565">
                  <c:v>11.153</c:v>
                </c:pt>
                <c:pt idx="566">
                  <c:v>11.17</c:v>
                </c:pt>
                <c:pt idx="567">
                  <c:v>11.179</c:v>
                </c:pt>
                <c:pt idx="568">
                  <c:v>11.170999999999999</c:v>
                </c:pt>
                <c:pt idx="569">
                  <c:v>11.202</c:v>
                </c:pt>
                <c:pt idx="570">
                  <c:v>11.291</c:v>
                </c:pt>
                <c:pt idx="571">
                  <c:v>11.419</c:v>
                </c:pt>
                <c:pt idx="572">
                  <c:v>11.423999999999999</c:v>
                </c:pt>
                <c:pt idx="573">
                  <c:v>11.403</c:v>
                </c:pt>
                <c:pt idx="574">
                  <c:v>11.214</c:v>
                </c:pt>
                <c:pt idx="575">
                  <c:v>11.177</c:v>
                </c:pt>
                <c:pt idx="576">
                  <c:v>10.942</c:v>
                </c:pt>
                <c:pt idx="577">
                  <c:v>10.917</c:v>
                </c:pt>
                <c:pt idx="578">
                  <c:v>10.8345</c:v>
                </c:pt>
                <c:pt idx="579">
                  <c:v>10.846</c:v>
                </c:pt>
                <c:pt idx="580">
                  <c:v>10.868</c:v>
                </c:pt>
                <c:pt idx="581">
                  <c:v>10.920999999999999</c:v>
                </c:pt>
                <c:pt idx="582">
                  <c:v>10.795500000000001</c:v>
                </c:pt>
                <c:pt idx="583">
                  <c:v>10.792999999999999</c:v>
                </c:pt>
                <c:pt idx="584">
                  <c:v>10.766999999999999</c:v>
                </c:pt>
                <c:pt idx="585">
                  <c:v>10.76</c:v>
                </c:pt>
                <c:pt idx="586">
                  <c:v>10.765000000000001</c:v>
                </c:pt>
                <c:pt idx="587">
                  <c:v>10.76</c:v>
                </c:pt>
                <c:pt idx="588">
                  <c:v>10.76</c:v>
                </c:pt>
                <c:pt idx="589">
                  <c:v>10.651999999999999</c:v>
                </c:pt>
                <c:pt idx="590">
                  <c:v>10.689</c:v>
                </c:pt>
                <c:pt idx="591">
                  <c:v>10.71</c:v>
                </c:pt>
                <c:pt idx="592">
                  <c:v>10.803000000000001</c:v>
                </c:pt>
                <c:pt idx="593">
                  <c:v>10.839</c:v>
                </c:pt>
                <c:pt idx="594">
                  <c:v>10.901</c:v>
                </c:pt>
                <c:pt idx="595">
                  <c:v>10.887</c:v>
                </c:pt>
                <c:pt idx="596">
                  <c:v>10.791</c:v>
                </c:pt>
                <c:pt idx="597">
                  <c:v>10.926</c:v>
                </c:pt>
                <c:pt idx="598">
                  <c:v>10.891</c:v>
                </c:pt>
                <c:pt idx="599">
                  <c:v>10.999000000000001</c:v>
                </c:pt>
                <c:pt idx="600">
                  <c:v>11</c:v>
                </c:pt>
                <c:pt idx="601">
                  <c:v>10.988</c:v>
                </c:pt>
                <c:pt idx="602">
                  <c:v>10.978999999999999</c:v>
                </c:pt>
                <c:pt idx="603">
                  <c:v>10.872999999999999</c:v>
                </c:pt>
                <c:pt idx="604">
                  <c:v>10.827999999999999</c:v>
                </c:pt>
                <c:pt idx="605">
                  <c:v>10.891999999999999</c:v>
                </c:pt>
                <c:pt idx="606">
                  <c:v>10.829000000000001</c:v>
                </c:pt>
                <c:pt idx="607">
                  <c:v>10.77</c:v>
                </c:pt>
                <c:pt idx="608">
                  <c:v>10.64</c:v>
                </c:pt>
                <c:pt idx="609">
                  <c:v>10.714</c:v>
                </c:pt>
                <c:pt idx="610">
                  <c:v>10.759</c:v>
                </c:pt>
                <c:pt idx="611">
                  <c:v>10.846</c:v>
                </c:pt>
                <c:pt idx="612">
                  <c:v>10.73</c:v>
                </c:pt>
                <c:pt idx="613">
                  <c:v>10.728999999999999</c:v>
                </c:pt>
                <c:pt idx="614">
                  <c:v>10.991</c:v>
                </c:pt>
                <c:pt idx="615">
                  <c:v>10.836</c:v>
                </c:pt>
                <c:pt idx="616">
                  <c:v>11.144</c:v>
                </c:pt>
                <c:pt idx="617">
                  <c:v>11.204000000000001</c:v>
                </c:pt>
                <c:pt idx="618">
                  <c:v>11.208</c:v>
                </c:pt>
                <c:pt idx="619">
                  <c:v>11.208</c:v>
                </c:pt>
                <c:pt idx="620">
                  <c:v>11.211</c:v>
                </c:pt>
                <c:pt idx="621">
                  <c:v>11.209</c:v>
                </c:pt>
                <c:pt idx="622">
                  <c:v>11.131</c:v>
                </c:pt>
                <c:pt idx="623">
                  <c:v>11.05</c:v>
                </c:pt>
                <c:pt idx="624">
                  <c:v>10.907999999999999</c:v>
                </c:pt>
                <c:pt idx="625">
                  <c:v>11.144</c:v>
                </c:pt>
                <c:pt idx="626">
                  <c:v>11.204000000000001</c:v>
                </c:pt>
                <c:pt idx="627">
                  <c:v>11.208</c:v>
                </c:pt>
                <c:pt idx="628">
                  <c:v>11.208</c:v>
                </c:pt>
                <c:pt idx="629">
                  <c:v>11.211</c:v>
                </c:pt>
                <c:pt idx="630">
                  <c:v>11.209</c:v>
                </c:pt>
                <c:pt idx="631">
                  <c:v>11.131</c:v>
                </c:pt>
                <c:pt idx="632">
                  <c:v>11.05</c:v>
                </c:pt>
                <c:pt idx="633">
                  <c:v>10.907999999999999</c:v>
                </c:pt>
                <c:pt idx="634">
                  <c:v>10.787000000000001</c:v>
                </c:pt>
                <c:pt idx="635">
                  <c:v>10.78</c:v>
                </c:pt>
                <c:pt idx="636">
                  <c:v>10.723000000000001</c:v>
                </c:pt>
                <c:pt idx="638">
                  <c:v>10.9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B-4906-BE22-167DF0CBCED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CCFF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Index!$M$65:$M$180</c:f>
              <c:numCache>
                <c:formatCode>General</c:formatCode>
                <c:ptCount val="116"/>
                <c:pt idx="0">
                  <c:v>2457268.3711999999</c:v>
                </c:pt>
                <c:pt idx="1">
                  <c:v>2457272.5230999999</c:v>
                </c:pt>
                <c:pt idx="2">
                  <c:v>2457275.4073000001</c:v>
                </c:pt>
                <c:pt idx="3">
                  <c:v>2457283.3333000001</c:v>
                </c:pt>
                <c:pt idx="4">
                  <c:v>2457290.3577000001</c:v>
                </c:pt>
                <c:pt idx="5">
                  <c:v>2457292.3881000001</c:v>
                </c:pt>
                <c:pt idx="6">
                  <c:v>2457293.3262</c:v>
                </c:pt>
                <c:pt idx="7">
                  <c:v>2457302.6235000002</c:v>
                </c:pt>
                <c:pt idx="8">
                  <c:v>2457322.3423000001</c:v>
                </c:pt>
                <c:pt idx="9">
                  <c:v>2457324.3210999998</c:v>
                </c:pt>
                <c:pt idx="10">
                  <c:v>2457326.3942</c:v>
                </c:pt>
                <c:pt idx="11">
                  <c:v>2457335.3139</c:v>
                </c:pt>
                <c:pt idx="12">
                  <c:v>2457343.5162</c:v>
                </c:pt>
                <c:pt idx="13">
                  <c:v>2457349.3048999999</c:v>
                </c:pt>
                <c:pt idx="14">
                  <c:v>2457353.3050000002</c:v>
                </c:pt>
                <c:pt idx="15">
                  <c:v>2457354.3023000001</c:v>
                </c:pt>
                <c:pt idx="16">
                  <c:v>2457357.2910000002</c:v>
                </c:pt>
                <c:pt idx="17">
                  <c:v>2457369.2683000001</c:v>
                </c:pt>
                <c:pt idx="18">
                  <c:v>2457383.2412</c:v>
                </c:pt>
                <c:pt idx="19">
                  <c:v>2457435.7289999998</c:v>
                </c:pt>
                <c:pt idx="20">
                  <c:v>2457495.5713999998</c:v>
                </c:pt>
                <c:pt idx="21">
                  <c:v>2457509.5863999999</c:v>
                </c:pt>
                <c:pt idx="22">
                  <c:v>2457509.5386999999</c:v>
                </c:pt>
                <c:pt idx="23">
                  <c:v>2457529.5499999998</c:v>
                </c:pt>
                <c:pt idx="24">
                  <c:v>2457546.5388000002</c:v>
                </c:pt>
                <c:pt idx="25">
                  <c:v>2457548.4865000001</c:v>
                </c:pt>
                <c:pt idx="26">
                  <c:v>2457564.4517000001</c:v>
                </c:pt>
                <c:pt idx="27">
                  <c:v>2457570.6856999998</c:v>
                </c:pt>
                <c:pt idx="28">
                  <c:v>2457571.5225</c:v>
                </c:pt>
                <c:pt idx="29">
                  <c:v>2457573.6963999998</c:v>
                </c:pt>
                <c:pt idx="30">
                  <c:v>2457579.4369999999</c:v>
                </c:pt>
                <c:pt idx="31">
                  <c:v>2457587.4342999998</c:v>
                </c:pt>
                <c:pt idx="32">
                  <c:v>2457592.4530000002</c:v>
                </c:pt>
                <c:pt idx="33">
                  <c:v>2457601.3750999998</c:v>
                </c:pt>
                <c:pt idx="34">
                  <c:v>2457606.4942000001</c:v>
                </c:pt>
                <c:pt idx="35">
                  <c:v>2457623.4589</c:v>
                </c:pt>
                <c:pt idx="36">
                  <c:v>2457626.4504</c:v>
                </c:pt>
                <c:pt idx="37">
                  <c:v>2457626.5488999998</c:v>
                </c:pt>
                <c:pt idx="38">
                  <c:v>2457634.4023000002</c:v>
                </c:pt>
                <c:pt idx="39">
                  <c:v>2457639.4166999999</c:v>
                </c:pt>
                <c:pt idx="40">
                  <c:v>2457654.4644999998</c:v>
                </c:pt>
                <c:pt idx="41">
                  <c:v>2457657.3697000002</c:v>
                </c:pt>
                <c:pt idx="42">
                  <c:v>2457663.4350999999</c:v>
                </c:pt>
                <c:pt idx="43">
                  <c:v>2457664.3308000001</c:v>
                </c:pt>
                <c:pt idx="44">
                  <c:v>2457677.3643999998</c:v>
                </c:pt>
                <c:pt idx="45">
                  <c:v>2457690.4054</c:v>
                </c:pt>
                <c:pt idx="46">
                  <c:v>2457690.4120999998</c:v>
                </c:pt>
                <c:pt idx="47">
                  <c:v>2457691.2699000002</c:v>
                </c:pt>
                <c:pt idx="48">
                  <c:v>2457699.2771000001</c:v>
                </c:pt>
                <c:pt idx="49">
                  <c:v>2457723.2936</c:v>
                </c:pt>
                <c:pt idx="50">
                  <c:v>2457837.6518000001</c:v>
                </c:pt>
                <c:pt idx="51">
                  <c:v>2457866.5671000001</c:v>
                </c:pt>
                <c:pt idx="52">
                  <c:v>2457866.8029</c:v>
                </c:pt>
                <c:pt idx="53">
                  <c:v>2457869.9843000001</c:v>
                </c:pt>
                <c:pt idx="54">
                  <c:v>2457900.4484000001</c:v>
                </c:pt>
                <c:pt idx="55">
                  <c:v>2457900.4942000001</c:v>
                </c:pt>
                <c:pt idx="56">
                  <c:v>2457915.4657000001</c:v>
                </c:pt>
                <c:pt idx="57">
                  <c:v>2457915.5613000002</c:v>
                </c:pt>
                <c:pt idx="58">
                  <c:v>2457917.5098999999</c:v>
                </c:pt>
                <c:pt idx="59">
                  <c:v>2457922.4402999999</c:v>
                </c:pt>
                <c:pt idx="60">
                  <c:v>2457954.6798999999</c:v>
                </c:pt>
                <c:pt idx="61">
                  <c:v>2457956.4552000002</c:v>
                </c:pt>
                <c:pt idx="62">
                  <c:v>2457963.4164</c:v>
                </c:pt>
                <c:pt idx="63">
                  <c:v>2457964.4537</c:v>
                </c:pt>
                <c:pt idx="64">
                  <c:v>2457971.4314000001</c:v>
                </c:pt>
                <c:pt idx="65">
                  <c:v>2457991.9051000001</c:v>
                </c:pt>
                <c:pt idx="66">
                  <c:v>2457998.3966000001</c:v>
                </c:pt>
                <c:pt idx="67">
                  <c:v>2458005.5751</c:v>
                </c:pt>
                <c:pt idx="68">
                  <c:v>2458014.3572</c:v>
                </c:pt>
                <c:pt idx="69">
                  <c:v>2458017.3207999999</c:v>
                </c:pt>
                <c:pt idx="70">
                  <c:v>2458019.7888000002</c:v>
                </c:pt>
                <c:pt idx="71">
                  <c:v>2458024.3538000002</c:v>
                </c:pt>
                <c:pt idx="72">
                  <c:v>2458032.3629000001</c:v>
                </c:pt>
                <c:pt idx="73">
                  <c:v>2458034.3234999999</c:v>
                </c:pt>
                <c:pt idx="74">
                  <c:v>2458039.6795000001</c:v>
                </c:pt>
                <c:pt idx="75">
                  <c:v>2458039.7327999999</c:v>
                </c:pt>
                <c:pt idx="76">
                  <c:v>2458040.33</c:v>
                </c:pt>
                <c:pt idx="77">
                  <c:v>2458041.2722999998</c:v>
                </c:pt>
                <c:pt idx="78">
                  <c:v>2458047.6976999999</c:v>
                </c:pt>
                <c:pt idx="79">
                  <c:v>2458056.3360000001</c:v>
                </c:pt>
                <c:pt idx="80">
                  <c:v>2458058.3110000002</c:v>
                </c:pt>
                <c:pt idx="81">
                  <c:v>2458059.3017000002</c:v>
                </c:pt>
                <c:pt idx="82">
                  <c:v>2458071.3080000002</c:v>
                </c:pt>
                <c:pt idx="83">
                  <c:v>2458077.3092999998</c:v>
                </c:pt>
                <c:pt idx="84">
                  <c:v>2458081.2941000001</c:v>
                </c:pt>
                <c:pt idx="85">
                  <c:v>2458088.2806000002</c:v>
                </c:pt>
                <c:pt idx="86">
                  <c:v>2458089.3363000001</c:v>
                </c:pt>
              </c:numCache>
            </c:numRef>
          </c:xVal>
          <c:yVal>
            <c:numRef>
              <c:f>Index!$O$65:$O$180</c:f>
              <c:numCache>
                <c:formatCode>General</c:formatCode>
                <c:ptCount val="1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FB-4906-BE22-167DF0CBC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213784"/>
        <c:axId val="721211432"/>
      </c:scatterChart>
      <c:valAx>
        <c:axId val="721213784"/>
        <c:scaling>
          <c:orientation val="minMax"/>
          <c:min val="2458100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1211432"/>
        <c:crosses val="max"/>
        <c:crossBetween val="midCat"/>
        <c:majorUnit val="100"/>
      </c:valAx>
      <c:valAx>
        <c:axId val="721211432"/>
        <c:scaling>
          <c:orientation val="maxMin"/>
          <c:max val="11.5"/>
          <c:min val="10.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1213784"/>
        <c:crosses val="autoZero"/>
        <c:crossBetween val="midCat"/>
        <c:majorUnit val="0.5"/>
      </c:valAx>
      <c:spPr>
        <a:noFill/>
        <a:ln w="3175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CI Cyg</c:v>
            </c:pt>
          </c:strCache>
        </c:strRef>
      </c:tx>
      <c:layout>
        <c:manualLayout>
          <c:xMode val="edge"/>
          <c:yMode val="edge"/>
          <c:x val="0.13052083333333334"/>
          <c:y val="8.7075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strRef>
              <c:f>V!$A$1:$A$1200</c:f>
              <c:strCache>
                <c:ptCount val="639"/>
                <c:pt idx="0">
                  <c:v>2452254.261</c:v>
                </c:pt>
                <c:pt idx="1">
                  <c:v>2452264.362</c:v>
                </c:pt>
                <c:pt idx="2">
                  <c:v>2452513.7</c:v>
                </c:pt>
                <c:pt idx="3">
                  <c:v>2452824</c:v>
                </c:pt>
                <c:pt idx="4">
                  <c:v>2452855.9</c:v>
                </c:pt>
                <c:pt idx="5">
                  <c:v>2452898.7</c:v>
                </c:pt>
                <c:pt idx="6">
                  <c:v>2452914.7</c:v>
                </c:pt>
                <c:pt idx="7">
                  <c:v>2452936.7</c:v>
                </c:pt>
                <c:pt idx="8">
                  <c:v>2453237.432</c:v>
                </c:pt>
                <c:pt idx="9">
                  <c:v>2453303.269</c:v>
                </c:pt>
                <c:pt idx="10">
                  <c:v>2453329.522</c:v>
                </c:pt>
                <c:pt idx="11">
                  <c:v>2453487.897</c:v>
                </c:pt>
                <c:pt idx="12">
                  <c:v>2453496.859</c:v>
                </c:pt>
                <c:pt idx="13">
                  <c:v>2453503.889</c:v>
                </c:pt>
                <c:pt idx="14">
                  <c:v>2453510.807</c:v>
                </c:pt>
                <c:pt idx="15">
                  <c:v>2453512.501</c:v>
                </c:pt>
                <c:pt idx="16">
                  <c:v>2453521.379</c:v>
                </c:pt>
                <c:pt idx="17">
                  <c:v>2453527.302</c:v>
                </c:pt>
                <c:pt idx="18">
                  <c:v>2453534.878</c:v>
                </c:pt>
                <c:pt idx="19">
                  <c:v>2453536.732</c:v>
                </c:pt>
                <c:pt idx="20">
                  <c:v>2453539.723</c:v>
                </c:pt>
                <c:pt idx="21">
                  <c:v>2453562.883</c:v>
                </c:pt>
                <c:pt idx="22">
                  <c:v>2453570.945</c:v>
                </c:pt>
                <c:pt idx="23">
                  <c:v>2453582.943</c:v>
                </c:pt>
                <c:pt idx="24">
                  <c:v>2453625.837</c:v>
                </c:pt>
                <c:pt idx="25">
                  <c:v>2453631.257</c:v>
                </c:pt>
                <c:pt idx="26">
                  <c:v>2453651.328</c:v>
                </c:pt>
                <c:pt idx="27">
                  <c:v>2453655.779</c:v>
                </c:pt>
                <c:pt idx="28">
                  <c:v>2453671.725</c:v>
                </c:pt>
                <c:pt idx="29">
                  <c:v>2453853.839</c:v>
                </c:pt>
                <c:pt idx="30">
                  <c:v>2453909.486</c:v>
                </c:pt>
                <c:pt idx="31">
                  <c:v>2454008.7</c:v>
                </c:pt>
                <c:pt idx="32">
                  <c:v>2454010.79</c:v>
                </c:pt>
                <c:pt idx="33">
                  <c:v>2454317.667</c:v>
                </c:pt>
                <c:pt idx="34">
                  <c:v>2454321.744</c:v>
                </c:pt>
                <c:pt idx="35">
                  <c:v>2454324.646</c:v>
                </c:pt>
                <c:pt idx="36">
                  <c:v>2454328.788</c:v>
                </c:pt>
                <c:pt idx="37">
                  <c:v>2454332.769</c:v>
                </c:pt>
                <c:pt idx="38">
                  <c:v>2454356.868</c:v>
                </c:pt>
                <c:pt idx="39">
                  <c:v>2454370.825</c:v>
                </c:pt>
                <c:pt idx="40">
                  <c:v>2454390.773</c:v>
                </c:pt>
                <c:pt idx="41">
                  <c:v>2454401.743</c:v>
                </c:pt>
                <c:pt idx="42">
                  <c:v>2454526.006</c:v>
                </c:pt>
                <c:pt idx="43">
                  <c:v>2454652.499</c:v>
                </c:pt>
                <c:pt idx="44">
                  <c:v>2454666.42</c:v>
                </c:pt>
                <c:pt idx="45">
                  <c:v>2454677.434</c:v>
                </c:pt>
                <c:pt idx="46">
                  <c:v>2454704.47</c:v>
                </c:pt>
                <c:pt idx="47">
                  <c:v>2454705.48</c:v>
                </c:pt>
                <c:pt idx="48">
                  <c:v>2454709.55</c:v>
                </c:pt>
                <c:pt idx="49">
                  <c:v>2454710.514</c:v>
                </c:pt>
                <c:pt idx="50">
                  <c:v>2454711.327</c:v>
                </c:pt>
                <c:pt idx="51">
                  <c:v>2454712.278</c:v>
                </c:pt>
                <c:pt idx="52">
                  <c:v>2454713.542</c:v>
                </c:pt>
                <c:pt idx="53">
                  <c:v>2454714.343</c:v>
                </c:pt>
                <c:pt idx="54">
                  <c:v>2454715.644</c:v>
                </c:pt>
                <c:pt idx="55">
                  <c:v>2454716.755</c:v>
                </c:pt>
                <c:pt idx="56">
                  <c:v>2454718.374</c:v>
                </c:pt>
                <c:pt idx="57">
                  <c:v>2454719.318</c:v>
                </c:pt>
                <c:pt idx="58">
                  <c:v>2454719.846</c:v>
                </c:pt>
                <c:pt idx="59">
                  <c:v>2454721.696</c:v>
                </c:pt>
                <c:pt idx="60">
                  <c:v>2454723.678</c:v>
                </c:pt>
                <c:pt idx="61">
                  <c:v>2454724.401</c:v>
                </c:pt>
                <c:pt idx="62">
                  <c:v>2454725.685</c:v>
                </c:pt>
                <c:pt idx="63">
                  <c:v>2454726.802</c:v>
                </c:pt>
                <c:pt idx="64">
                  <c:v>2454727.765</c:v>
                </c:pt>
                <c:pt idx="65">
                  <c:v>2454728.869</c:v>
                </c:pt>
                <c:pt idx="66">
                  <c:v>2454729.724</c:v>
                </c:pt>
                <c:pt idx="67">
                  <c:v>2454730.881</c:v>
                </c:pt>
                <c:pt idx="68">
                  <c:v>2454731.948</c:v>
                </c:pt>
                <c:pt idx="69">
                  <c:v>2454733.008</c:v>
                </c:pt>
                <c:pt idx="70">
                  <c:v>2454734.296</c:v>
                </c:pt>
                <c:pt idx="71">
                  <c:v>2454734.901</c:v>
                </c:pt>
                <c:pt idx="72">
                  <c:v>2454735.74</c:v>
                </c:pt>
                <c:pt idx="73">
                  <c:v>2454737.38</c:v>
                </c:pt>
                <c:pt idx="74">
                  <c:v>2454738.686</c:v>
                </c:pt>
                <c:pt idx="75">
                  <c:v>2454739.805</c:v>
                </c:pt>
                <c:pt idx="76">
                  <c:v>2454741.293</c:v>
                </c:pt>
                <c:pt idx="77">
                  <c:v>2454742.374</c:v>
                </c:pt>
                <c:pt idx="78">
                  <c:v>2454742.795</c:v>
                </c:pt>
                <c:pt idx="79">
                  <c:v>2454745.257</c:v>
                </c:pt>
                <c:pt idx="80">
                  <c:v>2454745.979</c:v>
                </c:pt>
                <c:pt idx="81">
                  <c:v>2454747.172</c:v>
                </c:pt>
                <c:pt idx="82">
                  <c:v>2454748.359</c:v>
                </c:pt>
                <c:pt idx="83">
                  <c:v>2454749.286</c:v>
                </c:pt>
                <c:pt idx="84">
                  <c:v>2454750.539</c:v>
                </c:pt>
                <c:pt idx="85">
                  <c:v>2454751.521</c:v>
                </c:pt>
                <c:pt idx="86">
                  <c:v>2454752.728</c:v>
                </c:pt>
                <c:pt idx="87">
                  <c:v>2454753.659</c:v>
                </c:pt>
                <c:pt idx="88">
                  <c:v>2454754.691</c:v>
                </c:pt>
                <c:pt idx="89">
                  <c:v>2454755.78</c:v>
                </c:pt>
                <c:pt idx="90">
                  <c:v>2454756.802</c:v>
                </c:pt>
                <c:pt idx="91">
                  <c:v>2454757.693</c:v>
                </c:pt>
                <c:pt idx="92">
                  <c:v>2454758.693</c:v>
                </c:pt>
                <c:pt idx="93">
                  <c:v>2454760.26</c:v>
                </c:pt>
                <c:pt idx="94">
                  <c:v>2454760.951</c:v>
                </c:pt>
                <c:pt idx="95">
                  <c:v>2454761.935</c:v>
                </c:pt>
                <c:pt idx="96">
                  <c:v>2454763.066</c:v>
                </c:pt>
                <c:pt idx="97">
                  <c:v>2454763.843</c:v>
                </c:pt>
                <c:pt idx="98">
                  <c:v>2454765.619</c:v>
                </c:pt>
                <c:pt idx="99">
                  <c:v>2454766.624</c:v>
                </c:pt>
                <c:pt idx="100">
                  <c:v>2454767.937</c:v>
                </c:pt>
                <c:pt idx="101">
                  <c:v>2454768.953</c:v>
                </c:pt>
                <c:pt idx="102">
                  <c:v>2454769.736</c:v>
                </c:pt>
                <c:pt idx="103">
                  <c:v>2454770.991</c:v>
                </c:pt>
                <c:pt idx="104">
                  <c:v>2454772.194</c:v>
                </c:pt>
                <c:pt idx="105">
                  <c:v>2454773.272</c:v>
                </c:pt>
                <c:pt idx="106">
                  <c:v>2454774.38</c:v>
                </c:pt>
                <c:pt idx="107">
                  <c:v>2454774.704</c:v>
                </c:pt>
                <c:pt idx="108">
                  <c:v>2454777.765</c:v>
                </c:pt>
                <c:pt idx="109">
                  <c:v>2454778.91</c:v>
                </c:pt>
                <c:pt idx="110">
                  <c:v>2454779.659</c:v>
                </c:pt>
                <c:pt idx="111">
                  <c:v>2454781.783</c:v>
                </c:pt>
                <c:pt idx="112">
                  <c:v>2454782.784</c:v>
                </c:pt>
                <c:pt idx="113">
                  <c:v>2454783.801</c:v>
                </c:pt>
                <c:pt idx="114">
                  <c:v>2454784.962</c:v>
                </c:pt>
                <c:pt idx="115">
                  <c:v>2454785.969</c:v>
                </c:pt>
                <c:pt idx="116">
                  <c:v>2454787.122</c:v>
                </c:pt>
                <c:pt idx="117">
                  <c:v>2454788.226</c:v>
                </c:pt>
                <c:pt idx="118">
                  <c:v>2454789.543</c:v>
                </c:pt>
                <c:pt idx="119">
                  <c:v>2454790.428</c:v>
                </c:pt>
                <c:pt idx="120">
                  <c:v>2454791.353</c:v>
                </c:pt>
                <c:pt idx="121">
                  <c:v>2454792.461</c:v>
                </c:pt>
                <c:pt idx="122">
                  <c:v>2454793.755</c:v>
                </c:pt>
                <c:pt idx="123">
                  <c:v>2454794.596</c:v>
                </c:pt>
                <c:pt idx="124">
                  <c:v>2454796.536</c:v>
                </c:pt>
                <c:pt idx="125">
                  <c:v>2454799.868</c:v>
                </c:pt>
                <c:pt idx="126">
                  <c:v>2454800.779</c:v>
                </c:pt>
                <c:pt idx="127">
                  <c:v>2454801.943</c:v>
                </c:pt>
                <c:pt idx="128">
                  <c:v>2454802.643</c:v>
                </c:pt>
                <c:pt idx="129">
                  <c:v>2454804.615</c:v>
                </c:pt>
                <c:pt idx="130">
                  <c:v>2454806.6</c:v>
                </c:pt>
                <c:pt idx="131">
                  <c:v>2454807.618</c:v>
                </c:pt>
                <c:pt idx="132">
                  <c:v>2454809.41</c:v>
                </c:pt>
                <c:pt idx="133">
                  <c:v>2454810.587</c:v>
                </c:pt>
                <c:pt idx="134">
                  <c:v>2454811.602</c:v>
                </c:pt>
                <c:pt idx="135">
                  <c:v>2454812.604</c:v>
                </c:pt>
                <c:pt idx="136">
                  <c:v>2454821.902</c:v>
                </c:pt>
                <c:pt idx="137">
                  <c:v>2454822.612</c:v>
                </c:pt>
                <c:pt idx="138">
                  <c:v>2454829.589</c:v>
                </c:pt>
                <c:pt idx="139">
                  <c:v>2454980.745</c:v>
                </c:pt>
                <c:pt idx="140">
                  <c:v>2454985.644</c:v>
                </c:pt>
                <c:pt idx="141">
                  <c:v>2454987.693</c:v>
                </c:pt>
                <c:pt idx="142">
                  <c:v>2454991.729</c:v>
                </c:pt>
                <c:pt idx="143">
                  <c:v>2454995.66</c:v>
                </c:pt>
                <c:pt idx="144">
                  <c:v>2454996.674</c:v>
                </c:pt>
                <c:pt idx="145">
                  <c:v>2454999.18</c:v>
                </c:pt>
                <c:pt idx="146">
                  <c:v>2455000.677</c:v>
                </c:pt>
                <c:pt idx="147">
                  <c:v>2455011.692</c:v>
                </c:pt>
                <c:pt idx="148">
                  <c:v>2455019.639</c:v>
                </c:pt>
                <c:pt idx="149">
                  <c:v>2455023.953</c:v>
                </c:pt>
                <c:pt idx="150">
                  <c:v>2455026.001</c:v>
                </c:pt>
                <c:pt idx="151">
                  <c:v>2455028.612</c:v>
                </c:pt>
                <c:pt idx="152">
                  <c:v>2455032.651</c:v>
                </c:pt>
                <c:pt idx="153">
                  <c:v>2455038.967</c:v>
                </c:pt>
                <c:pt idx="154">
                  <c:v>2455043.975</c:v>
                </c:pt>
                <c:pt idx="155">
                  <c:v>2455052.47</c:v>
                </c:pt>
                <c:pt idx="156">
                  <c:v>2455055.994</c:v>
                </c:pt>
                <c:pt idx="157">
                  <c:v>2455067.615</c:v>
                </c:pt>
                <c:pt idx="158">
                  <c:v>2455080.655</c:v>
                </c:pt>
                <c:pt idx="159">
                  <c:v>2455086.57</c:v>
                </c:pt>
                <c:pt idx="160">
                  <c:v>2455089.642</c:v>
                </c:pt>
                <c:pt idx="161">
                  <c:v>2455094.627</c:v>
                </c:pt>
                <c:pt idx="162">
                  <c:v>2455096.616</c:v>
                </c:pt>
                <c:pt idx="163">
                  <c:v>2455100.6</c:v>
                </c:pt>
                <c:pt idx="164">
                  <c:v>2455128.358</c:v>
                </c:pt>
                <c:pt idx="165">
                  <c:v>2455130.562</c:v>
                </c:pt>
                <c:pt idx="166">
                  <c:v>2455392.847</c:v>
                </c:pt>
                <c:pt idx="167">
                  <c:v>2455397.584</c:v>
                </c:pt>
                <c:pt idx="168">
                  <c:v>2455400.818</c:v>
                </c:pt>
                <c:pt idx="169">
                  <c:v>2455404.763</c:v>
                </c:pt>
                <c:pt idx="170">
                  <c:v>2455408.816</c:v>
                </c:pt>
                <c:pt idx="171">
                  <c:v>2455410.638</c:v>
                </c:pt>
                <c:pt idx="172">
                  <c:v>2455412.791</c:v>
                </c:pt>
                <c:pt idx="173">
                  <c:v>2455414.426</c:v>
                </c:pt>
                <c:pt idx="174">
                  <c:v>2455416.825</c:v>
                </c:pt>
                <c:pt idx="175">
                  <c:v>2455420.254</c:v>
                </c:pt>
                <c:pt idx="176">
                  <c:v>2455422.083</c:v>
                </c:pt>
                <c:pt idx="177">
                  <c:v>2455423.79</c:v>
                </c:pt>
                <c:pt idx="178">
                  <c:v>2455425.58</c:v>
                </c:pt>
                <c:pt idx="179">
                  <c:v>2455426.759</c:v>
                </c:pt>
                <c:pt idx="180">
                  <c:v>2455428.017</c:v>
                </c:pt>
                <c:pt idx="181">
                  <c:v>2455429.329</c:v>
                </c:pt>
                <c:pt idx="182">
                  <c:v>2455431.137</c:v>
                </c:pt>
                <c:pt idx="183">
                  <c:v>2455433.163</c:v>
                </c:pt>
                <c:pt idx="184">
                  <c:v>2455434.213</c:v>
                </c:pt>
                <c:pt idx="185">
                  <c:v>2455435.533</c:v>
                </c:pt>
                <c:pt idx="186">
                  <c:v>2455436.555</c:v>
                </c:pt>
                <c:pt idx="187">
                  <c:v>2455438.68</c:v>
                </c:pt>
                <c:pt idx="188">
                  <c:v>2455439.325</c:v>
                </c:pt>
                <c:pt idx="189">
                  <c:v>2455440.106</c:v>
                </c:pt>
                <c:pt idx="190">
                  <c:v>2455441.607</c:v>
                </c:pt>
                <c:pt idx="191">
                  <c:v>2455442.175</c:v>
                </c:pt>
                <c:pt idx="192">
                  <c:v>2455442.808</c:v>
                </c:pt>
                <c:pt idx="193">
                  <c:v>2455443.77</c:v>
                </c:pt>
                <c:pt idx="194">
                  <c:v>2455445.334</c:v>
                </c:pt>
                <c:pt idx="195">
                  <c:v>2455445.828</c:v>
                </c:pt>
                <c:pt idx="196">
                  <c:v>2455447.637</c:v>
                </c:pt>
                <c:pt idx="197">
                  <c:v>2455449.712</c:v>
                </c:pt>
                <c:pt idx="198">
                  <c:v>2455450.978</c:v>
                </c:pt>
                <c:pt idx="199">
                  <c:v>2455452.154</c:v>
                </c:pt>
                <c:pt idx="200">
                  <c:v>2455452.769</c:v>
                </c:pt>
                <c:pt idx="201">
                  <c:v>2455454.783</c:v>
                </c:pt>
                <c:pt idx="202">
                  <c:v>2455455.763</c:v>
                </c:pt>
                <c:pt idx="203">
                  <c:v>2455457.668</c:v>
                </c:pt>
                <c:pt idx="204">
                  <c:v>2455458.41</c:v>
                </c:pt>
                <c:pt idx="205">
                  <c:v>2455459.252</c:v>
                </c:pt>
                <c:pt idx="206">
                  <c:v>2455460.482</c:v>
                </c:pt>
                <c:pt idx="207">
                  <c:v>2455462.654</c:v>
                </c:pt>
                <c:pt idx="208">
                  <c:v>2455464.342</c:v>
                </c:pt>
                <c:pt idx="209">
                  <c:v>2455465.924</c:v>
                </c:pt>
                <c:pt idx="210">
                  <c:v>2455467.51</c:v>
                </c:pt>
                <c:pt idx="211">
                  <c:v>2455468.55</c:v>
                </c:pt>
                <c:pt idx="212">
                  <c:v>2455469.696</c:v>
                </c:pt>
                <c:pt idx="213">
                  <c:v>2455471.052</c:v>
                </c:pt>
                <c:pt idx="214">
                  <c:v>2455472.398</c:v>
                </c:pt>
                <c:pt idx="215">
                  <c:v>2455473.696</c:v>
                </c:pt>
                <c:pt idx="216">
                  <c:v>2455475.601</c:v>
                </c:pt>
                <c:pt idx="217">
                  <c:v>2455477.241</c:v>
                </c:pt>
                <c:pt idx="218">
                  <c:v>2455478.826</c:v>
                </c:pt>
                <c:pt idx="219">
                  <c:v>2455479.811</c:v>
                </c:pt>
                <c:pt idx="220">
                  <c:v>2455480.936</c:v>
                </c:pt>
                <c:pt idx="221">
                  <c:v>2455482.478</c:v>
                </c:pt>
                <c:pt idx="222">
                  <c:v>2455483.491</c:v>
                </c:pt>
                <c:pt idx="223">
                  <c:v>2455484.583</c:v>
                </c:pt>
                <c:pt idx="224">
                  <c:v>2455485.683</c:v>
                </c:pt>
                <c:pt idx="225">
                  <c:v>2455487.684</c:v>
                </c:pt>
                <c:pt idx="226">
                  <c:v>2455489.084</c:v>
                </c:pt>
                <c:pt idx="227">
                  <c:v>2455490.553</c:v>
                </c:pt>
                <c:pt idx="228">
                  <c:v>2455491.02</c:v>
                </c:pt>
                <c:pt idx="229">
                  <c:v>2455491.749</c:v>
                </c:pt>
                <c:pt idx="230">
                  <c:v>2455492.647</c:v>
                </c:pt>
                <c:pt idx="231">
                  <c:v>2455494.301</c:v>
                </c:pt>
                <c:pt idx="232">
                  <c:v>2455495.57</c:v>
                </c:pt>
                <c:pt idx="233">
                  <c:v>2455496.484</c:v>
                </c:pt>
                <c:pt idx="234">
                  <c:v>2455497.76</c:v>
                </c:pt>
                <c:pt idx="235">
                  <c:v>2455499.659</c:v>
                </c:pt>
                <c:pt idx="236">
                  <c:v>2455499.765</c:v>
                </c:pt>
                <c:pt idx="237">
                  <c:v>2455502.895</c:v>
                </c:pt>
                <c:pt idx="238">
                  <c:v>2455504.276</c:v>
                </c:pt>
                <c:pt idx="239">
                  <c:v>2455505.318</c:v>
                </c:pt>
                <c:pt idx="240">
                  <c:v>2455509.661</c:v>
                </c:pt>
                <c:pt idx="241">
                  <c:v>2455510.708</c:v>
                </c:pt>
                <c:pt idx="242">
                  <c:v>2455512.707</c:v>
                </c:pt>
                <c:pt idx="243">
                  <c:v>2455513.976</c:v>
                </c:pt>
                <c:pt idx="244">
                  <c:v>2455515.243</c:v>
                </c:pt>
                <c:pt idx="245">
                  <c:v>2455516.445</c:v>
                </c:pt>
                <c:pt idx="246">
                  <c:v>2455520.053</c:v>
                </c:pt>
                <c:pt idx="247">
                  <c:v>2455522.137</c:v>
                </c:pt>
                <c:pt idx="248">
                  <c:v>2455524.499</c:v>
                </c:pt>
                <c:pt idx="249">
                  <c:v>2455527.109</c:v>
                </c:pt>
                <c:pt idx="250">
                  <c:v>2455528.213</c:v>
                </c:pt>
                <c:pt idx="251">
                  <c:v>2455531.544</c:v>
                </c:pt>
                <c:pt idx="252">
                  <c:v>2455532.585</c:v>
                </c:pt>
                <c:pt idx="253">
                  <c:v>2455540.718</c:v>
                </c:pt>
                <c:pt idx="254">
                  <c:v>2455541.492</c:v>
                </c:pt>
                <c:pt idx="255">
                  <c:v>2455543.584</c:v>
                </c:pt>
                <c:pt idx="256">
                  <c:v>2455549.443</c:v>
                </c:pt>
                <c:pt idx="257">
                  <c:v>2455550.464</c:v>
                </c:pt>
                <c:pt idx="258">
                  <c:v>2455557.588</c:v>
                </c:pt>
                <c:pt idx="259">
                  <c:v>2455567.481</c:v>
                </c:pt>
                <c:pt idx="260">
                  <c:v>2455577.143</c:v>
                </c:pt>
                <c:pt idx="261">
                  <c:v>2455610.864</c:v>
                </c:pt>
                <c:pt idx="262">
                  <c:v>2455622.904</c:v>
                </c:pt>
                <c:pt idx="263">
                  <c:v>2455625.386</c:v>
                </c:pt>
                <c:pt idx="264">
                  <c:v>2455636.341</c:v>
                </c:pt>
                <c:pt idx="265">
                  <c:v>2455640.842</c:v>
                </c:pt>
                <c:pt idx="266">
                  <c:v>2455647.835</c:v>
                </c:pt>
                <c:pt idx="267">
                  <c:v>2455650.829</c:v>
                </c:pt>
                <c:pt idx="268">
                  <c:v>2455651.858</c:v>
                </c:pt>
                <c:pt idx="269">
                  <c:v>2455655.332</c:v>
                </c:pt>
                <c:pt idx="270">
                  <c:v>2455660.303</c:v>
                </c:pt>
                <c:pt idx="271">
                  <c:v>2455661.408</c:v>
                </c:pt>
                <c:pt idx="272">
                  <c:v>2455664.85</c:v>
                </c:pt>
                <c:pt idx="273">
                  <c:v>2455689.942</c:v>
                </c:pt>
                <c:pt idx="274">
                  <c:v>2455712.585</c:v>
                </c:pt>
                <c:pt idx="275">
                  <c:v>2455740.783</c:v>
                </c:pt>
                <c:pt idx="276">
                  <c:v>2455745.954</c:v>
                </c:pt>
                <c:pt idx="277">
                  <c:v>2455756.528</c:v>
                </c:pt>
                <c:pt idx="278">
                  <c:v>2455766.502</c:v>
                </c:pt>
                <c:pt idx="279">
                  <c:v>2455768.05</c:v>
                </c:pt>
                <c:pt idx="280">
                  <c:v>2455769.499</c:v>
                </c:pt>
                <c:pt idx="281">
                  <c:v>2455770.499</c:v>
                </c:pt>
                <c:pt idx="282">
                  <c:v>2455776.44</c:v>
                </c:pt>
                <c:pt idx="283">
                  <c:v>2455777.46</c:v>
                </c:pt>
                <c:pt idx="284">
                  <c:v>2455779.584</c:v>
                </c:pt>
                <c:pt idx="285">
                  <c:v>2455782.44</c:v>
                </c:pt>
                <c:pt idx="286">
                  <c:v>2455786.962</c:v>
                </c:pt>
                <c:pt idx="287">
                  <c:v>2455798.06</c:v>
                </c:pt>
                <c:pt idx="288">
                  <c:v>2455798.715</c:v>
                </c:pt>
                <c:pt idx="289">
                  <c:v>2455805.55</c:v>
                </c:pt>
                <c:pt idx="290">
                  <c:v>2455809.435</c:v>
                </c:pt>
                <c:pt idx="291">
                  <c:v>2455811.354</c:v>
                </c:pt>
                <c:pt idx="292">
                  <c:v>2455813.619</c:v>
                </c:pt>
                <c:pt idx="293">
                  <c:v>2455815.497</c:v>
                </c:pt>
                <c:pt idx="294">
                  <c:v>2455817.046</c:v>
                </c:pt>
                <c:pt idx="295">
                  <c:v>2455822.54</c:v>
                </c:pt>
                <c:pt idx="296">
                  <c:v>2455826.654</c:v>
                </c:pt>
                <c:pt idx="297">
                  <c:v>2455831.166</c:v>
                </c:pt>
                <c:pt idx="298">
                  <c:v>2455832.457</c:v>
                </c:pt>
                <c:pt idx="299">
                  <c:v>2455833.469</c:v>
                </c:pt>
                <c:pt idx="300">
                  <c:v>2455835.41</c:v>
                </c:pt>
                <c:pt idx="301">
                  <c:v>2455836.864</c:v>
                </c:pt>
                <c:pt idx="302">
                  <c:v>2455840.365</c:v>
                </c:pt>
                <c:pt idx="303">
                  <c:v>2455841.515</c:v>
                </c:pt>
                <c:pt idx="304">
                  <c:v>2455843.462</c:v>
                </c:pt>
                <c:pt idx="305">
                  <c:v>2455844.958</c:v>
                </c:pt>
                <c:pt idx="306">
                  <c:v>2455846.455</c:v>
                </c:pt>
                <c:pt idx="307">
                  <c:v>2455849.352</c:v>
                </c:pt>
                <c:pt idx="308">
                  <c:v>2455850.449</c:v>
                </c:pt>
                <c:pt idx="309">
                  <c:v>2455852.475</c:v>
                </c:pt>
                <c:pt idx="310">
                  <c:v>2455856.403</c:v>
                </c:pt>
                <c:pt idx="311">
                  <c:v>2455858.461</c:v>
                </c:pt>
                <c:pt idx="312">
                  <c:v>2455861.471</c:v>
                </c:pt>
                <c:pt idx="313">
                  <c:v>2455864.31</c:v>
                </c:pt>
                <c:pt idx="314">
                  <c:v>2455867.975</c:v>
                </c:pt>
                <c:pt idx="315">
                  <c:v>2455871.018</c:v>
                </c:pt>
                <c:pt idx="316">
                  <c:v>2455873.925</c:v>
                </c:pt>
                <c:pt idx="317">
                  <c:v>2455875.367</c:v>
                </c:pt>
                <c:pt idx="318">
                  <c:v>2455878.424</c:v>
                </c:pt>
                <c:pt idx="319">
                  <c:v>2455888.014</c:v>
                </c:pt>
                <c:pt idx="320">
                  <c:v>2455890.278</c:v>
                </c:pt>
                <c:pt idx="321">
                  <c:v>2455892.293</c:v>
                </c:pt>
                <c:pt idx="322">
                  <c:v>2455896.301</c:v>
                </c:pt>
                <c:pt idx="323">
                  <c:v>2455904.946</c:v>
                </c:pt>
                <c:pt idx="324">
                  <c:v>2455907.451</c:v>
                </c:pt>
                <c:pt idx="325">
                  <c:v>2455908.453</c:v>
                </c:pt>
                <c:pt idx="326">
                  <c:v>2455912.521</c:v>
                </c:pt>
                <c:pt idx="327">
                  <c:v>2455916.451</c:v>
                </c:pt>
                <c:pt idx="328">
                  <c:v>2455923.234</c:v>
                </c:pt>
                <c:pt idx="329">
                  <c:v>2455925.458</c:v>
                </c:pt>
                <c:pt idx="330">
                  <c:v>2455929.453</c:v>
                </c:pt>
                <c:pt idx="331">
                  <c:v>2455938.431</c:v>
                </c:pt>
                <c:pt idx="332">
                  <c:v>2455986.021</c:v>
                </c:pt>
                <c:pt idx="333">
                  <c:v>2456008.64</c:v>
                </c:pt>
                <c:pt idx="334">
                  <c:v>2456012.615</c:v>
                </c:pt>
                <c:pt idx="335">
                  <c:v>2456019.547</c:v>
                </c:pt>
                <c:pt idx="336">
                  <c:v>2456067.728</c:v>
                </c:pt>
                <c:pt idx="337">
                  <c:v>2456073.871</c:v>
                </c:pt>
                <c:pt idx="338">
                  <c:v>2456095.15</c:v>
                </c:pt>
                <c:pt idx="339">
                  <c:v>2456096.723</c:v>
                </c:pt>
                <c:pt idx="340">
                  <c:v>2456102.632</c:v>
                </c:pt>
                <c:pt idx="341">
                  <c:v>2456106.788</c:v>
                </c:pt>
                <c:pt idx="342">
                  <c:v>2456109.682</c:v>
                </c:pt>
                <c:pt idx="343">
                  <c:v>2456114.734</c:v>
                </c:pt>
                <c:pt idx="344">
                  <c:v>2456121.755</c:v>
                </c:pt>
                <c:pt idx="345">
                  <c:v>2456130.771</c:v>
                </c:pt>
                <c:pt idx="346">
                  <c:v>2456141.477</c:v>
                </c:pt>
                <c:pt idx="347">
                  <c:v>2456142.7</c:v>
                </c:pt>
                <c:pt idx="348">
                  <c:v>2456148.474</c:v>
                </c:pt>
                <c:pt idx="349">
                  <c:v>2456153.409</c:v>
                </c:pt>
                <c:pt idx="350">
                  <c:v>2456157.728</c:v>
                </c:pt>
                <c:pt idx="351">
                  <c:v>2456160.545</c:v>
                </c:pt>
                <c:pt idx="352">
                  <c:v>2456164.772</c:v>
                </c:pt>
                <c:pt idx="353">
                  <c:v>2456167.667</c:v>
                </c:pt>
                <c:pt idx="354">
                  <c:v>2456169.022</c:v>
                </c:pt>
                <c:pt idx="355">
                  <c:v>2456172.648</c:v>
                </c:pt>
                <c:pt idx="356">
                  <c:v>2456173.68</c:v>
                </c:pt>
                <c:pt idx="357">
                  <c:v>2456180.158</c:v>
                </c:pt>
                <c:pt idx="358">
                  <c:v>2456181.752</c:v>
                </c:pt>
                <c:pt idx="359">
                  <c:v>2456184.637</c:v>
                </c:pt>
                <c:pt idx="360">
                  <c:v>2456185.639</c:v>
                </c:pt>
                <c:pt idx="361">
                  <c:v>2456186.649</c:v>
                </c:pt>
                <c:pt idx="362">
                  <c:v>2456194.548</c:v>
                </c:pt>
                <c:pt idx="363">
                  <c:v>2456195.646</c:v>
                </c:pt>
                <c:pt idx="364">
                  <c:v>2456206.615</c:v>
                </c:pt>
                <c:pt idx="365">
                  <c:v>2456221.565</c:v>
                </c:pt>
                <c:pt idx="366">
                  <c:v>2456237.692</c:v>
                </c:pt>
                <c:pt idx="367">
                  <c:v>2456283.473</c:v>
                </c:pt>
                <c:pt idx="368">
                  <c:v>2456366.949</c:v>
                </c:pt>
                <c:pt idx="369">
                  <c:v>2456367.952</c:v>
                </c:pt>
                <c:pt idx="370">
                  <c:v>2456380.871</c:v>
                </c:pt>
                <c:pt idx="371">
                  <c:v>2456392.873</c:v>
                </c:pt>
                <c:pt idx="372">
                  <c:v>2456398.938</c:v>
                </c:pt>
                <c:pt idx="373">
                  <c:v>2456411.904</c:v>
                </c:pt>
                <c:pt idx="374">
                  <c:v>2456422.835</c:v>
                </c:pt>
                <c:pt idx="375">
                  <c:v>2456427.903</c:v>
                </c:pt>
                <c:pt idx="376">
                  <c:v>2456430.899</c:v>
                </c:pt>
                <c:pt idx="377">
                  <c:v>2456436.9</c:v>
                </c:pt>
                <c:pt idx="378">
                  <c:v>2456445.215</c:v>
                </c:pt>
                <c:pt idx="379">
                  <c:v>2456447.015</c:v>
                </c:pt>
                <c:pt idx="380">
                  <c:v>2456453</c:v>
                </c:pt>
                <c:pt idx="381">
                  <c:v>2456457.78</c:v>
                </c:pt>
                <c:pt idx="382">
                  <c:v>2456478.433</c:v>
                </c:pt>
                <c:pt idx="383">
                  <c:v>2456500.349</c:v>
                </c:pt>
                <c:pt idx="384">
                  <c:v>2456501.349</c:v>
                </c:pt>
                <c:pt idx="385">
                  <c:v>2456511.352</c:v>
                </c:pt>
                <c:pt idx="386">
                  <c:v>2456520.927</c:v>
                </c:pt>
                <c:pt idx="387">
                  <c:v>2456527.504</c:v>
                </c:pt>
                <c:pt idx="388">
                  <c:v>2456529.519</c:v>
                </c:pt>
                <c:pt idx="389">
                  <c:v>2456541.488</c:v>
                </c:pt>
                <c:pt idx="390">
                  <c:v>2456546.773</c:v>
                </c:pt>
                <c:pt idx="391">
                  <c:v>2456550.326</c:v>
                </c:pt>
                <c:pt idx="392">
                  <c:v>2456577.282</c:v>
                </c:pt>
                <c:pt idx="393">
                  <c:v>2456583.489</c:v>
                </c:pt>
                <c:pt idx="394">
                  <c:v>2456593.479</c:v>
                </c:pt>
                <c:pt idx="395">
                  <c:v>2456605.535</c:v>
                </c:pt>
                <c:pt idx="396">
                  <c:v>2456610.655</c:v>
                </c:pt>
                <c:pt idx="397">
                  <c:v>2456621.701</c:v>
                </c:pt>
                <c:pt idx="398">
                  <c:v>2456626.301</c:v>
                </c:pt>
                <c:pt idx="399">
                  <c:v>2456634.319</c:v>
                </c:pt>
                <c:pt idx="400">
                  <c:v>2456638.336</c:v>
                </c:pt>
                <c:pt idx="401">
                  <c:v>2456640.51</c:v>
                </c:pt>
                <c:pt idx="402">
                  <c:v>2456647.311</c:v>
                </c:pt>
                <c:pt idx="403">
                  <c:v>2456651.474</c:v>
                </c:pt>
                <c:pt idx="404">
                  <c:v>2456656.255</c:v>
                </c:pt>
                <c:pt idx="405">
                  <c:v>2456668.301</c:v>
                </c:pt>
                <c:pt idx="406">
                  <c:v>2456706.953</c:v>
                </c:pt>
                <c:pt idx="407">
                  <c:v>2456709.971</c:v>
                </c:pt>
                <c:pt idx="408">
                  <c:v>2456718.962</c:v>
                </c:pt>
                <c:pt idx="409">
                  <c:v>2456726.951</c:v>
                </c:pt>
                <c:pt idx="410">
                  <c:v>2456730.955</c:v>
                </c:pt>
                <c:pt idx="411">
                  <c:v>2456737.951</c:v>
                </c:pt>
                <c:pt idx="412">
                  <c:v>2456739.659</c:v>
                </c:pt>
                <c:pt idx="413">
                  <c:v>2456749.877</c:v>
                </c:pt>
                <c:pt idx="414">
                  <c:v>2456762.795</c:v>
                </c:pt>
                <c:pt idx="415">
                  <c:v>2456767.609</c:v>
                </c:pt>
                <c:pt idx="416">
                  <c:v>2456783.876</c:v>
                </c:pt>
                <c:pt idx="417">
                  <c:v>2456794.899</c:v>
                </c:pt>
                <c:pt idx="418">
                  <c:v>2456797.9</c:v>
                </c:pt>
                <c:pt idx="419">
                  <c:v>2456800.903</c:v>
                </c:pt>
                <c:pt idx="420">
                  <c:v>2456806.894</c:v>
                </c:pt>
                <c:pt idx="421">
                  <c:v>2456808.884</c:v>
                </c:pt>
                <c:pt idx="422">
                  <c:v>2456811.778</c:v>
                </c:pt>
                <c:pt idx="423">
                  <c:v>2456813.778</c:v>
                </c:pt>
                <c:pt idx="424">
                  <c:v>2456816.523</c:v>
                </c:pt>
                <c:pt idx="425">
                  <c:v>2456825.89</c:v>
                </c:pt>
                <c:pt idx="426">
                  <c:v>2456829.452</c:v>
                </c:pt>
                <c:pt idx="427">
                  <c:v>2456854.472</c:v>
                </c:pt>
                <c:pt idx="428">
                  <c:v>2456855.473</c:v>
                </c:pt>
                <c:pt idx="429">
                  <c:v>2456863.471</c:v>
                </c:pt>
                <c:pt idx="430">
                  <c:v>2456869.44</c:v>
                </c:pt>
                <c:pt idx="431">
                  <c:v>2456870.445</c:v>
                </c:pt>
                <c:pt idx="432">
                  <c:v>2456872.492</c:v>
                </c:pt>
                <c:pt idx="433">
                  <c:v>2456874.452</c:v>
                </c:pt>
                <c:pt idx="434">
                  <c:v>2456883.414</c:v>
                </c:pt>
                <c:pt idx="435">
                  <c:v>2456887.384</c:v>
                </c:pt>
                <c:pt idx="436">
                  <c:v>2456890.396</c:v>
                </c:pt>
                <c:pt idx="437">
                  <c:v>2456901.377</c:v>
                </c:pt>
                <c:pt idx="438">
                  <c:v>2456903.679</c:v>
                </c:pt>
                <c:pt idx="439">
                  <c:v>2456907.683</c:v>
                </c:pt>
                <c:pt idx="440">
                  <c:v>2456908.683</c:v>
                </c:pt>
                <c:pt idx="441">
                  <c:v>2456912.431</c:v>
                </c:pt>
                <c:pt idx="442">
                  <c:v>2456914.802</c:v>
                </c:pt>
                <c:pt idx="443">
                  <c:v>2456921.442</c:v>
                </c:pt>
                <c:pt idx="444">
                  <c:v>2456922.617</c:v>
                </c:pt>
                <c:pt idx="445">
                  <c:v>2456923.63</c:v>
                </c:pt>
                <c:pt idx="446">
                  <c:v>2456927.641</c:v>
                </c:pt>
                <c:pt idx="447">
                  <c:v>2456929.052</c:v>
                </c:pt>
                <c:pt idx="448">
                  <c:v>2456932.433</c:v>
                </c:pt>
                <c:pt idx="449">
                  <c:v>2456935.611</c:v>
                </c:pt>
                <c:pt idx="450">
                  <c:v>2456938.562</c:v>
                </c:pt>
                <c:pt idx="451">
                  <c:v>2456942.412</c:v>
                </c:pt>
                <c:pt idx="452">
                  <c:v>2456943.492</c:v>
                </c:pt>
                <c:pt idx="453">
                  <c:v>2456948.318</c:v>
                </c:pt>
                <c:pt idx="454">
                  <c:v>2456951.559</c:v>
                </c:pt>
                <c:pt idx="455">
                  <c:v>2456956.9</c:v>
                </c:pt>
                <c:pt idx="456">
                  <c:v>2456961.358</c:v>
                </c:pt>
                <c:pt idx="457">
                  <c:v>2456963.48</c:v>
                </c:pt>
                <c:pt idx="458">
                  <c:v>2456976.467</c:v>
                </c:pt>
                <c:pt idx="459">
                  <c:v>2456989.41</c:v>
                </c:pt>
                <c:pt idx="460">
                  <c:v>2456992.467</c:v>
                </c:pt>
                <c:pt idx="461">
                  <c:v>2456995.469</c:v>
                </c:pt>
                <c:pt idx="462">
                  <c:v>2457005.472</c:v>
                </c:pt>
                <c:pt idx="463">
                  <c:v>2457008.468</c:v>
                </c:pt>
                <c:pt idx="464">
                  <c:v>2457018.192</c:v>
                </c:pt>
                <c:pt idx="465">
                  <c:v>2457023.272</c:v>
                </c:pt>
                <c:pt idx="466">
                  <c:v>2457060.973</c:v>
                </c:pt>
                <c:pt idx="467">
                  <c:v>2457064.967</c:v>
                </c:pt>
                <c:pt idx="468">
                  <c:v>2457068.964</c:v>
                </c:pt>
                <c:pt idx="469">
                  <c:v>2457084.91</c:v>
                </c:pt>
                <c:pt idx="470">
                  <c:v>2457090.955</c:v>
                </c:pt>
                <c:pt idx="471">
                  <c:v>2457101.943</c:v>
                </c:pt>
                <c:pt idx="472">
                  <c:v>2457111.912</c:v>
                </c:pt>
                <c:pt idx="473">
                  <c:v>2457114.879</c:v>
                </c:pt>
                <c:pt idx="474">
                  <c:v>2457122.929</c:v>
                </c:pt>
                <c:pt idx="475">
                  <c:v>2457126.934</c:v>
                </c:pt>
                <c:pt idx="476">
                  <c:v>2457144.906</c:v>
                </c:pt>
                <c:pt idx="477">
                  <c:v>2457150.913</c:v>
                </c:pt>
                <c:pt idx="478">
                  <c:v>2457156.903</c:v>
                </c:pt>
                <c:pt idx="479">
                  <c:v>2457160.9</c:v>
                </c:pt>
                <c:pt idx="480">
                  <c:v>2457164.9</c:v>
                </c:pt>
                <c:pt idx="481">
                  <c:v>2457167.905</c:v>
                </c:pt>
                <c:pt idx="482">
                  <c:v>2457170.896</c:v>
                </c:pt>
                <c:pt idx="483">
                  <c:v>2457181.666</c:v>
                </c:pt>
                <c:pt idx="484">
                  <c:v>2457219.443</c:v>
                </c:pt>
                <c:pt idx="485">
                  <c:v>2457262.463</c:v>
                </c:pt>
                <c:pt idx="486">
                  <c:v>2457271.483</c:v>
                </c:pt>
                <c:pt idx="487">
                  <c:v>2457275.379</c:v>
                </c:pt>
                <c:pt idx="488">
                  <c:v>2457290.352</c:v>
                </c:pt>
                <c:pt idx="489">
                  <c:v>2457295.358</c:v>
                </c:pt>
                <c:pt idx="490">
                  <c:v>2457296.929</c:v>
                </c:pt>
                <c:pt idx="491">
                  <c:v>2457298.425</c:v>
                </c:pt>
                <c:pt idx="492">
                  <c:v>2457303.397</c:v>
                </c:pt>
                <c:pt idx="493">
                  <c:v>2457308.442</c:v>
                </c:pt>
                <c:pt idx="494">
                  <c:v>2457313.491</c:v>
                </c:pt>
                <c:pt idx="495">
                  <c:v>2457326.95</c:v>
                </c:pt>
                <c:pt idx="496">
                  <c:v>2457338.476</c:v>
                </c:pt>
                <c:pt idx="497">
                  <c:v>2457343.471</c:v>
                </c:pt>
                <c:pt idx="498">
                  <c:v>2457358.54</c:v>
                </c:pt>
                <c:pt idx="499">
                  <c:v>2457368.472</c:v>
                </c:pt>
                <c:pt idx="500">
                  <c:v>2457374.471</c:v>
                </c:pt>
                <c:pt idx="501">
                  <c:v>2457385.472</c:v>
                </c:pt>
                <c:pt idx="502">
                  <c:v>2457426.973</c:v>
                </c:pt>
                <c:pt idx="503">
                  <c:v>2457437.967</c:v>
                </c:pt>
                <c:pt idx="504">
                  <c:v>2457450.963</c:v>
                </c:pt>
                <c:pt idx="505">
                  <c:v>2457453.956</c:v>
                </c:pt>
                <c:pt idx="506">
                  <c:v>2457459.453</c:v>
                </c:pt>
                <c:pt idx="507">
                  <c:v>2457462.957</c:v>
                </c:pt>
                <c:pt idx="508">
                  <c:v>2457472.287</c:v>
                </c:pt>
                <c:pt idx="509">
                  <c:v>2457479.935</c:v>
                </c:pt>
                <c:pt idx="510">
                  <c:v>2457487.926</c:v>
                </c:pt>
                <c:pt idx="511">
                  <c:v>2457490.931</c:v>
                </c:pt>
                <c:pt idx="512">
                  <c:v>2457502.915</c:v>
                </c:pt>
                <c:pt idx="513">
                  <c:v>2457505.914</c:v>
                </c:pt>
                <c:pt idx="514">
                  <c:v>2457514.907</c:v>
                </c:pt>
                <c:pt idx="515">
                  <c:v>2457517.914</c:v>
                </c:pt>
                <c:pt idx="516">
                  <c:v>2457528.901</c:v>
                </c:pt>
                <c:pt idx="517">
                  <c:v>2457532.901</c:v>
                </c:pt>
                <c:pt idx="518">
                  <c:v>2457561.262</c:v>
                </c:pt>
                <c:pt idx="519">
                  <c:v>2457574.196</c:v>
                </c:pt>
                <c:pt idx="520">
                  <c:v>2457576.903</c:v>
                </c:pt>
                <c:pt idx="521">
                  <c:v>2457584.394</c:v>
                </c:pt>
                <c:pt idx="522">
                  <c:v>2457586.979</c:v>
                </c:pt>
                <c:pt idx="523">
                  <c:v>2457589.414</c:v>
                </c:pt>
                <c:pt idx="524">
                  <c:v>2457591.96</c:v>
                </c:pt>
                <c:pt idx="525">
                  <c:v>2457593.896</c:v>
                </c:pt>
                <c:pt idx="526">
                  <c:v>2457599.369</c:v>
                </c:pt>
                <c:pt idx="527">
                  <c:v>2457628.442</c:v>
                </c:pt>
                <c:pt idx="528">
                  <c:v>2457629.747</c:v>
                </c:pt>
                <c:pt idx="529">
                  <c:v>2457639.427</c:v>
                </c:pt>
                <c:pt idx="530">
                  <c:v>2457643.516</c:v>
                </c:pt>
                <c:pt idx="531">
                  <c:v>2457659.264</c:v>
                </c:pt>
                <c:pt idx="532">
                  <c:v>2457671.489</c:v>
                </c:pt>
                <c:pt idx="533">
                  <c:v>2457681.046</c:v>
                </c:pt>
                <c:pt idx="534">
                  <c:v>2457685.484</c:v>
                </c:pt>
                <c:pt idx="535">
                  <c:v>2457695.563</c:v>
                </c:pt>
                <c:pt idx="536">
                  <c:v>2457698.543</c:v>
                </c:pt>
                <c:pt idx="537">
                  <c:v>2457708.468</c:v>
                </c:pt>
                <c:pt idx="538">
                  <c:v>2457712.967</c:v>
                </c:pt>
                <c:pt idx="539">
                  <c:v>2457718.469</c:v>
                </c:pt>
                <c:pt idx="540">
                  <c:v>2457720.466</c:v>
                </c:pt>
                <c:pt idx="541">
                  <c:v>2457727.471</c:v>
                </c:pt>
                <c:pt idx="542">
                  <c:v>2457728.517</c:v>
                </c:pt>
                <c:pt idx="543">
                  <c:v>2457738.477</c:v>
                </c:pt>
                <c:pt idx="544">
                  <c:v>2457747.472</c:v>
                </c:pt>
                <c:pt idx="545">
                  <c:v>2457804.965</c:v>
                </c:pt>
                <c:pt idx="546">
                  <c:v>2457811.958</c:v>
                </c:pt>
                <c:pt idx="547">
                  <c:v>2457830.937</c:v>
                </c:pt>
                <c:pt idx="548">
                  <c:v>2457831.955</c:v>
                </c:pt>
                <c:pt idx="549">
                  <c:v>2457838.937</c:v>
                </c:pt>
                <c:pt idx="550">
                  <c:v>2457851.93</c:v>
                </c:pt>
                <c:pt idx="551">
                  <c:v>2457860.924</c:v>
                </c:pt>
                <c:pt idx="552">
                  <c:v>2457863.925</c:v>
                </c:pt>
                <c:pt idx="553">
                  <c:v>2457870.918</c:v>
                </c:pt>
                <c:pt idx="554">
                  <c:v>2457881.907</c:v>
                </c:pt>
                <c:pt idx="555">
                  <c:v>2457887.904</c:v>
                </c:pt>
                <c:pt idx="556">
                  <c:v>2457890.903</c:v>
                </c:pt>
                <c:pt idx="557">
                  <c:v>2457900.675</c:v>
                </c:pt>
                <c:pt idx="558">
                  <c:v>2457939.887</c:v>
                </c:pt>
                <c:pt idx="559">
                  <c:v>2457940.902</c:v>
                </c:pt>
                <c:pt idx="560">
                  <c:v>2457956.909</c:v>
                </c:pt>
                <c:pt idx="561">
                  <c:v>2457972.542</c:v>
                </c:pt>
                <c:pt idx="562">
                  <c:v>2457980.593</c:v>
                </c:pt>
                <c:pt idx="563">
                  <c:v>2457996.306</c:v>
                </c:pt>
                <c:pt idx="564">
                  <c:v>2458018.004</c:v>
                </c:pt>
                <c:pt idx="565">
                  <c:v>2458029.501</c:v>
                </c:pt>
                <c:pt idx="566">
                  <c:v>2458041.485</c:v>
                </c:pt>
                <c:pt idx="567">
                  <c:v>2458051.478</c:v>
                </c:pt>
                <c:pt idx="568">
                  <c:v>2458056.322</c:v>
                </c:pt>
                <c:pt idx="569">
                  <c:v>2458065.55</c:v>
                </c:pt>
                <c:pt idx="570">
                  <c:v>2458071.527</c:v>
                </c:pt>
                <c:pt idx="571">
                  <c:v>2458086.471</c:v>
                </c:pt>
                <c:pt idx="572">
                  <c:v>2458087.47</c:v>
                </c:pt>
                <c:pt idx="573">
                  <c:v>2458097.465</c:v>
                </c:pt>
                <c:pt idx="574">
                  <c:v>2458110.476</c:v>
                </c:pt>
                <c:pt idx="575">
                  <c:v>2458113.479</c:v>
                </c:pt>
                <c:pt idx="576">
                  <c:v>2458167.968</c:v>
                </c:pt>
                <c:pt idx="577">
                  <c:v>2458168.971</c:v>
                </c:pt>
                <c:pt idx="578">
                  <c:v>2458182.458</c:v>
                </c:pt>
                <c:pt idx="579">
                  <c:v>2458183.959</c:v>
                </c:pt>
                <c:pt idx="580">
                  <c:v>2458187.955</c:v>
                </c:pt>
                <c:pt idx="581">
                  <c:v>2458199.944</c:v>
                </c:pt>
                <c:pt idx="582">
                  <c:v>2458221.426</c:v>
                </c:pt>
                <c:pt idx="583">
                  <c:v>2458222.926</c:v>
                </c:pt>
                <c:pt idx="584">
                  <c:v>2458239.913</c:v>
                </c:pt>
                <c:pt idx="585">
                  <c:v>2458241.753</c:v>
                </c:pt>
                <c:pt idx="586">
                  <c:v>2458242.913</c:v>
                </c:pt>
                <c:pt idx="587">
                  <c:v>2458243.913</c:v>
                </c:pt>
                <c:pt idx="588">
                  <c:v>2458314.462</c:v>
                </c:pt>
                <c:pt idx="589">
                  <c:v>2458331.43</c:v>
                </c:pt>
                <c:pt idx="590">
                  <c:v>2458337.546</c:v>
                </c:pt>
                <c:pt idx="591">
                  <c:v>2458398.249</c:v>
                </c:pt>
                <c:pt idx="592">
                  <c:v>2458410.482</c:v>
                </c:pt>
                <c:pt idx="593">
                  <c:v>2458420.483</c:v>
                </c:pt>
                <c:pt idx="594">
                  <c:v>2458439.471</c:v>
                </c:pt>
                <c:pt idx="595">
                  <c:v>2458449.602</c:v>
                </c:pt>
                <c:pt idx="596">
                  <c:v>2458475.472</c:v>
                </c:pt>
                <c:pt idx="597">
                  <c:v>2458523.971</c:v>
                </c:pt>
                <c:pt idx="598">
                  <c:v>2458557.956</c:v>
                </c:pt>
                <c:pt idx="599">
                  <c:v>2458573.939</c:v>
                </c:pt>
                <c:pt idx="600">
                  <c:v>2458584.93</c:v>
                </c:pt>
                <c:pt idx="601">
                  <c:v>2458596.921</c:v>
                </c:pt>
                <c:pt idx="602">
                  <c:v>2458597.923</c:v>
                </c:pt>
                <c:pt idx="603">
                  <c:v>2458610.758</c:v>
                </c:pt>
                <c:pt idx="604">
                  <c:v>2458621.903</c:v>
                </c:pt>
                <c:pt idx="605">
                  <c:v>2458635.897</c:v>
                </c:pt>
                <c:pt idx="606">
                  <c:v>2458662.904</c:v>
                </c:pt>
                <c:pt idx="607">
                  <c:v>2458664.441</c:v>
                </c:pt>
                <c:pt idx="608">
                  <c:v>2458700.357</c:v>
                </c:pt>
                <c:pt idx="609">
                  <c:v>2458719.412</c:v>
                </c:pt>
                <c:pt idx="610">
                  <c:v>2458721.527</c:v>
                </c:pt>
                <c:pt idx="611">
                  <c:v>2458734.521</c:v>
                </c:pt>
                <c:pt idx="612">
                  <c:v>2458770.33</c:v>
                </c:pt>
                <c:pt idx="613">
                  <c:v>2458773.297</c:v>
                </c:pt>
                <c:pt idx="614">
                  <c:v>2458806.474</c:v>
                </c:pt>
                <c:pt idx="615">
                  <c:v>2458819.311</c:v>
                </c:pt>
                <c:pt idx="616">
                  <c:v>2458895.972</c:v>
                </c:pt>
                <c:pt idx="617">
                  <c:v>2458983.516</c:v>
                </c:pt>
                <c:pt idx="618">
                  <c:v>2458983.517</c:v>
                </c:pt>
                <c:pt idx="619">
                  <c:v>2458983.517</c:v>
                </c:pt>
                <c:pt idx="620">
                  <c:v>2458983.518</c:v>
                </c:pt>
                <c:pt idx="621">
                  <c:v>2458983.52</c:v>
                </c:pt>
                <c:pt idx="622">
                  <c:v>2458997.434</c:v>
                </c:pt>
                <c:pt idx="623">
                  <c:v>2459021.903</c:v>
                </c:pt>
                <c:pt idx="624">
                  <c:v>2459053.425</c:v>
                </c:pt>
                <c:pt idx="625">
                  <c:v>2458895.972</c:v>
                </c:pt>
                <c:pt idx="626">
                  <c:v>2458983.516</c:v>
                </c:pt>
                <c:pt idx="627">
                  <c:v>2458983.517</c:v>
                </c:pt>
                <c:pt idx="628">
                  <c:v>2458983.517</c:v>
                </c:pt>
                <c:pt idx="629">
                  <c:v>2458983.518</c:v>
                </c:pt>
                <c:pt idx="630">
                  <c:v>2458983.52</c:v>
                </c:pt>
                <c:pt idx="631">
                  <c:v>2458997.434</c:v>
                </c:pt>
                <c:pt idx="632">
                  <c:v>2459021.903</c:v>
                </c:pt>
                <c:pt idx="633">
                  <c:v>2459053.425</c:v>
                </c:pt>
                <c:pt idx="634">
                  <c:v>2459110.361</c:v>
                </c:pt>
                <c:pt idx="635">
                  <c:v>2459111.381</c:v>
                </c:pt>
                <c:pt idx="636">
                  <c:v>2459177.335</c:v>
                </c:pt>
                <c:pt idx="638">
                  <c:v>2459365.42191</c:v>
                </c:pt>
              </c:strCache>
            </c:strRef>
          </c:xVal>
          <c:yVal>
            <c:numRef>
              <c:f>V!$C$1:$C$1200</c:f>
              <c:numCache>
                <c:formatCode>General</c:formatCode>
                <c:ptCount val="1200"/>
                <c:pt idx="0">
                  <c:v>11.05</c:v>
                </c:pt>
                <c:pt idx="1">
                  <c:v>10.61</c:v>
                </c:pt>
                <c:pt idx="2">
                  <c:v>11.2</c:v>
                </c:pt>
                <c:pt idx="3">
                  <c:v>11</c:v>
                </c:pt>
                <c:pt idx="4">
                  <c:v>11.5</c:v>
                </c:pt>
                <c:pt idx="5">
                  <c:v>11.3</c:v>
                </c:pt>
                <c:pt idx="6">
                  <c:v>11.3</c:v>
                </c:pt>
                <c:pt idx="7">
                  <c:v>11.1</c:v>
                </c:pt>
                <c:pt idx="8">
                  <c:v>10.685</c:v>
                </c:pt>
                <c:pt idx="9">
                  <c:v>10.975</c:v>
                </c:pt>
                <c:pt idx="10">
                  <c:v>10.87</c:v>
                </c:pt>
                <c:pt idx="11">
                  <c:v>10.795999999999999</c:v>
                </c:pt>
                <c:pt idx="12">
                  <c:v>10.72</c:v>
                </c:pt>
                <c:pt idx="13">
                  <c:v>10.771000000000001</c:v>
                </c:pt>
                <c:pt idx="14">
                  <c:v>10.836333</c:v>
                </c:pt>
                <c:pt idx="15">
                  <c:v>10.842333</c:v>
                </c:pt>
                <c:pt idx="16">
                  <c:v>10.86</c:v>
                </c:pt>
                <c:pt idx="17">
                  <c:v>10.8545</c:v>
                </c:pt>
                <c:pt idx="18">
                  <c:v>10.856999999999999</c:v>
                </c:pt>
                <c:pt idx="19">
                  <c:v>10.843999999999999</c:v>
                </c:pt>
                <c:pt idx="20">
                  <c:v>10.874000000000001</c:v>
                </c:pt>
                <c:pt idx="21">
                  <c:v>11.1</c:v>
                </c:pt>
                <c:pt idx="22">
                  <c:v>11.1</c:v>
                </c:pt>
                <c:pt idx="23">
                  <c:v>11.1</c:v>
                </c:pt>
                <c:pt idx="24">
                  <c:v>11.3</c:v>
                </c:pt>
                <c:pt idx="25">
                  <c:v>11.1</c:v>
                </c:pt>
                <c:pt idx="26">
                  <c:v>10.984999999999999</c:v>
                </c:pt>
                <c:pt idx="27">
                  <c:v>11.1</c:v>
                </c:pt>
                <c:pt idx="28">
                  <c:v>11.1</c:v>
                </c:pt>
                <c:pt idx="29">
                  <c:v>11.4</c:v>
                </c:pt>
                <c:pt idx="30">
                  <c:v>10.74</c:v>
                </c:pt>
                <c:pt idx="31">
                  <c:v>11.2</c:v>
                </c:pt>
                <c:pt idx="32">
                  <c:v>10.7</c:v>
                </c:pt>
                <c:pt idx="33">
                  <c:v>10.882</c:v>
                </c:pt>
                <c:pt idx="34">
                  <c:v>10.885999999999999</c:v>
                </c:pt>
                <c:pt idx="35">
                  <c:v>10.866</c:v>
                </c:pt>
                <c:pt idx="36">
                  <c:v>10.8725</c:v>
                </c:pt>
                <c:pt idx="37">
                  <c:v>10.858000000000001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11.1</c:v>
                </c:pt>
                <c:pt idx="42">
                  <c:v>11.2</c:v>
                </c:pt>
                <c:pt idx="43">
                  <c:v>11.01</c:v>
                </c:pt>
                <c:pt idx="44">
                  <c:v>11.05</c:v>
                </c:pt>
                <c:pt idx="45">
                  <c:v>10.99</c:v>
                </c:pt>
                <c:pt idx="46">
                  <c:v>10</c:v>
                </c:pt>
                <c:pt idx="47">
                  <c:v>9.9</c:v>
                </c:pt>
                <c:pt idx="48">
                  <c:v>9.8000000000000007</c:v>
                </c:pt>
                <c:pt idx="49">
                  <c:v>9.9199129999999993</c:v>
                </c:pt>
                <c:pt idx="50">
                  <c:v>9.6851109999999991</c:v>
                </c:pt>
                <c:pt idx="51">
                  <c:v>9.6965020000000006</c:v>
                </c:pt>
                <c:pt idx="52">
                  <c:v>9.6249939999999992</c:v>
                </c:pt>
                <c:pt idx="53">
                  <c:v>9.6805269999999997</c:v>
                </c:pt>
                <c:pt idx="54">
                  <c:v>9.6053289999999993</c:v>
                </c:pt>
                <c:pt idx="55">
                  <c:v>9.5685000000000002</c:v>
                </c:pt>
                <c:pt idx="56">
                  <c:v>9.6180000000000003</c:v>
                </c:pt>
                <c:pt idx="57">
                  <c:v>9.8718310000000002</c:v>
                </c:pt>
                <c:pt idx="58">
                  <c:v>9.6732619999999994</c:v>
                </c:pt>
                <c:pt idx="59">
                  <c:v>9.5482899999999997</c:v>
                </c:pt>
                <c:pt idx="60">
                  <c:v>9.5175999999999998</c:v>
                </c:pt>
                <c:pt idx="61">
                  <c:v>9.5618569999999998</c:v>
                </c:pt>
                <c:pt idx="62">
                  <c:v>9.5804620000000007</c:v>
                </c:pt>
                <c:pt idx="63">
                  <c:v>9.5381429999999998</c:v>
                </c:pt>
                <c:pt idx="64">
                  <c:v>9.5375619999999994</c:v>
                </c:pt>
                <c:pt idx="65">
                  <c:v>9.5631199999999996</c:v>
                </c:pt>
                <c:pt idx="66">
                  <c:v>9.5613159999999997</c:v>
                </c:pt>
                <c:pt idx="67">
                  <c:v>9.6277000000000008</c:v>
                </c:pt>
                <c:pt idx="68">
                  <c:v>9.5438430000000007</c:v>
                </c:pt>
                <c:pt idx="69">
                  <c:v>9.5688499999999994</c:v>
                </c:pt>
                <c:pt idx="70">
                  <c:v>9.5765779999999996</c:v>
                </c:pt>
                <c:pt idx="71">
                  <c:v>9.5406049999999993</c:v>
                </c:pt>
                <c:pt idx="72">
                  <c:v>9.5505709999999997</c:v>
                </c:pt>
                <c:pt idx="73">
                  <c:v>9.5902499999999993</c:v>
                </c:pt>
                <c:pt idx="74">
                  <c:v>9.5050910000000002</c:v>
                </c:pt>
                <c:pt idx="75">
                  <c:v>9.5271000000000008</c:v>
                </c:pt>
                <c:pt idx="76">
                  <c:v>9.7756030000000003</c:v>
                </c:pt>
                <c:pt idx="77">
                  <c:v>9.5265000000000004</c:v>
                </c:pt>
                <c:pt idx="78">
                  <c:v>9.521217</c:v>
                </c:pt>
                <c:pt idx="79">
                  <c:v>9.8710000000000004</c:v>
                </c:pt>
                <c:pt idx="80">
                  <c:v>9.5558999999999994</c:v>
                </c:pt>
                <c:pt idx="81">
                  <c:v>9.5856919999999999</c:v>
                </c:pt>
                <c:pt idx="82">
                  <c:v>9.5806909999999998</c:v>
                </c:pt>
                <c:pt idx="83">
                  <c:v>9.6164670000000001</c:v>
                </c:pt>
                <c:pt idx="84">
                  <c:v>9.5639780000000005</c:v>
                </c:pt>
                <c:pt idx="85">
                  <c:v>9.5694320000000008</c:v>
                </c:pt>
                <c:pt idx="86">
                  <c:v>9.6039999999999992</c:v>
                </c:pt>
                <c:pt idx="87">
                  <c:v>9.5256170000000004</c:v>
                </c:pt>
                <c:pt idx="88">
                  <c:v>9.5378889999999998</c:v>
                </c:pt>
                <c:pt idx="89">
                  <c:v>9.5167999999999999</c:v>
                </c:pt>
                <c:pt idx="90">
                  <c:v>9.5585559999999994</c:v>
                </c:pt>
                <c:pt idx="91">
                  <c:v>9.5676469999999991</c:v>
                </c:pt>
                <c:pt idx="92">
                  <c:v>9.5367230000000003</c:v>
                </c:pt>
                <c:pt idx="93">
                  <c:v>9.5536670000000008</c:v>
                </c:pt>
                <c:pt idx="94">
                  <c:v>9.5599000000000007</c:v>
                </c:pt>
                <c:pt idx="95">
                  <c:v>9.576727</c:v>
                </c:pt>
                <c:pt idx="96">
                  <c:v>9.5719999999999992</c:v>
                </c:pt>
                <c:pt idx="97">
                  <c:v>9.5670000000000002</c:v>
                </c:pt>
                <c:pt idx="98">
                  <c:v>9.495571</c:v>
                </c:pt>
                <c:pt idx="99">
                  <c:v>9.6164290000000001</c:v>
                </c:pt>
                <c:pt idx="100">
                  <c:v>9.5315560000000001</c:v>
                </c:pt>
                <c:pt idx="101">
                  <c:v>9.584111</c:v>
                </c:pt>
                <c:pt idx="102">
                  <c:v>9.7467109999999995</c:v>
                </c:pt>
                <c:pt idx="103">
                  <c:v>9.6823750000000004</c:v>
                </c:pt>
                <c:pt idx="104">
                  <c:v>9.6022999999999996</c:v>
                </c:pt>
                <c:pt idx="105">
                  <c:v>9.5814439999999994</c:v>
                </c:pt>
                <c:pt idx="106">
                  <c:v>9.6318889999999993</c:v>
                </c:pt>
                <c:pt idx="107">
                  <c:v>9.6</c:v>
                </c:pt>
                <c:pt idx="108">
                  <c:v>9.5577140000000007</c:v>
                </c:pt>
                <c:pt idx="109">
                  <c:v>9.5677140000000005</c:v>
                </c:pt>
                <c:pt idx="110">
                  <c:v>9.5867500000000003</c:v>
                </c:pt>
                <c:pt idx="111">
                  <c:v>9.6446670000000001</c:v>
                </c:pt>
                <c:pt idx="112">
                  <c:v>9.6180000000000003</c:v>
                </c:pt>
                <c:pt idx="113">
                  <c:v>9.5739999999999998</c:v>
                </c:pt>
                <c:pt idx="114">
                  <c:v>9.5954999999999995</c:v>
                </c:pt>
                <c:pt idx="115">
                  <c:v>9.6084999999999994</c:v>
                </c:pt>
                <c:pt idx="116">
                  <c:v>9.6001670000000008</c:v>
                </c:pt>
                <c:pt idx="117">
                  <c:v>9.6310000000000002</c:v>
                </c:pt>
                <c:pt idx="118">
                  <c:v>9.8804999999999996</c:v>
                </c:pt>
                <c:pt idx="119">
                  <c:v>9.7776359999999993</c:v>
                </c:pt>
                <c:pt idx="120">
                  <c:v>9.6745710000000003</c:v>
                </c:pt>
                <c:pt idx="121">
                  <c:v>9.6775000000000002</c:v>
                </c:pt>
                <c:pt idx="122">
                  <c:v>9.7448329999999999</c:v>
                </c:pt>
                <c:pt idx="123">
                  <c:v>9.7409999999999997</c:v>
                </c:pt>
                <c:pt idx="124">
                  <c:v>10.007199999999999</c:v>
                </c:pt>
                <c:pt idx="125">
                  <c:v>9.8040000000000003</c:v>
                </c:pt>
                <c:pt idx="126">
                  <c:v>9.7403329999999997</c:v>
                </c:pt>
                <c:pt idx="127">
                  <c:v>9.702833</c:v>
                </c:pt>
                <c:pt idx="128">
                  <c:v>9.7026669999999999</c:v>
                </c:pt>
                <c:pt idx="129">
                  <c:v>9.6958000000000002</c:v>
                </c:pt>
                <c:pt idx="130">
                  <c:v>9.6844999999999999</c:v>
                </c:pt>
                <c:pt idx="131">
                  <c:v>9.7117500000000003</c:v>
                </c:pt>
                <c:pt idx="132">
                  <c:v>9.8000000000000007</c:v>
                </c:pt>
                <c:pt idx="133">
                  <c:v>9.7336670000000005</c:v>
                </c:pt>
                <c:pt idx="134">
                  <c:v>9.7164999999999999</c:v>
                </c:pt>
                <c:pt idx="135">
                  <c:v>9.6842500000000005</c:v>
                </c:pt>
                <c:pt idx="136">
                  <c:v>9.6763329999999996</c:v>
                </c:pt>
                <c:pt idx="137">
                  <c:v>9.6419999999999995</c:v>
                </c:pt>
                <c:pt idx="138">
                  <c:v>9.6443329999999996</c:v>
                </c:pt>
                <c:pt idx="139">
                  <c:v>9.9760000000000009</c:v>
                </c:pt>
                <c:pt idx="140">
                  <c:v>10.016</c:v>
                </c:pt>
                <c:pt idx="141">
                  <c:v>9.9939999999999998</c:v>
                </c:pt>
                <c:pt idx="142">
                  <c:v>9.9949999999999992</c:v>
                </c:pt>
                <c:pt idx="143">
                  <c:v>10</c:v>
                </c:pt>
                <c:pt idx="144">
                  <c:v>9.9830000000000005</c:v>
                </c:pt>
                <c:pt idx="145">
                  <c:v>9.98</c:v>
                </c:pt>
                <c:pt idx="146">
                  <c:v>9.9659999999999993</c:v>
                </c:pt>
                <c:pt idx="147">
                  <c:v>10.156667000000001</c:v>
                </c:pt>
                <c:pt idx="148">
                  <c:v>10.227</c:v>
                </c:pt>
                <c:pt idx="149">
                  <c:v>10.214</c:v>
                </c:pt>
                <c:pt idx="150">
                  <c:v>10.19425</c:v>
                </c:pt>
                <c:pt idx="151">
                  <c:v>10.3125</c:v>
                </c:pt>
                <c:pt idx="152">
                  <c:v>10.317857</c:v>
                </c:pt>
                <c:pt idx="153">
                  <c:v>10.336</c:v>
                </c:pt>
                <c:pt idx="154">
                  <c:v>10.374333</c:v>
                </c:pt>
                <c:pt idx="155">
                  <c:v>10.3</c:v>
                </c:pt>
                <c:pt idx="156">
                  <c:v>10.315</c:v>
                </c:pt>
                <c:pt idx="157">
                  <c:v>10.404500000000001</c:v>
                </c:pt>
                <c:pt idx="158">
                  <c:v>10.304</c:v>
                </c:pt>
                <c:pt idx="159">
                  <c:v>10.391375</c:v>
                </c:pt>
                <c:pt idx="160">
                  <c:v>10.388</c:v>
                </c:pt>
                <c:pt idx="161">
                  <c:v>10.433</c:v>
                </c:pt>
                <c:pt idx="162">
                  <c:v>10.4992</c:v>
                </c:pt>
                <c:pt idx="163">
                  <c:v>10.494</c:v>
                </c:pt>
                <c:pt idx="164">
                  <c:v>10.35</c:v>
                </c:pt>
                <c:pt idx="165">
                  <c:v>10.444000000000001</c:v>
                </c:pt>
                <c:pt idx="166">
                  <c:v>10.611000000000001</c:v>
                </c:pt>
                <c:pt idx="167">
                  <c:v>10.590999999999999</c:v>
                </c:pt>
                <c:pt idx="168">
                  <c:v>10.613</c:v>
                </c:pt>
                <c:pt idx="169">
                  <c:v>10.416</c:v>
                </c:pt>
                <c:pt idx="170">
                  <c:v>10.314</c:v>
                </c:pt>
                <c:pt idx="171">
                  <c:v>10.292</c:v>
                </c:pt>
                <c:pt idx="172">
                  <c:v>10.298</c:v>
                </c:pt>
                <c:pt idx="173">
                  <c:v>10.284667000000001</c:v>
                </c:pt>
                <c:pt idx="174">
                  <c:v>10.234</c:v>
                </c:pt>
                <c:pt idx="175">
                  <c:v>10.2235</c:v>
                </c:pt>
                <c:pt idx="176">
                  <c:v>10.215999999999999</c:v>
                </c:pt>
                <c:pt idx="177">
                  <c:v>10.208</c:v>
                </c:pt>
                <c:pt idx="178">
                  <c:v>10.1815</c:v>
                </c:pt>
                <c:pt idx="179">
                  <c:v>10.177</c:v>
                </c:pt>
                <c:pt idx="180">
                  <c:v>10.170199999999999</c:v>
                </c:pt>
                <c:pt idx="181">
                  <c:v>10.111499999999999</c:v>
                </c:pt>
                <c:pt idx="182">
                  <c:v>9.9814000000000007</c:v>
                </c:pt>
                <c:pt idx="183">
                  <c:v>9.8277999999999999</c:v>
                </c:pt>
                <c:pt idx="184">
                  <c:v>9.8203999999999994</c:v>
                </c:pt>
                <c:pt idx="185">
                  <c:v>9.8617270000000001</c:v>
                </c:pt>
                <c:pt idx="186">
                  <c:v>9.8012999999999995</c:v>
                </c:pt>
                <c:pt idx="187">
                  <c:v>9.9305289999999999</c:v>
                </c:pt>
                <c:pt idx="188">
                  <c:v>9.9442500000000003</c:v>
                </c:pt>
                <c:pt idx="189">
                  <c:v>9.9614809999999991</c:v>
                </c:pt>
                <c:pt idx="190">
                  <c:v>10.027068</c:v>
                </c:pt>
                <c:pt idx="191">
                  <c:v>10.041974</c:v>
                </c:pt>
                <c:pt idx="192">
                  <c:v>10.064026</c:v>
                </c:pt>
                <c:pt idx="193">
                  <c:v>10.093</c:v>
                </c:pt>
                <c:pt idx="194">
                  <c:v>10.140732</c:v>
                </c:pt>
                <c:pt idx="195">
                  <c:v>10.125719999999999</c:v>
                </c:pt>
                <c:pt idx="196">
                  <c:v>10.173500000000001</c:v>
                </c:pt>
                <c:pt idx="197">
                  <c:v>10.2395</c:v>
                </c:pt>
                <c:pt idx="198">
                  <c:v>10.264714</c:v>
                </c:pt>
                <c:pt idx="199">
                  <c:v>10.2773</c:v>
                </c:pt>
                <c:pt idx="200">
                  <c:v>10.305999999999999</c:v>
                </c:pt>
                <c:pt idx="201">
                  <c:v>10.375400000000001</c:v>
                </c:pt>
                <c:pt idx="202">
                  <c:v>10.381686</c:v>
                </c:pt>
                <c:pt idx="203">
                  <c:v>10.500636</c:v>
                </c:pt>
                <c:pt idx="204">
                  <c:v>10.527528999999999</c:v>
                </c:pt>
                <c:pt idx="205">
                  <c:v>10.5465</c:v>
                </c:pt>
                <c:pt idx="206">
                  <c:v>10.583</c:v>
                </c:pt>
                <c:pt idx="207">
                  <c:v>10.728</c:v>
                </c:pt>
                <c:pt idx="208">
                  <c:v>10.779332999999999</c:v>
                </c:pt>
                <c:pt idx="209">
                  <c:v>10.893000000000001</c:v>
                </c:pt>
                <c:pt idx="210">
                  <c:v>10.9582</c:v>
                </c:pt>
                <c:pt idx="211">
                  <c:v>10.976375000000001</c:v>
                </c:pt>
                <c:pt idx="212">
                  <c:v>11.016</c:v>
                </c:pt>
                <c:pt idx="213">
                  <c:v>11.0482</c:v>
                </c:pt>
                <c:pt idx="214">
                  <c:v>11.053713999999999</c:v>
                </c:pt>
                <c:pt idx="215">
                  <c:v>11.02</c:v>
                </c:pt>
                <c:pt idx="216">
                  <c:v>11.08675</c:v>
                </c:pt>
                <c:pt idx="217">
                  <c:v>11.1145</c:v>
                </c:pt>
                <c:pt idx="218">
                  <c:v>11.133333</c:v>
                </c:pt>
                <c:pt idx="219">
                  <c:v>11.129667</c:v>
                </c:pt>
                <c:pt idx="220">
                  <c:v>11.151332999999999</c:v>
                </c:pt>
                <c:pt idx="221">
                  <c:v>11.155799999999999</c:v>
                </c:pt>
                <c:pt idx="222">
                  <c:v>11.169045000000001</c:v>
                </c:pt>
                <c:pt idx="223">
                  <c:v>11.165006</c:v>
                </c:pt>
                <c:pt idx="224">
                  <c:v>11.161</c:v>
                </c:pt>
                <c:pt idx="225">
                  <c:v>11.130024000000001</c:v>
                </c:pt>
                <c:pt idx="226">
                  <c:v>11.141667</c:v>
                </c:pt>
                <c:pt idx="227">
                  <c:v>11.130042</c:v>
                </c:pt>
                <c:pt idx="228">
                  <c:v>11.101191999999999</c:v>
                </c:pt>
                <c:pt idx="229">
                  <c:v>11.081935</c:v>
                </c:pt>
                <c:pt idx="230">
                  <c:v>11.097757</c:v>
                </c:pt>
                <c:pt idx="231">
                  <c:v>11.096500000000001</c:v>
                </c:pt>
                <c:pt idx="232">
                  <c:v>11.112</c:v>
                </c:pt>
                <c:pt idx="233">
                  <c:v>11.078625000000001</c:v>
                </c:pt>
                <c:pt idx="234">
                  <c:v>11.034000000000001</c:v>
                </c:pt>
                <c:pt idx="235">
                  <c:v>11.023389</c:v>
                </c:pt>
                <c:pt idx="236">
                  <c:v>10.9816</c:v>
                </c:pt>
                <c:pt idx="237">
                  <c:v>10.992857000000001</c:v>
                </c:pt>
                <c:pt idx="238">
                  <c:v>10.943199999999999</c:v>
                </c:pt>
                <c:pt idx="239">
                  <c:v>10.930400000000001</c:v>
                </c:pt>
                <c:pt idx="240">
                  <c:v>10.776</c:v>
                </c:pt>
                <c:pt idx="241">
                  <c:v>10.727</c:v>
                </c:pt>
                <c:pt idx="242">
                  <c:v>10.736800000000001</c:v>
                </c:pt>
                <c:pt idx="243">
                  <c:v>10.724</c:v>
                </c:pt>
                <c:pt idx="244">
                  <c:v>10.720889</c:v>
                </c:pt>
                <c:pt idx="245">
                  <c:v>10.694333</c:v>
                </c:pt>
                <c:pt idx="246">
                  <c:v>10.664999999999999</c:v>
                </c:pt>
                <c:pt idx="247">
                  <c:v>10.669667</c:v>
                </c:pt>
                <c:pt idx="248">
                  <c:v>10.7034</c:v>
                </c:pt>
                <c:pt idx="249">
                  <c:v>10.673667</c:v>
                </c:pt>
                <c:pt idx="250">
                  <c:v>10.678966000000001</c:v>
                </c:pt>
                <c:pt idx="251">
                  <c:v>10.672000000000001</c:v>
                </c:pt>
                <c:pt idx="252">
                  <c:v>10.646333</c:v>
                </c:pt>
                <c:pt idx="253">
                  <c:v>10.66475</c:v>
                </c:pt>
                <c:pt idx="254">
                  <c:v>10.6675</c:v>
                </c:pt>
                <c:pt idx="255">
                  <c:v>10.611000000000001</c:v>
                </c:pt>
                <c:pt idx="256">
                  <c:v>10.653</c:v>
                </c:pt>
                <c:pt idx="257">
                  <c:v>10.661667</c:v>
                </c:pt>
                <c:pt idx="258">
                  <c:v>10.66</c:v>
                </c:pt>
                <c:pt idx="259">
                  <c:v>10.593</c:v>
                </c:pt>
                <c:pt idx="260">
                  <c:v>10.473000000000001</c:v>
                </c:pt>
                <c:pt idx="261">
                  <c:v>10.61</c:v>
                </c:pt>
                <c:pt idx="262">
                  <c:v>10.7765</c:v>
                </c:pt>
                <c:pt idx="263">
                  <c:v>10.746</c:v>
                </c:pt>
                <c:pt idx="264">
                  <c:v>10.8035</c:v>
                </c:pt>
                <c:pt idx="265">
                  <c:v>10.837</c:v>
                </c:pt>
                <c:pt idx="266">
                  <c:v>10.86</c:v>
                </c:pt>
                <c:pt idx="267">
                  <c:v>10.861000000000001</c:v>
                </c:pt>
                <c:pt idx="268">
                  <c:v>10.855</c:v>
                </c:pt>
                <c:pt idx="269">
                  <c:v>10.8445</c:v>
                </c:pt>
                <c:pt idx="270">
                  <c:v>10.826000000000001</c:v>
                </c:pt>
                <c:pt idx="271">
                  <c:v>10.8545</c:v>
                </c:pt>
                <c:pt idx="272">
                  <c:v>10.821</c:v>
                </c:pt>
                <c:pt idx="273">
                  <c:v>10.99</c:v>
                </c:pt>
                <c:pt idx="274">
                  <c:v>11.02</c:v>
                </c:pt>
                <c:pt idx="275">
                  <c:v>10.566000000000001</c:v>
                </c:pt>
                <c:pt idx="276">
                  <c:v>10.548667</c:v>
                </c:pt>
                <c:pt idx="277">
                  <c:v>10.63</c:v>
                </c:pt>
                <c:pt idx="278">
                  <c:v>10.836</c:v>
                </c:pt>
                <c:pt idx="279">
                  <c:v>10.829499999999999</c:v>
                </c:pt>
                <c:pt idx="280">
                  <c:v>10.83</c:v>
                </c:pt>
                <c:pt idx="281">
                  <c:v>10.834</c:v>
                </c:pt>
                <c:pt idx="282">
                  <c:v>10.782</c:v>
                </c:pt>
                <c:pt idx="283">
                  <c:v>10.858000000000001</c:v>
                </c:pt>
                <c:pt idx="284">
                  <c:v>10.75</c:v>
                </c:pt>
                <c:pt idx="285">
                  <c:v>10.8325</c:v>
                </c:pt>
                <c:pt idx="286">
                  <c:v>10.755000000000001</c:v>
                </c:pt>
                <c:pt idx="287">
                  <c:v>10.647500000000001</c:v>
                </c:pt>
                <c:pt idx="288">
                  <c:v>10.637</c:v>
                </c:pt>
                <c:pt idx="289">
                  <c:v>10.69</c:v>
                </c:pt>
                <c:pt idx="290">
                  <c:v>10.79</c:v>
                </c:pt>
                <c:pt idx="291">
                  <c:v>10.82</c:v>
                </c:pt>
                <c:pt idx="292">
                  <c:v>10.722</c:v>
                </c:pt>
                <c:pt idx="293">
                  <c:v>10.81</c:v>
                </c:pt>
                <c:pt idx="294">
                  <c:v>10.712999999999999</c:v>
                </c:pt>
                <c:pt idx="295">
                  <c:v>10.683</c:v>
                </c:pt>
                <c:pt idx="296">
                  <c:v>10.667999999999999</c:v>
                </c:pt>
                <c:pt idx="297">
                  <c:v>10.664332999999999</c:v>
                </c:pt>
                <c:pt idx="298">
                  <c:v>10.682499999999999</c:v>
                </c:pt>
                <c:pt idx="299">
                  <c:v>10.656000000000001</c:v>
                </c:pt>
                <c:pt idx="300">
                  <c:v>10.8125</c:v>
                </c:pt>
                <c:pt idx="301">
                  <c:v>10.740500000000001</c:v>
                </c:pt>
                <c:pt idx="302">
                  <c:v>10.734</c:v>
                </c:pt>
                <c:pt idx="303">
                  <c:v>10.670999999999999</c:v>
                </c:pt>
                <c:pt idx="304">
                  <c:v>10.711499999999999</c:v>
                </c:pt>
                <c:pt idx="305">
                  <c:v>10.6685</c:v>
                </c:pt>
                <c:pt idx="306">
                  <c:v>10.673</c:v>
                </c:pt>
                <c:pt idx="307">
                  <c:v>10.766</c:v>
                </c:pt>
                <c:pt idx="308">
                  <c:v>10.701000000000001</c:v>
                </c:pt>
                <c:pt idx="309">
                  <c:v>10.689500000000001</c:v>
                </c:pt>
                <c:pt idx="310">
                  <c:v>10.727</c:v>
                </c:pt>
                <c:pt idx="311">
                  <c:v>10.698</c:v>
                </c:pt>
                <c:pt idx="312">
                  <c:v>10.731</c:v>
                </c:pt>
                <c:pt idx="313">
                  <c:v>10.772570999999999</c:v>
                </c:pt>
                <c:pt idx="314">
                  <c:v>10.664</c:v>
                </c:pt>
                <c:pt idx="315">
                  <c:v>10.654999999999999</c:v>
                </c:pt>
                <c:pt idx="316">
                  <c:v>10.6435</c:v>
                </c:pt>
                <c:pt idx="317">
                  <c:v>10.6845</c:v>
                </c:pt>
                <c:pt idx="318">
                  <c:v>10.653</c:v>
                </c:pt>
                <c:pt idx="319">
                  <c:v>10.7165</c:v>
                </c:pt>
                <c:pt idx="320">
                  <c:v>10.792</c:v>
                </c:pt>
                <c:pt idx="321">
                  <c:v>10.814</c:v>
                </c:pt>
                <c:pt idx="322">
                  <c:v>10.843</c:v>
                </c:pt>
                <c:pt idx="323">
                  <c:v>10.834</c:v>
                </c:pt>
                <c:pt idx="324">
                  <c:v>10.836</c:v>
                </c:pt>
                <c:pt idx="325">
                  <c:v>10.832000000000001</c:v>
                </c:pt>
                <c:pt idx="326">
                  <c:v>10.837999999999999</c:v>
                </c:pt>
                <c:pt idx="327">
                  <c:v>10.808</c:v>
                </c:pt>
                <c:pt idx="328">
                  <c:v>10.750999999999999</c:v>
                </c:pt>
                <c:pt idx="329">
                  <c:v>10.683999999999999</c:v>
                </c:pt>
                <c:pt idx="330">
                  <c:v>10.631</c:v>
                </c:pt>
                <c:pt idx="331">
                  <c:v>10.596</c:v>
                </c:pt>
                <c:pt idx="332">
                  <c:v>10.82</c:v>
                </c:pt>
                <c:pt idx="333">
                  <c:v>10.76</c:v>
                </c:pt>
                <c:pt idx="334">
                  <c:v>10.75</c:v>
                </c:pt>
                <c:pt idx="335">
                  <c:v>10.85</c:v>
                </c:pt>
                <c:pt idx="336">
                  <c:v>10.988</c:v>
                </c:pt>
                <c:pt idx="337">
                  <c:v>10.965</c:v>
                </c:pt>
                <c:pt idx="338">
                  <c:v>11.010999999999999</c:v>
                </c:pt>
                <c:pt idx="339">
                  <c:v>10.903</c:v>
                </c:pt>
                <c:pt idx="340">
                  <c:v>11.004</c:v>
                </c:pt>
                <c:pt idx="341">
                  <c:v>10.919</c:v>
                </c:pt>
                <c:pt idx="342">
                  <c:v>10.913</c:v>
                </c:pt>
                <c:pt idx="343">
                  <c:v>11.023999999999999</c:v>
                </c:pt>
                <c:pt idx="344">
                  <c:v>10.978999999999999</c:v>
                </c:pt>
                <c:pt idx="345">
                  <c:v>10.888999999999999</c:v>
                </c:pt>
                <c:pt idx="346">
                  <c:v>10.815</c:v>
                </c:pt>
                <c:pt idx="347">
                  <c:v>10.702999999999999</c:v>
                </c:pt>
                <c:pt idx="348">
                  <c:v>10.714</c:v>
                </c:pt>
                <c:pt idx="349">
                  <c:v>10.670500000000001</c:v>
                </c:pt>
                <c:pt idx="350">
                  <c:v>10.553000000000001</c:v>
                </c:pt>
                <c:pt idx="351">
                  <c:v>10.597856999999999</c:v>
                </c:pt>
                <c:pt idx="352">
                  <c:v>10.590667</c:v>
                </c:pt>
                <c:pt idx="353">
                  <c:v>10.5245</c:v>
                </c:pt>
                <c:pt idx="354">
                  <c:v>10.535</c:v>
                </c:pt>
                <c:pt idx="355">
                  <c:v>10.3225</c:v>
                </c:pt>
                <c:pt idx="356">
                  <c:v>10.236000000000001</c:v>
                </c:pt>
                <c:pt idx="357">
                  <c:v>10.244083</c:v>
                </c:pt>
                <c:pt idx="358">
                  <c:v>10.279500000000001</c:v>
                </c:pt>
                <c:pt idx="359">
                  <c:v>10.291429000000001</c:v>
                </c:pt>
                <c:pt idx="360">
                  <c:v>10.294333</c:v>
                </c:pt>
                <c:pt idx="361">
                  <c:v>10.293832999999999</c:v>
                </c:pt>
                <c:pt idx="362">
                  <c:v>10.327</c:v>
                </c:pt>
                <c:pt idx="363">
                  <c:v>10.25</c:v>
                </c:pt>
                <c:pt idx="364">
                  <c:v>10.289</c:v>
                </c:pt>
                <c:pt idx="365">
                  <c:v>10.226375000000001</c:v>
                </c:pt>
                <c:pt idx="366">
                  <c:v>10.098000000000001</c:v>
                </c:pt>
                <c:pt idx="367">
                  <c:v>10.249000000000001</c:v>
                </c:pt>
                <c:pt idx="368">
                  <c:v>10.856999999999999</c:v>
                </c:pt>
                <c:pt idx="369">
                  <c:v>10.83</c:v>
                </c:pt>
                <c:pt idx="370">
                  <c:v>10.781000000000001</c:v>
                </c:pt>
                <c:pt idx="371">
                  <c:v>10.913</c:v>
                </c:pt>
                <c:pt idx="372">
                  <c:v>11.02</c:v>
                </c:pt>
                <c:pt idx="373">
                  <c:v>11.138999999999999</c:v>
                </c:pt>
                <c:pt idx="374">
                  <c:v>11.061</c:v>
                </c:pt>
                <c:pt idx="375">
                  <c:v>10.984</c:v>
                </c:pt>
                <c:pt idx="376">
                  <c:v>10.952</c:v>
                </c:pt>
                <c:pt idx="377">
                  <c:v>10.89</c:v>
                </c:pt>
                <c:pt idx="378">
                  <c:v>10.8725</c:v>
                </c:pt>
                <c:pt idx="379">
                  <c:v>10.775499999999999</c:v>
                </c:pt>
                <c:pt idx="380">
                  <c:v>10.92</c:v>
                </c:pt>
                <c:pt idx="381">
                  <c:v>11.013</c:v>
                </c:pt>
                <c:pt idx="382">
                  <c:v>11.04</c:v>
                </c:pt>
                <c:pt idx="383">
                  <c:v>10.88</c:v>
                </c:pt>
                <c:pt idx="384">
                  <c:v>10.88</c:v>
                </c:pt>
                <c:pt idx="385">
                  <c:v>10.91</c:v>
                </c:pt>
                <c:pt idx="386">
                  <c:v>10.9125</c:v>
                </c:pt>
                <c:pt idx="387">
                  <c:v>10.939</c:v>
                </c:pt>
                <c:pt idx="388">
                  <c:v>10.929</c:v>
                </c:pt>
                <c:pt idx="389">
                  <c:v>10.896000000000001</c:v>
                </c:pt>
                <c:pt idx="390">
                  <c:v>10.807</c:v>
                </c:pt>
                <c:pt idx="391">
                  <c:v>10.887</c:v>
                </c:pt>
                <c:pt idx="392">
                  <c:v>10.702</c:v>
                </c:pt>
                <c:pt idx="393">
                  <c:v>10.69</c:v>
                </c:pt>
                <c:pt idx="394">
                  <c:v>10.67</c:v>
                </c:pt>
                <c:pt idx="395">
                  <c:v>10.66</c:v>
                </c:pt>
                <c:pt idx="396">
                  <c:v>10.631</c:v>
                </c:pt>
                <c:pt idx="397">
                  <c:v>10.590999999999999</c:v>
                </c:pt>
                <c:pt idx="398">
                  <c:v>10.73</c:v>
                </c:pt>
                <c:pt idx="399">
                  <c:v>10.599</c:v>
                </c:pt>
                <c:pt idx="400">
                  <c:v>10.603999999999999</c:v>
                </c:pt>
                <c:pt idx="401">
                  <c:v>10.628</c:v>
                </c:pt>
                <c:pt idx="402">
                  <c:v>10.627000000000001</c:v>
                </c:pt>
                <c:pt idx="403">
                  <c:v>10.632</c:v>
                </c:pt>
                <c:pt idx="404">
                  <c:v>10.581</c:v>
                </c:pt>
                <c:pt idx="405">
                  <c:v>10.548999999999999</c:v>
                </c:pt>
                <c:pt idx="406">
                  <c:v>10.56</c:v>
                </c:pt>
                <c:pt idx="407">
                  <c:v>10.529</c:v>
                </c:pt>
                <c:pt idx="408">
                  <c:v>10.452</c:v>
                </c:pt>
                <c:pt idx="409">
                  <c:v>10.487</c:v>
                </c:pt>
                <c:pt idx="410">
                  <c:v>10.544</c:v>
                </c:pt>
                <c:pt idx="411">
                  <c:v>10.622</c:v>
                </c:pt>
                <c:pt idx="412">
                  <c:v>10.648999999999999</c:v>
                </c:pt>
                <c:pt idx="413">
                  <c:v>10.757</c:v>
                </c:pt>
                <c:pt idx="414">
                  <c:v>10.72</c:v>
                </c:pt>
                <c:pt idx="415">
                  <c:v>10.723000000000001</c:v>
                </c:pt>
                <c:pt idx="416">
                  <c:v>10.648999999999999</c:v>
                </c:pt>
                <c:pt idx="417">
                  <c:v>10.718999999999999</c:v>
                </c:pt>
                <c:pt idx="418">
                  <c:v>10.726000000000001</c:v>
                </c:pt>
                <c:pt idx="419">
                  <c:v>10.722</c:v>
                </c:pt>
                <c:pt idx="420">
                  <c:v>10.744</c:v>
                </c:pt>
                <c:pt idx="421">
                  <c:v>10.746570999999999</c:v>
                </c:pt>
                <c:pt idx="422">
                  <c:v>10.750500000000001</c:v>
                </c:pt>
                <c:pt idx="423">
                  <c:v>10.733167</c:v>
                </c:pt>
                <c:pt idx="424">
                  <c:v>10.805999999999999</c:v>
                </c:pt>
                <c:pt idx="425">
                  <c:v>10.763999999999999</c:v>
                </c:pt>
                <c:pt idx="426">
                  <c:v>10.769</c:v>
                </c:pt>
                <c:pt idx="427">
                  <c:v>10.763</c:v>
                </c:pt>
                <c:pt idx="428">
                  <c:v>10.736000000000001</c:v>
                </c:pt>
                <c:pt idx="429">
                  <c:v>10.763</c:v>
                </c:pt>
                <c:pt idx="430">
                  <c:v>10.784000000000001</c:v>
                </c:pt>
                <c:pt idx="431">
                  <c:v>10.807</c:v>
                </c:pt>
                <c:pt idx="432">
                  <c:v>10.804</c:v>
                </c:pt>
                <c:pt idx="433">
                  <c:v>10.804</c:v>
                </c:pt>
                <c:pt idx="434">
                  <c:v>10.877000000000001</c:v>
                </c:pt>
                <c:pt idx="435">
                  <c:v>10.877000000000001</c:v>
                </c:pt>
                <c:pt idx="436">
                  <c:v>10.84</c:v>
                </c:pt>
                <c:pt idx="437">
                  <c:v>10.864000000000001</c:v>
                </c:pt>
                <c:pt idx="438">
                  <c:v>10.881333</c:v>
                </c:pt>
                <c:pt idx="439">
                  <c:v>10.883333</c:v>
                </c:pt>
                <c:pt idx="440">
                  <c:v>10.882999999999999</c:v>
                </c:pt>
                <c:pt idx="441">
                  <c:v>10.917999999999999</c:v>
                </c:pt>
                <c:pt idx="442">
                  <c:v>10.878500000000001</c:v>
                </c:pt>
                <c:pt idx="443">
                  <c:v>10.872</c:v>
                </c:pt>
                <c:pt idx="444">
                  <c:v>10.836833</c:v>
                </c:pt>
                <c:pt idx="445">
                  <c:v>10.841666999999999</c:v>
                </c:pt>
                <c:pt idx="446">
                  <c:v>10.803713999999999</c:v>
                </c:pt>
                <c:pt idx="447">
                  <c:v>10.788875000000001</c:v>
                </c:pt>
                <c:pt idx="448">
                  <c:v>10.882</c:v>
                </c:pt>
                <c:pt idx="449">
                  <c:v>10.800750000000001</c:v>
                </c:pt>
                <c:pt idx="450">
                  <c:v>10.695</c:v>
                </c:pt>
                <c:pt idx="451">
                  <c:v>10.758699999999999</c:v>
                </c:pt>
                <c:pt idx="452">
                  <c:v>10.673</c:v>
                </c:pt>
                <c:pt idx="453">
                  <c:v>10.750999999999999</c:v>
                </c:pt>
                <c:pt idx="454">
                  <c:v>10.629</c:v>
                </c:pt>
                <c:pt idx="455">
                  <c:v>10.680999999999999</c:v>
                </c:pt>
                <c:pt idx="456">
                  <c:v>10.875999999999999</c:v>
                </c:pt>
                <c:pt idx="457">
                  <c:v>10.782999999999999</c:v>
                </c:pt>
                <c:pt idx="458">
                  <c:v>10.86</c:v>
                </c:pt>
                <c:pt idx="459">
                  <c:v>10.676500000000001</c:v>
                </c:pt>
                <c:pt idx="460">
                  <c:v>10.67</c:v>
                </c:pt>
                <c:pt idx="461">
                  <c:v>10.7</c:v>
                </c:pt>
                <c:pt idx="462">
                  <c:v>10.664</c:v>
                </c:pt>
                <c:pt idx="463">
                  <c:v>10.7</c:v>
                </c:pt>
                <c:pt idx="464">
                  <c:v>10.933999999999999</c:v>
                </c:pt>
                <c:pt idx="465">
                  <c:v>10.833</c:v>
                </c:pt>
                <c:pt idx="466">
                  <c:v>10.98</c:v>
                </c:pt>
                <c:pt idx="467">
                  <c:v>10.885</c:v>
                </c:pt>
                <c:pt idx="468">
                  <c:v>10.882</c:v>
                </c:pt>
                <c:pt idx="469">
                  <c:v>10.8</c:v>
                </c:pt>
                <c:pt idx="470">
                  <c:v>10.782999999999999</c:v>
                </c:pt>
                <c:pt idx="471">
                  <c:v>10.974</c:v>
                </c:pt>
                <c:pt idx="472">
                  <c:v>11.07</c:v>
                </c:pt>
                <c:pt idx="473">
                  <c:v>11.034000000000001</c:v>
                </c:pt>
                <c:pt idx="474">
                  <c:v>10.973000000000001</c:v>
                </c:pt>
                <c:pt idx="475">
                  <c:v>10.93</c:v>
                </c:pt>
                <c:pt idx="476">
                  <c:v>10.964</c:v>
                </c:pt>
                <c:pt idx="477">
                  <c:v>10.989000000000001</c:v>
                </c:pt>
                <c:pt idx="478">
                  <c:v>11.044</c:v>
                </c:pt>
                <c:pt idx="479">
                  <c:v>11.045</c:v>
                </c:pt>
                <c:pt idx="480">
                  <c:v>11.079000000000001</c:v>
                </c:pt>
                <c:pt idx="481">
                  <c:v>11.108000000000001</c:v>
                </c:pt>
                <c:pt idx="482">
                  <c:v>11.119</c:v>
                </c:pt>
                <c:pt idx="483">
                  <c:v>11.045999999999999</c:v>
                </c:pt>
                <c:pt idx="484">
                  <c:v>11.12</c:v>
                </c:pt>
                <c:pt idx="485">
                  <c:v>11.237</c:v>
                </c:pt>
                <c:pt idx="486">
                  <c:v>11.347</c:v>
                </c:pt>
                <c:pt idx="487">
                  <c:v>11.271000000000001</c:v>
                </c:pt>
                <c:pt idx="488">
                  <c:v>11.266</c:v>
                </c:pt>
                <c:pt idx="489">
                  <c:v>11.358000000000001</c:v>
                </c:pt>
                <c:pt idx="490">
                  <c:v>11.332000000000001</c:v>
                </c:pt>
                <c:pt idx="491">
                  <c:v>11.317</c:v>
                </c:pt>
                <c:pt idx="492">
                  <c:v>11.298999999999999</c:v>
                </c:pt>
                <c:pt idx="493">
                  <c:v>11.257</c:v>
                </c:pt>
                <c:pt idx="494">
                  <c:v>11.225</c:v>
                </c:pt>
                <c:pt idx="495">
                  <c:v>11.24</c:v>
                </c:pt>
                <c:pt idx="496">
                  <c:v>11.06</c:v>
                </c:pt>
                <c:pt idx="497">
                  <c:v>11.009</c:v>
                </c:pt>
                <c:pt idx="498">
                  <c:v>10.95</c:v>
                </c:pt>
                <c:pt idx="499">
                  <c:v>10.896000000000001</c:v>
                </c:pt>
                <c:pt idx="500">
                  <c:v>10.878</c:v>
                </c:pt>
                <c:pt idx="501">
                  <c:v>10.78</c:v>
                </c:pt>
                <c:pt idx="502">
                  <c:v>10.71</c:v>
                </c:pt>
                <c:pt idx="503">
                  <c:v>10.711</c:v>
                </c:pt>
                <c:pt idx="504">
                  <c:v>10.654</c:v>
                </c:pt>
                <c:pt idx="505">
                  <c:v>10.618</c:v>
                </c:pt>
                <c:pt idx="506">
                  <c:v>10.6265</c:v>
                </c:pt>
                <c:pt idx="507">
                  <c:v>10.641999999999999</c:v>
                </c:pt>
                <c:pt idx="508">
                  <c:v>10.695</c:v>
                </c:pt>
                <c:pt idx="509">
                  <c:v>10.692</c:v>
                </c:pt>
                <c:pt idx="510">
                  <c:v>10.686999999999999</c:v>
                </c:pt>
                <c:pt idx="511">
                  <c:v>10.656000000000001</c:v>
                </c:pt>
                <c:pt idx="512">
                  <c:v>10.669</c:v>
                </c:pt>
                <c:pt idx="513">
                  <c:v>10.653</c:v>
                </c:pt>
                <c:pt idx="514">
                  <c:v>10.7</c:v>
                </c:pt>
                <c:pt idx="515">
                  <c:v>10.721</c:v>
                </c:pt>
                <c:pt idx="516">
                  <c:v>10.766999999999999</c:v>
                </c:pt>
                <c:pt idx="517">
                  <c:v>10.769</c:v>
                </c:pt>
                <c:pt idx="518">
                  <c:v>10.683999999999999</c:v>
                </c:pt>
                <c:pt idx="519">
                  <c:v>10.689</c:v>
                </c:pt>
                <c:pt idx="520">
                  <c:v>10.701000000000001</c:v>
                </c:pt>
                <c:pt idx="521">
                  <c:v>10.673249999999999</c:v>
                </c:pt>
                <c:pt idx="522">
                  <c:v>10.676570999999999</c:v>
                </c:pt>
                <c:pt idx="523">
                  <c:v>10.659750000000001</c:v>
                </c:pt>
                <c:pt idx="524">
                  <c:v>10.649832999999999</c:v>
                </c:pt>
                <c:pt idx="525">
                  <c:v>10.648332999999999</c:v>
                </c:pt>
                <c:pt idx="526">
                  <c:v>10.63</c:v>
                </c:pt>
                <c:pt idx="527">
                  <c:v>10.885</c:v>
                </c:pt>
                <c:pt idx="528">
                  <c:v>10.853</c:v>
                </c:pt>
                <c:pt idx="529">
                  <c:v>10.88</c:v>
                </c:pt>
                <c:pt idx="530">
                  <c:v>10.881</c:v>
                </c:pt>
                <c:pt idx="531">
                  <c:v>10.82</c:v>
                </c:pt>
                <c:pt idx="532">
                  <c:v>10.869</c:v>
                </c:pt>
                <c:pt idx="533">
                  <c:v>10.911</c:v>
                </c:pt>
                <c:pt idx="534">
                  <c:v>10.925000000000001</c:v>
                </c:pt>
                <c:pt idx="535">
                  <c:v>10.938000000000001</c:v>
                </c:pt>
                <c:pt idx="536">
                  <c:v>10.936999999999999</c:v>
                </c:pt>
                <c:pt idx="537">
                  <c:v>10.920999999999999</c:v>
                </c:pt>
                <c:pt idx="538">
                  <c:v>10.984</c:v>
                </c:pt>
                <c:pt idx="539">
                  <c:v>10.978999999999999</c:v>
                </c:pt>
                <c:pt idx="540">
                  <c:v>10.962</c:v>
                </c:pt>
                <c:pt idx="541">
                  <c:v>10.936999999999999</c:v>
                </c:pt>
                <c:pt idx="542">
                  <c:v>10.942</c:v>
                </c:pt>
                <c:pt idx="543">
                  <c:v>10.895</c:v>
                </c:pt>
                <c:pt idx="544">
                  <c:v>10.916</c:v>
                </c:pt>
                <c:pt idx="545">
                  <c:v>10.837999999999999</c:v>
                </c:pt>
                <c:pt idx="546">
                  <c:v>10.847</c:v>
                </c:pt>
                <c:pt idx="547">
                  <c:v>10.766999999999999</c:v>
                </c:pt>
                <c:pt idx="548">
                  <c:v>10.773</c:v>
                </c:pt>
                <c:pt idx="549">
                  <c:v>10.779</c:v>
                </c:pt>
                <c:pt idx="550">
                  <c:v>10.792999999999999</c:v>
                </c:pt>
                <c:pt idx="551">
                  <c:v>10.802</c:v>
                </c:pt>
                <c:pt idx="552">
                  <c:v>10.801</c:v>
                </c:pt>
                <c:pt idx="553">
                  <c:v>10.771000000000001</c:v>
                </c:pt>
                <c:pt idx="554">
                  <c:v>10.725</c:v>
                </c:pt>
                <c:pt idx="555">
                  <c:v>10.746</c:v>
                </c:pt>
                <c:pt idx="556">
                  <c:v>10.726000000000001</c:v>
                </c:pt>
                <c:pt idx="557">
                  <c:v>10.749000000000001</c:v>
                </c:pt>
                <c:pt idx="558">
                  <c:v>10.881</c:v>
                </c:pt>
                <c:pt idx="559">
                  <c:v>10.855</c:v>
                </c:pt>
                <c:pt idx="560">
                  <c:v>10.911</c:v>
                </c:pt>
                <c:pt idx="561">
                  <c:v>10.885</c:v>
                </c:pt>
                <c:pt idx="562">
                  <c:v>10.884</c:v>
                </c:pt>
                <c:pt idx="563">
                  <c:v>11.05</c:v>
                </c:pt>
                <c:pt idx="564">
                  <c:v>11.185</c:v>
                </c:pt>
                <c:pt idx="565">
                  <c:v>11.153</c:v>
                </c:pt>
                <c:pt idx="566">
                  <c:v>11.17</c:v>
                </c:pt>
                <c:pt idx="567">
                  <c:v>11.179</c:v>
                </c:pt>
                <c:pt idx="568">
                  <c:v>11.170999999999999</c:v>
                </c:pt>
                <c:pt idx="569">
                  <c:v>11.202</c:v>
                </c:pt>
                <c:pt idx="570">
                  <c:v>11.291</c:v>
                </c:pt>
                <c:pt idx="571">
                  <c:v>11.419</c:v>
                </c:pt>
                <c:pt idx="572">
                  <c:v>11.423999999999999</c:v>
                </c:pt>
                <c:pt idx="573">
                  <c:v>11.403</c:v>
                </c:pt>
                <c:pt idx="574">
                  <c:v>11.214</c:v>
                </c:pt>
                <c:pt idx="575">
                  <c:v>11.177</c:v>
                </c:pt>
                <c:pt idx="576">
                  <c:v>10.942</c:v>
                </c:pt>
                <c:pt idx="577">
                  <c:v>10.917</c:v>
                </c:pt>
                <c:pt idx="578">
                  <c:v>10.8345</c:v>
                </c:pt>
                <c:pt idx="579">
                  <c:v>10.846</c:v>
                </c:pt>
                <c:pt idx="580">
                  <c:v>10.868</c:v>
                </c:pt>
                <c:pt idx="581">
                  <c:v>10.920999999999999</c:v>
                </c:pt>
                <c:pt idx="582">
                  <c:v>10.795500000000001</c:v>
                </c:pt>
                <c:pt idx="583">
                  <c:v>10.792999999999999</c:v>
                </c:pt>
                <c:pt idx="584">
                  <c:v>10.766999999999999</c:v>
                </c:pt>
                <c:pt idx="585">
                  <c:v>10.76</c:v>
                </c:pt>
                <c:pt idx="586">
                  <c:v>10.765000000000001</c:v>
                </c:pt>
                <c:pt idx="587">
                  <c:v>10.76</c:v>
                </c:pt>
                <c:pt idx="588">
                  <c:v>10.76</c:v>
                </c:pt>
                <c:pt idx="589">
                  <c:v>10.651999999999999</c:v>
                </c:pt>
                <c:pt idx="590">
                  <c:v>10.689</c:v>
                </c:pt>
                <c:pt idx="591">
                  <c:v>10.71</c:v>
                </c:pt>
                <c:pt idx="592">
                  <c:v>10.803000000000001</c:v>
                </c:pt>
                <c:pt idx="593">
                  <c:v>10.839</c:v>
                </c:pt>
                <c:pt idx="594">
                  <c:v>10.901</c:v>
                </c:pt>
                <c:pt idx="595">
                  <c:v>10.887</c:v>
                </c:pt>
                <c:pt idx="596">
                  <c:v>10.791</c:v>
                </c:pt>
                <c:pt idx="597">
                  <c:v>10.926</c:v>
                </c:pt>
                <c:pt idx="598">
                  <c:v>10.891</c:v>
                </c:pt>
                <c:pt idx="599">
                  <c:v>10.999000000000001</c:v>
                </c:pt>
                <c:pt idx="600">
                  <c:v>11</c:v>
                </c:pt>
                <c:pt idx="601">
                  <c:v>10.988</c:v>
                </c:pt>
                <c:pt idx="602">
                  <c:v>10.978999999999999</c:v>
                </c:pt>
                <c:pt idx="603">
                  <c:v>10.872999999999999</c:v>
                </c:pt>
                <c:pt idx="604">
                  <c:v>10.827999999999999</c:v>
                </c:pt>
                <c:pt idx="605">
                  <c:v>10.891999999999999</c:v>
                </c:pt>
                <c:pt idx="606">
                  <c:v>10.829000000000001</c:v>
                </c:pt>
                <c:pt idx="607">
                  <c:v>10.77</c:v>
                </c:pt>
                <c:pt idx="608">
                  <c:v>10.64</c:v>
                </c:pt>
                <c:pt idx="609">
                  <c:v>10.714</c:v>
                </c:pt>
                <c:pt idx="610">
                  <c:v>10.759</c:v>
                </c:pt>
                <c:pt idx="611">
                  <c:v>10.846</c:v>
                </c:pt>
                <c:pt idx="612">
                  <c:v>10.73</c:v>
                </c:pt>
                <c:pt idx="613">
                  <c:v>10.728999999999999</c:v>
                </c:pt>
                <c:pt idx="614">
                  <c:v>10.991</c:v>
                </c:pt>
                <c:pt idx="615">
                  <c:v>10.836</c:v>
                </c:pt>
                <c:pt idx="616">
                  <c:v>11.144</c:v>
                </c:pt>
                <c:pt idx="617">
                  <c:v>11.204000000000001</c:v>
                </c:pt>
                <c:pt idx="618">
                  <c:v>11.208</c:v>
                </c:pt>
                <c:pt idx="619">
                  <c:v>11.208</c:v>
                </c:pt>
                <c:pt idx="620">
                  <c:v>11.211</c:v>
                </c:pt>
                <c:pt idx="621">
                  <c:v>11.209</c:v>
                </c:pt>
                <c:pt idx="622">
                  <c:v>11.131</c:v>
                </c:pt>
                <c:pt idx="623">
                  <c:v>11.05</c:v>
                </c:pt>
                <c:pt idx="624">
                  <c:v>10.907999999999999</c:v>
                </c:pt>
                <c:pt idx="625">
                  <c:v>11.144</c:v>
                </c:pt>
                <c:pt idx="626">
                  <c:v>11.204000000000001</c:v>
                </c:pt>
                <c:pt idx="627">
                  <c:v>11.208</c:v>
                </c:pt>
                <c:pt idx="628">
                  <c:v>11.208</c:v>
                </c:pt>
                <c:pt idx="629">
                  <c:v>11.211</c:v>
                </c:pt>
                <c:pt idx="630">
                  <c:v>11.209</c:v>
                </c:pt>
                <c:pt idx="631">
                  <c:v>11.131</c:v>
                </c:pt>
                <c:pt idx="632">
                  <c:v>11.05</c:v>
                </c:pt>
                <c:pt idx="633">
                  <c:v>10.907999999999999</c:v>
                </c:pt>
                <c:pt idx="634">
                  <c:v>10.787000000000001</c:v>
                </c:pt>
                <c:pt idx="635">
                  <c:v>10.78</c:v>
                </c:pt>
                <c:pt idx="636">
                  <c:v>10.723000000000001</c:v>
                </c:pt>
                <c:pt idx="638">
                  <c:v>10.9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20-4E84-AB3A-1DD5A43D9B9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Index!$M$116:$M$120</c:f>
              <c:numCache>
                <c:formatCode>General</c:formatCode>
                <c:ptCount val="5"/>
                <c:pt idx="0">
                  <c:v>2457866.5671000001</c:v>
                </c:pt>
                <c:pt idx="1">
                  <c:v>2457866.8029</c:v>
                </c:pt>
                <c:pt idx="2">
                  <c:v>2457869.9843000001</c:v>
                </c:pt>
                <c:pt idx="3">
                  <c:v>2457900.4484000001</c:v>
                </c:pt>
                <c:pt idx="4">
                  <c:v>2457900.4942000001</c:v>
                </c:pt>
              </c:numCache>
            </c:numRef>
          </c:xVal>
          <c:yVal>
            <c:numRef>
              <c:f>Index!$N$116:$N$120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20-4E84-AB3A-1DD5A43D9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209472"/>
        <c:axId val="721214568"/>
      </c:scatterChart>
      <c:scatterChart>
        <c:scatterStyle val="lineMarker"/>
        <c:varyColors val="0"/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B!$A:$A</c:f>
              <c:numCache>
                <c:formatCode>General</c:formatCode>
                <c:ptCount val="1048576"/>
                <c:pt idx="0">
                  <c:v>2456855.4426699998</c:v>
                </c:pt>
                <c:pt idx="1">
                  <c:v>2456863.4698600001</c:v>
                </c:pt>
                <c:pt idx="2">
                  <c:v>2456869.4380299998</c:v>
                </c:pt>
                <c:pt idx="3">
                  <c:v>2456870.4469300001</c:v>
                </c:pt>
                <c:pt idx="4">
                  <c:v>2456872.49474</c:v>
                </c:pt>
                <c:pt idx="5">
                  <c:v>2456874.45095</c:v>
                </c:pt>
                <c:pt idx="6">
                  <c:v>2456883.4152799998</c:v>
                </c:pt>
                <c:pt idx="7">
                  <c:v>2456887.3869599998</c:v>
                </c:pt>
                <c:pt idx="8">
                  <c:v>2456890.3974100002</c:v>
                </c:pt>
                <c:pt idx="9">
                  <c:v>2456901.3776600002</c:v>
                </c:pt>
                <c:pt idx="10">
                  <c:v>2456912.4325000001</c:v>
                </c:pt>
                <c:pt idx="11">
                  <c:v>2456915.3933100002</c:v>
                </c:pt>
                <c:pt idx="12">
                  <c:v>2456921.4440899999</c:v>
                </c:pt>
                <c:pt idx="13">
                  <c:v>2456927.3422300001</c:v>
                </c:pt>
                <c:pt idx="14">
                  <c:v>2456948.3155299998</c:v>
                </c:pt>
                <c:pt idx="15">
                  <c:v>2456957.3208300001</c:v>
                </c:pt>
                <c:pt idx="16">
                  <c:v>2456989.3382899999</c:v>
                </c:pt>
                <c:pt idx="17">
                  <c:v>2457023.2757899999</c:v>
                </c:pt>
                <c:pt idx="18">
                  <c:v>2457219.4426799999</c:v>
                </c:pt>
                <c:pt idx="19">
                  <c:v>2457262.4629799998</c:v>
                </c:pt>
                <c:pt idx="20">
                  <c:v>2457290.3519199998</c:v>
                </c:pt>
                <c:pt idx="21">
                  <c:v>2457472.6291700001</c:v>
                </c:pt>
                <c:pt idx="22">
                  <c:v>2457574.49028</c:v>
                </c:pt>
                <c:pt idx="23">
                  <c:v>2457583.9301800001</c:v>
                </c:pt>
                <c:pt idx="24">
                  <c:v>2457583.9306200002</c:v>
                </c:pt>
                <c:pt idx="25">
                  <c:v>2457583.9310499998</c:v>
                </c:pt>
                <c:pt idx="26">
                  <c:v>2457583.9358299999</c:v>
                </c:pt>
                <c:pt idx="27">
                  <c:v>2457583.9362699999</c:v>
                </c:pt>
                <c:pt idx="28">
                  <c:v>2457583.9367</c:v>
                </c:pt>
                <c:pt idx="29">
                  <c:v>2457584.85543</c:v>
                </c:pt>
                <c:pt idx="30">
                  <c:v>2457584.8558700001</c:v>
                </c:pt>
                <c:pt idx="31">
                  <c:v>2457584.8563100002</c:v>
                </c:pt>
                <c:pt idx="32">
                  <c:v>2457584.8609699998</c:v>
                </c:pt>
                <c:pt idx="33">
                  <c:v>2457584.8613900002</c:v>
                </c:pt>
                <c:pt idx="34">
                  <c:v>2457584.8618200002</c:v>
                </c:pt>
                <c:pt idx="35">
                  <c:v>2457586.8668300002</c:v>
                </c:pt>
                <c:pt idx="36">
                  <c:v>2457586.8672699998</c:v>
                </c:pt>
                <c:pt idx="37">
                  <c:v>2457586.8676999998</c:v>
                </c:pt>
                <c:pt idx="38">
                  <c:v>2457586.8725200002</c:v>
                </c:pt>
                <c:pt idx="39">
                  <c:v>2457586.8729599998</c:v>
                </c:pt>
                <c:pt idx="40">
                  <c:v>2457586.8733899998</c:v>
                </c:pt>
                <c:pt idx="41">
                  <c:v>2457588.92686</c:v>
                </c:pt>
                <c:pt idx="42">
                  <c:v>2457588.9273000001</c:v>
                </c:pt>
                <c:pt idx="43">
                  <c:v>2457588.9277300001</c:v>
                </c:pt>
                <c:pt idx="44">
                  <c:v>2457588.93248</c:v>
                </c:pt>
                <c:pt idx="45">
                  <c:v>2457588.9329200001</c:v>
                </c:pt>
                <c:pt idx="46">
                  <c:v>2457588.9333500001</c:v>
                </c:pt>
                <c:pt idx="47">
                  <c:v>2457589.8993700002</c:v>
                </c:pt>
                <c:pt idx="48">
                  <c:v>2457589.8997999998</c:v>
                </c:pt>
                <c:pt idx="49">
                  <c:v>2457589.9002399999</c:v>
                </c:pt>
                <c:pt idx="50">
                  <c:v>2457589.90496</c:v>
                </c:pt>
                <c:pt idx="51">
                  <c:v>2457589.90539</c:v>
                </c:pt>
                <c:pt idx="52">
                  <c:v>2457589.90582</c:v>
                </c:pt>
                <c:pt idx="53">
                  <c:v>2457591.9585000002</c:v>
                </c:pt>
                <c:pt idx="54">
                  <c:v>2457591.9589399998</c:v>
                </c:pt>
                <c:pt idx="55">
                  <c:v>2457591.9593699998</c:v>
                </c:pt>
                <c:pt idx="56">
                  <c:v>2457591.9640600001</c:v>
                </c:pt>
                <c:pt idx="57">
                  <c:v>2457591.9644800001</c:v>
                </c:pt>
                <c:pt idx="58">
                  <c:v>2457591.9649200002</c:v>
                </c:pt>
                <c:pt idx="59">
                  <c:v>2457593.8976400001</c:v>
                </c:pt>
                <c:pt idx="60">
                  <c:v>2457593.8981499998</c:v>
                </c:pt>
                <c:pt idx="61">
                  <c:v>2457593.8985799998</c:v>
                </c:pt>
                <c:pt idx="62">
                  <c:v>2457599.36944</c:v>
                </c:pt>
                <c:pt idx="63">
                  <c:v>2457472.6291700001</c:v>
                </c:pt>
                <c:pt idx="64">
                  <c:v>2457574.49028</c:v>
                </c:pt>
                <c:pt idx="65">
                  <c:v>2457584.39604</c:v>
                </c:pt>
                <c:pt idx="66">
                  <c:v>2457586.87011</c:v>
                </c:pt>
                <c:pt idx="67">
                  <c:v>2457588.9285900001</c:v>
                </c:pt>
                <c:pt idx="68">
                  <c:v>2457589.66023</c:v>
                </c:pt>
                <c:pt idx="69">
                  <c:v>2457591.9617099999</c:v>
                </c:pt>
                <c:pt idx="70">
                  <c:v>2457593.89812</c:v>
                </c:pt>
                <c:pt idx="71">
                  <c:v>2457599.36944</c:v>
                </c:pt>
                <c:pt idx="72">
                  <c:v>2457628.3131900001</c:v>
                </c:pt>
                <c:pt idx="73">
                  <c:v>2457639.3409699998</c:v>
                </c:pt>
                <c:pt idx="74">
                  <c:v>2457659.2638900001</c:v>
                </c:pt>
                <c:pt idx="75">
                  <c:v>2457900.4467000002</c:v>
                </c:pt>
                <c:pt idx="76">
                  <c:v>2457980.3548599998</c:v>
                </c:pt>
                <c:pt idx="77">
                  <c:v>2457996.3062499999</c:v>
                </c:pt>
                <c:pt idx="78">
                  <c:v>2458056.3213800001</c:v>
                </c:pt>
              </c:numCache>
            </c:numRef>
          </c:xVal>
          <c:yVal>
            <c:numRef>
              <c:f>B!$C:$C</c:f>
              <c:numCache>
                <c:formatCode>0.00</c:formatCode>
                <c:ptCount val="1048576"/>
                <c:pt idx="0">
                  <c:v>11.973000000000001</c:v>
                </c:pt>
                <c:pt idx="1">
                  <c:v>12.019</c:v>
                </c:pt>
                <c:pt idx="2">
                  <c:v>12.016999999999999</c:v>
                </c:pt>
                <c:pt idx="3">
                  <c:v>12.05</c:v>
                </c:pt>
                <c:pt idx="4">
                  <c:v>12.068</c:v>
                </c:pt>
                <c:pt idx="5">
                  <c:v>12.026</c:v>
                </c:pt>
                <c:pt idx="6">
                  <c:v>12.074999999999999</c:v>
                </c:pt>
                <c:pt idx="7">
                  <c:v>12.081</c:v>
                </c:pt>
                <c:pt idx="8">
                  <c:v>12.073</c:v>
                </c:pt>
                <c:pt idx="9">
                  <c:v>12.096</c:v>
                </c:pt>
                <c:pt idx="10">
                  <c:v>12.095000000000001</c:v>
                </c:pt>
                <c:pt idx="11">
                  <c:v>12.086</c:v>
                </c:pt>
                <c:pt idx="12">
                  <c:v>12.067</c:v>
                </c:pt>
                <c:pt idx="13">
                  <c:v>12.055999999999999</c:v>
                </c:pt>
                <c:pt idx="14">
                  <c:v>11.893000000000001</c:v>
                </c:pt>
                <c:pt idx="15">
                  <c:v>12.012</c:v>
                </c:pt>
                <c:pt idx="16">
                  <c:v>12.013</c:v>
                </c:pt>
                <c:pt idx="17">
                  <c:v>12.097</c:v>
                </c:pt>
                <c:pt idx="18">
                  <c:v>12.586</c:v>
                </c:pt>
                <c:pt idx="19">
                  <c:v>12.622</c:v>
                </c:pt>
                <c:pt idx="20">
                  <c:v>12.590999999999999</c:v>
                </c:pt>
                <c:pt idx="21">
                  <c:v>11.86</c:v>
                </c:pt>
                <c:pt idx="22">
                  <c:v>11.99</c:v>
                </c:pt>
                <c:pt idx="23">
                  <c:v>12.036</c:v>
                </c:pt>
                <c:pt idx="24">
                  <c:v>12.032</c:v>
                </c:pt>
                <c:pt idx="25">
                  <c:v>12.036</c:v>
                </c:pt>
                <c:pt idx="26">
                  <c:v>12.055999999999999</c:v>
                </c:pt>
                <c:pt idx="27">
                  <c:v>12.037000000000001</c:v>
                </c:pt>
                <c:pt idx="28">
                  <c:v>12.047000000000001</c:v>
                </c:pt>
                <c:pt idx="29">
                  <c:v>12.061</c:v>
                </c:pt>
                <c:pt idx="30">
                  <c:v>12.066000000000001</c:v>
                </c:pt>
                <c:pt idx="31">
                  <c:v>12.061</c:v>
                </c:pt>
                <c:pt idx="32">
                  <c:v>12.044</c:v>
                </c:pt>
                <c:pt idx="33">
                  <c:v>12.061999999999999</c:v>
                </c:pt>
                <c:pt idx="34">
                  <c:v>12.065</c:v>
                </c:pt>
                <c:pt idx="35">
                  <c:v>12.044</c:v>
                </c:pt>
                <c:pt idx="36">
                  <c:v>12.032</c:v>
                </c:pt>
                <c:pt idx="37">
                  <c:v>12.04</c:v>
                </c:pt>
                <c:pt idx="38">
                  <c:v>12.04</c:v>
                </c:pt>
                <c:pt idx="39">
                  <c:v>12.06</c:v>
                </c:pt>
                <c:pt idx="40">
                  <c:v>12.032</c:v>
                </c:pt>
                <c:pt idx="41">
                  <c:v>12.023</c:v>
                </c:pt>
                <c:pt idx="42">
                  <c:v>12.018000000000001</c:v>
                </c:pt>
                <c:pt idx="43">
                  <c:v>12.047000000000001</c:v>
                </c:pt>
                <c:pt idx="44">
                  <c:v>12.045999999999999</c:v>
                </c:pt>
                <c:pt idx="45">
                  <c:v>12.010999999999999</c:v>
                </c:pt>
                <c:pt idx="46">
                  <c:v>12.006</c:v>
                </c:pt>
                <c:pt idx="47">
                  <c:v>12.036</c:v>
                </c:pt>
                <c:pt idx="48">
                  <c:v>12.048999999999999</c:v>
                </c:pt>
                <c:pt idx="49">
                  <c:v>12.051</c:v>
                </c:pt>
                <c:pt idx="50">
                  <c:v>12.032999999999999</c:v>
                </c:pt>
                <c:pt idx="51">
                  <c:v>12.038</c:v>
                </c:pt>
                <c:pt idx="52">
                  <c:v>12.022</c:v>
                </c:pt>
                <c:pt idx="53">
                  <c:v>12.01</c:v>
                </c:pt>
                <c:pt idx="54">
                  <c:v>12.02</c:v>
                </c:pt>
                <c:pt idx="55">
                  <c:v>12.037000000000001</c:v>
                </c:pt>
                <c:pt idx="56">
                  <c:v>12.022</c:v>
                </c:pt>
                <c:pt idx="57">
                  <c:v>11.987</c:v>
                </c:pt>
                <c:pt idx="58">
                  <c:v>12.010999999999999</c:v>
                </c:pt>
                <c:pt idx="59">
                  <c:v>12.007999999999999</c:v>
                </c:pt>
                <c:pt idx="60">
                  <c:v>12.018000000000001</c:v>
                </c:pt>
                <c:pt idx="61">
                  <c:v>12.015000000000001</c:v>
                </c:pt>
                <c:pt idx="62">
                  <c:v>11.91</c:v>
                </c:pt>
                <c:pt idx="63">
                  <c:v>11.86</c:v>
                </c:pt>
                <c:pt idx="64">
                  <c:v>11.99</c:v>
                </c:pt>
                <c:pt idx="65">
                  <c:v>12.05025</c:v>
                </c:pt>
                <c:pt idx="66">
                  <c:v>12.041333</c:v>
                </c:pt>
                <c:pt idx="67">
                  <c:v>12.0335</c:v>
                </c:pt>
                <c:pt idx="68">
                  <c:v>12.030749999999999</c:v>
                </c:pt>
                <c:pt idx="69">
                  <c:v>12.0145</c:v>
                </c:pt>
                <c:pt idx="70">
                  <c:v>12.013667</c:v>
                </c:pt>
                <c:pt idx="71">
                  <c:v>11.91</c:v>
                </c:pt>
                <c:pt idx="72">
                  <c:v>12.08</c:v>
                </c:pt>
                <c:pt idx="73">
                  <c:v>12.06</c:v>
                </c:pt>
                <c:pt idx="74">
                  <c:v>12.02</c:v>
                </c:pt>
                <c:pt idx="75">
                  <c:v>12.176</c:v>
                </c:pt>
                <c:pt idx="76">
                  <c:v>12.36</c:v>
                </c:pt>
                <c:pt idx="77">
                  <c:v>12.49</c:v>
                </c:pt>
                <c:pt idx="78">
                  <c:v>12.683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20-4E84-AB3A-1DD5A43D9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208688"/>
        <c:axId val="721211824"/>
      </c:scatterChart>
      <c:valAx>
        <c:axId val="721209472"/>
        <c:scaling>
          <c:orientation val="minMax"/>
          <c:min val="2457200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1214568"/>
        <c:crosses val="max"/>
        <c:crossBetween val="midCat"/>
        <c:majorUnit val="365"/>
      </c:valAx>
      <c:valAx>
        <c:axId val="721214568"/>
        <c:scaling>
          <c:orientation val="maxMin"/>
          <c:max val="12"/>
          <c:min val="10.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1209472"/>
        <c:crosses val="autoZero"/>
        <c:crossBetween val="midCat"/>
        <c:majorUnit val="0.5"/>
      </c:valAx>
      <c:valAx>
        <c:axId val="721211824"/>
        <c:scaling>
          <c:orientation val="maxMin"/>
          <c:max val="13"/>
          <c:min val="11.5"/>
        </c:scaling>
        <c:delete val="1"/>
        <c:axPos val="r"/>
        <c:numFmt formatCode="0.00" sourceLinked="1"/>
        <c:majorTickMark val="in"/>
        <c:minorTickMark val="none"/>
        <c:tickLblPos val="nextTo"/>
        <c:crossAx val="721208688"/>
        <c:crosses val="max"/>
        <c:crossBetween val="midCat"/>
      </c:valAx>
      <c:valAx>
        <c:axId val="72120868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21211824"/>
        <c:crosses val="autoZero"/>
        <c:crossBetween val="midCat"/>
      </c:valAx>
      <c:spPr>
        <a:noFill/>
        <a:ln w="3175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Eclipse!$K$1:$K$36</c:f>
              <c:numCache>
                <c:formatCode>General</c:formatCode>
                <c:ptCount val="36"/>
                <c:pt idx="0">
                  <c:v>7.4691028343799815E-2</c:v>
                </c:pt>
                <c:pt idx="1">
                  <c:v>8.2931951276737692E-2</c:v>
                </c:pt>
                <c:pt idx="2">
                  <c:v>9.2215155774251656E-2</c:v>
                </c:pt>
                <c:pt idx="3">
                  <c:v>0.10391918482081408</c:v>
                </c:pt>
                <c:pt idx="4">
                  <c:v>0.1379038416492584</c:v>
                </c:pt>
                <c:pt idx="5">
                  <c:v>0.14022148044018223</c:v>
                </c:pt>
                <c:pt idx="6">
                  <c:v>0.16270344342932219</c:v>
                </c:pt>
                <c:pt idx="7">
                  <c:v>0.17416842351858719</c:v>
                </c:pt>
                <c:pt idx="8">
                  <c:v>0.1928651909113519</c:v>
                </c:pt>
                <c:pt idx="9">
                  <c:v>0.20923073319284313</c:v>
                </c:pt>
                <c:pt idx="10">
                  <c:v>0.27070625439191787</c:v>
                </c:pt>
                <c:pt idx="11">
                  <c:v>0.34079573670623375</c:v>
                </c:pt>
                <c:pt idx="12">
                  <c:v>0.35715472007486326</c:v>
                </c:pt>
                <c:pt idx="13">
                  <c:v>0.402771726399763</c:v>
                </c:pt>
                <c:pt idx="14">
                  <c:v>0.42877219489318108</c:v>
                </c:pt>
                <c:pt idx="15">
                  <c:v>0.43902201920814932</c:v>
                </c:pt>
                <c:pt idx="16">
                  <c:v>0.45426680721505264</c:v>
                </c:pt>
                <c:pt idx="17">
                  <c:v>0.47071234481151691</c:v>
                </c:pt>
                <c:pt idx="18">
                  <c:v>0.4905819864136447</c:v>
                </c:pt>
                <c:pt idx="19">
                  <c:v>0.50927231201680101</c:v>
                </c:pt>
                <c:pt idx="20">
                  <c:v>0.53029948465701082</c:v>
                </c:pt>
                <c:pt idx="21">
                  <c:v>0.53845256500364513</c:v>
                </c:pt>
                <c:pt idx="22">
                  <c:v>0.57000456781469921</c:v>
                </c:pt>
                <c:pt idx="23">
                  <c:v>0.60751182946823334</c:v>
                </c:pt>
                <c:pt idx="24">
                  <c:v>0.74145209650984967</c:v>
                </c:pt>
                <c:pt idx="25">
                  <c:v>0.77531869290243804</c:v>
                </c:pt>
                <c:pt idx="26">
                  <c:v>0.77559486999298599</c:v>
                </c:pt>
                <c:pt idx="27">
                  <c:v>0.81505528226759694</c:v>
                </c:pt>
                <c:pt idx="28">
                  <c:v>0.83270238931854834</c:v>
                </c:pt>
                <c:pt idx="29">
                  <c:v>0.87851944249223735</c:v>
                </c:pt>
                <c:pt idx="30">
                  <c:v>0.89813937690339429</c:v>
                </c:pt>
                <c:pt idx="31">
                  <c:v>0.92972194893429005</c:v>
                </c:pt>
                <c:pt idx="32">
                  <c:v>0.94841555399387545</c:v>
                </c:pt>
                <c:pt idx="33">
                  <c:v>0.96950445069110458</c:v>
                </c:pt>
                <c:pt idx="34">
                  <c:v>0.97807390489586155</c:v>
                </c:pt>
                <c:pt idx="35">
                  <c:v>0.97993944717713433</c:v>
                </c:pt>
              </c:numCache>
            </c:numRef>
          </c:xVal>
          <c:yVal>
            <c:numRef>
              <c:f>Eclipse!$L$1:$L$36</c:f>
              <c:numCache>
                <c:formatCode>General</c:formatCode>
                <c:ptCount val="3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20F-4E2F-B8A2-1DB99ACFF7F2}"/>
            </c:ext>
          </c:extLst>
        </c:ser>
        <c:ser>
          <c:idx val="0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Eclipse!$M$1:$M$36</c:f>
              <c:numCache>
                <c:formatCode>General</c:formatCode>
                <c:ptCount val="36"/>
                <c:pt idx="0">
                  <c:v>1.0561021318657993E-3</c:v>
                </c:pt>
                <c:pt idx="1">
                  <c:v>2.6814359334807136E-2</c:v>
                </c:pt>
                <c:pt idx="2">
                  <c:v>3.499718903744764E-2</c:v>
                </c:pt>
                <c:pt idx="3">
                  <c:v>3.6233661279084117E-2</c:v>
                </c:pt>
                <c:pt idx="4">
                  <c:v>4.0873506675833227E-2</c:v>
                </c:pt>
                <c:pt idx="5">
                  <c:v>4.7859100491841389E-2</c:v>
                </c:pt>
                <c:pt idx="6">
                  <c:v>0.13506898571067083</c:v>
                </c:pt>
                <c:pt idx="7">
                  <c:v>0.16315050363085959</c:v>
                </c:pt>
                <c:pt idx="8">
                  <c:v>0.19939587725460584</c:v>
                </c:pt>
                <c:pt idx="9">
                  <c:v>0.28853701100983287</c:v>
                </c:pt>
                <c:pt idx="10">
                  <c:v>0.29051475755468559</c:v>
                </c:pt>
                <c:pt idx="11">
                  <c:v>0.29991848208010197</c:v>
                </c:pt>
                <c:pt idx="12">
                  <c:v>0.31393640196761652</c:v>
                </c:pt>
                <c:pt idx="13">
                  <c:v>0.32213949402672171</c:v>
                </c:pt>
                <c:pt idx="14">
                  <c:v>0.34433380182726481</c:v>
                </c:pt>
                <c:pt idx="15">
                  <c:v>0.34546814242220591</c:v>
                </c:pt>
                <c:pt idx="16">
                  <c:v>0.41229597095340864</c:v>
                </c:pt>
                <c:pt idx="17">
                  <c:v>0.42037983134198953</c:v>
                </c:pt>
                <c:pt idx="18">
                  <c:v>0.46606020145212312</c:v>
                </c:pt>
                <c:pt idx="19">
                  <c:v>0.47419910986161184</c:v>
                </c:pt>
                <c:pt idx="20">
                  <c:v>0.61751546029494264</c:v>
                </c:pt>
                <c:pt idx="21">
                  <c:v>0.72061267275687158</c:v>
                </c:pt>
                <c:pt idx="22">
                  <c:v>0.81510787069569446</c:v>
                </c:pt>
              </c:numCache>
            </c:numRef>
          </c:xVal>
          <c:yVal>
            <c:numRef>
              <c:f>Eclipse!$N$1:$N$36</c:f>
              <c:numCache>
                <c:formatCode>General</c:formatCode>
                <c:ptCount val="36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F-4E2F-B8A2-1DB99ACFF7F2}"/>
            </c:ext>
          </c:extLst>
        </c:ser>
        <c:ser>
          <c:idx val="2"/>
          <c:order val="2"/>
          <c:spPr>
            <a:ln w="19050">
              <a:noFill/>
            </a:ln>
          </c:spPr>
          <c:xVal>
            <c:numRef>
              <c:f>Eclipse!$O$1:$O$3</c:f>
              <c:numCache>
                <c:formatCode>General</c:formatCode>
                <c:ptCount val="3"/>
                <c:pt idx="0">
                  <c:v>0.18446802529854622</c:v>
                </c:pt>
                <c:pt idx="1">
                  <c:v>0.24733063949400247</c:v>
                </c:pt>
                <c:pt idx="2">
                  <c:v>0.26257683298208079</c:v>
                </c:pt>
              </c:numCache>
            </c:numRef>
          </c:xVal>
          <c:yVal>
            <c:numRef>
              <c:f>Eclipse!$P$1:$P$3</c:f>
              <c:numCache>
                <c:formatCode>General</c:formatCode>
                <c:ptCount val="3"/>
                <c:pt idx="0">
                  <c:v>19</c:v>
                </c:pt>
                <c:pt idx="1">
                  <c:v>19</c:v>
                </c:pt>
                <c:pt idx="2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F-4E2F-B8A2-1DB99ACFF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173552"/>
        <c:axId val="733173880"/>
      </c:scatterChart>
      <c:valAx>
        <c:axId val="73317355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3173880"/>
        <c:crosses val="autoZero"/>
        <c:crossBetween val="midCat"/>
        <c:minorUnit val="1.0000000000000002E-2"/>
      </c:valAx>
      <c:valAx>
        <c:axId val="733173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3173552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206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4"/>
              <c:spPr>
                <a:solidFill>
                  <a:srgbClr val="FFFF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3-53D9-48F3-9A14-C827ED1820E8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FFFF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4-53D9-48F3-9A14-C827ED1820E8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FFFF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5-53D9-48F3-9A14-C827ED1820E8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FFFF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6-53D9-48F3-9A14-C827ED1820E8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FFFF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7-53D9-48F3-9A14-C827ED1820E8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FFFF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8-53D9-48F3-9A14-C827ED1820E8}"/>
              </c:ext>
            </c:extLst>
          </c:dPt>
          <c:dPt>
            <c:idx val="6"/>
            <c:marker>
              <c:symbol val="circle"/>
              <c:size val="4"/>
              <c:spPr>
                <a:solidFill>
                  <a:srgbClr val="FFFF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9-53D9-48F3-9A14-C827ED1820E8}"/>
              </c:ext>
            </c:extLst>
          </c:dPt>
          <c:dPt>
            <c:idx val="7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A-53D9-48F3-9A14-C827ED1820E8}"/>
              </c:ext>
            </c:extLst>
          </c:dPt>
          <c:dPt>
            <c:idx val="8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B-53D9-48F3-9A14-C827ED1820E8}"/>
              </c:ext>
            </c:extLst>
          </c:dPt>
          <c:dPt>
            <c:idx val="9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C-53D9-48F3-9A14-C827ED1820E8}"/>
              </c:ext>
            </c:extLst>
          </c:dPt>
          <c:dPt>
            <c:idx val="10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D-53D9-48F3-9A14-C827ED1820E8}"/>
              </c:ext>
            </c:extLst>
          </c:dPt>
          <c:dPt>
            <c:idx val="11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E-53D9-48F3-9A14-C827ED1820E8}"/>
              </c:ext>
            </c:extLst>
          </c:dPt>
          <c:dPt>
            <c:idx val="12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F-53D9-48F3-9A14-C827ED1820E8}"/>
              </c:ext>
            </c:extLst>
          </c:dPt>
          <c:dPt>
            <c:idx val="13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0-53D9-48F3-9A14-C827ED1820E8}"/>
              </c:ext>
            </c:extLst>
          </c:dPt>
          <c:dPt>
            <c:idx val="14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1-53D9-48F3-9A14-C827ED1820E8}"/>
              </c:ext>
            </c:extLst>
          </c:dPt>
          <c:dPt>
            <c:idx val="15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2-53D9-48F3-9A14-C827ED1820E8}"/>
              </c:ext>
            </c:extLst>
          </c:dPt>
          <c:dPt>
            <c:idx val="16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3-53D9-48F3-9A14-C827ED1820E8}"/>
              </c:ext>
            </c:extLst>
          </c:dPt>
          <c:dPt>
            <c:idx val="17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4-53D9-48F3-9A14-C827ED1820E8}"/>
              </c:ext>
            </c:extLst>
          </c:dPt>
          <c:dPt>
            <c:idx val="18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5-53D9-48F3-9A14-C827ED1820E8}"/>
              </c:ext>
            </c:extLst>
          </c:dPt>
          <c:dPt>
            <c:idx val="19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6-53D9-48F3-9A14-C827ED1820E8}"/>
              </c:ext>
            </c:extLst>
          </c:dPt>
          <c:dPt>
            <c:idx val="20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7-53D9-48F3-9A14-C827ED1820E8}"/>
              </c:ext>
            </c:extLst>
          </c:dPt>
          <c:dPt>
            <c:idx val="21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8-53D9-48F3-9A14-C827ED1820E8}"/>
              </c:ext>
            </c:extLst>
          </c:dPt>
          <c:dPt>
            <c:idx val="22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9-53D9-48F3-9A14-C827ED1820E8}"/>
              </c:ext>
            </c:extLst>
          </c:dPt>
          <c:dPt>
            <c:idx val="23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A-53D9-48F3-9A14-C827ED1820E8}"/>
              </c:ext>
            </c:extLst>
          </c:dPt>
          <c:dPt>
            <c:idx val="24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B-53D9-48F3-9A14-C827ED1820E8}"/>
              </c:ext>
            </c:extLst>
          </c:dPt>
          <c:dPt>
            <c:idx val="25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C-53D9-48F3-9A14-C827ED1820E8}"/>
              </c:ext>
            </c:extLst>
          </c:dPt>
          <c:dPt>
            <c:idx val="26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D-53D9-48F3-9A14-C827ED1820E8}"/>
              </c:ext>
            </c:extLst>
          </c:dPt>
          <c:dPt>
            <c:idx val="27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E-53D9-48F3-9A14-C827ED1820E8}"/>
              </c:ext>
            </c:extLst>
          </c:dPt>
          <c:dPt>
            <c:idx val="28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F-53D9-48F3-9A14-C827ED1820E8}"/>
              </c:ext>
            </c:extLst>
          </c:dPt>
          <c:dPt>
            <c:idx val="29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0-53D9-48F3-9A14-C827ED1820E8}"/>
              </c:ext>
            </c:extLst>
          </c:dPt>
          <c:dPt>
            <c:idx val="30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1-53D9-48F3-9A14-C827ED1820E8}"/>
              </c:ext>
            </c:extLst>
          </c:dPt>
          <c:dPt>
            <c:idx val="31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2-53D9-48F3-9A14-C827ED1820E8}"/>
              </c:ext>
            </c:extLst>
          </c:dPt>
          <c:dPt>
            <c:idx val="32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3-53D9-48F3-9A14-C827ED1820E8}"/>
              </c:ext>
            </c:extLst>
          </c:dPt>
          <c:dPt>
            <c:idx val="33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4-53D9-48F3-9A14-C827ED1820E8}"/>
              </c:ext>
            </c:extLst>
          </c:dPt>
          <c:dPt>
            <c:idx val="34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5-53D9-48F3-9A14-C827ED1820E8}"/>
              </c:ext>
            </c:extLst>
          </c:dPt>
          <c:dPt>
            <c:idx val="35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6-53D9-48F3-9A14-C827ED1820E8}"/>
              </c:ext>
            </c:extLst>
          </c:dPt>
          <c:dPt>
            <c:idx val="36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7-53D9-48F3-9A14-C827ED1820E8}"/>
              </c:ext>
            </c:extLst>
          </c:dPt>
          <c:dPt>
            <c:idx val="37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8-53D9-48F3-9A14-C827ED1820E8}"/>
              </c:ext>
            </c:extLst>
          </c:dPt>
          <c:dPt>
            <c:idx val="38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9-53D9-48F3-9A14-C827ED1820E8}"/>
              </c:ext>
            </c:extLst>
          </c:dPt>
          <c:dPt>
            <c:idx val="39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A-53D9-48F3-9A14-C827ED1820E8}"/>
              </c:ext>
            </c:extLst>
          </c:dPt>
          <c:dPt>
            <c:idx val="40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B-53D9-48F3-9A14-C827ED1820E8}"/>
              </c:ext>
            </c:extLst>
          </c:dPt>
          <c:dPt>
            <c:idx val="41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C-53D9-48F3-9A14-C827ED1820E8}"/>
              </c:ext>
            </c:extLst>
          </c:dPt>
          <c:dPt>
            <c:idx val="42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D-53D9-48F3-9A14-C827ED1820E8}"/>
              </c:ext>
            </c:extLst>
          </c:dPt>
          <c:dPt>
            <c:idx val="4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E-53D9-48F3-9A14-C827ED1820E8}"/>
              </c:ext>
            </c:extLst>
          </c:dPt>
          <c:dPt>
            <c:idx val="4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F-53D9-48F3-9A14-C827ED1820E8}"/>
              </c:ext>
            </c:extLst>
          </c:dPt>
          <c:dPt>
            <c:idx val="4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0-53D9-48F3-9A14-C827ED1820E8}"/>
              </c:ext>
            </c:extLst>
          </c:dPt>
          <c:dPt>
            <c:idx val="4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1-53D9-48F3-9A14-C827ED1820E8}"/>
              </c:ext>
            </c:extLst>
          </c:dPt>
          <c:dPt>
            <c:idx val="4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2-53D9-48F3-9A14-C827ED1820E8}"/>
              </c:ext>
            </c:extLst>
          </c:dPt>
          <c:dPt>
            <c:idx val="4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3-53D9-48F3-9A14-C827ED1820E8}"/>
              </c:ext>
            </c:extLst>
          </c:dPt>
          <c:dPt>
            <c:idx val="4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4-53D9-48F3-9A14-C827ED1820E8}"/>
              </c:ext>
            </c:extLst>
          </c:dPt>
          <c:dPt>
            <c:idx val="5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5-53D9-48F3-9A14-C827ED1820E8}"/>
              </c:ext>
            </c:extLst>
          </c:dPt>
          <c:dPt>
            <c:idx val="5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6-53D9-48F3-9A14-C827ED1820E8}"/>
              </c:ext>
            </c:extLst>
          </c:dPt>
          <c:dPt>
            <c:idx val="5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7-53D9-48F3-9A14-C827ED1820E8}"/>
              </c:ext>
            </c:extLst>
          </c:dPt>
          <c:dPt>
            <c:idx val="5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8-53D9-48F3-9A14-C827ED1820E8}"/>
              </c:ext>
            </c:extLst>
          </c:dPt>
          <c:dPt>
            <c:idx val="5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9-53D9-48F3-9A14-C827ED1820E8}"/>
              </c:ext>
            </c:extLst>
          </c:dPt>
          <c:dPt>
            <c:idx val="5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A-53D9-48F3-9A14-C827ED1820E8}"/>
              </c:ext>
            </c:extLst>
          </c:dPt>
          <c:dPt>
            <c:idx val="5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B-53D9-48F3-9A14-C827ED1820E8}"/>
              </c:ext>
            </c:extLst>
          </c:dPt>
          <c:dPt>
            <c:idx val="5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C-53D9-48F3-9A14-C827ED1820E8}"/>
              </c:ext>
            </c:extLst>
          </c:dPt>
          <c:dPt>
            <c:idx val="5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D-53D9-48F3-9A14-C827ED1820E8}"/>
              </c:ext>
            </c:extLst>
          </c:dPt>
          <c:dPt>
            <c:idx val="5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E-53D9-48F3-9A14-C827ED1820E8}"/>
              </c:ext>
            </c:extLst>
          </c:dPt>
          <c:dPt>
            <c:idx val="6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F-53D9-48F3-9A14-C827ED1820E8}"/>
              </c:ext>
            </c:extLst>
          </c:dPt>
          <c:dPt>
            <c:idx val="6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0-53D9-48F3-9A14-C827ED1820E8}"/>
              </c:ext>
            </c:extLst>
          </c:dPt>
          <c:dPt>
            <c:idx val="6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1-53D9-48F3-9A14-C827ED1820E8}"/>
              </c:ext>
            </c:extLst>
          </c:dPt>
          <c:dPt>
            <c:idx val="6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2-53D9-48F3-9A14-C827ED1820E8}"/>
              </c:ext>
            </c:extLst>
          </c:dPt>
          <c:dPt>
            <c:idx val="6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3-53D9-48F3-9A14-C827ED1820E8}"/>
              </c:ext>
            </c:extLst>
          </c:dPt>
          <c:dPt>
            <c:idx val="6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4-53D9-48F3-9A14-C827ED1820E8}"/>
              </c:ext>
            </c:extLst>
          </c:dPt>
          <c:dPt>
            <c:idx val="6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5-53D9-48F3-9A14-C827ED1820E8}"/>
              </c:ext>
            </c:extLst>
          </c:dPt>
          <c:dPt>
            <c:idx val="6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6-53D9-48F3-9A14-C827ED1820E8}"/>
              </c:ext>
            </c:extLst>
          </c:dPt>
          <c:dPt>
            <c:idx val="6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7-53D9-48F3-9A14-C827ED1820E8}"/>
              </c:ext>
            </c:extLst>
          </c:dPt>
          <c:dPt>
            <c:idx val="6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8-53D9-48F3-9A14-C827ED1820E8}"/>
              </c:ext>
            </c:extLst>
          </c:dPt>
          <c:dPt>
            <c:idx val="7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9-53D9-48F3-9A14-C827ED1820E8}"/>
              </c:ext>
            </c:extLst>
          </c:dPt>
          <c:dPt>
            <c:idx val="7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A-53D9-48F3-9A14-C827ED1820E8}"/>
              </c:ext>
            </c:extLst>
          </c:dPt>
          <c:dPt>
            <c:idx val="7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B-53D9-48F3-9A14-C827ED1820E8}"/>
              </c:ext>
            </c:extLst>
          </c:dPt>
          <c:dPt>
            <c:idx val="7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C-53D9-48F3-9A14-C827ED1820E8}"/>
              </c:ext>
            </c:extLst>
          </c:dPt>
          <c:dPt>
            <c:idx val="7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D-53D9-48F3-9A14-C827ED1820E8}"/>
              </c:ext>
            </c:extLst>
          </c:dPt>
          <c:dPt>
            <c:idx val="7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E-53D9-48F3-9A14-C827ED1820E8}"/>
              </c:ext>
            </c:extLst>
          </c:dPt>
          <c:dPt>
            <c:idx val="7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F-53D9-48F3-9A14-C827ED1820E8}"/>
              </c:ext>
            </c:extLst>
          </c:dPt>
          <c:dPt>
            <c:idx val="7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0-53D9-48F3-9A14-C827ED1820E8}"/>
              </c:ext>
            </c:extLst>
          </c:dPt>
          <c:dPt>
            <c:idx val="7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1-53D9-48F3-9A14-C827ED1820E8}"/>
              </c:ext>
            </c:extLst>
          </c:dPt>
          <c:dPt>
            <c:idx val="7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2-53D9-48F3-9A14-C827ED1820E8}"/>
              </c:ext>
            </c:extLst>
          </c:dPt>
          <c:dPt>
            <c:idx val="8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3-53D9-48F3-9A14-C827ED1820E8}"/>
              </c:ext>
            </c:extLst>
          </c:dPt>
          <c:dPt>
            <c:idx val="8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4-53D9-48F3-9A14-C827ED1820E8}"/>
              </c:ext>
            </c:extLst>
          </c:dPt>
          <c:dPt>
            <c:idx val="8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5-53D9-48F3-9A14-C827ED1820E8}"/>
              </c:ext>
            </c:extLst>
          </c:dPt>
          <c:dPt>
            <c:idx val="8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6-53D9-48F3-9A14-C827ED1820E8}"/>
              </c:ext>
            </c:extLst>
          </c:dPt>
          <c:dPt>
            <c:idx val="8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7-53D9-48F3-9A14-C827ED1820E8}"/>
              </c:ext>
            </c:extLst>
          </c:dPt>
          <c:dPt>
            <c:idx val="8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8-53D9-48F3-9A14-C827ED1820E8}"/>
              </c:ext>
            </c:extLst>
          </c:dPt>
          <c:dPt>
            <c:idx val="8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9-53D9-48F3-9A14-C827ED1820E8}"/>
              </c:ext>
            </c:extLst>
          </c:dPt>
          <c:dPt>
            <c:idx val="8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A-53D9-48F3-9A14-C827ED1820E8}"/>
              </c:ext>
            </c:extLst>
          </c:dPt>
          <c:dPt>
            <c:idx val="8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B-53D9-48F3-9A14-C827ED1820E8}"/>
              </c:ext>
            </c:extLst>
          </c:dPt>
          <c:dPt>
            <c:idx val="8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C-53D9-48F3-9A14-C827ED1820E8}"/>
              </c:ext>
            </c:extLst>
          </c:dPt>
          <c:dPt>
            <c:idx val="9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D-53D9-48F3-9A14-C827ED1820E8}"/>
              </c:ext>
            </c:extLst>
          </c:dPt>
          <c:dPt>
            <c:idx val="9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E-53D9-48F3-9A14-C827ED1820E8}"/>
              </c:ext>
            </c:extLst>
          </c:dPt>
          <c:dPt>
            <c:idx val="9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F-53D9-48F3-9A14-C827ED1820E8}"/>
              </c:ext>
            </c:extLst>
          </c:dPt>
          <c:dPt>
            <c:idx val="9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0-53D9-48F3-9A14-C827ED1820E8}"/>
              </c:ext>
            </c:extLst>
          </c:dPt>
          <c:dPt>
            <c:idx val="9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1-53D9-48F3-9A14-C827ED1820E8}"/>
              </c:ext>
            </c:extLst>
          </c:dPt>
          <c:dPt>
            <c:idx val="9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2-53D9-48F3-9A14-C827ED1820E8}"/>
              </c:ext>
            </c:extLst>
          </c:dPt>
          <c:dPt>
            <c:idx val="9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3-53D9-48F3-9A14-C827ED1820E8}"/>
              </c:ext>
            </c:extLst>
          </c:dPt>
          <c:dPt>
            <c:idx val="9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4-53D9-48F3-9A14-C827ED1820E8}"/>
              </c:ext>
            </c:extLst>
          </c:dPt>
          <c:dPt>
            <c:idx val="9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5-53D9-48F3-9A14-C827ED1820E8}"/>
              </c:ext>
            </c:extLst>
          </c:dPt>
          <c:dPt>
            <c:idx val="9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6-53D9-48F3-9A14-C827ED1820E8}"/>
              </c:ext>
            </c:extLst>
          </c:dPt>
          <c:dPt>
            <c:idx val="10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7-53D9-48F3-9A14-C827ED1820E8}"/>
              </c:ext>
            </c:extLst>
          </c:dPt>
          <c:dPt>
            <c:idx val="10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8-53D9-48F3-9A14-C827ED1820E8}"/>
              </c:ext>
            </c:extLst>
          </c:dPt>
          <c:dPt>
            <c:idx val="10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9-53D9-48F3-9A14-C827ED1820E8}"/>
              </c:ext>
            </c:extLst>
          </c:dPt>
          <c:dPt>
            <c:idx val="10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A-53D9-48F3-9A14-C827ED1820E8}"/>
              </c:ext>
            </c:extLst>
          </c:dPt>
          <c:dPt>
            <c:idx val="10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B-53D9-48F3-9A14-C827ED1820E8}"/>
              </c:ext>
            </c:extLst>
          </c:dPt>
          <c:dPt>
            <c:idx val="10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C-53D9-48F3-9A14-C827ED1820E8}"/>
              </c:ext>
            </c:extLst>
          </c:dPt>
          <c:dPt>
            <c:idx val="10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D-53D9-48F3-9A14-C827ED1820E8}"/>
              </c:ext>
            </c:extLst>
          </c:dPt>
          <c:dPt>
            <c:idx val="10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E-53D9-48F3-9A14-C827ED1820E8}"/>
              </c:ext>
            </c:extLst>
          </c:dPt>
          <c:dPt>
            <c:idx val="10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F-53D9-48F3-9A14-C827ED1820E8}"/>
              </c:ext>
            </c:extLst>
          </c:dPt>
          <c:dPt>
            <c:idx val="10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0-53D9-48F3-9A14-C827ED1820E8}"/>
              </c:ext>
            </c:extLst>
          </c:dPt>
          <c:dPt>
            <c:idx val="11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1-53D9-48F3-9A14-C827ED1820E8}"/>
              </c:ext>
            </c:extLst>
          </c:dPt>
          <c:dPt>
            <c:idx val="11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2-53D9-48F3-9A14-C827ED1820E8}"/>
              </c:ext>
            </c:extLst>
          </c:dPt>
          <c:dPt>
            <c:idx val="11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3-53D9-48F3-9A14-C827ED1820E8}"/>
              </c:ext>
            </c:extLst>
          </c:dPt>
          <c:dPt>
            <c:idx val="11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4-53D9-48F3-9A14-C827ED1820E8}"/>
              </c:ext>
            </c:extLst>
          </c:dPt>
          <c:dPt>
            <c:idx val="11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5-53D9-48F3-9A14-C827ED1820E8}"/>
              </c:ext>
            </c:extLst>
          </c:dPt>
          <c:dPt>
            <c:idx val="11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6-53D9-48F3-9A14-C827ED1820E8}"/>
              </c:ext>
            </c:extLst>
          </c:dPt>
          <c:dPt>
            <c:idx val="11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7-53D9-48F3-9A14-C827ED1820E8}"/>
              </c:ext>
            </c:extLst>
          </c:dPt>
          <c:dPt>
            <c:idx val="11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8-53D9-48F3-9A14-C827ED1820E8}"/>
              </c:ext>
            </c:extLst>
          </c:dPt>
          <c:dPt>
            <c:idx val="11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9-53D9-48F3-9A14-C827ED1820E8}"/>
              </c:ext>
            </c:extLst>
          </c:dPt>
          <c:dPt>
            <c:idx val="11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A-53D9-48F3-9A14-C827ED1820E8}"/>
              </c:ext>
            </c:extLst>
          </c:dPt>
          <c:dPt>
            <c:idx val="12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9B-53D9-48F3-9A14-C827ED1820E8}"/>
              </c:ext>
            </c:extLst>
          </c:dPt>
          <c:dPt>
            <c:idx val="12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9C-53D9-48F3-9A14-C827ED1820E8}"/>
              </c:ext>
            </c:extLst>
          </c:dPt>
          <c:dPt>
            <c:idx val="12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9D-53D9-48F3-9A14-C827ED1820E8}"/>
              </c:ext>
            </c:extLst>
          </c:dPt>
          <c:dPt>
            <c:idx val="12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9E-53D9-48F3-9A14-C827ED1820E8}"/>
              </c:ext>
            </c:extLst>
          </c:dPt>
          <c:dPt>
            <c:idx val="12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9F-53D9-48F3-9A14-C827ED1820E8}"/>
              </c:ext>
            </c:extLst>
          </c:dPt>
          <c:dPt>
            <c:idx val="12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0-53D9-48F3-9A14-C827ED1820E8}"/>
              </c:ext>
            </c:extLst>
          </c:dPt>
          <c:dPt>
            <c:idx val="12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1-53D9-48F3-9A14-C827ED1820E8}"/>
              </c:ext>
            </c:extLst>
          </c:dPt>
          <c:dPt>
            <c:idx val="12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2-53D9-48F3-9A14-C827ED1820E8}"/>
              </c:ext>
            </c:extLst>
          </c:dPt>
          <c:dPt>
            <c:idx val="12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3-53D9-48F3-9A14-C827ED1820E8}"/>
              </c:ext>
            </c:extLst>
          </c:dPt>
          <c:dPt>
            <c:idx val="12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4-53D9-48F3-9A14-C827ED1820E8}"/>
              </c:ext>
            </c:extLst>
          </c:dPt>
          <c:dPt>
            <c:idx val="13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5-53D9-48F3-9A14-C827ED1820E8}"/>
              </c:ext>
            </c:extLst>
          </c:dPt>
          <c:dPt>
            <c:idx val="13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6-53D9-48F3-9A14-C827ED1820E8}"/>
              </c:ext>
            </c:extLst>
          </c:dPt>
          <c:dPt>
            <c:idx val="13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7-53D9-48F3-9A14-C827ED1820E8}"/>
              </c:ext>
            </c:extLst>
          </c:dPt>
          <c:dPt>
            <c:idx val="13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8-53D9-48F3-9A14-C827ED1820E8}"/>
              </c:ext>
            </c:extLst>
          </c:dPt>
          <c:dPt>
            <c:idx val="13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9-53D9-48F3-9A14-C827ED1820E8}"/>
              </c:ext>
            </c:extLst>
          </c:dPt>
          <c:dPt>
            <c:idx val="13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A-53D9-48F3-9A14-C827ED1820E8}"/>
              </c:ext>
            </c:extLst>
          </c:dPt>
          <c:dPt>
            <c:idx val="13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B-53D9-48F3-9A14-C827ED1820E8}"/>
              </c:ext>
            </c:extLst>
          </c:dPt>
          <c:dPt>
            <c:idx val="13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C-53D9-48F3-9A14-C827ED1820E8}"/>
              </c:ext>
            </c:extLst>
          </c:dPt>
          <c:dPt>
            <c:idx val="13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D-53D9-48F3-9A14-C827ED1820E8}"/>
              </c:ext>
            </c:extLst>
          </c:dPt>
          <c:dPt>
            <c:idx val="13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E-53D9-48F3-9A14-C827ED1820E8}"/>
              </c:ext>
            </c:extLst>
          </c:dPt>
          <c:dPt>
            <c:idx val="14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AF-53D9-48F3-9A14-C827ED1820E8}"/>
              </c:ext>
            </c:extLst>
          </c:dPt>
          <c:dPt>
            <c:idx val="14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0-53D9-48F3-9A14-C827ED1820E8}"/>
              </c:ext>
            </c:extLst>
          </c:dPt>
          <c:dPt>
            <c:idx val="14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1-53D9-48F3-9A14-C827ED1820E8}"/>
              </c:ext>
            </c:extLst>
          </c:dPt>
          <c:dPt>
            <c:idx val="14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2-53D9-48F3-9A14-C827ED1820E8}"/>
              </c:ext>
            </c:extLst>
          </c:dPt>
          <c:dPt>
            <c:idx val="14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3-53D9-48F3-9A14-C827ED1820E8}"/>
              </c:ext>
            </c:extLst>
          </c:dPt>
          <c:dPt>
            <c:idx val="14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4-53D9-48F3-9A14-C827ED1820E8}"/>
              </c:ext>
            </c:extLst>
          </c:dPt>
          <c:dPt>
            <c:idx val="14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5-53D9-48F3-9A14-C827ED1820E8}"/>
              </c:ext>
            </c:extLst>
          </c:dPt>
          <c:dPt>
            <c:idx val="14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6-53D9-48F3-9A14-C827ED1820E8}"/>
              </c:ext>
            </c:extLst>
          </c:dPt>
          <c:dPt>
            <c:idx val="14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7-53D9-48F3-9A14-C827ED1820E8}"/>
              </c:ext>
            </c:extLst>
          </c:dPt>
          <c:dPt>
            <c:idx val="14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8-53D9-48F3-9A14-C827ED1820E8}"/>
              </c:ext>
            </c:extLst>
          </c:dPt>
          <c:dPt>
            <c:idx val="15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9-53D9-48F3-9A14-C827ED1820E8}"/>
              </c:ext>
            </c:extLst>
          </c:dPt>
          <c:dPt>
            <c:idx val="15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A-53D9-48F3-9A14-C827ED1820E8}"/>
              </c:ext>
            </c:extLst>
          </c:dPt>
          <c:dPt>
            <c:idx val="15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B-53D9-48F3-9A14-C827ED1820E8}"/>
              </c:ext>
            </c:extLst>
          </c:dPt>
          <c:dPt>
            <c:idx val="15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C-53D9-48F3-9A14-C827ED1820E8}"/>
              </c:ext>
            </c:extLst>
          </c:dPt>
          <c:dPt>
            <c:idx val="15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D-53D9-48F3-9A14-C827ED1820E8}"/>
              </c:ext>
            </c:extLst>
          </c:dPt>
          <c:dPt>
            <c:idx val="15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E-53D9-48F3-9A14-C827ED1820E8}"/>
              </c:ext>
            </c:extLst>
          </c:dPt>
          <c:dPt>
            <c:idx val="15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BF-53D9-48F3-9A14-C827ED1820E8}"/>
              </c:ext>
            </c:extLst>
          </c:dPt>
          <c:dPt>
            <c:idx val="15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0-53D9-48F3-9A14-C827ED1820E8}"/>
              </c:ext>
            </c:extLst>
          </c:dPt>
          <c:dPt>
            <c:idx val="15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1-53D9-48F3-9A14-C827ED1820E8}"/>
              </c:ext>
            </c:extLst>
          </c:dPt>
          <c:dPt>
            <c:idx val="15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2-53D9-48F3-9A14-C827ED1820E8}"/>
              </c:ext>
            </c:extLst>
          </c:dPt>
          <c:dPt>
            <c:idx val="16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3-53D9-48F3-9A14-C827ED1820E8}"/>
              </c:ext>
            </c:extLst>
          </c:dPt>
          <c:dPt>
            <c:idx val="16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4-53D9-48F3-9A14-C827ED1820E8}"/>
              </c:ext>
            </c:extLst>
          </c:dPt>
          <c:dPt>
            <c:idx val="16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5-53D9-48F3-9A14-C827ED1820E8}"/>
              </c:ext>
            </c:extLst>
          </c:dPt>
          <c:dPt>
            <c:idx val="16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6-53D9-48F3-9A14-C827ED1820E8}"/>
              </c:ext>
            </c:extLst>
          </c:dPt>
          <c:dPt>
            <c:idx val="16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7-53D9-48F3-9A14-C827ED1820E8}"/>
              </c:ext>
            </c:extLst>
          </c:dPt>
          <c:dPt>
            <c:idx val="16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8-53D9-48F3-9A14-C827ED1820E8}"/>
              </c:ext>
            </c:extLst>
          </c:dPt>
          <c:dPt>
            <c:idx val="16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9-53D9-48F3-9A14-C827ED1820E8}"/>
              </c:ext>
            </c:extLst>
          </c:dPt>
          <c:dPt>
            <c:idx val="16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A-53D9-48F3-9A14-C827ED1820E8}"/>
              </c:ext>
            </c:extLst>
          </c:dPt>
          <c:dPt>
            <c:idx val="16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B-53D9-48F3-9A14-C827ED1820E8}"/>
              </c:ext>
            </c:extLst>
          </c:dPt>
          <c:dPt>
            <c:idx val="16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C-53D9-48F3-9A14-C827ED1820E8}"/>
              </c:ext>
            </c:extLst>
          </c:dPt>
          <c:dPt>
            <c:idx val="17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D-53D9-48F3-9A14-C827ED1820E8}"/>
              </c:ext>
            </c:extLst>
          </c:dPt>
          <c:dPt>
            <c:idx val="17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E-53D9-48F3-9A14-C827ED1820E8}"/>
              </c:ext>
            </c:extLst>
          </c:dPt>
          <c:dPt>
            <c:idx val="17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CF-53D9-48F3-9A14-C827ED1820E8}"/>
              </c:ext>
            </c:extLst>
          </c:dPt>
          <c:dPt>
            <c:idx val="17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0-53D9-48F3-9A14-C827ED1820E8}"/>
              </c:ext>
            </c:extLst>
          </c:dPt>
          <c:dPt>
            <c:idx val="17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1-53D9-48F3-9A14-C827ED1820E8}"/>
              </c:ext>
            </c:extLst>
          </c:dPt>
          <c:dPt>
            <c:idx val="17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2-53D9-48F3-9A14-C827ED1820E8}"/>
              </c:ext>
            </c:extLst>
          </c:dPt>
          <c:dPt>
            <c:idx val="17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3-53D9-48F3-9A14-C827ED1820E8}"/>
              </c:ext>
            </c:extLst>
          </c:dPt>
          <c:dPt>
            <c:idx val="17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4-53D9-48F3-9A14-C827ED1820E8}"/>
              </c:ext>
            </c:extLst>
          </c:dPt>
          <c:dPt>
            <c:idx val="17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5-53D9-48F3-9A14-C827ED1820E8}"/>
              </c:ext>
            </c:extLst>
          </c:dPt>
          <c:dPt>
            <c:idx val="17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6-53D9-48F3-9A14-C827ED1820E8}"/>
              </c:ext>
            </c:extLst>
          </c:dPt>
          <c:dPt>
            <c:idx val="18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7-53D9-48F3-9A14-C827ED1820E8}"/>
              </c:ext>
            </c:extLst>
          </c:dPt>
          <c:dPt>
            <c:idx val="18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8-53D9-48F3-9A14-C827ED1820E8}"/>
              </c:ext>
            </c:extLst>
          </c:dPt>
          <c:dPt>
            <c:idx val="18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9-53D9-48F3-9A14-C827ED1820E8}"/>
              </c:ext>
            </c:extLst>
          </c:dPt>
          <c:dPt>
            <c:idx val="18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A-53D9-48F3-9A14-C827ED1820E8}"/>
              </c:ext>
            </c:extLst>
          </c:dPt>
          <c:dPt>
            <c:idx val="18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B-53D9-48F3-9A14-C827ED1820E8}"/>
              </c:ext>
            </c:extLst>
          </c:dPt>
          <c:dPt>
            <c:idx val="18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C-53D9-48F3-9A14-C827ED1820E8}"/>
              </c:ext>
            </c:extLst>
          </c:dPt>
          <c:dPt>
            <c:idx val="18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D-53D9-48F3-9A14-C827ED1820E8}"/>
              </c:ext>
            </c:extLst>
          </c:dPt>
          <c:dPt>
            <c:idx val="18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E-53D9-48F3-9A14-C827ED1820E8}"/>
              </c:ext>
            </c:extLst>
          </c:dPt>
          <c:dPt>
            <c:idx val="18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DF-53D9-48F3-9A14-C827ED1820E8}"/>
              </c:ext>
            </c:extLst>
          </c:dPt>
          <c:dPt>
            <c:idx val="18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0-53D9-48F3-9A14-C827ED1820E8}"/>
              </c:ext>
            </c:extLst>
          </c:dPt>
          <c:dPt>
            <c:idx val="19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1-53D9-48F3-9A14-C827ED1820E8}"/>
              </c:ext>
            </c:extLst>
          </c:dPt>
          <c:dPt>
            <c:idx val="19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2-53D9-48F3-9A14-C827ED1820E8}"/>
              </c:ext>
            </c:extLst>
          </c:dPt>
          <c:dPt>
            <c:idx val="19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3-53D9-48F3-9A14-C827ED1820E8}"/>
              </c:ext>
            </c:extLst>
          </c:dPt>
          <c:dPt>
            <c:idx val="19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4-53D9-48F3-9A14-C827ED1820E8}"/>
              </c:ext>
            </c:extLst>
          </c:dPt>
          <c:dPt>
            <c:idx val="19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5-53D9-48F3-9A14-C827ED1820E8}"/>
              </c:ext>
            </c:extLst>
          </c:dPt>
          <c:dPt>
            <c:idx val="19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6-53D9-48F3-9A14-C827ED1820E8}"/>
              </c:ext>
            </c:extLst>
          </c:dPt>
          <c:dPt>
            <c:idx val="19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7-53D9-48F3-9A14-C827ED1820E8}"/>
              </c:ext>
            </c:extLst>
          </c:dPt>
          <c:dPt>
            <c:idx val="19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8-53D9-48F3-9A14-C827ED1820E8}"/>
              </c:ext>
            </c:extLst>
          </c:dPt>
          <c:dPt>
            <c:idx val="19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9-53D9-48F3-9A14-C827ED1820E8}"/>
              </c:ext>
            </c:extLst>
          </c:dPt>
          <c:dPt>
            <c:idx val="19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A-53D9-48F3-9A14-C827ED1820E8}"/>
              </c:ext>
            </c:extLst>
          </c:dPt>
          <c:dPt>
            <c:idx val="20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B-53D9-48F3-9A14-C827ED1820E8}"/>
              </c:ext>
            </c:extLst>
          </c:dPt>
          <c:dPt>
            <c:idx val="20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C-53D9-48F3-9A14-C827ED1820E8}"/>
              </c:ext>
            </c:extLst>
          </c:dPt>
          <c:dPt>
            <c:idx val="20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D-53D9-48F3-9A14-C827ED1820E8}"/>
              </c:ext>
            </c:extLst>
          </c:dPt>
          <c:dPt>
            <c:idx val="20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E-53D9-48F3-9A14-C827ED1820E8}"/>
              </c:ext>
            </c:extLst>
          </c:dPt>
          <c:dPt>
            <c:idx val="20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EF-53D9-48F3-9A14-C827ED1820E8}"/>
              </c:ext>
            </c:extLst>
          </c:dPt>
          <c:dPt>
            <c:idx val="20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0-53D9-48F3-9A14-C827ED1820E8}"/>
              </c:ext>
            </c:extLst>
          </c:dPt>
          <c:dPt>
            <c:idx val="20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1-53D9-48F3-9A14-C827ED1820E8}"/>
              </c:ext>
            </c:extLst>
          </c:dPt>
          <c:dPt>
            <c:idx val="20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2-53D9-48F3-9A14-C827ED1820E8}"/>
              </c:ext>
            </c:extLst>
          </c:dPt>
          <c:dPt>
            <c:idx val="20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3-53D9-48F3-9A14-C827ED1820E8}"/>
              </c:ext>
            </c:extLst>
          </c:dPt>
          <c:dPt>
            <c:idx val="20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4-53D9-48F3-9A14-C827ED1820E8}"/>
              </c:ext>
            </c:extLst>
          </c:dPt>
          <c:dPt>
            <c:idx val="21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5-53D9-48F3-9A14-C827ED1820E8}"/>
              </c:ext>
            </c:extLst>
          </c:dPt>
          <c:dPt>
            <c:idx val="21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6-53D9-48F3-9A14-C827ED1820E8}"/>
              </c:ext>
            </c:extLst>
          </c:dPt>
          <c:dPt>
            <c:idx val="21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7-53D9-48F3-9A14-C827ED1820E8}"/>
              </c:ext>
            </c:extLst>
          </c:dPt>
          <c:dPt>
            <c:idx val="21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8-53D9-48F3-9A14-C827ED1820E8}"/>
              </c:ext>
            </c:extLst>
          </c:dPt>
          <c:dPt>
            <c:idx val="21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9-53D9-48F3-9A14-C827ED1820E8}"/>
              </c:ext>
            </c:extLst>
          </c:dPt>
          <c:dPt>
            <c:idx val="21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A-53D9-48F3-9A14-C827ED1820E8}"/>
              </c:ext>
            </c:extLst>
          </c:dPt>
          <c:dPt>
            <c:idx val="21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B-53D9-48F3-9A14-C827ED1820E8}"/>
              </c:ext>
            </c:extLst>
          </c:dPt>
          <c:dPt>
            <c:idx val="21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C-53D9-48F3-9A14-C827ED1820E8}"/>
              </c:ext>
            </c:extLst>
          </c:dPt>
          <c:dPt>
            <c:idx val="21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D-53D9-48F3-9A14-C827ED1820E8}"/>
              </c:ext>
            </c:extLst>
          </c:dPt>
          <c:dPt>
            <c:idx val="21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E-53D9-48F3-9A14-C827ED1820E8}"/>
              </c:ext>
            </c:extLst>
          </c:dPt>
          <c:dPt>
            <c:idx val="22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4FF-53D9-48F3-9A14-C827ED1820E8}"/>
              </c:ext>
            </c:extLst>
          </c:dPt>
          <c:dPt>
            <c:idx val="22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0-53D9-48F3-9A14-C827ED1820E8}"/>
              </c:ext>
            </c:extLst>
          </c:dPt>
          <c:dPt>
            <c:idx val="22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1-53D9-48F3-9A14-C827ED1820E8}"/>
              </c:ext>
            </c:extLst>
          </c:dPt>
          <c:dPt>
            <c:idx val="22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2-53D9-48F3-9A14-C827ED1820E8}"/>
              </c:ext>
            </c:extLst>
          </c:dPt>
          <c:dPt>
            <c:idx val="22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3-53D9-48F3-9A14-C827ED1820E8}"/>
              </c:ext>
            </c:extLst>
          </c:dPt>
          <c:dPt>
            <c:idx val="22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4-53D9-48F3-9A14-C827ED1820E8}"/>
              </c:ext>
            </c:extLst>
          </c:dPt>
          <c:dPt>
            <c:idx val="22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5-53D9-48F3-9A14-C827ED1820E8}"/>
              </c:ext>
            </c:extLst>
          </c:dPt>
          <c:dPt>
            <c:idx val="22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6-53D9-48F3-9A14-C827ED1820E8}"/>
              </c:ext>
            </c:extLst>
          </c:dPt>
          <c:dPt>
            <c:idx val="22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7-53D9-48F3-9A14-C827ED1820E8}"/>
              </c:ext>
            </c:extLst>
          </c:dPt>
          <c:dPt>
            <c:idx val="22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8-53D9-48F3-9A14-C827ED1820E8}"/>
              </c:ext>
            </c:extLst>
          </c:dPt>
          <c:dPt>
            <c:idx val="23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9-53D9-48F3-9A14-C827ED1820E8}"/>
              </c:ext>
            </c:extLst>
          </c:dPt>
          <c:dPt>
            <c:idx val="23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A-53D9-48F3-9A14-C827ED1820E8}"/>
              </c:ext>
            </c:extLst>
          </c:dPt>
          <c:dPt>
            <c:idx val="23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B-53D9-48F3-9A14-C827ED1820E8}"/>
              </c:ext>
            </c:extLst>
          </c:dPt>
          <c:dPt>
            <c:idx val="23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C-53D9-48F3-9A14-C827ED1820E8}"/>
              </c:ext>
            </c:extLst>
          </c:dPt>
          <c:dPt>
            <c:idx val="23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D-53D9-48F3-9A14-C827ED1820E8}"/>
              </c:ext>
            </c:extLst>
          </c:dPt>
          <c:dPt>
            <c:idx val="23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E-53D9-48F3-9A14-C827ED1820E8}"/>
              </c:ext>
            </c:extLst>
          </c:dPt>
          <c:dPt>
            <c:idx val="23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0F-53D9-48F3-9A14-C827ED1820E8}"/>
              </c:ext>
            </c:extLst>
          </c:dPt>
          <c:dPt>
            <c:idx val="23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0-53D9-48F3-9A14-C827ED1820E8}"/>
              </c:ext>
            </c:extLst>
          </c:dPt>
          <c:dPt>
            <c:idx val="23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1-53D9-48F3-9A14-C827ED1820E8}"/>
              </c:ext>
            </c:extLst>
          </c:dPt>
          <c:dPt>
            <c:idx val="23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2-53D9-48F3-9A14-C827ED1820E8}"/>
              </c:ext>
            </c:extLst>
          </c:dPt>
          <c:dPt>
            <c:idx val="24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3-53D9-48F3-9A14-C827ED1820E8}"/>
              </c:ext>
            </c:extLst>
          </c:dPt>
          <c:dPt>
            <c:idx val="24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4-53D9-48F3-9A14-C827ED1820E8}"/>
              </c:ext>
            </c:extLst>
          </c:dPt>
          <c:dPt>
            <c:idx val="24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5-53D9-48F3-9A14-C827ED1820E8}"/>
              </c:ext>
            </c:extLst>
          </c:dPt>
          <c:dPt>
            <c:idx val="24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6-53D9-48F3-9A14-C827ED1820E8}"/>
              </c:ext>
            </c:extLst>
          </c:dPt>
          <c:dPt>
            <c:idx val="24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7-53D9-48F3-9A14-C827ED1820E8}"/>
              </c:ext>
            </c:extLst>
          </c:dPt>
          <c:dPt>
            <c:idx val="24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8-53D9-48F3-9A14-C827ED1820E8}"/>
              </c:ext>
            </c:extLst>
          </c:dPt>
          <c:dPt>
            <c:idx val="24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9-53D9-48F3-9A14-C827ED1820E8}"/>
              </c:ext>
            </c:extLst>
          </c:dPt>
          <c:dPt>
            <c:idx val="24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A-53D9-48F3-9A14-C827ED1820E8}"/>
              </c:ext>
            </c:extLst>
          </c:dPt>
          <c:dPt>
            <c:idx val="24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B-53D9-48F3-9A14-C827ED1820E8}"/>
              </c:ext>
            </c:extLst>
          </c:dPt>
          <c:dPt>
            <c:idx val="24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C-53D9-48F3-9A14-C827ED1820E8}"/>
              </c:ext>
            </c:extLst>
          </c:dPt>
          <c:dPt>
            <c:idx val="25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D-53D9-48F3-9A14-C827ED1820E8}"/>
              </c:ext>
            </c:extLst>
          </c:dPt>
          <c:dPt>
            <c:idx val="25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E-53D9-48F3-9A14-C827ED1820E8}"/>
              </c:ext>
            </c:extLst>
          </c:dPt>
          <c:dPt>
            <c:idx val="25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1F-53D9-48F3-9A14-C827ED1820E8}"/>
              </c:ext>
            </c:extLst>
          </c:dPt>
          <c:dPt>
            <c:idx val="25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0-53D9-48F3-9A14-C827ED1820E8}"/>
              </c:ext>
            </c:extLst>
          </c:dPt>
          <c:dPt>
            <c:idx val="25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1-53D9-48F3-9A14-C827ED1820E8}"/>
              </c:ext>
            </c:extLst>
          </c:dPt>
          <c:dPt>
            <c:idx val="25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2-53D9-48F3-9A14-C827ED1820E8}"/>
              </c:ext>
            </c:extLst>
          </c:dPt>
          <c:dPt>
            <c:idx val="25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3-53D9-48F3-9A14-C827ED1820E8}"/>
              </c:ext>
            </c:extLst>
          </c:dPt>
          <c:dPt>
            <c:idx val="25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4-53D9-48F3-9A14-C827ED1820E8}"/>
              </c:ext>
            </c:extLst>
          </c:dPt>
          <c:dPt>
            <c:idx val="25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5-53D9-48F3-9A14-C827ED1820E8}"/>
              </c:ext>
            </c:extLst>
          </c:dPt>
          <c:dPt>
            <c:idx val="25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6-53D9-48F3-9A14-C827ED1820E8}"/>
              </c:ext>
            </c:extLst>
          </c:dPt>
          <c:dPt>
            <c:idx val="26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7-53D9-48F3-9A14-C827ED1820E8}"/>
              </c:ext>
            </c:extLst>
          </c:dPt>
          <c:dPt>
            <c:idx val="26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8-53D9-48F3-9A14-C827ED1820E8}"/>
              </c:ext>
            </c:extLst>
          </c:dPt>
          <c:dPt>
            <c:idx val="26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9-53D9-48F3-9A14-C827ED1820E8}"/>
              </c:ext>
            </c:extLst>
          </c:dPt>
          <c:dPt>
            <c:idx val="26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A-53D9-48F3-9A14-C827ED1820E8}"/>
              </c:ext>
            </c:extLst>
          </c:dPt>
          <c:dPt>
            <c:idx val="26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B-53D9-48F3-9A14-C827ED1820E8}"/>
              </c:ext>
            </c:extLst>
          </c:dPt>
          <c:dPt>
            <c:idx val="26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C-53D9-48F3-9A14-C827ED1820E8}"/>
              </c:ext>
            </c:extLst>
          </c:dPt>
          <c:dPt>
            <c:idx val="26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D-53D9-48F3-9A14-C827ED1820E8}"/>
              </c:ext>
            </c:extLst>
          </c:dPt>
          <c:dPt>
            <c:idx val="26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E-53D9-48F3-9A14-C827ED1820E8}"/>
              </c:ext>
            </c:extLst>
          </c:dPt>
          <c:dPt>
            <c:idx val="26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2F-53D9-48F3-9A14-C827ED1820E8}"/>
              </c:ext>
            </c:extLst>
          </c:dPt>
          <c:dPt>
            <c:idx val="26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0-53D9-48F3-9A14-C827ED1820E8}"/>
              </c:ext>
            </c:extLst>
          </c:dPt>
          <c:dPt>
            <c:idx val="27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1-53D9-48F3-9A14-C827ED1820E8}"/>
              </c:ext>
            </c:extLst>
          </c:dPt>
          <c:dPt>
            <c:idx val="27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2-53D9-48F3-9A14-C827ED1820E8}"/>
              </c:ext>
            </c:extLst>
          </c:dPt>
          <c:dPt>
            <c:idx val="27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3-53D9-48F3-9A14-C827ED1820E8}"/>
              </c:ext>
            </c:extLst>
          </c:dPt>
          <c:dPt>
            <c:idx val="27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4-53D9-48F3-9A14-C827ED1820E8}"/>
              </c:ext>
            </c:extLst>
          </c:dPt>
          <c:dPt>
            <c:idx val="27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5-53D9-48F3-9A14-C827ED1820E8}"/>
              </c:ext>
            </c:extLst>
          </c:dPt>
          <c:dPt>
            <c:idx val="27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6-53D9-48F3-9A14-C827ED1820E8}"/>
              </c:ext>
            </c:extLst>
          </c:dPt>
          <c:dPt>
            <c:idx val="27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7-53D9-48F3-9A14-C827ED1820E8}"/>
              </c:ext>
            </c:extLst>
          </c:dPt>
          <c:dPt>
            <c:idx val="27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8-53D9-48F3-9A14-C827ED1820E8}"/>
              </c:ext>
            </c:extLst>
          </c:dPt>
          <c:dPt>
            <c:idx val="27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9-53D9-48F3-9A14-C827ED1820E8}"/>
              </c:ext>
            </c:extLst>
          </c:dPt>
          <c:dPt>
            <c:idx val="27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A-53D9-48F3-9A14-C827ED1820E8}"/>
              </c:ext>
            </c:extLst>
          </c:dPt>
          <c:dPt>
            <c:idx val="28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B-53D9-48F3-9A14-C827ED1820E8}"/>
              </c:ext>
            </c:extLst>
          </c:dPt>
          <c:dPt>
            <c:idx val="28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C-53D9-48F3-9A14-C827ED1820E8}"/>
              </c:ext>
            </c:extLst>
          </c:dPt>
          <c:dPt>
            <c:idx val="28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D-53D9-48F3-9A14-C827ED1820E8}"/>
              </c:ext>
            </c:extLst>
          </c:dPt>
          <c:dPt>
            <c:idx val="28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E-53D9-48F3-9A14-C827ED1820E8}"/>
              </c:ext>
            </c:extLst>
          </c:dPt>
          <c:dPt>
            <c:idx val="28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3F-53D9-48F3-9A14-C827ED1820E8}"/>
              </c:ext>
            </c:extLst>
          </c:dPt>
          <c:dPt>
            <c:idx val="28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0-53D9-48F3-9A14-C827ED1820E8}"/>
              </c:ext>
            </c:extLst>
          </c:dPt>
          <c:dPt>
            <c:idx val="28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1-53D9-48F3-9A14-C827ED1820E8}"/>
              </c:ext>
            </c:extLst>
          </c:dPt>
          <c:dPt>
            <c:idx val="28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2-53D9-48F3-9A14-C827ED1820E8}"/>
              </c:ext>
            </c:extLst>
          </c:dPt>
          <c:dPt>
            <c:idx val="28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3-53D9-48F3-9A14-C827ED1820E8}"/>
              </c:ext>
            </c:extLst>
          </c:dPt>
          <c:dPt>
            <c:idx val="28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4-53D9-48F3-9A14-C827ED1820E8}"/>
              </c:ext>
            </c:extLst>
          </c:dPt>
          <c:dPt>
            <c:idx val="29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5-53D9-48F3-9A14-C827ED1820E8}"/>
              </c:ext>
            </c:extLst>
          </c:dPt>
          <c:dPt>
            <c:idx val="29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6-53D9-48F3-9A14-C827ED1820E8}"/>
              </c:ext>
            </c:extLst>
          </c:dPt>
          <c:dPt>
            <c:idx val="29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7-53D9-48F3-9A14-C827ED1820E8}"/>
              </c:ext>
            </c:extLst>
          </c:dPt>
          <c:dPt>
            <c:idx val="29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8-53D9-48F3-9A14-C827ED1820E8}"/>
              </c:ext>
            </c:extLst>
          </c:dPt>
          <c:dPt>
            <c:idx val="29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9-53D9-48F3-9A14-C827ED1820E8}"/>
              </c:ext>
            </c:extLst>
          </c:dPt>
          <c:dPt>
            <c:idx val="29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A-53D9-48F3-9A14-C827ED1820E8}"/>
              </c:ext>
            </c:extLst>
          </c:dPt>
          <c:dPt>
            <c:idx val="29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B-53D9-48F3-9A14-C827ED1820E8}"/>
              </c:ext>
            </c:extLst>
          </c:dPt>
          <c:dPt>
            <c:idx val="29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C-53D9-48F3-9A14-C827ED1820E8}"/>
              </c:ext>
            </c:extLst>
          </c:dPt>
          <c:dPt>
            <c:idx val="29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D-53D9-48F3-9A14-C827ED1820E8}"/>
              </c:ext>
            </c:extLst>
          </c:dPt>
          <c:dPt>
            <c:idx val="29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E-53D9-48F3-9A14-C827ED1820E8}"/>
              </c:ext>
            </c:extLst>
          </c:dPt>
          <c:dPt>
            <c:idx val="30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4F-53D9-48F3-9A14-C827ED1820E8}"/>
              </c:ext>
            </c:extLst>
          </c:dPt>
          <c:dPt>
            <c:idx val="30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0-53D9-48F3-9A14-C827ED1820E8}"/>
              </c:ext>
            </c:extLst>
          </c:dPt>
          <c:dPt>
            <c:idx val="30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1-53D9-48F3-9A14-C827ED1820E8}"/>
              </c:ext>
            </c:extLst>
          </c:dPt>
          <c:dPt>
            <c:idx val="30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2-53D9-48F3-9A14-C827ED1820E8}"/>
              </c:ext>
            </c:extLst>
          </c:dPt>
          <c:dPt>
            <c:idx val="30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3-53D9-48F3-9A14-C827ED1820E8}"/>
              </c:ext>
            </c:extLst>
          </c:dPt>
          <c:dPt>
            <c:idx val="30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4-53D9-48F3-9A14-C827ED1820E8}"/>
              </c:ext>
            </c:extLst>
          </c:dPt>
          <c:dPt>
            <c:idx val="30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5-53D9-48F3-9A14-C827ED1820E8}"/>
              </c:ext>
            </c:extLst>
          </c:dPt>
          <c:dPt>
            <c:idx val="30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6-53D9-48F3-9A14-C827ED1820E8}"/>
              </c:ext>
            </c:extLst>
          </c:dPt>
          <c:dPt>
            <c:idx val="30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7-53D9-48F3-9A14-C827ED1820E8}"/>
              </c:ext>
            </c:extLst>
          </c:dPt>
          <c:dPt>
            <c:idx val="30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8-53D9-48F3-9A14-C827ED1820E8}"/>
              </c:ext>
            </c:extLst>
          </c:dPt>
          <c:dPt>
            <c:idx val="31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9-53D9-48F3-9A14-C827ED1820E8}"/>
              </c:ext>
            </c:extLst>
          </c:dPt>
          <c:dPt>
            <c:idx val="31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A-53D9-48F3-9A14-C827ED1820E8}"/>
              </c:ext>
            </c:extLst>
          </c:dPt>
          <c:dPt>
            <c:idx val="31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B-53D9-48F3-9A14-C827ED1820E8}"/>
              </c:ext>
            </c:extLst>
          </c:dPt>
          <c:dPt>
            <c:idx val="31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C-53D9-48F3-9A14-C827ED1820E8}"/>
              </c:ext>
            </c:extLst>
          </c:dPt>
          <c:dPt>
            <c:idx val="31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D-53D9-48F3-9A14-C827ED1820E8}"/>
              </c:ext>
            </c:extLst>
          </c:dPt>
          <c:dPt>
            <c:idx val="31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E-53D9-48F3-9A14-C827ED1820E8}"/>
              </c:ext>
            </c:extLst>
          </c:dPt>
          <c:dPt>
            <c:idx val="31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5F-53D9-48F3-9A14-C827ED1820E8}"/>
              </c:ext>
            </c:extLst>
          </c:dPt>
          <c:dPt>
            <c:idx val="31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0-53D9-48F3-9A14-C827ED1820E8}"/>
              </c:ext>
            </c:extLst>
          </c:dPt>
          <c:dPt>
            <c:idx val="31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1-53D9-48F3-9A14-C827ED1820E8}"/>
              </c:ext>
            </c:extLst>
          </c:dPt>
          <c:dPt>
            <c:idx val="31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2-53D9-48F3-9A14-C827ED1820E8}"/>
              </c:ext>
            </c:extLst>
          </c:dPt>
          <c:dPt>
            <c:idx val="32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3-53D9-48F3-9A14-C827ED1820E8}"/>
              </c:ext>
            </c:extLst>
          </c:dPt>
          <c:dPt>
            <c:idx val="32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4-53D9-48F3-9A14-C827ED1820E8}"/>
              </c:ext>
            </c:extLst>
          </c:dPt>
          <c:dPt>
            <c:idx val="32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5-53D9-48F3-9A14-C827ED1820E8}"/>
              </c:ext>
            </c:extLst>
          </c:dPt>
          <c:dPt>
            <c:idx val="32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6-53D9-48F3-9A14-C827ED1820E8}"/>
              </c:ext>
            </c:extLst>
          </c:dPt>
          <c:dPt>
            <c:idx val="32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7-53D9-48F3-9A14-C827ED1820E8}"/>
              </c:ext>
            </c:extLst>
          </c:dPt>
          <c:dPt>
            <c:idx val="32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8-53D9-48F3-9A14-C827ED1820E8}"/>
              </c:ext>
            </c:extLst>
          </c:dPt>
          <c:dPt>
            <c:idx val="32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9-53D9-48F3-9A14-C827ED1820E8}"/>
              </c:ext>
            </c:extLst>
          </c:dPt>
          <c:dPt>
            <c:idx val="32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A-53D9-48F3-9A14-C827ED1820E8}"/>
              </c:ext>
            </c:extLst>
          </c:dPt>
          <c:dPt>
            <c:idx val="32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B-53D9-48F3-9A14-C827ED1820E8}"/>
              </c:ext>
            </c:extLst>
          </c:dPt>
          <c:dPt>
            <c:idx val="32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C-53D9-48F3-9A14-C827ED1820E8}"/>
              </c:ext>
            </c:extLst>
          </c:dPt>
          <c:dPt>
            <c:idx val="33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D-53D9-48F3-9A14-C827ED1820E8}"/>
              </c:ext>
            </c:extLst>
          </c:dPt>
          <c:dPt>
            <c:idx val="33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E-53D9-48F3-9A14-C827ED1820E8}"/>
              </c:ext>
            </c:extLst>
          </c:dPt>
          <c:dPt>
            <c:idx val="33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6F-53D9-48F3-9A14-C827ED1820E8}"/>
              </c:ext>
            </c:extLst>
          </c:dPt>
          <c:dPt>
            <c:idx val="33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0-53D9-48F3-9A14-C827ED1820E8}"/>
              </c:ext>
            </c:extLst>
          </c:dPt>
          <c:dPt>
            <c:idx val="33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1-53D9-48F3-9A14-C827ED1820E8}"/>
              </c:ext>
            </c:extLst>
          </c:dPt>
          <c:dPt>
            <c:idx val="33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2-53D9-48F3-9A14-C827ED1820E8}"/>
              </c:ext>
            </c:extLst>
          </c:dPt>
          <c:dPt>
            <c:idx val="33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3-53D9-48F3-9A14-C827ED1820E8}"/>
              </c:ext>
            </c:extLst>
          </c:dPt>
          <c:dPt>
            <c:idx val="33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4-53D9-48F3-9A14-C827ED1820E8}"/>
              </c:ext>
            </c:extLst>
          </c:dPt>
          <c:dPt>
            <c:idx val="33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5-53D9-48F3-9A14-C827ED1820E8}"/>
              </c:ext>
            </c:extLst>
          </c:dPt>
          <c:dPt>
            <c:idx val="33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6-53D9-48F3-9A14-C827ED1820E8}"/>
              </c:ext>
            </c:extLst>
          </c:dPt>
          <c:dPt>
            <c:idx val="34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7-53D9-48F3-9A14-C827ED1820E8}"/>
              </c:ext>
            </c:extLst>
          </c:dPt>
          <c:dPt>
            <c:idx val="34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8-53D9-48F3-9A14-C827ED1820E8}"/>
              </c:ext>
            </c:extLst>
          </c:dPt>
          <c:dPt>
            <c:idx val="34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9-53D9-48F3-9A14-C827ED1820E8}"/>
              </c:ext>
            </c:extLst>
          </c:dPt>
          <c:dPt>
            <c:idx val="34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A-53D9-48F3-9A14-C827ED1820E8}"/>
              </c:ext>
            </c:extLst>
          </c:dPt>
          <c:dPt>
            <c:idx val="34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B-53D9-48F3-9A14-C827ED1820E8}"/>
              </c:ext>
            </c:extLst>
          </c:dPt>
          <c:dPt>
            <c:idx val="34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C-53D9-48F3-9A14-C827ED1820E8}"/>
              </c:ext>
            </c:extLst>
          </c:dPt>
          <c:dPt>
            <c:idx val="34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D-53D9-48F3-9A14-C827ED1820E8}"/>
              </c:ext>
            </c:extLst>
          </c:dPt>
          <c:dPt>
            <c:idx val="34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E-53D9-48F3-9A14-C827ED1820E8}"/>
              </c:ext>
            </c:extLst>
          </c:dPt>
          <c:dPt>
            <c:idx val="34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7F-53D9-48F3-9A14-C827ED1820E8}"/>
              </c:ext>
            </c:extLst>
          </c:dPt>
          <c:dPt>
            <c:idx val="34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0-53D9-48F3-9A14-C827ED1820E8}"/>
              </c:ext>
            </c:extLst>
          </c:dPt>
          <c:dPt>
            <c:idx val="35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1-53D9-48F3-9A14-C827ED1820E8}"/>
              </c:ext>
            </c:extLst>
          </c:dPt>
          <c:dPt>
            <c:idx val="35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2-53D9-48F3-9A14-C827ED1820E8}"/>
              </c:ext>
            </c:extLst>
          </c:dPt>
          <c:dPt>
            <c:idx val="35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3-53D9-48F3-9A14-C827ED1820E8}"/>
              </c:ext>
            </c:extLst>
          </c:dPt>
          <c:dPt>
            <c:idx val="35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4-53D9-48F3-9A14-C827ED1820E8}"/>
              </c:ext>
            </c:extLst>
          </c:dPt>
          <c:dPt>
            <c:idx val="35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5-53D9-48F3-9A14-C827ED1820E8}"/>
              </c:ext>
            </c:extLst>
          </c:dPt>
          <c:dPt>
            <c:idx val="35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6-53D9-48F3-9A14-C827ED1820E8}"/>
              </c:ext>
            </c:extLst>
          </c:dPt>
          <c:dPt>
            <c:idx val="35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7-53D9-48F3-9A14-C827ED1820E8}"/>
              </c:ext>
            </c:extLst>
          </c:dPt>
          <c:dPt>
            <c:idx val="35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8-53D9-48F3-9A14-C827ED1820E8}"/>
              </c:ext>
            </c:extLst>
          </c:dPt>
          <c:dPt>
            <c:idx val="35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9-53D9-48F3-9A14-C827ED1820E8}"/>
              </c:ext>
            </c:extLst>
          </c:dPt>
          <c:dPt>
            <c:idx val="35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A-53D9-48F3-9A14-C827ED1820E8}"/>
              </c:ext>
            </c:extLst>
          </c:dPt>
          <c:dPt>
            <c:idx val="36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B-53D9-48F3-9A14-C827ED1820E8}"/>
              </c:ext>
            </c:extLst>
          </c:dPt>
          <c:dPt>
            <c:idx val="36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C-53D9-48F3-9A14-C827ED1820E8}"/>
              </c:ext>
            </c:extLst>
          </c:dPt>
          <c:dPt>
            <c:idx val="36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D-53D9-48F3-9A14-C827ED1820E8}"/>
              </c:ext>
            </c:extLst>
          </c:dPt>
          <c:dPt>
            <c:idx val="36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E-53D9-48F3-9A14-C827ED1820E8}"/>
              </c:ext>
            </c:extLst>
          </c:dPt>
          <c:dPt>
            <c:idx val="36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8F-53D9-48F3-9A14-C827ED1820E8}"/>
              </c:ext>
            </c:extLst>
          </c:dPt>
          <c:dPt>
            <c:idx val="36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0-53D9-48F3-9A14-C827ED1820E8}"/>
              </c:ext>
            </c:extLst>
          </c:dPt>
          <c:dPt>
            <c:idx val="36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1-53D9-48F3-9A14-C827ED1820E8}"/>
              </c:ext>
            </c:extLst>
          </c:dPt>
          <c:dPt>
            <c:idx val="36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2-53D9-48F3-9A14-C827ED1820E8}"/>
              </c:ext>
            </c:extLst>
          </c:dPt>
          <c:dPt>
            <c:idx val="36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3-53D9-48F3-9A14-C827ED1820E8}"/>
              </c:ext>
            </c:extLst>
          </c:dPt>
          <c:dPt>
            <c:idx val="36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4-53D9-48F3-9A14-C827ED1820E8}"/>
              </c:ext>
            </c:extLst>
          </c:dPt>
          <c:dPt>
            <c:idx val="37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5-53D9-48F3-9A14-C827ED1820E8}"/>
              </c:ext>
            </c:extLst>
          </c:dPt>
          <c:dPt>
            <c:idx val="37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6-53D9-48F3-9A14-C827ED1820E8}"/>
              </c:ext>
            </c:extLst>
          </c:dPt>
          <c:dPt>
            <c:idx val="37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7-53D9-48F3-9A14-C827ED1820E8}"/>
              </c:ext>
            </c:extLst>
          </c:dPt>
          <c:dPt>
            <c:idx val="37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8-53D9-48F3-9A14-C827ED1820E8}"/>
              </c:ext>
            </c:extLst>
          </c:dPt>
          <c:dPt>
            <c:idx val="37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9-53D9-48F3-9A14-C827ED1820E8}"/>
              </c:ext>
            </c:extLst>
          </c:dPt>
          <c:dPt>
            <c:idx val="375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A-53D9-48F3-9A14-C827ED1820E8}"/>
              </c:ext>
            </c:extLst>
          </c:dPt>
          <c:dPt>
            <c:idx val="376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B-53D9-48F3-9A14-C827ED1820E8}"/>
              </c:ext>
            </c:extLst>
          </c:dPt>
          <c:dPt>
            <c:idx val="377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C-53D9-48F3-9A14-C827ED1820E8}"/>
              </c:ext>
            </c:extLst>
          </c:dPt>
          <c:dPt>
            <c:idx val="37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D-53D9-48F3-9A14-C827ED1820E8}"/>
              </c:ext>
            </c:extLst>
          </c:dPt>
          <c:dPt>
            <c:idx val="37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E-53D9-48F3-9A14-C827ED1820E8}"/>
              </c:ext>
            </c:extLst>
          </c:dPt>
          <c:dPt>
            <c:idx val="38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9F-53D9-48F3-9A14-C827ED1820E8}"/>
              </c:ext>
            </c:extLst>
          </c:dPt>
          <c:dPt>
            <c:idx val="38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0-53D9-48F3-9A14-C827ED1820E8}"/>
              </c:ext>
            </c:extLst>
          </c:dPt>
          <c:dPt>
            <c:idx val="38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1-53D9-48F3-9A14-C827ED1820E8}"/>
              </c:ext>
            </c:extLst>
          </c:dPt>
          <c:dPt>
            <c:idx val="38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2-53D9-48F3-9A14-C827ED1820E8}"/>
              </c:ext>
            </c:extLst>
          </c:dPt>
          <c:dPt>
            <c:idx val="38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3-53D9-48F3-9A14-C827ED1820E8}"/>
              </c:ext>
            </c:extLst>
          </c:dPt>
          <c:dPt>
            <c:idx val="385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4-53D9-48F3-9A14-C827ED1820E8}"/>
              </c:ext>
            </c:extLst>
          </c:dPt>
          <c:dPt>
            <c:idx val="386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5-53D9-48F3-9A14-C827ED1820E8}"/>
              </c:ext>
            </c:extLst>
          </c:dPt>
          <c:dPt>
            <c:idx val="387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6-53D9-48F3-9A14-C827ED1820E8}"/>
              </c:ext>
            </c:extLst>
          </c:dPt>
          <c:dPt>
            <c:idx val="38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7-53D9-48F3-9A14-C827ED1820E8}"/>
              </c:ext>
            </c:extLst>
          </c:dPt>
          <c:dPt>
            <c:idx val="38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8-53D9-48F3-9A14-C827ED1820E8}"/>
              </c:ext>
            </c:extLst>
          </c:dPt>
          <c:dPt>
            <c:idx val="39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9-53D9-48F3-9A14-C827ED1820E8}"/>
              </c:ext>
            </c:extLst>
          </c:dPt>
          <c:dPt>
            <c:idx val="39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A-53D9-48F3-9A14-C827ED1820E8}"/>
              </c:ext>
            </c:extLst>
          </c:dPt>
          <c:dPt>
            <c:idx val="39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B-53D9-48F3-9A14-C827ED1820E8}"/>
              </c:ext>
            </c:extLst>
          </c:dPt>
          <c:dPt>
            <c:idx val="39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C-53D9-48F3-9A14-C827ED1820E8}"/>
              </c:ext>
            </c:extLst>
          </c:dPt>
          <c:dPt>
            <c:idx val="39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D-53D9-48F3-9A14-C827ED1820E8}"/>
              </c:ext>
            </c:extLst>
          </c:dPt>
          <c:dPt>
            <c:idx val="395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E-53D9-48F3-9A14-C827ED1820E8}"/>
              </c:ext>
            </c:extLst>
          </c:dPt>
          <c:dPt>
            <c:idx val="396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AF-53D9-48F3-9A14-C827ED1820E8}"/>
              </c:ext>
            </c:extLst>
          </c:dPt>
          <c:dPt>
            <c:idx val="397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0-53D9-48F3-9A14-C827ED1820E8}"/>
              </c:ext>
            </c:extLst>
          </c:dPt>
          <c:dPt>
            <c:idx val="39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1-53D9-48F3-9A14-C827ED1820E8}"/>
              </c:ext>
            </c:extLst>
          </c:dPt>
          <c:dPt>
            <c:idx val="39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2-53D9-48F3-9A14-C827ED1820E8}"/>
              </c:ext>
            </c:extLst>
          </c:dPt>
          <c:dPt>
            <c:idx val="40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3-53D9-48F3-9A14-C827ED1820E8}"/>
              </c:ext>
            </c:extLst>
          </c:dPt>
          <c:dPt>
            <c:idx val="40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4-53D9-48F3-9A14-C827ED1820E8}"/>
              </c:ext>
            </c:extLst>
          </c:dPt>
          <c:dPt>
            <c:idx val="40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5-53D9-48F3-9A14-C827ED1820E8}"/>
              </c:ext>
            </c:extLst>
          </c:dPt>
          <c:dPt>
            <c:idx val="40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6-53D9-48F3-9A14-C827ED1820E8}"/>
              </c:ext>
            </c:extLst>
          </c:dPt>
          <c:dPt>
            <c:idx val="40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7-53D9-48F3-9A14-C827ED1820E8}"/>
              </c:ext>
            </c:extLst>
          </c:dPt>
          <c:dPt>
            <c:idx val="405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8-53D9-48F3-9A14-C827ED1820E8}"/>
              </c:ext>
            </c:extLst>
          </c:dPt>
          <c:dPt>
            <c:idx val="406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9-53D9-48F3-9A14-C827ED1820E8}"/>
              </c:ext>
            </c:extLst>
          </c:dPt>
          <c:dPt>
            <c:idx val="407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A-53D9-48F3-9A14-C827ED1820E8}"/>
              </c:ext>
            </c:extLst>
          </c:dPt>
          <c:dPt>
            <c:idx val="40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B-53D9-48F3-9A14-C827ED1820E8}"/>
              </c:ext>
            </c:extLst>
          </c:dPt>
          <c:dPt>
            <c:idx val="40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C-53D9-48F3-9A14-C827ED1820E8}"/>
              </c:ext>
            </c:extLst>
          </c:dPt>
          <c:dPt>
            <c:idx val="41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D-53D9-48F3-9A14-C827ED1820E8}"/>
              </c:ext>
            </c:extLst>
          </c:dPt>
          <c:dPt>
            <c:idx val="41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E-53D9-48F3-9A14-C827ED1820E8}"/>
              </c:ext>
            </c:extLst>
          </c:dPt>
          <c:dPt>
            <c:idx val="41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BF-53D9-48F3-9A14-C827ED1820E8}"/>
              </c:ext>
            </c:extLst>
          </c:dPt>
          <c:dPt>
            <c:idx val="41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0-53D9-48F3-9A14-C827ED1820E8}"/>
              </c:ext>
            </c:extLst>
          </c:dPt>
          <c:dPt>
            <c:idx val="41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1-53D9-48F3-9A14-C827ED1820E8}"/>
              </c:ext>
            </c:extLst>
          </c:dPt>
          <c:dPt>
            <c:idx val="415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2-53D9-48F3-9A14-C827ED1820E8}"/>
              </c:ext>
            </c:extLst>
          </c:dPt>
          <c:dPt>
            <c:idx val="416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3-53D9-48F3-9A14-C827ED1820E8}"/>
              </c:ext>
            </c:extLst>
          </c:dPt>
          <c:dPt>
            <c:idx val="417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4-53D9-48F3-9A14-C827ED1820E8}"/>
              </c:ext>
            </c:extLst>
          </c:dPt>
          <c:dPt>
            <c:idx val="41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5-53D9-48F3-9A14-C827ED1820E8}"/>
              </c:ext>
            </c:extLst>
          </c:dPt>
          <c:dPt>
            <c:idx val="41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6-53D9-48F3-9A14-C827ED1820E8}"/>
              </c:ext>
            </c:extLst>
          </c:dPt>
          <c:dPt>
            <c:idx val="42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7-53D9-48F3-9A14-C827ED1820E8}"/>
              </c:ext>
            </c:extLst>
          </c:dPt>
          <c:dPt>
            <c:idx val="42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8-53D9-48F3-9A14-C827ED1820E8}"/>
              </c:ext>
            </c:extLst>
          </c:dPt>
          <c:dPt>
            <c:idx val="42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9-53D9-48F3-9A14-C827ED1820E8}"/>
              </c:ext>
            </c:extLst>
          </c:dPt>
          <c:dPt>
            <c:idx val="42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A-53D9-48F3-9A14-C827ED1820E8}"/>
              </c:ext>
            </c:extLst>
          </c:dPt>
          <c:dPt>
            <c:idx val="42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B-53D9-48F3-9A14-C827ED1820E8}"/>
              </c:ext>
            </c:extLst>
          </c:dPt>
          <c:dPt>
            <c:idx val="425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C-53D9-48F3-9A14-C827ED1820E8}"/>
              </c:ext>
            </c:extLst>
          </c:dPt>
          <c:dPt>
            <c:idx val="426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D-53D9-48F3-9A14-C827ED1820E8}"/>
              </c:ext>
            </c:extLst>
          </c:dPt>
          <c:dPt>
            <c:idx val="427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E-53D9-48F3-9A14-C827ED1820E8}"/>
              </c:ext>
            </c:extLst>
          </c:dPt>
          <c:dPt>
            <c:idx val="42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CF-53D9-48F3-9A14-C827ED1820E8}"/>
              </c:ext>
            </c:extLst>
          </c:dPt>
          <c:dPt>
            <c:idx val="42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0-53D9-48F3-9A14-C827ED1820E8}"/>
              </c:ext>
            </c:extLst>
          </c:dPt>
          <c:dPt>
            <c:idx val="43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1-53D9-48F3-9A14-C827ED1820E8}"/>
              </c:ext>
            </c:extLst>
          </c:dPt>
          <c:dPt>
            <c:idx val="43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2-53D9-48F3-9A14-C827ED1820E8}"/>
              </c:ext>
            </c:extLst>
          </c:dPt>
          <c:dPt>
            <c:idx val="43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3-53D9-48F3-9A14-C827ED1820E8}"/>
              </c:ext>
            </c:extLst>
          </c:dPt>
          <c:dPt>
            <c:idx val="43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4-53D9-48F3-9A14-C827ED1820E8}"/>
              </c:ext>
            </c:extLst>
          </c:dPt>
          <c:dPt>
            <c:idx val="43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5-53D9-48F3-9A14-C827ED1820E8}"/>
              </c:ext>
            </c:extLst>
          </c:dPt>
          <c:dPt>
            <c:idx val="435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6-53D9-48F3-9A14-C827ED1820E8}"/>
              </c:ext>
            </c:extLst>
          </c:dPt>
          <c:dPt>
            <c:idx val="436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7-53D9-48F3-9A14-C827ED1820E8}"/>
              </c:ext>
            </c:extLst>
          </c:dPt>
          <c:dPt>
            <c:idx val="437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8-53D9-48F3-9A14-C827ED1820E8}"/>
              </c:ext>
            </c:extLst>
          </c:dPt>
          <c:dPt>
            <c:idx val="43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9-53D9-48F3-9A14-C827ED1820E8}"/>
              </c:ext>
            </c:extLst>
          </c:dPt>
          <c:dPt>
            <c:idx val="43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A-53D9-48F3-9A14-C827ED1820E8}"/>
              </c:ext>
            </c:extLst>
          </c:dPt>
          <c:dPt>
            <c:idx val="44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B-53D9-48F3-9A14-C827ED1820E8}"/>
              </c:ext>
            </c:extLst>
          </c:dPt>
          <c:dPt>
            <c:idx val="44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C-53D9-48F3-9A14-C827ED1820E8}"/>
              </c:ext>
            </c:extLst>
          </c:dPt>
          <c:dPt>
            <c:idx val="44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D-53D9-48F3-9A14-C827ED1820E8}"/>
              </c:ext>
            </c:extLst>
          </c:dPt>
          <c:dPt>
            <c:idx val="44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E-53D9-48F3-9A14-C827ED1820E8}"/>
              </c:ext>
            </c:extLst>
          </c:dPt>
          <c:dPt>
            <c:idx val="44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DF-53D9-48F3-9A14-C827ED1820E8}"/>
              </c:ext>
            </c:extLst>
          </c:dPt>
          <c:dPt>
            <c:idx val="445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0-53D9-48F3-9A14-C827ED1820E8}"/>
              </c:ext>
            </c:extLst>
          </c:dPt>
          <c:dPt>
            <c:idx val="446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1-53D9-48F3-9A14-C827ED1820E8}"/>
              </c:ext>
            </c:extLst>
          </c:dPt>
          <c:dPt>
            <c:idx val="447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2-53D9-48F3-9A14-C827ED1820E8}"/>
              </c:ext>
            </c:extLst>
          </c:dPt>
          <c:dPt>
            <c:idx val="44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3-53D9-48F3-9A14-C827ED1820E8}"/>
              </c:ext>
            </c:extLst>
          </c:dPt>
          <c:dPt>
            <c:idx val="44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4-53D9-48F3-9A14-C827ED1820E8}"/>
              </c:ext>
            </c:extLst>
          </c:dPt>
          <c:dPt>
            <c:idx val="45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5-53D9-48F3-9A14-C827ED1820E8}"/>
              </c:ext>
            </c:extLst>
          </c:dPt>
          <c:dPt>
            <c:idx val="45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6-53D9-48F3-9A14-C827ED1820E8}"/>
              </c:ext>
            </c:extLst>
          </c:dPt>
          <c:dPt>
            <c:idx val="45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7-53D9-48F3-9A14-C827ED1820E8}"/>
              </c:ext>
            </c:extLst>
          </c:dPt>
          <c:dPt>
            <c:idx val="45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8-53D9-48F3-9A14-C827ED1820E8}"/>
              </c:ext>
            </c:extLst>
          </c:dPt>
          <c:dPt>
            <c:idx val="45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9-53D9-48F3-9A14-C827ED1820E8}"/>
              </c:ext>
            </c:extLst>
          </c:dPt>
          <c:dPt>
            <c:idx val="455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A-53D9-48F3-9A14-C827ED1820E8}"/>
              </c:ext>
            </c:extLst>
          </c:dPt>
          <c:dPt>
            <c:idx val="456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B-53D9-48F3-9A14-C827ED1820E8}"/>
              </c:ext>
            </c:extLst>
          </c:dPt>
          <c:dPt>
            <c:idx val="457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C-53D9-48F3-9A14-C827ED1820E8}"/>
              </c:ext>
            </c:extLst>
          </c:dPt>
          <c:dPt>
            <c:idx val="45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D-53D9-48F3-9A14-C827ED1820E8}"/>
              </c:ext>
            </c:extLst>
          </c:dPt>
          <c:dPt>
            <c:idx val="45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E-53D9-48F3-9A14-C827ED1820E8}"/>
              </c:ext>
            </c:extLst>
          </c:dPt>
          <c:dPt>
            <c:idx val="46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EF-53D9-48F3-9A14-C827ED1820E8}"/>
              </c:ext>
            </c:extLst>
          </c:dPt>
          <c:dPt>
            <c:idx val="46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0-53D9-48F3-9A14-C827ED1820E8}"/>
              </c:ext>
            </c:extLst>
          </c:dPt>
          <c:dPt>
            <c:idx val="46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1-53D9-48F3-9A14-C827ED1820E8}"/>
              </c:ext>
            </c:extLst>
          </c:dPt>
          <c:dPt>
            <c:idx val="46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2-53D9-48F3-9A14-C827ED1820E8}"/>
              </c:ext>
            </c:extLst>
          </c:dPt>
          <c:dPt>
            <c:idx val="46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3-53D9-48F3-9A14-C827ED1820E8}"/>
              </c:ext>
            </c:extLst>
          </c:dPt>
          <c:dPt>
            <c:idx val="465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4-53D9-48F3-9A14-C827ED1820E8}"/>
              </c:ext>
            </c:extLst>
          </c:dPt>
          <c:dPt>
            <c:idx val="466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5-53D9-48F3-9A14-C827ED1820E8}"/>
              </c:ext>
            </c:extLst>
          </c:dPt>
          <c:dPt>
            <c:idx val="467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6-53D9-48F3-9A14-C827ED1820E8}"/>
              </c:ext>
            </c:extLst>
          </c:dPt>
          <c:dPt>
            <c:idx val="46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7-53D9-48F3-9A14-C827ED1820E8}"/>
              </c:ext>
            </c:extLst>
          </c:dPt>
          <c:dPt>
            <c:idx val="46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8-53D9-48F3-9A14-C827ED1820E8}"/>
              </c:ext>
            </c:extLst>
          </c:dPt>
          <c:dPt>
            <c:idx val="47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9-53D9-48F3-9A14-C827ED1820E8}"/>
              </c:ext>
            </c:extLst>
          </c:dPt>
          <c:dPt>
            <c:idx val="47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A-53D9-48F3-9A14-C827ED1820E8}"/>
              </c:ext>
            </c:extLst>
          </c:dPt>
          <c:dPt>
            <c:idx val="47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B-53D9-48F3-9A14-C827ED1820E8}"/>
              </c:ext>
            </c:extLst>
          </c:dPt>
          <c:dPt>
            <c:idx val="47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C-53D9-48F3-9A14-C827ED1820E8}"/>
              </c:ext>
            </c:extLst>
          </c:dPt>
          <c:dPt>
            <c:idx val="47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D-53D9-48F3-9A14-C827ED1820E8}"/>
              </c:ext>
            </c:extLst>
          </c:dPt>
          <c:dPt>
            <c:idx val="475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E-53D9-48F3-9A14-C827ED1820E8}"/>
              </c:ext>
            </c:extLst>
          </c:dPt>
          <c:dPt>
            <c:idx val="476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5FF-53D9-48F3-9A14-C827ED1820E8}"/>
              </c:ext>
            </c:extLst>
          </c:dPt>
          <c:dPt>
            <c:idx val="477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0-53D9-48F3-9A14-C827ED1820E8}"/>
              </c:ext>
            </c:extLst>
          </c:dPt>
          <c:dPt>
            <c:idx val="47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1-53D9-48F3-9A14-C827ED1820E8}"/>
              </c:ext>
            </c:extLst>
          </c:dPt>
          <c:dPt>
            <c:idx val="47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2-53D9-48F3-9A14-C827ED1820E8}"/>
              </c:ext>
            </c:extLst>
          </c:dPt>
          <c:dPt>
            <c:idx val="48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3-53D9-48F3-9A14-C827ED1820E8}"/>
              </c:ext>
            </c:extLst>
          </c:dPt>
          <c:dPt>
            <c:idx val="48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4-53D9-48F3-9A14-C827ED1820E8}"/>
              </c:ext>
            </c:extLst>
          </c:dPt>
          <c:dPt>
            <c:idx val="48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5-53D9-48F3-9A14-C827ED1820E8}"/>
              </c:ext>
            </c:extLst>
          </c:dPt>
          <c:dPt>
            <c:idx val="48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6-53D9-48F3-9A14-C827ED1820E8}"/>
              </c:ext>
            </c:extLst>
          </c:dPt>
          <c:dPt>
            <c:idx val="484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7-53D9-48F3-9A14-C827ED1820E8}"/>
              </c:ext>
            </c:extLst>
          </c:dPt>
          <c:dPt>
            <c:idx val="485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8-53D9-48F3-9A14-C827ED1820E8}"/>
              </c:ext>
            </c:extLst>
          </c:dPt>
          <c:dPt>
            <c:idx val="486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9-53D9-48F3-9A14-C827ED1820E8}"/>
              </c:ext>
            </c:extLst>
          </c:dPt>
          <c:dPt>
            <c:idx val="487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A-53D9-48F3-9A14-C827ED1820E8}"/>
              </c:ext>
            </c:extLst>
          </c:dPt>
          <c:dPt>
            <c:idx val="488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B-53D9-48F3-9A14-C827ED1820E8}"/>
              </c:ext>
            </c:extLst>
          </c:dPt>
          <c:dPt>
            <c:idx val="489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C-53D9-48F3-9A14-C827ED1820E8}"/>
              </c:ext>
            </c:extLst>
          </c:dPt>
          <c:dPt>
            <c:idx val="490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D-53D9-48F3-9A14-C827ED1820E8}"/>
              </c:ext>
            </c:extLst>
          </c:dPt>
          <c:dPt>
            <c:idx val="491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E-53D9-48F3-9A14-C827ED1820E8}"/>
              </c:ext>
            </c:extLst>
          </c:dPt>
          <c:dPt>
            <c:idx val="492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0F-53D9-48F3-9A14-C827ED1820E8}"/>
              </c:ext>
            </c:extLst>
          </c:dPt>
          <c:dPt>
            <c:idx val="493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0-53D9-48F3-9A14-C827ED1820E8}"/>
              </c:ext>
            </c:extLst>
          </c:dPt>
          <c:dPt>
            <c:idx val="494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1-53D9-48F3-9A14-C827ED1820E8}"/>
              </c:ext>
            </c:extLst>
          </c:dPt>
          <c:dPt>
            <c:idx val="495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2-53D9-48F3-9A14-C827ED1820E8}"/>
              </c:ext>
            </c:extLst>
          </c:dPt>
          <c:dPt>
            <c:idx val="496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3-53D9-48F3-9A14-C827ED1820E8}"/>
              </c:ext>
            </c:extLst>
          </c:dPt>
          <c:dPt>
            <c:idx val="497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4-53D9-48F3-9A14-C827ED1820E8}"/>
              </c:ext>
            </c:extLst>
          </c:dPt>
          <c:dPt>
            <c:idx val="498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5-53D9-48F3-9A14-C827ED1820E8}"/>
              </c:ext>
            </c:extLst>
          </c:dPt>
          <c:dPt>
            <c:idx val="499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6-53D9-48F3-9A14-C827ED1820E8}"/>
              </c:ext>
            </c:extLst>
          </c:dPt>
          <c:dPt>
            <c:idx val="500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7-53D9-48F3-9A14-C827ED1820E8}"/>
              </c:ext>
            </c:extLst>
          </c:dPt>
          <c:dPt>
            <c:idx val="501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8-53D9-48F3-9A14-C827ED1820E8}"/>
              </c:ext>
            </c:extLst>
          </c:dPt>
          <c:dPt>
            <c:idx val="502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9-53D9-48F3-9A14-C827ED1820E8}"/>
              </c:ext>
            </c:extLst>
          </c:dPt>
          <c:dPt>
            <c:idx val="503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A-53D9-48F3-9A14-C827ED1820E8}"/>
              </c:ext>
            </c:extLst>
          </c:dPt>
          <c:dPt>
            <c:idx val="504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B-53D9-48F3-9A14-C827ED1820E8}"/>
              </c:ext>
            </c:extLst>
          </c:dPt>
          <c:dPt>
            <c:idx val="505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C-53D9-48F3-9A14-C827ED1820E8}"/>
              </c:ext>
            </c:extLst>
          </c:dPt>
          <c:dPt>
            <c:idx val="506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D-53D9-48F3-9A14-C827ED1820E8}"/>
              </c:ext>
            </c:extLst>
          </c:dPt>
          <c:dPt>
            <c:idx val="507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E-53D9-48F3-9A14-C827ED1820E8}"/>
              </c:ext>
            </c:extLst>
          </c:dPt>
          <c:dPt>
            <c:idx val="508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1F-53D9-48F3-9A14-C827ED1820E8}"/>
              </c:ext>
            </c:extLst>
          </c:dPt>
          <c:dPt>
            <c:idx val="509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0-53D9-48F3-9A14-C827ED1820E8}"/>
              </c:ext>
            </c:extLst>
          </c:dPt>
          <c:dPt>
            <c:idx val="510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1-53D9-48F3-9A14-C827ED1820E8}"/>
              </c:ext>
            </c:extLst>
          </c:dPt>
          <c:dPt>
            <c:idx val="511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2-53D9-48F3-9A14-C827ED1820E8}"/>
              </c:ext>
            </c:extLst>
          </c:dPt>
          <c:dPt>
            <c:idx val="512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3-53D9-48F3-9A14-C827ED1820E8}"/>
              </c:ext>
            </c:extLst>
          </c:dPt>
          <c:dPt>
            <c:idx val="513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4-53D9-48F3-9A14-C827ED1820E8}"/>
              </c:ext>
            </c:extLst>
          </c:dPt>
          <c:dPt>
            <c:idx val="514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5-53D9-48F3-9A14-C827ED1820E8}"/>
              </c:ext>
            </c:extLst>
          </c:dPt>
          <c:dPt>
            <c:idx val="515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6-53D9-48F3-9A14-C827ED1820E8}"/>
              </c:ext>
            </c:extLst>
          </c:dPt>
          <c:dPt>
            <c:idx val="516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7-53D9-48F3-9A14-C827ED1820E8}"/>
              </c:ext>
            </c:extLst>
          </c:dPt>
          <c:dPt>
            <c:idx val="517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8-53D9-48F3-9A14-C827ED1820E8}"/>
              </c:ext>
            </c:extLst>
          </c:dPt>
          <c:dPt>
            <c:idx val="518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9-53D9-48F3-9A14-C827ED1820E8}"/>
              </c:ext>
            </c:extLst>
          </c:dPt>
          <c:dPt>
            <c:idx val="519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A-53D9-48F3-9A14-C827ED1820E8}"/>
              </c:ext>
            </c:extLst>
          </c:dPt>
          <c:dPt>
            <c:idx val="520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B-53D9-48F3-9A14-C827ED1820E8}"/>
              </c:ext>
            </c:extLst>
          </c:dPt>
          <c:dPt>
            <c:idx val="521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C-53D9-48F3-9A14-C827ED1820E8}"/>
              </c:ext>
            </c:extLst>
          </c:dPt>
          <c:dPt>
            <c:idx val="522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D-53D9-48F3-9A14-C827ED1820E8}"/>
              </c:ext>
            </c:extLst>
          </c:dPt>
          <c:dPt>
            <c:idx val="523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E-53D9-48F3-9A14-C827ED1820E8}"/>
              </c:ext>
            </c:extLst>
          </c:dPt>
          <c:dPt>
            <c:idx val="524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2F-53D9-48F3-9A14-C827ED1820E8}"/>
              </c:ext>
            </c:extLst>
          </c:dPt>
          <c:dPt>
            <c:idx val="525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0-53D9-48F3-9A14-C827ED1820E8}"/>
              </c:ext>
            </c:extLst>
          </c:dPt>
          <c:dPt>
            <c:idx val="526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1-53D9-48F3-9A14-C827ED1820E8}"/>
              </c:ext>
            </c:extLst>
          </c:dPt>
          <c:dPt>
            <c:idx val="527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2-53D9-48F3-9A14-C827ED1820E8}"/>
              </c:ext>
            </c:extLst>
          </c:dPt>
          <c:dPt>
            <c:idx val="528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3-53D9-48F3-9A14-C827ED1820E8}"/>
              </c:ext>
            </c:extLst>
          </c:dPt>
          <c:dPt>
            <c:idx val="529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4-53D9-48F3-9A14-C827ED1820E8}"/>
              </c:ext>
            </c:extLst>
          </c:dPt>
          <c:dPt>
            <c:idx val="530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5-53D9-48F3-9A14-C827ED1820E8}"/>
              </c:ext>
            </c:extLst>
          </c:dPt>
          <c:dPt>
            <c:idx val="531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6-53D9-48F3-9A14-C827ED1820E8}"/>
              </c:ext>
            </c:extLst>
          </c:dPt>
          <c:dPt>
            <c:idx val="532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7-53D9-48F3-9A14-C827ED1820E8}"/>
              </c:ext>
            </c:extLst>
          </c:dPt>
          <c:dPt>
            <c:idx val="533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8-53D9-48F3-9A14-C827ED1820E8}"/>
              </c:ext>
            </c:extLst>
          </c:dPt>
          <c:dPt>
            <c:idx val="534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9-53D9-48F3-9A14-C827ED1820E8}"/>
              </c:ext>
            </c:extLst>
          </c:dPt>
          <c:dPt>
            <c:idx val="535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A-53D9-48F3-9A14-C827ED1820E8}"/>
              </c:ext>
            </c:extLst>
          </c:dPt>
          <c:dPt>
            <c:idx val="536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B-53D9-48F3-9A14-C827ED1820E8}"/>
              </c:ext>
            </c:extLst>
          </c:dPt>
          <c:dPt>
            <c:idx val="537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C-53D9-48F3-9A14-C827ED1820E8}"/>
              </c:ext>
            </c:extLst>
          </c:dPt>
          <c:dPt>
            <c:idx val="538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D-53D9-48F3-9A14-C827ED1820E8}"/>
              </c:ext>
            </c:extLst>
          </c:dPt>
          <c:dPt>
            <c:idx val="539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E-53D9-48F3-9A14-C827ED1820E8}"/>
              </c:ext>
            </c:extLst>
          </c:dPt>
          <c:dPt>
            <c:idx val="540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3F-53D9-48F3-9A14-C827ED1820E8}"/>
              </c:ext>
            </c:extLst>
          </c:dPt>
          <c:dPt>
            <c:idx val="541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0-53D9-48F3-9A14-C827ED1820E8}"/>
              </c:ext>
            </c:extLst>
          </c:dPt>
          <c:dPt>
            <c:idx val="542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1-53D9-48F3-9A14-C827ED1820E8}"/>
              </c:ext>
            </c:extLst>
          </c:dPt>
          <c:dPt>
            <c:idx val="543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2-53D9-48F3-9A14-C827ED1820E8}"/>
              </c:ext>
            </c:extLst>
          </c:dPt>
          <c:dPt>
            <c:idx val="544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3-53D9-48F3-9A14-C827ED1820E8}"/>
              </c:ext>
            </c:extLst>
          </c:dPt>
          <c:dPt>
            <c:idx val="545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4-53D9-48F3-9A14-C827ED1820E8}"/>
              </c:ext>
            </c:extLst>
          </c:dPt>
          <c:dPt>
            <c:idx val="546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5-53D9-48F3-9A14-C827ED1820E8}"/>
              </c:ext>
            </c:extLst>
          </c:dPt>
          <c:dPt>
            <c:idx val="547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6-53D9-48F3-9A14-C827ED1820E8}"/>
              </c:ext>
            </c:extLst>
          </c:dPt>
          <c:dPt>
            <c:idx val="548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7-53D9-48F3-9A14-C827ED1820E8}"/>
              </c:ext>
            </c:extLst>
          </c:dPt>
          <c:dPt>
            <c:idx val="549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8-53D9-48F3-9A14-C827ED1820E8}"/>
              </c:ext>
            </c:extLst>
          </c:dPt>
          <c:dPt>
            <c:idx val="550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9-53D9-48F3-9A14-C827ED1820E8}"/>
              </c:ext>
            </c:extLst>
          </c:dPt>
          <c:dPt>
            <c:idx val="551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A-53D9-48F3-9A14-C827ED1820E8}"/>
              </c:ext>
            </c:extLst>
          </c:dPt>
          <c:dPt>
            <c:idx val="552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B-53D9-48F3-9A14-C827ED1820E8}"/>
              </c:ext>
            </c:extLst>
          </c:dPt>
          <c:dPt>
            <c:idx val="553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C-53D9-48F3-9A14-C827ED1820E8}"/>
              </c:ext>
            </c:extLst>
          </c:dPt>
          <c:dPt>
            <c:idx val="554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D-53D9-48F3-9A14-C827ED1820E8}"/>
              </c:ext>
            </c:extLst>
          </c:dPt>
          <c:dPt>
            <c:idx val="555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E-53D9-48F3-9A14-C827ED1820E8}"/>
              </c:ext>
            </c:extLst>
          </c:dPt>
          <c:dPt>
            <c:idx val="556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4F-53D9-48F3-9A14-C827ED1820E8}"/>
              </c:ext>
            </c:extLst>
          </c:dPt>
          <c:dPt>
            <c:idx val="557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0-53D9-48F3-9A14-C827ED1820E8}"/>
              </c:ext>
            </c:extLst>
          </c:dPt>
          <c:dPt>
            <c:idx val="558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1-53D9-48F3-9A14-C827ED1820E8}"/>
              </c:ext>
            </c:extLst>
          </c:dPt>
          <c:dPt>
            <c:idx val="559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2-53D9-48F3-9A14-C827ED1820E8}"/>
              </c:ext>
            </c:extLst>
          </c:dPt>
          <c:dPt>
            <c:idx val="560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3-53D9-48F3-9A14-C827ED1820E8}"/>
              </c:ext>
            </c:extLst>
          </c:dPt>
          <c:dPt>
            <c:idx val="561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4-53D9-48F3-9A14-C827ED1820E8}"/>
              </c:ext>
            </c:extLst>
          </c:dPt>
          <c:dPt>
            <c:idx val="562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5-53D9-48F3-9A14-C827ED1820E8}"/>
              </c:ext>
            </c:extLst>
          </c:dPt>
          <c:dPt>
            <c:idx val="563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6-53D9-48F3-9A14-C827ED1820E8}"/>
              </c:ext>
            </c:extLst>
          </c:dPt>
          <c:dPt>
            <c:idx val="564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7-53D9-48F3-9A14-C827ED1820E8}"/>
              </c:ext>
            </c:extLst>
          </c:dPt>
          <c:dPt>
            <c:idx val="565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8-53D9-48F3-9A14-C827ED1820E8}"/>
              </c:ext>
            </c:extLst>
          </c:dPt>
          <c:dPt>
            <c:idx val="566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9-53D9-48F3-9A14-C827ED1820E8}"/>
              </c:ext>
            </c:extLst>
          </c:dPt>
          <c:dPt>
            <c:idx val="567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A-53D9-48F3-9A14-C827ED1820E8}"/>
              </c:ext>
            </c:extLst>
          </c:dPt>
          <c:dPt>
            <c:idx val="568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B-53D9-48F3-9A14-C827ED1820E8}"/>
              </c:ext>
            </c:extLst>
          </c:dPt>
          <c:dPt>
            <c:idx val="569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C-53D9-48F3-9A14-C827ED1820E8}"/>
              </c:ext>
            </c:extLst>
          </c:dPt>
          <c:dPt>
            <c:idx val="570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D-53D9-48F3-9A14-C827ED1820E8}"/>
              </c:ext>
            </c:extLst>
          </c:dPt>
          <c:dPt>
            <c:idx val="571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E-53D9-48F3-9A14-C827ED1820E8}"/>
              </c:ext>
            </c:extLst>
          </c:dPt>
          <c:dPt>
            <c:idx val="572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5F-53D9-48F3-9A14-C827ED1820E8}"/>
              </c:ext>
            </c:extLst>
          </c:dPt>
          <c:dPt>
            <c:idx val="573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60-53D9-48F3-9A14-C827ED1820E8}"/>
              </c:ext>
            </c:extLst>
          </c:dPt>
          <c:dPt>
            <c:idx val="574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661-53D9-48F3-9A14-C827ED1820E8}"/>
              </c:ext>
            </c:extLst>
          </c:dPt>
          <c:dPt>
            <c:idx val="575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7-18A7-4E7D-B9B3-5B0564D14D81}"/>
              </c:ext>
            </c:extLst>
          </c:dPt>
          <c:dPt>
            <c:idx val="576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8-0145-4AB9-A1F6-415360373B16}"/>
              </c:ext>
            </c:extLst>
          </c:dPt>
          <c:dPt>
            <c:idx val="577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9-0145-4AB9-A1F6-415360373B16}"/>
              </c:ext>
            </c:extLst>
          </c:dPt>
          <c:dPt>
            <c:idx val="578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A-0145-4AB9-A1F6-415360373B16}"/>
              </c:ext>
            </c:extLst>
          </c:dPt>
          <c:dPt>
            <c:idx val="579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B-0145-4AB9-A1F6-415360373B16}"/>
              </c:ext>
            </c:extLst>
          </c:dPt>
          <c:dPt>
            <c:idx val="580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C-0145-4AB9-A1F6-415360373B16}"/>
              </c:ext>
            </c:extLst>
          </c:dPt>
          <c:dPt>
            <c:idx val="581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D-0145-4AB9-A1F6-415360373B16}"/>
              </c:ext>
            </c:extLst>
          </c:dPt>
          <c:dPt>
            <c:idx val="582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E-0145-4AB9-A1F6-415360373B16}"/>
              </c:ext>
            </c:extLst>
          </c:dPt>
          <c:dPt>
            <c:idx val="583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F-0145-4AB9-A1F6-415360373B16}"/>
              </c:ext>
            </c:extLst>
          </c:dPt>
          <c:dPt>
            <c:idx val="584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0-0145-4AB9-A1F6-415360373B16}"/>
              </c:ext>
            </c:extLst>
          </c:dPt>
          <c:dPt>
            <c:idx val="585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1-0145-4AB9-A1F6-415360373B16}"/>
              </c:ext>
            </c:extLst>
          </c:dPt>
          <c:dPt>
            <c:idx val="586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2-0145-4AB9-A1F6-415360373B16}"/>
              </c:ext>
            </c:extLst>
          </c:dPt>
          <c:dPt>
            <c:idx val="587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3-0145-4AB9-A1F6-415360373B16}"/>
              </c:ext>
            </c:extLst>
          </c:dPt>
          <c:dPt>
            <c:idx val="588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4-0145-4AB9-A1F6-415360373B16}"/>
              </c:ext>
            </c:extLst>
          </c:dPt>
          <c:dPt>
            <c:idx val="589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5-0145-4AB9-A1F6-415360373B16}"/>
              </c:ext>
            </c:extLst>
          </c:dPt>
          <c:dPt>
            <c:idx val="590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6-0145-4AB9-A1F6-415360373B16}"/>
              </c:ext>
            </c:extLst>
          </c:dPt>
          <c:dPt>
            <c:idx val="591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7-0145-4AB9-A1F6-415360373B16}"/>
              </c:ext>
            </c:extLst>
          </c:dPt>
          <c:dPt>
            <c:idx val="592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8-0145-4AB9-A1F6-415360373B16}"/>
              </c:ext>
            </c:extLst>
          </c:dPt>
          <c:dPt>
            <c:idx val="593"/>
            <c:marker>
              <c:symbol val="circle"/>
              <c:size val="4"/>
              <c:spPr>
                <a:solidFill>
                  <a:srgbClr val="C0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9-0145-4AB9-A1F6-415360373B16}"/>
              </c:ext>
            </c:extLst>
          </c:dPt>
          <c:xVal>
            <c:numRef>
              <c:f>V!$G$1:$G$594</c:f>
              <c:numCache>
                <c:formatCode>General</c:formatCode>
                <c:ptCount val="594"/>
                <c:pt idx="0">
                  <c:v>0.20199238697560418</c:v>
                </c:pt>
                <c:pt idx="1">
                  <c:v>0.21382302646993168</c:v>
                </c:pt>
                <c:pt idx="2">
                  <c:v>0.5058561724059345</c:v>
                </c:pt>
                <c:pt idx="3">
                  <c:v>0.86929023190442756</c:v>
                </c:pt>
                <c:pt idx="4">
                  <c:v>0.90665261185278467</c:v>
                </c:pt>
                <c:pt idx="5">
                  <c:v>0.95678144764603701</c:v>
                </c:pt>
                <c:pt idx="6">
                  <c:v>0.97552119934432824</c:v>
                </c:pt>
                <c:pt idx="7">
                  <c:v>1.2883579294769021E-3</c:v>
                </c:pt>
                <c:pt idx="8">
                  <c:v>0.3535159287891787</c:v>
                </c:pt>
                <c:pt idx="9">
                  <c:v>0.43062625907694851</c:v>
                </c:pt>
                <c:pt idx="10">
                  <c:v>0.46137491215747417</c:v>
                </c:pt>
                <c:pt idx="11">
                  <c:v>0.64686910283445798</c:v>
                </c:pt>
                <c:pt idx="12">
                  <c:v>0.65736644413214584</c:v>
                </c:pt>
                <c:pt idx="13">
                  <c:v>0.66560009369865725</c:v>
                </c:pt>
                <c:pt idx="14">
                  <c:v>0.67370188568733447</c:v>
                </c:pt>
                <c:pt idx="15">
                  <c:v>0.67568607402179737</c:v>
                </c:pt>
                <c:pt idx="16">
                  <c:v>0.68608448114326848</c:v>
                </c:pt>
                <c:pt idx="17">
                  <c:v>0.69302203092044756</c:v>
                </c:pt>
                <c:pt idx="18">
                  <c:v>0.70189451862237462</c:v>
                </c:pt>
                <c:pt idx="19">
                  <c:v>0.70406704146162369</c:v>
                </c:pt>
                <c:pt idx="20">
                  <c:v>0.70756926680700261</c:v>
                </c:pt>
                <c:pt idx="21">
                  <c:v>0.73469501054126063</c:v>
                </c:pt>
                <c:pt idx="22">
                  <c:v>0.74413762005139006</c:v>
                </c:pt>
                <c:pt idx="23">
                  <c:v>0.7581904427265993</c:v>
                </c:pt>
                <c:pt idx="24">
                  <c:v>0.80842878894379133</c:v>
                </c:pt>
                <c:pt idx="25">
                  <c:v>0.81477775825695886</c:v>
                </c:pt>
                <c:pt idx="26">
                  <c:v>0.83828548840472905</c:v>
                </c:pt>
                <c:pt idx="27">
                  <c:v>0.84349847739528805</c:v>
                </c:pt>
                <c:pt idx="28">
                  <c:v>0.8621750995548414</c:v>
                </c:pt>
                <c:pt idx="29">
                  <c:v>7.5473178730561585E-2</c:v>
                </c:pt>
                <c:pt idx="30">
                  <c:v>0.14064899273827614</c:v>
                </c:pt>
                <c:pt idx="31">
                  <c:v>0.25685172171490578</c:v>
                </c:pt>
                <c:pt idx="32">
                  <c:v>0.259299133286234</c:v>
                </c:pt>
                <c:pt idx="33">
                  <c:v>0.61872466619803568</c:v>
                </c:pt>
                <c:pt idx="34">
                  <c:v>0.62349973061608743</c:v>
                </c:pt>
                <c:pt idx="35">
                  <c:v>0.6268988990395723</c:v>
                </c:pt>
                <c:pt idx="36">
                  <c:v>0.63175039821993551</c:v>
                </c:pt>
                <c:pt idx="37">
                  <c:v>0.63641240337327432</c:v>
                </c:pt>
                <c:pt idx="38">
                  <c:v>0.66463843991591354</c:v>
                </c:pt>
                <c:pt idx="39">
                  <c:v>0.68098442258152403</c:v>
                </c:pt>
                <c:pt idx="40">
                  <c:v>0.70434844225824378</c:v>
                </c:pt>
                <c:pt idx="41">
                  <c:v>0.7171972358863723</c:v>
                </c:pt>
                <c:pt idx="42">
                  <c:v>0.86273779573694043</c:v>
                </c:pt>
                <c:pt idx="43">
                  <c:v>1.0890852658850037E-2</c:v>
                </c:pt>
                <c:pt idx="44">
                  <c:v>2.7196228625042451E-2</c:v>
                </c:pt>
                <c:pt idx="45">
                  <c:v>4.0096076364630306E-2</c:v>
                </c:pt>
                <c:pt idx="46">
                  <c:v>7.176153665987961E-2</c:v>
                </c:pt>
                <c:pt idx="47">
                  <c:v>7.2944483485573031E-2</c:v>
                </c:pt>
                <c:pt idx="48">
                  <c:v>7.7711407823628065E-2</c:v>
                </c:pt>
                <c:pt idx="49">
                  <c:v>7.884066526093747E-2</c:v>
                </c:pt>
                <c:pt idx="50">
                  <c:v>7.9792363550925671E-2</c:v>
                </c:pt>
                <c:pt idx="51">
                  <c:v>8.0906758022937453E-2</c:v>
                </c:pt>
                <c:pt idx="52">
                  <c:v>8.2386718201085785E-2</c:v>
                </c:pt>
                <c:pt idx="53">
                  <c:v>8.3325357226431862E-2</c:v>
                </c:pt>
                <c:pt idx="54">
                  <c:v>8.4849320684226015E-2</c:v>
                </c:pt>
                <c:pt idx="55">
                  <c:v>8.6150257671713248E-2</c:v>
                </c:pt>
                <c:pt idx="56">
                  <c:v>8.8046052939837693E-2</c:v>
                </c:pt>
                <c:pt idx="57">
                  <c:v>8.9152401030778705E-2</c:v>
                </c:pt>
                <c:pt idx="58">
                  <c:v>8.9770602014567658E-2</c:v>
                </c:pt>
                <c:pt idx="59">
                  <c:v>9.1937128132880019E-2</c:v>
                </c:pt>
                <c:pt idx="60">
                  <c:v>9.4258233778633738E-2</c:v>
                </c:pt>
                <c:pt idx="61">
                  <c:v>9.5104930897409901E-2</c:v>
                </c:pt>
                <c:pt idx="62">
                  <c:v>9.66091356290395E-2</c:v>
                </c:pt>
                <c:pt idx="63">
                  <c:v>9.7917416256464662E-2</c:v>
                </c:pt>
                <c:pt idx="64">
                  <c:v>9.9045033965559526E-2</c:v>
                </c:pt>
                <c:pt idx="65">
                  <c:v>0.10033808854550585</c:v>
                </c:pt>
                <c:pt idx="66">
                  <c:v>0.10134043101449208</c:v>
                </c:pt>
                <c:pt idx="67">
                  <c:v>0.10269522136334786</c:v>
                </c:pt>
                <c:pt idx="68">
                  <c:v>0.10394444834852479</c:v>
                </c:pt>
                <c:pt idx="69">
                  <c:v>0.10518670648837869</c:v>
                </c:pt>
                <c:pt idx="70">
                  <c:v>0.10669442492402759</c:v>
                </c:pt>
                <c:pt idx="71">
                  <c:v>0.1074035488402636</c:v>
                </c:pt>
                <c:pt idx="72">
                  <c:v>0.10838657765284765</c:v>
                </c:pt>
                <c:pt idx="73">
                  <c:v>0.11030703911934836</c:v>
                </c:pt>
                <c:pt idx="74">
                  <c:v>0.11183687046130686</c:v>
                </c:pt>
                <c:pt idx="75">
                  <c:v>0.11314714218778477</c:v>
                </c:pt>
                <c:pt idx="76">
                  <c:v>0.1148897048491051</c:v>
                </c:pt>
                <c:pt idx="77">
                  <c:v>0.11615604356999931</c:v>
                </c:pt>
                <c:pt idx="78">
                  <c:v>0.11664894588881225</c:v>
                </c:pt>
                <c:pt idx="79">
                  <c:v>0.11953266572984411</c:v>
                </c:pt>
                <c:pt idx="80">
                  <c:v>0.12037864839560086</c:v>
                </c:pt>
                <c:pt idx="81">
                  <c:v>0.12177549777478447</c:v>
                </c:pt>
                <c:pt idx="82">
                  <c:v>0.12316526118539528</c:v>
                </c:pt>
                <c:pt idx="83">
                  <c:v>0.12425118294688708</c:v>
                </c:pt>
                <c:pt idx="84">
                  <c:v>0.1257196650269865</c:v>
                </c:pt>
                <c:pt idx="85">
                  <c:v>0.1268692433823837</c:v>
                </c:pt>
                <c:pt idx="86">
                  <c:v>0.12828353244325363</c:v>
                </c:pt>
                <c:pt idx="87">
                  <c:v>0.12937372921043</c:v>
                </c:pt>
                <c:pt idx="88">
                  <c:v>0.13058252518160707</c:v>
                </c:pt>
                <c:pt idx="89">
                  <c:v>0.13185700398195088</c:v>
                </c:pt>
                <c:pt idx="90">
                  <c:v>0.13305510658215525</c:v>
                </c:pt>
                <c:pt idx="91">
                  <c:v>0.13409807917542693</c:v>
                </c:pt>
                <c:pt idx="92">
                  <c:v>0.1352694307798199</c:v>
                </c:pt>
                <c:pt idx="93">
                  <c:v>0.13710482548614777</c:v>
                </c:pt>
                <c:pt idx="94">
                  <c:v>0.13791440618411066</c:v>
                </c:pt>
                <c:pt idx="95">
                  <c:v>0.13906673694077121</c:v>
                </c:pt>
                <c:pt idx="96">
                  <c:v>0.14039166081037102</c:v>
                </c:pt>
                <c:pt idx="97">
                  <c:v>0.14130077301486565</c:v>
                </c:pt>
                <c:pt idx="98">
                  <c:v>0.14338169360485864</c:v>
                </c:pt>
                <c:pt idx="99">
                  <c:v>0.14455844460041867</c:v>
                </c:pt>
                <c:pt idx="100">
                  <c:v>0.14609636917318092</c:v>
                </c:pt>
                <c:pt idx="101">
                  <c:v>0.14728669477611511</c:v>
                </c:pt>
                <c:pt idx="102">
                  <c:v>0.1482033145935322</c:v>
                </c:pt>
                <c:pt idx="103">
                  <c:v>0.14967364722402188</c:v>
                </c:pt>
                <c:pt idx="104">
                  <c:v>0.15108252518129106</c:v>
                </c:pt>
                <c:pt idx="105">
                  <c:v>0.1523448348559775</c:v>
                </c:pt>
                <c:pt idx="106">
                  <c:v>0.15364209416700625</c:v>
                </c:pt>
                <c:pt idx="107">
                  <c:v>0.15402155071459944</c:v>
                </c:pt>
                <c:pt idx="108">
                  <c:v>0.15760708596868511</c:v>
                </c:pt>
                <c:pt idx="109">
                  <c:v>0.15894783321608053</c:v>
                </c:pt>
                <c:pt idx="110">
                  <c:v>0.15982567345960064</c:v>
                </c:pt>
                <c:pt idx="111">
                  <c:v>0.16231315296329285</c:v>
                </c:pt>
                <c:pt idx="112">
                  <c:v>0.16348600374778322</c:v>
                </c:pt>
                <c:pt idx="113">
                  <c:v>0.16467710236590527</c:v>
                </c:pt>
                <c:pt idx="114">
                  <c:v>0.16603681189995356</c:v>
                </c:pt>
                <c:pt idx="115">
                  <c:v>0.16721549543239611</c:v>
                </c:pt>
                <c:pt idx="116">
                  <c:v>0.16856613961125078</c:v>
                </c:pt>
                <c:pt idx="117">
                  <c:v>0.16985906535497008</c:v>
                </c:pt>
                <c:pt idx="118">
                  <c:v>0.1714022956194281</c:v>
                </c:pt>
                <c:pt idx="119">
                  <c:v>0.17243792457276186</c:v>
                </c:pt>
                <c:pt idx="120">
                  <c:v>0.17352215975630436</c:v>
                </c:pt>
                <c:pt idx="121">
                  <c:v>0.17481955961599382</c:v>
                </c:pt>
                <c:pt idx="122">
                  <c:v>0.17633558210353328</c:v>
                </c:pt>
                <c:pt idx="123">
                  <c:v>0.17732044975407568</c:v>
                </c:pt>
                <c:pt idx="124">
                  <c:v>0.17959265635986199</c:v>
                </c:pt>
                <c:pt idx="125">
                  <c:v>0.18349505739040595</c:v>
                </c:pt>
                <c:pt idx="126">
                  <c:v>0.18456163035819628</c:v>
                </c:pt>
                <c:pt idx="127">
                  <c:v>0.18592491215734164</c:v>
                </c:pt>
                <c:pt idx="128">
                  <c:v>0.18674510423978496</c:v>
                </c:pt>
                <c:pt idx="129">
                  <c:v>0.18905469665018515</c:v>
                </c:pt>
                <c:pt idx="130">
                  <c:v>0.19138028812379915</c:v>
                </c:pt>
                <c:pt idx="131">
                  <c:v>0.19257158585166323</c:v>
                </c:pt>
                <c:pt idx="132">
                  <c:v>0.19467088311097491</c:v>
                </c:pt>
                <c:pt idx="133">
                  <c:v>0.19604913328623219</c:v>
                </c:pt>
                <c:pt idx="134">
                  <c:v>0.19723845162802256</c:v>
                </c:pt>
                <c:pt idx="135">
                  <c:v>0.19841164207091744</c:v>
                </c:pt>
                <c:pt idx="136">
                  <c:v>0.20930138205650017</c:v>
                </c:pt>
                <c:pt idx="137">
                  <c:v>0.21013390723813252</c:v>
                </c:pt>
                <c:pt idx="138">
                  <c:v>0.21830469665025376</c:v>
                </c:pt>
                <c:pt idx="139">
                  <c:v>0.39534455375976307</c:v>
                </c:pt>
                <c:pt idx="140">
                  <c:v>0.40108191613984978</c:v>
                </c:pt>
                <c:pt idx="141">
                  <c:v>0.40348237292107214</c:v>
                </c:pt>
                <c:pt idx="142">
                  <c:v>0.40820900679324623</c:v>
                </c:pt>
                <c:pt idx="143">
                  <c:v>0.4128133052238816</c:v>
                </c:pt>
                <c:pt idx="144">
                  <c:v>0.41400058561742803</c:v>
                </c:pt>
                <c:pt idx="145">
                  <c:v>0.41693598032346735</c:v>
                </c:pt>
                <c:pt idx="146">
                  <c:v>0.41868996252066992</c:v>
                </c:pt>
                <c:pt idx="147">
                  <c:v>0.43159037245272636</c:v>
                </c:pt>
                <c:pt idx="148">
                  <c:v>0.44089869992972552</c:v>
                </c:pt>
                <c:pt idx="149">
                  <c:v>0.44595104239893857</c:v>
                </c:pt>
                <c:pt idx="150">
                  <c:v>0.44834942609515949</c:v>
                </c:pt>
                <c:pt idx="151">
                  <c:v>0.45140785898332325</c:v>
                </c:pt>
                <c:pt idx="152">
                  <c:v>0.45613847505251215</c:v>
                </c:pt>
                <c:pt idx="153">
                  <c:v>0.46353626141933901</c:v>
                </c:pt>
                <c:pt idx="154">
                  <c:v>0.4694020379478463</c:v>
                </c:pt>
                <c:pt idx="155">
                  <c:v>0.4793511360976872</c:v>
                </c:pt>
                <c:pt idx="156">
                  <c:v>0.48347851955974441</c:v>
                </c:pt>
                <c:pt idx="157">
                  <c:v>0.49708986882167139</c:v>
                </c:pt>
                <c:pt idx="158">
                  <c:v>0.51236236823633874</c:v>
                </c:pt>
                <c:pt idx="159">
                  <c:v>0.5192897516982562</c:v>
                </c:pt>
                <c:pt idx="160">
                  <c:v>0.52288821738130054</c:v>
                </c:pt>
                <c:pt idx="161">
                  <c:v>0.52872703209182248</c:v>
                </c:pt>
                <c:pt idx="162">
                  <c:v>0.53105648863920152</c:v>
                </c:pt>
                <c:pt idx="163">
                  <c:v>0.5357227219490337</c:v>
                </c:pt>
                <c:pt idx="164">
                  <c:v>0.56823416491003975</c:v>
                </c:pt>
                <c:pt idx="165">
                  <c:v>0.57081536659663357</c:v>
                </c:pt>
                <c:pt idx="166">
                  <c:v>0.87801193487960383</c:v>
                </c:pt>
                <c:pt idx="167">
                  <c:v>0.88356106816571867</c:v>
                </c:pt>
                <c:pt idx="168">
                  <c:v>0.88734819629897466</c:v>
                </c:pt>
                <c:pt idx="169">
                  <c:v>0.89196896228636646</c:v>
                </c:pt>
                <c:pt idx="170">
                  <c:v>0.89671551885714251</c:v>
                </c:pt>
                <c:pt idx="171">
                  <c:v>0.89885015226038867</c:v>
                </c:pt>
                <c:pt idx="172">
                  <c:v>0.90137182009821259</c:v>
                </c:pt>
                <c:pt idx="173">
                  <c:v>0.90328688217354625</c:v>
                </c:pt>
                <c:pt idx="174">
                  <c:v>0.90609581869291489</c:v>
                </c:pt>
                <c:pt idx="175">
                  <c:v>0.91011297727801299</c:v>
                </c:pt>
                <c:pt idx="176">
                  <c:v>0.9122541813070999</c:v>
                </c:pt>
                <c:pt idx="177">
                  <c:v>0.9142539470604234</c:v>
                </c:pt>
                <c:pt idx="178">
                  <c:v>0.91635002342492911</c:v>
                </c:pt>
                <c:pt idx="179">
                  <c:v>0.91773104942631711</c:v>
                </c:pt>
                <c:pt idx="180">
                  <c:v>0.91920495432190563</c:v>
                </c:pt>
                <c:pt idx="181">
                  <c:v>0.92074196533136288</c:v>
                </c:pt>
                <c:pt idx="182">
                  <c:v>0.92285913562914423</c:v>
                </c:pt>
                <c:pt idx="183">
                  <c:v>0.92523145935825291</c:v>
                </c:pt>
                <c:pt idx="184">
                  <c:v>0.92646227453735719</c:v>
                </c:pt>
                <c:pt idx="185">
                  <c:v>0.928007402201942</c:v>
                </c:pt>
                <c:pt idx="186">
                  <c:v>0.92920527055510149</c:v>
                </c:pt>
                <c:pt idx="187">
                  <c:v>0.93169334738801801</c:v>
                </c:pt>
                <c:pt idx="188">
                  <c:v>0.93244915671110462</c:v>
                </c:pt>
                <c:pt idx="189">
                  <c:v>0.93336427734842431</c:v>
                </c:pt>
                <c:pt idx="190">
                  <c:v>0.93512231201670026</c:v>
                </c:pt>
                <c:pt idx="191">
                  <c:v>0.93578729210572043</c:v>
                </c:pt>
                <c:pt idx="192">
                  <c:v>0.93652788709321655</c:v>
                </c:pt>
                <c:pt idx="193">
                  <c:v>0.93765536425419249</c:v>
                </c:pt>
                <c:pt idx="194">
                  <c:v>0.93948699929702428</c:v>
                </c:pt>
                <c:pt idx="195">
                  <c:v>0.94006616303609647</c:v>
                </c:pt>
                <c:pt idx="196">
                  <c:v>0.94218417662203535</c:v>
                </c:pt>
                <c:pt idx="197">
                  <c:v>0.94461494495173426</c:v>
                </c:pt>
                <c:pt idx="198">
                  <c:v>0.94609713047543487</c:v>
                </c:pt>
                <c:pt idx="199">
                  <c:v>0.9474745959241595</c:v>
                </c:pt>
                <c:pt idx="200">
                  <c:v>0.94819545561036023</c:v>
                </c:pt>
                <c:pt idx="201">
                  <c:v>0.95055414616992273</c:v>
                </c:pt>
                <c:pt idx="202">
                  <c:v>0.95170223705765622</c:v>
                </c:pt>
                <c:pt idx="203">
                  <c:v>0.95393299367531981</c:v>
                </c:pt>
                <c:pt idx="204">
                  <c:v>0.95480242445558972</c:v>
                </c:pt>
                <c:pt idx="205">
                  <c:v>0.95578815881915524</c:v>
                </c:pt>
                <c:pt idx="206">
                  <c:v>0.95722885921743206</c:v>
                </c:pt>
                <c:pt idx="207">
                  <c:v>0.95977324900431427</c:v>
                </c:pt>
                <c:pt idx="208">
                  <c:v>0.96174994143828663</c:v>
                </c:pt>
                <c:pt idx="209">
                  <c:v>0.96360284609981584</c:v>
                </c:pt>
                <c:pt idx="210">
                  <c:v>0.96546026001407093</c:v>
                </c:pt>
                <c:pt idx="211">
                  <c:v>0.9666781681890857</c:v>
                </c:pt>
                <c:pt idx="212">
                  <c:v>0.96802062543929779</c:v>
                </c:pt>
                <c:pt idx="213">
                  <c:v>0.96960884282022164</c:v>
                </c:pt>
                <c:pt idx="214">
                  <c:v>0.97118571093932182</c:v>
                </c:pt>
                <c:pt idx="215">
                  <c:v>0.97270607870714976</c:v>
                </c:pt>
                <c:pt idx="216">
                  <c:v>0.97493628484423311</c:v>
                </c:pt>
                <c:pt idx="217">
                  <c:v>0.97685749590050897</c:v>
                </c:pt>
                <c:pt idx="218">
                  <c:v>0.97871452330771724</c:v>
                </c:pt>
                <c:pt idx="219">
                  <c:v>0.97986781447632865</c:v>
                </c:pt>
                <c:pt idx="220">
                  <c:v>0.98118501991082852</c:v>
                </c:pt>
                <c:pt idx="221">
                  <c:v>0.9829910517687459</c:v>
                </c:pt>
                <c:pt idx="222">
                  <c:v>0.9841776879833315</c:v>
                </c:pt>
                <c:pt idx="223">
                  <c:v>0.98545706254399867</c:v>
                </c:pt>
                <c:pt idx="224">
                  <c:v>0.98674520965118973</c:v>
                </c:pt>
                <c:pt idx="225">
                  <c:v>0.98908847505244246</c:v>
                </c:pt>
                <c:pt idx="226">
                  <c:v>0.99072887092976281</c:v>
                </c:pt>
                <c:pt idx="227">
                  <c:v>0.99244947294423547</c:v>
                </c:pt>
                <c:pt idx="228">
                  <c:v>0.99299585382980204</c:v>
                </c:pt>
                <c:pt idx="229">
                  <c:v>0.99384947294471004</c:v>
                </c:pt>
                <c:pt idx="230">
                  <c:v>0.99490104239854205</c:v>
                </c:pt>
                <c:pt idx="231">
                  <c:v>0.99683856875156884</c:v>
                </c:pt>
                <c:pt idx="232">
                  <c:v>0.99832518154150662</c:v>
                </c:pt>
                <c:pt idx="233">
                  <c:v>0.99939597095335664</c:v>
                </c:pt>
                <c:pt idx="234">
                  <c:v>8.9012649351971618E-4</c:v>
                </c:pt>
                <c:pt idx="235">
                  <c:v>3.1142539237176692E-3</c:v>
                </c:pt>
                <c:pt idx="236">
                  <c:v>3.2385921761974856E-3</c:v>
                </c:pt>
                <c:pt idx="237">
                  <c:v>6.9042047317520172E-3</c:v>
                </c:pt>
                <c:pt idx="238">
                  <c:v>8.5224642773500392E-3</c:v>
                </c:pt>
                <c:pt idx="239">
                  <c:v>9.742258140056137E-3</c:v>
                </c:pt>
                <c:pt idx="240">
                  <c:v>1.4829128601803632E-2</c:v>
                </c:pt>
                <c:pt idx="241">
                  <c:v>1.6054884047600027E-2</c:v>
                </c:pt>
                <c:pt idx="242">
                  <c:v>1.8396029515207246E-2</c:v>
                </c:pt>
                <c:pt idx="243">
                  <c:v>1.9883251346803021E-2</c:v>
                </c:pt>
                <c:pt idx="244">
                  <c:v>2.1366268446772807E-2</c:v>
                </c:pt>
                <c:pt idx="245">
                  <c:v>2.2774853595919353E-2</c:v>
                </c:pt>
                <c:pt idx="246">
                  <c:v>2.7000058561688078E-2</c:v>
                </c:pt>
                <c:pt idx="247">
                  <c:v>2.9441110330441944E-2</c:v>
                </c:pt>
                <c:pt idx="248">
                  <c:v>3.2207203091861203E-2</c:v>
                </c:pt>
                <c:pt idx="249">
                  <c:v>3.5265226048107223E-2</c:v>
                </c:pt>
                <c:pt idx="250">
                  <c:v>3.6557367064746771E-2</c:v>
                </c:pt>
                <c:pt idx="251">
                  <c:v>4.0458936519021549E-2</c:v>
                </c:pt>
                <c:pt idx="252">
                  <c:v>4.1678531271985619E-2</c:v>
                </c:pt>
                <c:pt idx="253">
                  <c:v>5.1203677676179282E-2</c:v>
                </c:pt>
                <c:pt idx="254">
                  <c:v>5.211093933028188E-2</c:v>
                </c:pt>
                <c:pt idx="255">
                  <c:v>5.4561349262350234E-2</c:v>
                </c:pt>
                <c:pt idx="256">
                  <c:v>6.1422932771305838E-2</c:v>
                </c:pt>
                <c:pt idx="257">
                  <c:v>6.2618423518362221E-2</c:v>
                </c:pt>
                <c:pt idx="258">
                  <c:v>7.0962180838584743E-2</c:v>
                </c:pt>
                <c:pt idx="259">
                  <c:v>8.254950808127326E-2</c:v>
                </c:pt>
                <c:pt idx="260">
                  <c:v>9.3866034200262405E-2</c:v>
                </c:pt>
                <c:pt idx="261">
                  <c:v>0.13336122042634102</c:v>
                </c:pt>
                <c:pt idx="262">
                  <c:v>0.14746335207289007</c:v>
                </c:pt>
                <c:pt idx="263">
                  <c:v>0.15036959475269462</c:v>
                </c:pt>
                <c:pt idx="264">
                  <c:v>0.1632008901380555</c:v>
                </c:pt>
                <c:pt idx="265">
                  <c:v>0.16847242914056615</c:v>
                </c:pt>
                <c:pt idx="266">
                  <c:v>0.17666298899019495</c:v>
                </c:pt>
                <c:pt idx="267">
                  <c:v>0.18016951276667115</c:v>
                </c:pt>
                <c:pt idx="268">
                  <c:v>0.18137450222515916</c:v>
                </c:pt>
                <c:pt idx="269">
                  <c:v>0.18544390958071411</c:v>
                </c:pt>
                <c:pt idx="270">
                  <c:v>0.19126589365175306</c:v>
                </c:pt>
                <c:pt idx="271">
                  <c:v>0.19256008432907201</c:v>
                </c:pt>
                <c:pt idx="272">
                  <c:v>0.19659169594754999</c:v>
                </c:pt>
                <c:pt idx="273">
                  <c:v>0.22598006558912509</c:v>
                </c:pt>
                <c:pt idx="274">
                  <c:v>0.25250107753560691</c:v>
                </c:pt>
                <c:pt idx="275">
                  <c:v>0.28552711407847653</c:v>
                </c:pt>
                <c:pt idx="276">
                  <c:v>0.29158316936054263</c:v>
                </c:pt>
                <c:pt idx="277">
                  <c:v>0.30396848207989358</c:v>
                </c:pt>
                <c:pt idx="278">
                  <c:v>0.31564976575307391</c:v>
                </c:pt>
                <c:pt idx="279">
                  <c:v>0.31746319981255233</c:v>
                </c:pt>
                <c:pt idx="280">
                  <c:v>0.31916037713738099</c:v>
                </c:pt>
                <c:pt idx="281">
                  <c:v>0.32033193956449324</c:v>
                </c:pt>
                <c:pt idx="282">
                  <c:v>0.32728941204027784</c:v>
                </c:pt>
                <c:pt idx="283">
                  <c:v>0.32848427032080707</c:v>
                </c:pt>
                <c:pt idx="284">
                  <c:v>0.33097186694774727</c:v>
                </c:pt>
                <c:pt idx="285">
                  <c:v>0.33431708831093587</c:v>
                </c:pt>
                <c:pt idx="286">
                  <c:v>0.33961357460751174</c:v>
                </c:pt>
                <c:pt idx="287">
                  <c:v>0.35261200515356705</c:v>
                </c:pt>
                <c:pt idx="288">
                  <c:v>0.35337929257415901</c:v>
                </c:pt>
                <c:pt idx="289">
                  <c:v>0.36138410634782581</c:v>
                </c:pt>
                <c:pt idx="290">
                  <c:v>0.36593476223926835</c:v>
                </c:pt>
                <c:pt idx="291">
                  <c:v>0.36818244319534088</c:v>
                </c:pt>
                <c:pt idx="292">
                  <c:v>0.3708352307331122</c:v>
                </c:pt>
                <c:pt idx="293">
                  <c:v>0.37303483251359637</c:v>
                </c:pt>
                <c:pt idx="294">
                  <c:v>0.37484918013583801</c:v>
                </c:pt>
                <c:pt idx="295">
                  <c:v>0.38128403607410455</c:v>
                </c:pt>
                <c:pt idx="296">
                  <c:v>0.38610231904417702</c:v>
                </c:pt>
                <c:pt idx="297">
                  <c:v>0.39138629655669099</c:v>
                </c:pt>
                <c:pt idx="298">
                  <c:v>0.39289914499861389</c:v>
                </c:pt>
                <c:pt idx="299">
                  <c:v>0.39408353244332694</c:v>
                </c:pt>
                <c:pt idx="300">
                  <c:v>0.39635705083135697</c:v>
                </c:pt>
                <c:pt idx="301">
                  <c:v>0.39805986179439579</c:v>
                </c:pt>
                <c:pt idx="302">
                  <c:v>0.40216059967200124</c:v>
                </c:pt>
                <c:pt idx="303">
                  <c:v>0.40350767158575884</c:v>
                </c:pt>
                <c:pt idx="304">
                  <c:v>0.40578854532670761</c:v>
                </c:pt>
                <c:pt idx="305">
                  <c:v>0.40754074724757672</c:v>
                </c:pt>
                <c:pt idx="306">
                  <c:v>0.40929376903282666</c:v>
                </c:pt>
                <c:pt idx="307">
                  <c:v>0.41268656594075814</c:v>
                </c:pt>
                <c:pt idx="308">
                  <c:v>0.41397136331691442</c:v>
                </c:pt>
                <c:pt idx="309">
                  <c:v>0.41634433122498393</c:v>
                </c:pt>
                <c:pt idx="310">
                  <c:v>0.42094567814461392</c:v>
                </c:pt>
                <c:pt idx="311">
                  <c:v>0.42335605528216647</c:v>
                </c:pt>
                <c:pt idx="312">
                  <c:v>0.42688067463117818</c:v>
                </c:pt>
                <c:pt idx="313">
                  <c:v>0.43020648863904043</c:v>
                </c:pt>
                <c:pt idx="314">
                  <c:v>0.434498161161601</c:v>
                </c:pt>
                <c:pt idx="315">
                  <c:v>0.43806315296298948</c:v>
                </c:pt>
                <c:pt idx="316">
                  <c:v>0.44146790817494796</c:v>
                </c:pt>
                <c:pt idx="317">
                  <c:v>0.44315667603652287</c:v>
                </c:pt>
                <c:pt idx="318">
                  <c:v>0.44673747950327147</c:v>
                </c:pt>
                <c:pt idx="319">
                  <c:v>0.45796951276644471</c:v>
                </c:pt>
                <c:pt idx="320">
                  <c:v>0.46062068400086886</c:v>
                </c:pt>
                <c:pt idx="321">
                  <c:v>0.46298092059026708</c:v>
                </c:pt>
                <c:pt idx="322">
                  <c:v>0.46767460763649638</c:v>
                </c:pt>
                <c:pt idx="323">
                  <c:v>0.47780031623304886</c:v>
                </c:pt>
                <c:pt idx="324">
                  <c:v>0.48073430545791851</c:v>
                </c:pt>
                <c:pt idx="325">
                  <c:v>0.48190825720302222</c:v>
                </c:pt>
                <c:pt idx="326">
                  <c:v>0.48667208948250185</c:v>
                </c:pt>
                <c:pt idx="327">
                  <c:v>0.49127533380171329</c:v>
                </c:pt>
                <c:pt idx="328">
                  <c:v>0.49922040290443448</c:v>
                </c:pt>
                <c:pt idx="329">
                  <c:v>0.50182433825252026</c:v>
                </c:pt>
                <c:pt idx="330">
                  <c:v>0.50650438041676971</c:v>
                </c:pt>
                <c:pt idx="331">
                  <c:v>0.51701946591724557</c:v>
                </c:pt>
                <c:pt idx="332">
                  <c:v>0.57275825720330609</c:v>
                </c:pt>
                <c:pt idx="333">
                  <c:v>0.59924991801381111</c:v>
                </c:pt>
                <c:pt idx="334">
                  <c:v>0.60390639494029941</c:v>
                </c:pt>
                <c:pt idx="335">
                  <c:v>0.61202451393761415</c:v>
                </c:pt>
                <c:pt idx="336">
                  <c:v>0.66845589130964278</c:v>
                </c:pt>
                <c:pt idx="337">
                  <c:v>0.67565083157667871</c:v>
                </c:pt>
                <c:pt idx="338">
                  <c:v>0.70057430311568147</c:v>
                </c:pt>
                <c:pt idx="339">
                  <c:v>0.70241620988513276</c:v>
                </c:pt>
                <c:pt idx="340">
                  <c:v>0.70933671820120026</c:v>
                </c:pt>
                <c:pt idx="341">
                  <c:v>0.71420494260968503</c:v>
                </c:pt>
                <c:pt idx="342">
                  <c:v>0.71759467088336315</c:v>
                </c:pt>
                <c:pt idx="343">
                  <c:v>0.72351092761788394</c:v>
                </c:pt>
                <c:pt idx="344">
                  <c:v>0.73173457484212001</c:v>
                </c:pt>
                <c:pt idx="345">
                  <c:v>0.7422946357460809</c:v>
                </c:pt>
                <c:pt idx="346">
                  <c:v>0.75483373155281619</c:v>
                </c:pt>
                <c:pt idx="347">
                  <c:v>0.75626610447433507</c:v>
                </c:pt>
                <c:pt idx="348">
                  <c:v>0.76302875380653035</c:v>
                </c:pt>
                <c:pt idx="349">
                  <c:v>0.76880914734132944</c:v>
                </c:pt>
                <c:pt idx="350">
                  <c:v>0.77386705317414872</c:v>
                </c:pt>
                <c:pt idx="351">
                  <c:v>0.77716620988512553</c:v>
                </c:pt>
                <c:pt idx="352">
                  <c:v>0.78211755680501227</c:v>
                </c:pt>
                <c:pt idx="353">
                  <c:v>0.78550802295603006</c:v>
                </c:pt>
                <c:pt idx="354">
                  <c:v>0.78709560787042676</c:v>
                </c:pt>
                <c:pt idx="355">
                  <c:v>0.79134210587976028</c:v>
                </c:pt>
                <c:pt idx="356">
                  <c:v>0.79255036308279081</c:v>
                </c:pt>
                <c:pt idx="357">
                  <c:v>0.80013807683288363</c:v>
                </c:pt>
                <c:pt idx="358">
                  <c:v>0.80200474349963891</c:v>
                </c:pt>
                <c:pt idx="359">
                  <c:v>0.80538404778614314</c:v>
                </c:pt>
                <c:pt idx="360">
                  <c:v>0.80655744905121374</c:v>
                </c:pt>
                <c:pt idx="361">
                  <c:v>0.8077405012882668</c:v>
                </c:pt>
                <c:pt idx="362">
                  <c:v>0.81699246896211086</c:v>
                </c:pt>
                <c:pt idx="363">
                  <c:v>0.8182779690793982</c:v>
                </c:pt>
                <c:pt idx="364">
                  <c:v>0.83112589599450004</c:v>
                </c:pt>
                <c:pt idx="365">
                  <c:v>0.84863568751482354</c:v>
                </c:pt>
                <c:pt idx="366">
                  <c:v>0.86752367064877767</c:v>
                </c:pt>
                <c:pt idx="367">
                  <c:v>0.92114403841643622</c:v>
                </c:pt>
                <c:pt idx="368">
                  <c:v>1.8914148512759965E-2</c:v>
                </c:pt>
                <c:pt idx="369">
                  <c:v>2.0088603888705592E-2</c:v>
                </c:pt>
                <c:pt idx="370">
                  <c:v>3.5219817287618582E-2</c:v>
                </c:pt>
                <c:pt idx="371">
                  <c:v>4.9277676270722992E-2</c:v>
                </c:pt>
                <c:pt idx="372">
                  <c:v>5.6380756617681271E-2</c:v>
                </c:pt>
                <c:pt idx="373">
                  <c:v>7.1566900913708764E-2</c:v>
                </c:pt>
                <c:pt idx="374">
                  <c:v>8.4369840712344768E-2</c:v>
                </c:pt>
                <c:pt idx="375">
                  <c:v>9.0306102131417987E-2</c:v>
                </c:pt>
                <c:pt idx="376">
                  <c:v>9.3814570157210397E-2</c:v>
                </c:pt>
                <c:pt idx="377">
                  <c:v>0.10084313656576427</c:v>
                </c:pt>
                <c:pt idx="378">
                  <c:v>0.11058177559153037</c:v>
                </c:pt>
                <c:pt idx="379">
                  <c:v>0.11269014991792048</c:v>
                </c:pt>
                <c:pt idx="380">
                  <c:v>0.11970012883552528</c:v>
                </c:pt>
                <c:pt idx="381">
                  <c:v>0.12529864136812918</c:v>
                </c:pt>
                <c:pt idx="382">
                  <c:v>0.14948774888707206</c:v>
                </c:pt>
                <c:pt idx="383">
                  <c:v>0.17515648863928135</c:v>
                </c:pt>
                <c:pt idx="384">
                  <c:v>0.17632772312042633</c:v>
                </c:pt>
                <c:pt idx="385">
                  <c:v>0.18804413211536541</c:v>
                </c:pt>
                <c:pt idx="386">
                  <c:v>0.19925881939578005</c:v>
                </c:pt>
                <c:pt idx="387">
                  <c:v>0.20696151323503642</c:v>
                </c:pt>
                <c:pt idx="388">
                  <c:v>0.20932185523524893</c:v>
                </c:pt>
                <c:pt idx="389">
                  <c:v>0.22333988053412313</c:v>
                </c:pt>
                <c:pt idx="390">
                  <c:v>0.22953044038392889</c:v>
                </c:pt>
                <c:pt idx="391">
                  <c:v>0.23369118060439575</c:v>
                </c:pt>
                <c:pt idx="392">
                  <c:v>0.26526401967681323</c:v>
                </c:pt>
                <c:pt idx="393">
                  <c:v>0.27253338018278228</c:v>
                </c:pt>
                <c:pt idx="394">
                  <c:v>0.28423443429401729</c:v>
                </c:pt>
                <c:pt idx="395">
                  <c:v>0.29835456781471947</c:v>
                </c:pt>
                <c:pt idx="396">
                  <c:v>0.30435125322100376</c:v>
                </c:pt>
                <c:pt idx="397">
                  <c:v>0.3172890840944298</c:v>
                </c:pt>
                <c:pt idx="398">
                  <c:v>0.32267631763857807</c:v>
                </c:pt>
                <c:pt idx="399">
                  <c:v>0.33206727570856742</c:v>
                </c:pt>
                <c:pt idx="400">
                  <c:v>0.33677225345499195</c:v>
                </c:pt>
                <c:pt idx="401">
                  <c:v>0.33931828297009048</c:v>
                </c:pt>
                <c:pt idx="402">
                  <c:v>0.34728404778660504</c:v>
                </c:pt>
                <c:pt idx="403">
                  <c:v>0.35215966268421894</c:v>
                </c:pt>
                <c:pt idx="404">
                  <c:v>0.35775903021795941</c:v>
                </c:pt>
                <c:pt idx="405">
                  <c:v>0.37186850550499173</c:v>
                </c:pt>
                <c:pt idx="406">
                  <c:v>0.41713920121798509</c:v>
                </c:pt>
                <c:pt idx="407">
                  <c:v>0.42067351838817046</c:v>
                </c:pt>
                <c:pt idx="408">
                  <c:v>0.43120459123942467</c:v>
                </c:pt>
                <c:pt idx="409">
                  <c:v>0.44056081049415852</c:v>
                </c:pt>
                <c:pt idx="410">
                  <c:v>0.44525058561742981</c:v>
                </c:pt>
                <c:pt idx="411">
                  <c:v>0.45344467088296625</c:v>
                </c:pt>
                <c:pt idx="412">
                  <c:v>0.45544483485577558</c:v>
                </c:pt>
                <c:pt idx="413">
                  <c:v>0.46741295385317017</c:v>
                </c:pt>
                <c:pt idx="414">
                  <c:v>0.4825429491682165</c:v>
                </c:pt>
                <c:pt idx="415">
                  <c:v>0.4881815413445274</c:v>
                </c:pt>
                <c:pt idx="416">
                  <c:v>0.50723298196271926</c:v>
                </c:pt>
                <c:pt idx="417">
                  <c:v>0.52014361677220577</c:v>
                </c:pt>
                <c:pt idx="418">
                  <c:v>0.52365908877953515</c:v>
                </c:pt>
                <c:pt idx="419">
                  <c:v>0.52717568517234525</c:v>
                </c:pt>
                <c:pt idx="420">
                  <c:v>0.53419331225099143</c:v>
                </c:pt>
                <c:pt idx="421">
                  <c:v>0.53652409229304965</c:v>
                </c:pt>
                <c:pt idx="422">
                  <c:v>0.53991379714240395</c:v>
                </c:pt>
                <c:pt idx="423">
                  <c:v>0.54225582103547154</c:v>
                </c:pt>
                <c:pt idx="424">
                  <c:v>0.54547025064413646</c:v>
                </c:pt>
                <c:pt idx="425">
                  <c:v>0.55644223471566079</c:v>
                </c:pt>
                <c:pt idx="426">
                  <c:v>0.56061343405950836</c:v>
                </c:pt>
                <c:pt idx="427">
                  <c:v>0.58991766221610575</c:v>
                </c:pt>
                <c:pt idx="428">
                  <c:v>0.59108990395893812</c:v>
                </c:pt>
                <c:pt idx="429">
                  <c:v>0.60045815179175577</c:v>
                </c:pt>
                <c:pt idx="430">
                  <c:v>0.60744864136808729</c:v>
                </c:pt>
                <c:pt idx="431">
                  <c:v>0.6086261185291022</c:v>
                </c:pt>
                <c:pt idx="432">
                  <c:v>0.61102410400583906</c:v>
                </c:pt>
                <c:pt idx="433">
                  <c:v>0.61331944249260317</c:v>
                </c:pt>
                <c:pt idx="434">
                  <c:v>0.62381599906321128</c:v>
                </c:pt>
                <c:pt idx="435">
                  <c:v>0.62846553056924392</c:v>
                </c:pt>
                <c:pt idx="436">
                  <c:v>0.63199372218335625</c:v>
                </c:pt>
                <c:pt idx="437">
                  <c:v>0.64485432185550451</c:v>
                </c:pt>
                <c:pt idx="438">
                  <c:v>0.64755130007022643</c:v>
                </c:pt>
                <c:pt idx="439">
                  <c:v>0.65224080580915356</c:v>
                </c:pt>
                <c:pt idx="440">
                  <c:v>0.65341146638539271</c:v>
                </c:pt>
                <c:pt idx="441">
                  <c:v>0.65780196767389754</c:v>
                </c:pt>
                <c:pt idx="442">
                  <c:v>0.6605786835322327</c:v>
                </c:pt>
                <c:pt idx="443">
                  <c:v>0.66835536425418596</c:v>
                </c:pt>
                <c:pt idx="444">
                  <c:v>0.66973171702986178</c:v>
                </c:pt>
                <c:pt idx="445">
                  <c:v>0.67091795502441798</c:v>
                </c:pt>
                <c:pt idx="446">
                  <c:v>0.67561565940496493</c:v>
                </c:pt>
                <c:pt idx="447">
                  <c:v>0.67726899742313051</c:v>
                </c:pt>
                <c:pt idx="448">
                  <c:v>0.68122839072390207</c:v>
                </c:pt>
                <c:pt idx="449">
                  <c:v>0.68495083157669967</c:v>
                </c:pt>
                <c:pt idx="450">
                  <c:v>0.68840708596879452</c:v>
                </c:pt>
                <c:pt idx="451">
                  <c:v>0.69291622159751043</c:v>
                </c:pt>
                <c:pt idx="452">
                  <c:v>0.6941811782620988</c:v>
                </c:pt>
                <c:pt idx="453">
                  <c:v>0.69983386038906303</c:v>
                </c:pt>
                <c:pt idx="454">
                  <c:v>0.70362994846560412</c:v>
                </c:pt>
                <c:pt idx="455">
                  <c:v>0.70988496134937407</c:v>
                </c:pt>
                <c:pt idx="456">
                  <c:v>0.71510639494048434</c:v>
                </c:pt>
                <c:pt idx="457">
                  <c:v>0.71759214101648894</c:v>
                </c:pt>
                <c:pt idx="458">
                  <c:v>0.73280250644167566</c:v>
                </c:pt>
                <c:pt idx="459">
                  <c:v>0.74796225111272818</c:v>
                </c:pt>
                <c:pt idx="460">
                  <c:v>0.75154255094863132</c:v>
                </c:pt>
                <c:pt idx="461">
                  <c:v>0.75505844460085569</c:v>
                </c:pt>
                <c:pt idx="462">
                  <c:v>0.76677492386985691</c:v>
                </c:pt>
                <c:pt idx="463">
                  <c:v>0.77028389552594589</c:v>
                </c:pt>
                <c:pt idx="464">
                  <c:v>0.78167256968858112</c:v>
                </c:pt>
                <c:pt idx="465">
                  <c:v>0.78762273366154645</c:v>
                </c:pt>
                <c:pt idx="466">
                  <c:v>0.8317791520263178</c:v>
                </c:pt>
                <c:pt idx="467">
                  <c:v>0.83645758959965377</c:v>
                </c:pt>
                <c:pt idx="468">
                  <c:v>0.84113847505260608</c:v>
                </c:pt>
                <c:pt idx="469">
                  <c:v>0.85981501522621429</c:v>
                </c:pt>
                <c:pt idx="470">
                  <c:v>0.86689504567814524</c:v>
                </c:pt>
                <c:pt idx="471">
                  <c:v>0.87976481611629964</c:v>
                </c:pt>
                <c:pt idx="472">
                  <c:v>0.89144026704152779</c:v>
                </c:pt>
                <c:pt idx="473">
                  <c:v>0.89491583509002126</c:v>
                </c:pt>
                <c:pt idx="474">
                  <c:v>0.90434381588189794</c:v>
                </c:pt>
                <c:pt idx="475">
                  <c:v>0.90903450456793067</c:v>
                </c:pt>
                <c:pt idx="476">
                  <c:v>0.93008441086908888</c:v>
                </c:pt>
                <c:pt idx="477">
                  <c:v>0.93711939564292734</c:v>
                </c:pt>
                <c:pt idx="478">
                  <c:v>0.94413602717286693</c:v>
                </c:pt>
                <c:pt idx="479">
                  <c:v>0.9488167252285109</c:v>
                </c:pt>
                <c:pt idx="480">
                  <c:v>0.95350241274286063</c:v>
                </c:pt>
                <c:pt idx="481">
                  <c:v>0.95702100023417813</c:v>
                </c:pt>
                <c:pt idx="482">
                  <c:v>0.96052488873263897</c:v>
                </c:pt>
                <c:pt idx="483">
                  <c:v>0.97313913094376403</c:v>
                </c:pt>
                <c:pt idx="484">
                  <c:v>1.7384516280323226E-2</c:v>
                </c:pt>
                <c:pt idx="485">
                  <c:v>6.7771445303474565E-2</c:v>
                </c:pt>
                <c:pt idx="486">
                  <c:v>7.8335757788796201E-2</c:v>
                </c:pt>
                <c:pt idx="487">
                  <c:v>8.2899180135669326E-2</c:v>
                </c:pt>
                <c:pt idx="488">
                  <c:v>0.10043593347397817</c:v>
                </c:pt>
                <c:pt idx="489">
                  <c:v>0.10629939095800722</c:v>
                </c:pt>
                <c:pt idx="490">
                  <c:v>0.10813848676511739</c:v>
                </c:pt>
                <c:pt idx="491">
                  <c:v>0.1098911923168302</c:v>
                </c:pt>
                <c:pt idx="492">
                  <c:v>0.11571454673228487</c:v>
                </c:pt>
                <c:pt idx="493">
                  <c:v>0.12162286249709808</c:v>
                </c:pt>
                <c:pt idx="494">
                  <c:v>0.12753654251577373</c:v>
                </c:pt>
                <c:pt idx="495">
                  <c:v>0.14330104239892449</c:v>
                </c:pt>
                <c:pt idx="496">
                  <c:v>0.15680063246649212</c:v>
                </c:pt>
                <c:pt idx="497">
                  <c:v>0.16265065589126593</c:v>
                </c:pt>
                <c:pt idx="498">
                  <c:v>0.18030040993211927</c:v>
                </c:pt>
                <c:pt idx="499">
                  <c:v>0.19193199812582051</c:v>
                </c:pt>
                <c:pt idx="500">
                  <c:v>0.19895849144991828</c:v>
                </c:pt>
                <c:pt idx="501">
                  <c:v>0.211843136565804</c:v>
                </c:pt>
                <c:pt idx="502">
                  <c:v>0.26045149917986876</c:v>
                </c:pt>
                <c:pt idx="503">
                  <c:v>0.27332794565467822</c:v>
                </c:pt>
                <c:pt idx="504">
                  <c:v>0.28854845397025741</c:v>
                </c:pt>
                <c:pt idx="505">
                  <c:v>0.29205450925264387</c:v>
                </c:pt>
                <c:pt idx="506">
                  <c:v>0.29849292574357378</c:v>
                </c:pt>
                <c:pt idx="507">
                  <c:v>0.30259624033757149</c:v>
                </c:pt>
                <c:pt idx="508">
                  <c:v>0.31352427969052954</c:v>
                </c:pt>
                <c:pt idx="509">
                  <c:v>0.32248224408509074</c:v>
                </c:pt>
                <c:pt idx="510">
                  <c:v>0.33184137971407424</c:v>
                </c:pt>
                <c:pt idx="511">
                  <c:v>0.33536070508327853</c:v>
                </c:pt>
                <c:pt idx="512">
                  <c:v>0.34939631061141085</c:v>
                </c:pt>
                <c:pt idx="513">
                  <c:v>0.35290955727318618</c:v>
                </c:pt>
                <c:pt idx="514">
                  <c:v>0.36344262122295135</c:v>
                </c:pt>
                <c:pt idx="515">
                  <c:v>0.36696426563608853</c:v>
                </c:pt>
                <c:pt idx="516">
                  <c:v>0.37983249004441078</c:v>
                </c:pt>
                <c:pt idx="517">
                  <c:v>0.38451732255817106</c:v>
                </c:pt>
                <c:pt idx="518">
                  <c:v>0.41773516045901715</c:v>
                </c:pt>
                <c:pt idx="519">
                  <c:v>0.43288306394929421</c:v>
                </c:pt>
                <c:pt idx="520">
                  <c:v>0.43605445069081128</c:v>
                </c:pt>
                <c:pt idx="521">
                  <c:v>0.44482801592895527</c:v>
                </c:pt>
                <c:pt idx="522">
                  <c:v>0.44785538767886734</c:v>
                </c:pt>
                <c:pt idx="523">
                  <c:v>0.45070797610704361</c:v>
                </c:pt>
                <c:pt idx="524">
                  <c:v>0.45368921293068354</c:v>
                </c:pt>
                <c:pt idx="525">
                  <c:v>0.45595722651673398</c:v>
                </c:pt>
                <c:pt idx="526">
                  <c:v>0.462367580229607</c:v>
                </c:pt>
                <c:pt idx="527">
                  <c:v>0.49641883345052662</c:v>
                </c:pt>
                <c:pt idx="528">
                  <c:v>0.49794646287179845</c:v>
                </c:pt>
                <c:pt idx="529">
                  <c:v>0.5092842234716386</c:v>
                </c:pt>
                <c:pt idx="530">
                  <c:v>0.51407392832037857</c:v>
                </c:pt>
                <c:pt idx="531">
                  <c:v>0.53251802529873515</c:v>
                </c:pt>
                <c:pt idx="532">
                  <c:v>0.54683676505030476</c:v>
                </c:pt>
                <c:pt idx="533">
                  <c:v>0.55803019442499746</c:v>
                </c:pt>
                <c:pt idx="534">
                  <c:v>0.56322772311994385</c:v>
                </c:pt>
                <c:pt idx="535">
                  <c:v>0.57503272429151053</c:v>
                </c:pt>
                <c:pt idx="536">
                  <c:v>0.5785229210588021</c:v>
                </c:pt>
                <c:pt idx="537">
                  <c:v>0.59014791520288412</c:v>
                </c:pt>
                <c:pt idx="538">
                  <c:v>0.59541732255822311</c:v>
                </c:pt>
                <c:pt idx="539">
                  <c:v>0.60186120871383508</c:v>
                </c:pt>
                <c:pt idx="540">
                  <c:v>0.60419989458884515</c:v>
                </c:pt>
                <c:pt idx="541">
                  <c:v>0.61240462637616844</c:v>
                </c:pt>
                <c:pt idx="542">
                  <c:v>0.61363008901383864</c:v>
                </c:pt>
                <c:pt idx="543">
                  <c:v>0.6252949988286467</c:v>
                </c:pt>
                <c:pt idx="544">
                  <c:v>0.63583026469909143</c:v>
                </c:pt>
                <c:pt idx="545">
                  <c:v>0.70316808386050411</c:v>
                </c:pt>
                <c:pt idx="546">
                  <c:v>0.71135920590314683</c:v>
                </c:pt>
                <c:pt idx="547">
                  <c:v>0.73358759662700734</c:v>
                </c:pt>
                <c:pt idx="548">
                  <c:v>0.7347797259311406</c:v>
                </c:pt>
                <c:pt idx="549">
                  <c:v>0.74295792925725834</c:v>
                </c:pt>
                <c:pt idx="550">
                  <c:v>0.75817542750075262</c:v>
                </c:pt>
                <c:pt idx="551">
                  <c:v>0.76870925275218127</c:v>
                </c:pt>
                <c:pt idx="552">
                  <c:v>0.7722245139378785</c:v>
                </c:pt>
                <c:pt idx="553">
                  <c:v>0.78041421878637252</c:v>
                </c:pt>
                <c:pt idx="554">
                  <c:v>0.79328567580247977</c:v>
                </c:pt>
                <c:pt idx="555">
                  <c:v>0.80030954556099587</c:v>
                </c:pt>
                <c:pt idx="556">
                  <c:v>0.80382199578380309</c:v>
                </c:pt>
                <c:pt idx="557">
                  <c:v>0.8152670648863527</c:v>
                </c:pt>
                <c:pt idx="558">
                  <c:v>0.86119318341530615</c:v>
                </c:pt>
                <c:pt idx="559">
                  <c:v>0.86238250175709652</c:v>
                </c:pt>
                <c:pt idx="560">
                  <c:v>0.88113041695970651</c:v>
                </c:pt>
                <c:pt idx="561">
                  <c:v>0.89944046615143236</c:v>
                </c:pt>
                <c:pt idx="562">
                  <c:v>0.90887014523314846</c:v>
                </c:pt>
                <c:pt idx="563">
                  <c:v>0.92727365893641078</c:v>
                </c:pt>
                <c:pt idx="564">
                  <c:v>0.95268639025506729</c:v>
                </c:pt>
                <c:pt idx="565">
                  <c:v>0.96615210822204389</c:v>
                </c:pt>
                <c:pt idx="566">
                  <c:v>0.98018886155998075</c:v>
                </c:pt>
                <c:pt idx="567">
                  <c:v>0.99189234012650829</c:v>
                </c:pt>
                <c:pt idx="568">
                  <c:v>0.9975657531040234</c:v>
                </c:pt>
                <c:pt idx="569">
                  <c:v>8.3741274302155944E-3</c:v>
                </c:pt>
                <c:pt idx="570">
                  <c:v>1.537459592395507E-2</c:v>
                </c:pt>
                <c:pt idx="571">
                  <c:v>3.2877172640020547E-2</c:v>
                </c:pt>
                <c:pt idx="572">
                  <c:v>3.4047540407595278E-2</c:v>
                </c:pt>
                <c:pt idx="573">
                  <c:v>4.5754263293247277E-2</c:v>
                </c:pt>
                <c:pt idx="574">
                  <c:v>6.099275005865934E-2</c:v>
                </c:pt>
                <c:pt idx="575">
                  <c:v>6.4510295150984831E-2</c:v>
                </c:pt>
                <c:pt idx="576">
                  <c:v>0.12833001873949001</c:v>
                </c:pt>
                <c:pt idx="577">
                  <c:v>0.12950500117115027</c:v>
                </c:pt>
                <c:pt idx="578">
                  <c:v>0.14530140548125559</c:v>
                </c:pt>
                <c:pt idx="579">
                  <c:v>0.14705851487488175</c:v>
                </c:pt>
                <c:pt idx="580">
                  <c:v>0.15173880299861153</c:v>
                </c:pt>
                <c:pt idx="581">
                  <c:v>0.16578108456339891</c:v>
                </c:pt>
                <c:pt idx="582">
                  <c:v>0.19094174279687337</c:v>
                </c:pt>
                <c:pt idx="583">
                  <c:v>0.19269901616293694</c:v>
                </c:pt>
                <c:pt idx="584">
                  <c:v>0.21259412040295445</c:v>
                </c:pt>
                <c:pt idx="585">
                  <c:v>0.21474955493080827</c:v>
                </c:pt>
                <c:pt idx="586">
                  <c:v>0.21610761302420656</c:v>
                </c:pt>
                <c:pt idx="587">
                  <c:v>0.21727889435453918</c:v>
                </c:pt>
                <c:pt idx="588">
                  <c:v>0.29990842117565819</c:v>
                </c:pt>
                <c:pt idx="589">
                  <c:v>0.31978258374348911</c:v>
                </c:pt>
                <c:pt idx="590">
                  <c:v>0.32694549074734169</c:v>
                </c:pt>
                <c:pt idx="591">
                  <c:v>0.3980424104007092</c:v>
                </c:pt>
                <c:pt idx="592">
                  <c:v>0.41237029749341758</c:v>
                </c:pt>
                <c:pt idx="593">
                  <c:v>0.42408408292332211</c:v>
                </c:pt>
              </c:numCache>
            </c:numRef>
          </c:xVal>
          <c:yVal>
            <c:numRef>
              <c:f>V!$H$1:$H$594</c:f>
              <c:numCache>
                <c:formatCode>General</c:formatCode>
                <c:ptCount val="594"/>
                <c:pt idx="0">
                  <c:v>11.05</c:v>
                </c:pt>
                <c:pt idx="1">
                  <c:v>10.61</c:v>
                </c:pt>
                <c:pt idx="2">
                  <c:v>11.2</c:v>
                </c:pt>
                <c:pt idx="3">
                  <c:v>11</c:v>
                </c:pt>
                <c:pt idx="4">
                  <c:v>11.5</c:v>
                </c:pt>
                <c:pt idx="5">
                  <c:v>11.3</c:v>
                </c:pt>
                <c:pt idx="6">
                  <c:v>11.3</c:v>
                </c:pt>
                <c:pt idx="7">
                  <c:v>11.1</c:v>
                </c:pt>
                <c:pt idx="8">
                  <c:v>10.685</c:v>
                </c:pt>
                <c:pt idx="9">
                  <c:v>10.975</c:v>
                </c:pt>
                <c:pt idx="10">
                  <c:v>10.87</c:v>
                </c:pt>
                <c:pt idx="11">
                  <c:v>10.795999999999999</c:v>
                </c:pt>
                <c:pt idx="12">
                  <c:v>10.72</c:v>
                </c:pt>
                <c:pt idx="13">
                  <c:v>10.771000000000001</c:v>
                </c:pt>
                <c:pt idx="14">
                  <c:v>10.836333</c:v>
                </c:pt>
                <c:pt idx="15">
                  <c:v>10.842333</c:v>
                </c:pt>
                <c:pt idx="16">
                  <c:v>10.86</c:v>
                </c:pt>
                <c:pt idx="17">
                  <c:v>10.8545</c:v>
                </c:pt>
                <c:pt idx="18">
                  <c:v>10.856999999999999</c:v>
                </c:pt>
                <c:pt idx="19">
                  <c:v>10.843999999999999</c:v>
                </c:pt>
                <c:pt idx="20">
                  <c:v>10.874000000000001</c:v>
                </c:pt>
                <c:pt idx="21">
                  <c:v>11.1</c:v>
                </c:pt>
                <c:pt idx="22">
                  <c:v>11.1</c:v>
                </c:pt>
                <c:pt idx="23">
                  <c:v>11.1</c:v>
                </c:pt>
                <c:pt idx="24">
                  <c:v>11.3</c:v>
                </c:pt>
                <c:pt idx="25">
                  <c:v>11.1</c:v>
                </c:pt>
                <c:pt idx="26">
                  <c:v>10.984999999999999</c:v>
                </c:pt>
                <c:pt idx="27">
                  <c:v>11.1</c:v>
                </c:pt>
                <c:pt idx="28">
                  <c:v>11.1</c:v>
                </c:pt>
                <c:pt idx="29">
                  <c:v>11.4</c:v>
                </c:pt>
                <c:pt idx="30">
                  <c:v>10.74</c:v>
                </c:pt>
                <c:pt idx="31">
                  <c:v>11.2</c:v>
                </c:pt>
                <c:pt idx="32">
                  <c:v>10.7</c:v>
                </c:pt>
                <c:pt idx="33">
                  <c:v>10.882</c:v>
                </c:pt>
                <c:pt idx="34">
                  <c:v>10.885999999999999</c:v>
                </c:pt>
                <c:pt idx="35">
                  <c:v>10.866</c:v>
                </c:pt>
                <c:pt idx="36">
                  <c:v>10.8725</c:v>
                </c:pt>
                <c:pt idx="37">
                  <c:v>10.858000000000001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11.1</c:v>
                </c:pt>
                <c:pt idx="42">
                  <c:v>11.2</c:v>
                </c:pt>
                <c:pt idx="43">
                  <c:v>11.01</c:v>
                </c:pt>
                <c:pt idx="44">
                  <c:v>11.05</c:v>
                </c:pt>
                <c:pt idx="45">
                  <c:v>10.99</c:v>
                </c:pt>
                <c:pt idx="46">
                  <c:v>10</c:v>
                </c:pt>
                <c:pt idx="47">
                  <c:v>9.9</c:v>
                </c:pt>
                <c:pt idx="48">
                  <c:v>9.8000000000000007</c:v>
                </c:pt>
                <c:pt idx="49">
                  <c:v>9.9199129999999993</c:v>
                </c:pt>
                <c:pt idx="50">
                  <c:v>9.6851109999999991</c:v>
                </c:pt>
                <c:pt idx="51">
                  <c:v>9.6965020000000006</c:v>
                </c:pt>
                <c:pt idx="52">
                  <c:v>9.6249939999999992</c:v>
                </c:pt>
                <c:pt idx="53">
                  <c:v>9.6805269999999997</c:v>
                </c:pt>
                <c:pt idx="54">
                  <c:v>9.6053289999999993</c:v>
                </c:pt>
                <c:pt idx="55">
                  <c:v>9.5685000000000002</c:v>
                </c:pt>
                <c:pt idx="56">
                  <c:v>9.6180000000000003</c:v>
                </c:pt>
                <c:pt idx="57">
                  <c:v>9.8718310000000002</c:v>
                </c:pt>
                <c:pt idx="58">
                  <c:v>9.6732619999999994</c:v>
                </c:pt>
                <c:pt idx="59">
                  <c:v>9.5482899999999997</c:v>
                </c:pt>
                <c:pt idx="60">
                  <c:v>9.5175999999999998</c:v>
                </c:pt>
                <c:pt idx="61">
                  <c:v>9.5618569999999998</c:v>
                </c:pt>
                <c:pt idx="62">
                  <c:v>9.5804620000000007</c:v>
                </c:pt>
                <c:pt idx="63">
                  <c:v>9.5381429999999998</c:v>
                </c:pt>
                <c:pt idx="64">
                  <c:v>9.5375619999999994</c:v>
                </c:pt>
                <c:pt idx="65">
                  <c:v>9.5631199999999996</c:v>
                </c:pt>
                <c:pt idx="66">
                  <c:v>9.5613159999999997</c:v>
                </c:pt>
                <c:pt idx="67">
                  <c:v>9.6277000000000008</c:v>
                </c:pt>
                <c:pt idx="68">
                  <c:v>9.5438430000000007</c:v>
                </c:pt>
                <c:pt idx="69">
                  <c:v>9.5688499999999994</c:v>
                </c:pt>
                <c:pt idx="70">
                  <c:v>9.5765779999999996</c:v>
                </c:pt>
                <c:pt idx="71">
                  <c:v>9.5406049999999993</c:v>
                </c:pt>
                <c:pt idx="72">
                  <c:v>9.5505709999999997</c:v>
                </c:pt>
                <c:pt idx="73">
                  <c:v>9.5902499999999993</c:v>
                </c:pt>
                <c:pt idx="74">
                  <c:v>9.5050910000000002</c:v>
                </c:pt>
                <c:pt idx="75">
                  <c:v>9.5271000000000008</c:v>
                </c:pt>
                <c:pt idx="76">
                  <c:v>9.7756030000000003</c:v>
                </c:pt>
                <c:pt idx="77">
                  <c:v>9.5265000000000004</c:v>
                </c:pt>
                <c:pt idx="78">
                  <c:v>9.521217</c:v>
                </c:pt>
                <c:pt idx="79">
                  <c:v>9.8710000000000004</c:v>
                </c:pt>
                <c:pt idx="80">
                  <c:v>9.5558999999999994</c:v>
                </c:pt>
                <c:pt idx="81">
                  <c:v>9.5856919999999999</c:v>
                </c:pt>
                <c:pt idx="82">
                  <c:v>9.5806909999999998</c:v>
                </c:pt>
                <c:pt idx="83">
                  <c:v>9.6164670000000001</c:v>
                </c:pt>
                <c:pt idx="84">
                  <c:v>9.5639780000000005</c:v>
                </c:pt>
                <c:pt idx="85">
                  <c:v>9.5694320000000008</c:v>
                </c:pt>
                <c:pt idx="86">
                  <c:v>9.6039999999999992</c:v>
                </c:pt>
                <c:pt idx="87">
                  <c:v>9.5256170000000004</c:v>
                </c:pt>
                <c:pt idx="88">
                  <c:v>9.5378889999999998</c:v>
                </c:pt>
                <c:pt idx="89">
                  <c:v>9.5167999999999999</c:v>
                </c:pt>
                <c:pt idx="90">
                  <c:v>9.5585559999999994</c:v>
                </c:pt>
                <c:pt idx="91">
                  <c:v>9.5676469999999991</c:v>
                </c:pt>
                <c:pt idx="92">
                  <c:v>9.5367230000000003</c:v>
                </c:pt>
                <c:pt idx="93">
                  <c:v>9.5536670000000008</c:v>
                </c:pt>
                <c:pt idx="94">
                  <c:v>9.5599000000000007</c:v>
                </c:pt>
                <c:pt idx="95">
                  <c:v>9.576727</c:v>
                </c:pt>
                <c:pt idx="96">
                  <c:v>9.5719999999999992</c:v>
                </c:pt>
                <c:pt idx="97">
                  <c:v>9.5670000000000002</c:v>
                </c:pt>
                <c:pt idx="98">
                  <c:v>9.495571</c:v>
                </c:pt>
                <c:pt idx="99">
                  <c:v>9.6164290000000001</c:v>
                </c:pt>
                <c:pt idx="100">
                  <c:v>9.5315560000000001</c:v>
                </c:pt>
                <c:pt idx="101">
                  <c:v>9.584111</c:v>
                </c:pt>
                <c:pt idx="102">
                  <c:v>9.7467109999999995</c:v>
                </c:pt>
                <c:pt idx="103">
                  <c:v>9.6823750000000004</c:v>
                </c:pt>
                <c:pt idx="104">
                  <c:v>9.6022999999999996</c:v>
                </c:pt>
                <c:pt idx="105">
                  <c:v>9.5814439999999994</c:v>
                </c:pt>
                <c:pt idx="106">
                  <c:v>9.6318889999999993</c:v>
                </c:pt>
                <c:pt idx="107">
                  <c:v>9.6</c:v>
                </c:pt>
                <c:pt idx="108">
                  <c:v>9.5577140000000007</c:v>
                </c:pt>
                <c:pt idx="109">
                  <c:v>9.5677140000000005</c:v>
                </c:pt>
                <c:pt idx="110">
                  <c:v>9.5867500000000003</c:v>
                </c:pt>
                <c:pt idx="111">
                  <c:v>9.6446670000000001</c:v>
                </c:pt>
                <c:pt idx="112">
                  <c:v>9.6180000000000003</c:v>
                </c:pt>
                <c:pt idx="113">
                  <c:v>9.5739999999999998</c:v>
                </c:pt>
                <c:pt idx="114">
                  <c:v>9.5954999999999995</c:v>
                </c:pt>
                <c:pt idx="115">
                  <c:v>9.6084999999999994</c:v>
                </c:pt>
                <c:pt idx="116">
                  <c:v>9.6001670000000008</c:v>
                </c:pt>
                <c:pt idx="117">
                  <c:v>9.6310000000000002</c:v>
                </c:pt>
                <c:pt idx="118">
                  <c:v>9.8804999999999996</c:v>
                </c:pt>
                <c:pt idx="119">
                  <c:v>9.7776359999999993</c:v>
                </c:pt>
                <c:pt idx="120">
                  <c:v>9.6745710000000003</c:v>
                </c:pt>
                <c:pt idx="121">
                  <c:v>9.6775000000000002</c:v>
                </c:pt>
                <c:pt idx="122">
                  <c:v>9.7448329999999999</c:v>
                </c:pt>
                <c:pt idx="123">
                  <c:v>9.7409999999999997</c:v>
                </c:pt>
                <c:pt idx="124">
                  <c:v>10.007199999999999</c:v>
                </c:pt>
                <c:pt idx="125">
                  <c:v>9.8040000000000003</c:v>
                </c:pt>
                <c:pt idx="126">
                  <c:v>9.7403329999999997</c:v>
                </c:pt>
                <c:pt idx="127">
                  <c:v>9.702833</c:v>
                </c:pt>
                <c:pt idx="128">
                  <c:v>9.7026669999999999</c:v>
                </c:pt>
                <c:pt idx="129">
                  <c:v>9.6958000000000002</c:v>
                </c:pt>
                <c:pt idx="130">
                  <c:v>9.6844999999999999</c:v>
                </c:pt>
                <c:pt idx="131">
                  <c:v>9.7117500000000003</c:v>
                </c:pt>
                <c:pt idx="132">
                  <c:v>9.8000000000000007</c:v>
                </c:pt>
                <c:pt idx="133">
                  <c:v>9.7336670000000005</c:v>
                </c:pt>
                <c:pt idx="134">
                  <c:v>9.7164999999999999</c:v>
                </c:pt>
                <c:pt idx="135">
                  <c:v>9.6842500000000005</c:v>
                </c:pt>
                <c:pt idx="136">
                  <c:v>9.6763329999999996</c:v>
                </c:pt>
                <c:pt idx="137">
                  <c:v>9.6419999999999995</c:v>
                </c:pt>
                <c:pt idx="138">
                  <c:v>9.6443329999999996</c:v>
                </c:pt>
                <c:pt idx="139">
                  <c:v>9.9760000000000009</c:v>
                </c:pt>
                <c:pt idx="140">
                  <c:v>10.016</c:v>
                </c:pt>
                <c:pt idx="141">
                  <c:v>9.9939999999999998</c:v>
                </c:pt>
                <c:pt idx="142">
                  <c:v>9.9949999999999992</c:v>
                </c:pt>
                <c:pt idx="143">
                  <c:v>10</c:v>
                </c:pt>
                <c:pt idx="144">
                  <c:v>9.9830000000000005</c:v>
                </c:pt>
                <c:pt idx="145">
                  <c:v>9.98</c:v>
                </c:pt>
                <c:pt idx="146">
                  <c:v>9.9659999999999993</c:v>
                </c:pt>
                <c:pt idx="147">
                  <c:v>10.156667000000001</c:v>
                </c:pt>
                <c:pt idx="148">
                  <c:v>10.227</c:v>
                </c:pt>
                <c:pt idx="149">
                  <c:v>10.214</c:v>
                </c:pt>
                <c:pt idx="150">
                  <c:v>10.19425</c:v>
                </c:pt>
                <c:pt idx="151">
                  <c:v>10.3125</c:v>
                </c:pt>
                <c:pt idx="152">
                  <c:v>10.317857</c:v>
                </c:pt>
                <c:pt idx="153">
                  <c:v>10.336</c:v>
                </c:pt>
                <c:pt idx="154">
                  <c:v>10.374333</c:v>
                </c:pt>
                <c:pt idx="155">
                  <c:v>10.3</c:v>
                </c:pt>
                <c:pt idx="156">
                  <c:v>10.315</c:v>
                </c:pt>
                <c:pt idx="157">
                  <c:v>10.404500000000001</c:v>
                </c:pt>
                <c:pt idx="158">
                  <c:v>10.304</c:v>
                </c:pt>
                <c:pt idx="159">
                  <c:v>10.391375</c:v>
                </c:pt>
                <c:pt idx="160">
                  <c:v>10.388</c:v>
                </c:pt>
                <c:pt idx="161">
                  <c:v>10.433</c:v>
                </c:pt>
                <c:pt idx="162">
                  <c:v>10.4992</c:v>
                </c:pt>
                <c:pt idx="163">
                  <c:v>10.494</c:v>
                </c:pt>
                <c:pt idx="164">
                  <c:v>10.35</c:v>
                </c:pt>
                <c:pt idx="165">
                  <c:v>10.444000000000001</c:v>
                </c:pt>
                <c:pt idx="166">
                  <c:v>10.611000000000001</c:v>
                </c:pt>
                <c:pt idx="167">
                  <c:v>10.590999999999999</c:v>
                </c:pt>
                <c:pt idx="168">
                  <c:v>10.613</c:v>
                </c:pt>
                <c:pt idx="169">
                  <c:v>10.416</c:v>
                </c:pt>
                <c:pt idx="170">
                  <c:v>10.314</c:v>
                </c:pt>
                <c:pt idx="171">
                  <c:v>10.292</c:v>
                </c:pt>
                <c:pt idx="172">
                  <c:v>10.298</c:v>
                </c:pt>
                <c:pt idx="173">
                  <c:v>10.284667000000001</c:v>
                </c:pt>
                <c:pt idx="174">
                  <c:v>10.234</c:v>
                </c:pt>
                <c:pt idx="175">
                  <c:v>10.2235</c:v>
                </c:pt>
                <c:pt idx="176">
                  <c:v>10.215999999999999</c:v>
                </c:pt>
                <c:pt idx="177">
                  <c:v>10.208</c:v>
                </c:pt>
                <c:pt idx="178">
                  <c:v>10.1815</c:v>
                </c:pt>
                <c:pt idx="179">
                  <c:v>10.177</c:v>
                </c:pt>
                <c:pt idx="180">
                  <c:v>10.170199999999999</c:v>
                </c:pt>
                <c:pt idx="181">
                  <c:v>10.111499999999999</c:v>
                </c:pt>
                <c:pt idx="182">
                  <c:v>9.9814000000000007</c:v>
                </c:pt>
                <c:pt idx="183">
                  <c:v>9.8277999999999999</c:v>
                </c:pt>
                <c:pt idx="184">
                  <c:v>9.8203999999999994</c:v>
                </c:pt>
                <c:pt idx="185">
                  <c:v>9.8617270000000001</c:v>
                </c:pt>
                <c:pt idx="186">
                  <c:v>9.8012999999999995</c:v>
                </c:pt>
                <c:pt idx="187">
                  <c:v>9.9305289999999999</c:v>
                </c:pt>
                <c:pt idx="188">
                  <c:v>9.9442500000000003</c:v>
                </c:pt>
                <c:pt idx="189">
                  <c:v>9.9614809999999991</c:v>
                </c:pt>
                <c:pt idx="190">
                  <c:v>10.027068</c:v>
                </c:pt>
                <c:pt idx="191">
                  <c:v>10.041974</c:v>
                </c:pt>
                <c:pt idx="192">
                  <c:v>10.064026</c:v>
                </c:pt>
                <c:pt idx="193">
                  <c:v>10.093</c:v>
                </c:pt>
                <c:pt idx="194">
                  <c:v>10.140732</c:v>
                </c:pt>
                <c:pt idx="195">
                  <c:v>10.125719999999999</c:v>
                </c:pt>
                <c:pt idx="196">
                  <c:v>10.173500000000001</c:v>
                </c:pt>
                <c:pt idx="197">
                  <c:v>10.2395</c:v>
                </c:pt>
                <c:pt idx="198">
                  <c:v>10.264714</c:v>
                </c:pt>
                <c:pt idx="199">
                  <c:v>10.2773</c:v>
                </c:pt>
                <c:pt idx="200">
                  <c:v>10.305999999999999</c:v>
                </c:pt>
                <c:pt idx="201">
                  <c:v>10.375400000000001</c:v>
                </c:pt>
                <c:pt idx="202">
                  <c:v>10.381686</c:v>
                </c:pt>
                <c:pt idx="203">
                  <c:v>10.500636</c:v>
                </c:pt>
                <c:pt idx="204">
                  <c:v>10.527528999999999</c:v>
                </c:pt>
                <c:pt idx="205">
                  <c:v>10.5465</c:v>
                </c:pt>
                <c:pt idx="206">
                  <c:v>10.583</c:v>
                </c:pt>
                <c:pt idx="207">
                  <c:v>10.728</c:v>
                </c:pt>
                <c:pt idx="208">
                  <c:v>10.779332999999999</c:v>
                </c:pt>
                <c:pt idx="209">
                  <c:v>10.893000000000001</c:v>
                </c:pt>
                <c:pt idx="210">
                  <c:v>10.9582</c:v>
                </c:pt>
                <c:pt idx="211">
                  <c:v>10.976375000000001</c:v>
                </c:pt>
                <c:pt idx="212">
                  <c:v>11.016</c:v>
                </c:pt>
                <c:pt idx="213">
                  <c:v>11.0482</c:v>
                </c:pt>
                <c:pt idx="214">
                  <c:v>11.053713999999999</c:v>
                </c:pt>
                <c:pt idx="215">
                  <c:v>11.02</c:v>
                </c:pt>
                <c:pt idx="216">
                  <c:v>11.08675</c:v>
                </c:pt>
                <c:pt idx="217">
                  <c:v>11.1145</c:v>
                </c:pt>
                <c:pt idx="218">
                  <c:v>11.133333</c:v>
                </c:pt>
                <c:pt idx="219">
                  <c:v>11.129667</c:v>
                </c:pt>
                <c:pt idx="220">
                  <c:v>11.151332999999999</c:v>
                </c:pt>
                <c:pt idx="221">
                  <c:v>11.155799999999999</c:v>
                </c:pt>
                <c:pt idx="222">
                  <c:v>11.169045000000001</c:v>
                </c:pt>
                <c:pt idx="223">
                  <c:v>11.165006</c:v>
                </c:pt>
                <c:pt idx="224">
                  <c:v>11.161</c:v>
                </c:pt>
                <c:pt idx="225">
                  <c:v>11.130024000000001</c:v>
                </c:pt>
                <c:pt idx="226">
                  <c:v>11.141667</c:v>
                </c:pt>
                <c:pt idx="227">
                  <c:v>11.130042</c:v>
                </c:pt>
                <c:pt idx="228">
                  <c:v>11.101191999999999</c:v>
                </c:pt>
                <c:pt idx="229">
                  <c:v>11.081935</c:v>
                </c:pt>
                <c:pt idx="230">
                  <c:v>11.097757</c:v>
                </c:pt>
                <c:pt idx="231">
                  <c:v>11.096500000000001</c:v>
                </c:pt>
                <c:pt idx="232">
                  <c:v>11.112</c:v>
                </c:pt>
                <c:pt idx="233">
                  <c:v>11.078625000000001</c:v>
                </c:pt>
                <c:pt idx="234">
                  <c:v>11.034000000000001</c:v>
                </c:pt>
                <c:pt idx="235">
                  <c:v>11.023389</c:v>
                </c:pt>
                <c:pt idx="236">
                  <c:v>10.9816</c:v>
                </c:pt>
                <c:pt idx="237">
                  <c:v>10.992857000000001</c:v>
                </c:pt>
                <c:pt idx="238">
                  <c:v>10.943199999999999</c:v>
                </c:pt>
                <c:pt idx="239">
                  <c:v>10.930400000000001</c:v>
                </c:pt>
                <c:pt idx="240">
                  <c:v>10.776</c:v>
                </c:pt>
                <c:pt idx="241">
                  <c:v>10.727</c:v>
                </c:pt>
                <c:pt idx="242">
                  <c:v>10.736800000000001</c:v>
                </c:pt>
                <c:pt idx="243">
                  <c:v>10.724</c:v>
                </c:pt>
                <c:pt idx="244">
                  <c:v>10.720889</c:v>
                </c:pt>
                <c:pt idx="245">
                  <c:v>10.694333</c:v>
                </c:pt>
                <c:pt idx="246">
                  <c:v>10.664999999999999</c:v>
                </c:pt>
                <c:pt idx="247">
                  <c:v>10.669667</c:v>
                </c:pt>
                <c:pt idx="248">
                  <c:v>10.7034</c:v>
                </c:pt>
                <c:pt idx="249">
                  <c:v>10.673667</c:v>
                </c:pt>
                <c:pt idx="250">
                  <c:v>10.678966000000001</c:v>
                </c:pt>
                <c:pt idx="251">
                  <c:v>10.672000000000001</c:v>
                </c:pt>
                <c:pt idx="252">
                  <c:v>10.646333</c:v>
                </c:pt>
                <c:pt idx="253">
                  <c:v>10.66475</c:v>
                </c:pt>
                <c:pt idx="254">
                  <c:v>10.6675</c:v>
                </c:pt>
                <c:pt idx="255">
                  <c:v>10.611000000000001</c:v>
                </c:pt>
                <c:pt idx="256">
                  <c:v>10.653</c:v>
                </c:pt>
                <c:pt idx="257">
                  <c:v>10.661667</c:v>
                </c:pt>
                <c:pt idx="258">
                  <c:v>10.66</c:v>
                </c:pt>
                <c:pt idx="259">
                  <c:v>10.593</c:v>
                </c:pt>
                <c:pt idx="260">
                  <c:v>10.473000000000001</c:v>
                </c:pt>
                <c:pt idx="261">
                  <c:v>10.61</c:v>
                </c:pt>
                <c:pt idx="262">
                  <c:v>10.7765</c:v>
                </c:pt>
                <c:pt idx="263">
                  <c:v>10.746</c:v>
                </c:pt>
                <c:pt idx="264">
                  <c:v>10.8035</c:v>
                </c:pt>
                <c:pt idx="265">
                  <c:v>10.837</c:v>
                </c:pt>
                <c:pt idx="266">
                  <c:v>10.86</c:v>
                </c:pt>
                <c:pt idx="267">
                  <c:v>10.861000000000001</c:v>
                </c:pt>
                <c:pt idx="268">
                  <c:v>10.855</c:v>
                </c:pt>
                <c:pt idx="269">
                  <c:v>10.8445</c:v>
                </c:pt>
                <c:pt idx="270">
                  <c:v>10.826000000000001</c:v>
                </c:pt>
                <c:pt idx="271">
                  <c:v>10.8545</c:v>
                </c:pt>
                <c:pt idx="272">
                  <c:v>10.821</c:v>
                </c:pt>
                <c:pt idx="273">
                  <c:v>10.99</c:v>
                </c:pt>
                <c:pt idx="274">
                  <c:v>11.02</c:v>
                </c:pt>
                <c:pt idx="275">
                  <c:v>10.566000000000001</c:v>
                </c:pt>
                <c:pt idx="276">
                  <c:v>10.548667</c:v>
                </c:pt>
                <c:pt idx="277">
                  <c:v>10.63</c:v>
                </c:pt>
                <c:pt idx="278">
                  <c:v>10.836</c:v>
                </c:pt>
                <c:pt idx="279">
                  <c:v>10.829499999999999</c:v>
                </c:pt>
                <c:pt idx="280">
                  <c:v>10.83</c:v>
                </c:pt>
                <c:pt idx="281">
                  <c:v>10.834</c:v>
                </c:pt>
                <c:pt idx="282">
                  <c:v>10.782</c:v>
                </c:pt>
                <c:pt idx="283">
                  <c:v>10.858000000000001</c:v>
                </c:pt>
                <c:pt idx="284">
                  <c:v>10.75</c:v>
                </c:pt>
                <c:pt idx="285">
                  <c:v>10.8325</c:v>
                </c:pt>
                <c:pt idx="286">
                  <c:v>10.755000000000001</c:v>
                </c:pt>
                <c:pt idx="287">
                  <c:v>10.647500000000001</c:v>
                </c:pt>
                <c:pt idx="288">
                  <c:v>10.637</c:v>
                </c:pt>
                <c:pt idx="289">
                  <c:v>10.69</c:v>
                </c:pt>
                <c:pt idx="290">
                  <c:v>10.79</c:v>
                </c:pt>
                <c:pt idx="291">
                  <c:v>10.82</c:v>
                </c:pt>
                <c:pt idx="292">
                  <c:v>10.722</c:v>
                </c:pt>
                <c:pt idx="293">
                  <c:v>10.81</c:v>
                </c:pt>
                <c:pt idx="294">
                  <c:v>10.712999999999999</c:v>
                </c:pt>
                <c:pt idx="295">
                  <c:v>10.683</c:v>
                </c:pt>
                <c:pt idx="296">
                  <c:v>10.667999999999999</c:v>
                </c:pt>
                <c:pt idx="297">
                  <c:v>10.664332999999999</c:v>
                </c:pt>
                <c:pt idx="298">
                  <c:v>10.682499999999999</c:v>
                </c:pt>
                <c:pt idx="299">
                  <c:v>10.656000000000001</c:v>
                </c:pt>
                <c:pt idx="300">
                  <c:v>10.8125</c:v>
                </c:pt>
                <c:pt idx="301">
                  <c:v>10.740500000000001</c:v>
                </c:pt>
                <c:pt idx="302">
                  <c:v>10.734</c:v>
                </c:pt>
                <c:pt idx="303">
                  <c:v>10.670999999999999</c:v>
                </c:pt>
                <c:pt idx="304">
                  <c:v>10.711499999999999</c:v>
                </c:pt>
                <c:pt idx="305">
                  <c:v>10.6685</c:v>
                </c:pt>
                <c:pt idx="306">
                  <c:v>10.673</c:v>
                </c:pt>
                <c:pt idx="307">
                  <c:v>10.766</c:v>
                </c:pt>
                <c:pt idx="308">
                  <c:v>10.701000000000001</c:v>
                </c:pt>
                <c:pt idx="309">
                  <c:v>10.689500000000001</c:v>
                </c:pt>
                <c:pt idx="310">
                  <c:v>10.727</c:v>
                </c:pt>
                <c:pt idx="311">
                  <c:v>10.698</c:v>
                </c:pt>
                <c:pt idx="312">
                  <c:v>10.731</c:v>
                </c:pt>
                <c:pt idx="313">
                  <c:v>10.772570999999999</c:v>
                </c:pt>
                <c:pt idx="314">
                  <c:v>10.664</c:v>
                </c:pt>
                <c:pt idx="315">
                  <c:v>10.654999999999999</c:v>
                </c:pt>
                <c:pt idx="316">
                  <c:v>10.6435</c:v>
                </c:pt>
                <c:pt idx="317">
                  <c:v>10.6845</c:v>
                </c:pt>
                <c:pt idx="318">
                  <c:v>10.653</c:v>
                </c:pt>
                <c:pt idx="319">
                  <c:v>10.7165</c:v>
                </c:pt>
                <c:pt idx="320">
                  <c:v>10.792</c:v>
                </c:pt>
                <c:pt idx="321">
                  <c:v>10.814</c:v>
                </c:pt>
                <c:pt idx="322">
                  <c:v>10.843</c:v>
                </c:pt>
                <c:pt idx="323">
                  <c:v>10.834</c:v>
                </c:pt>
                <c:pt idx="324">
                  <c:v>10.836</c:v>
                </c:pt>
                <c:pt idx="325">
                  <c:v>10.832000000000001</c:v>
                </c:pt>
                <c:pt idx="326">
                  <c:v>10.837999999999999</c:v>
                </c:pt>
                <c:pt idx="327">
                  <c:v>10.808</c:v>
                </c:pt>
                <c:pt idx="328">
                  <c:v>10.750999999999999</c:v>
                </c:pt>
                <c:pt idx="329">
                  <c:v>10.683999999999999</c:v>
                </c:pt>
                <c:pt idx="330">
                  <c:v>10.631</c:v>
                </c:pt>
                <c:pt idx="331">
                  <c:v>10.596</c:v>
                </c:pt>
                <c:pt idx="332">
                  <c:v>10.82</c:v>
                </c:pt>
                <c:pt idx="333">
                  <c:v>10.76</c:v>
                </c:pt>
                <c:pt idx="334">
                  <c:v>10.75</c:v>
                </c:pt>
                <c:pt idx="335">
                  <c:v>10.85</c:v>
                </c:pt>
                <c:pt idx="336">
                  <c:v>10.988</c:v>
                </c:pt>
                <c:pt idx="337">
                  <c:v>10.965</c:v>
                </c:pt>
                <c:pt idx="338">
                  <c:v>11.010999999999999</c:v>
                </c:pt>
                <c:pt idx="339">
                  <c:v>10.903</c:v>
                </c:pt>
                <c:pt idx="340">
                  <c:v>11.004</c:v>
                </c:pt>
                <c:pt idx="341">
                  <c:v>10.919</c:v>
                </c:pt>
                <c:pt idx="342">
                  <c:v>10.913</c:v>
                </c:pt>
                <c:pt idx="343">
                  <c:v>11.023999999999999</c:v>
                </c:pt>
                <c:pt idx="344">
                  <c:v>10.978999999999999</c:v>
                </c:pt>
                <c:pt idx="345">
                  <c:v>10.888999999999999</c:v>
                </c:pt>
                <c:pt idx="346">
                  <c:v>10.815</c:v>
                </c:pt>
                <c:pt idx="347">
                  <c:v>10.702999999999999</c:v>
                </c:pt>
                <c:pt idx="348">
                  <c:v>10.714</c:v>
                </c:pt>
                <c:pt idx="349">
                  <c:v>10.670500000000001</c:v>
                </c:pt>
                <c:pt idx="350">
                  <c:v>10.553000000000001</c:v>
                </c:pt>
                <c:pt idx="351">
                  <c:v>10.597856999999999</c:v>
                </c:pt>
                <c:pt idx="352">
                  <c:v>10.590667</c:v>
                </c:pt>
                <c:pt idx="353">
                  <c:v>10.5245</c:v>
                </c:pt>
                <c:pt idx="354">
                  <c:v>10.535</c:v>
                </c:pt>
                <c:pt idx="355">
                  <c:v>10.3225</c:v>
                </c:pt>
                <c:pt idx="356">
                  <c:v>10.236000000000001</c:v>
                </c:pt>
                <c:pt idx="357">
                  <c:v>10.244083</c:v>
                </c:pt>
                <c:pt idx="358">
                  <c:v>10.279500000000001</c:v>
                </c:pt>
                <c:pt idx="359">
                  <c:v>10.291429000000001</c:v>
                </c:pt>
                <c:pt idx="360">
                  <c:v>10.294333</c:v>
                </c:pt>
                <c:pt idx="361">
                  <c:v>10.293832999999999</c:v>
                </c:pt>
                <c:pt idx="362">
                  <c:v>10.327</c:v>
                </c:pt>
                <c:pt idx="363">
                  <c:v>10.25</c:v>
                </c:pt>
                <c:pt idx="364">
                  <c:v>10.289</c:v>
                </c:pt>
                <c:pt idx="365">
                  <c:v>10.226375000000001</c:v>
                </c:pt>
                <c:pt idx="366">
                  <c:v>10.098000000000001</c:v>
                </c:pt>
                <c:pt idx="367">
                  <c:v>10.249000000000001</c:v>
                </c:pt>
                <c:pt idx="368">
                  <c:v>10.856999999999999</c:v>
                </c:pt>
                <c:pt idx="369">
                  <c:v>10.83</c:v>
                </c:pt>
                <c:pt idx="370">
                  <c:v>10.781000000000001</c:v>
                </c:pt>
                <c:pt idx="371">
                  <c:v>10.913</c:v>
                </c:pt>
                <c:pt idx="372">
                  <c:v>11.02</c:v>
                </c:pt>
                <c:pt idx="373">
                  <c:v>11.138999999999999</c:v>
                </c:pt>
                <c:pt idx="374">
                  <c:v>11.061</c:v>
                </c:pt>
                <c:pt idx="375">
                  <c:v>10.984</c:v>
                </c:pt>
                <c:pt idx="376">
                  <c:v>10.952</c:v>
                </c:pt>
                <c:pt idx="377">
                  <c:v>10.89</c:v>
                </c:pt>
                <c:pt idx="378">
                  <c:v>10.8725</c:v>
                </c:pt>
                <c:pt idx="379">
                  <c:v>10.775499999999999</c:v>
                </c:pt>
                <c:pt idx="380">
                  <c:v>10.92</c:v>
                </c:pt>
                <c:pt idx="381">
                  <c:v>11.013</c:v>
                </c:pt>
                <c:pt idx="382">
                  <c:v>11.04</c:v>
                </c:pt>
                <c:pt idx="383">
                  <c:v>10.88</c:v>
                </c:pt>
                <c:pt idx="384">
                  <c:v>10.88</c:v>
                </c:pt>
                <c:pt idx="385">
                  <c:v>10.91</c:v>
                </c:pt>
                <c:pt idx="386">
                  <c:v>10.9125</c:v>
                </c:pt>
                <c:pt idx="387">
                  <c:v>10.939</c:v>
                </c:pt>
                <c:pt idx="388">
                  <c:v>10.929</c:v>
                </c:pt>
                <c:pt idx="389">
                  <c:v>10.896000000000001</c:v>
                </c:pt>
                <c:pt idx="390">
                  <c:v>10.807</c:v>
                </c:pt>
                <c:pt idx="391">
                  <c:v>10.887</c:v>
                </c:pt>
                <c:pt idx="392">
                  <c:v>10.702</c:v>
                </c:pt>
                <c:pt idx="393">
                  <c:v>10.69</c:v>
                </c:pt>
                <c:pt idx="394">
                  <c:v>10.67</c:v>
                </c:pt>
                <c:pt idx="395">
                  <c:v>10.66</c:v>
                </c:pt>
                <c:pt idx="396">
                  <c:v>10.631</c:v>
                </c:pt>
                <c:pt idx="397">
                  <c:v>10.590999999999999</c:v>
                </c:pt>
                <c:pt idx="398">
                  <c:v>10.73</c:v>
                </c:pt>
                <c:pt idx="399">
                  <c:v>10.599</c:v>
                </c:pt>
                <c:pt idx="400">
                  <c:v>10.603999999999999</c:v>
                </c:pt>
                <c:pt idx="401">
                  <c:v>10.628</c:v>
                </c:pt>
                <c:pt idx="402">
                  <c:v>10.627000000000001</c:v>
                </c:pt>
                <c:pt idx="403">
                  <c:v>10.632</c:v>
                </c:pt>
                <c:pt idx="404">
                  <c:v>10.581</c:v>
                </c:pt>
                <c:pt idx="405">
                  <c:v>10.548999999999999</c:v>
                </c:pt>
                <c:pt idx="406">
                  <c:v>10.56</c:v>
                </c:pt>
                <c:pt idx="407">
                  <c:v>10.529</c:v>
                </c:pt>
                <c:pt idx="408">
                  <c:v>10.452</c:v>
                </c:pt>
                <c:pt idx="409">
                  <c:v>10.487</c:v>
                </c:pt>
                <c:pt idx="410">
                  <c:v>10.544</c:v>
                </c:pt>
                <c:pt idx="411">
                  <c:v>10.622</c:v>
                </c:pt>
                <c:pt idx="412">
                  <c:v>10.648999999999999</c:v>
                </c:pt>
                <c:pt idx="413">
                  <c:v>10.757</c:v>
                </c:pt>
                <c:pt idx="414">
                  <c:v>10.72</c:v>
                </c:pt>
                <c:pt idx="415">
                  <c:v>10.723000000000001</c:v>
                </c:pt>
                <c:pt idx="416">
                  <c:v>10.648999999999999</c:v>
                </c:pt>
                <c:pt idx="417">
                  <c:v>10.718999999999999</c:v>
                </c:pt>
                <c:pt idx="418">
                  <c:v>10.726000000000001</c:v>
                </c:pt>
                <c:pt idx="419">
                  <c:v>10.722</c:v>
                </c:pt>
                <c:pt idx="420">
                  <c:v>10.744</c:v>
                </c:pt>
                <c:pt idx="421">
                  <c:v>10.746570999999999</c:v>
                </c:pt>
                <c:pt idx="422">
                  <c:v>10.750500000000001</c:v>
                </c:pt>
                <c:pt idx="423">
                  <c:v>10.733167</c:v>
                </c:pt>
                <c:pt idx="424">
                  <c:v>10.805999999999999</c:v>
                </c:pt>
                <c:pt idx="425">
                  <c:v>10.763999999999999</c:v>
                </c:pt>
                <c:pt idx="426">
                  <c:v>10.769</c:v>
                </c:pt>
                <c:pt idx="427">
                  <c:v>10.763</c:v>
                </c:pt>
                <c:pt idx="428">
                  <c:v>10.736000000000001</c:v>
                </c:pt>
                <c:pt idx="429">
                  <c:v>10.763</c:v>
                </c:pt>
                <c:pt idx="430">
                  <c:v>10.784000000000001</c:v>
                </c:pt>
                <c:pt idx="431">
                  <c:v>10.807</c:v>
                </c:pt>
                <c:pt idx="432">
                  <c:v>10.804</c:v>
                </c:pt>
                <c:pt idx="433">
                  <c:v>10.804</c:v>
                </c:pt>
                <c:pt idx="434">
                  <c:v>10.877000000000001</c:v>
                </c:pt>
                <c:pt idx="435">
                  <c:v>10.877000000000001</c:v>
                </c:pt>
                <c:pt idx="436">
                  <c:v>10.84</c:v>
                </c:pt>
                <c:pt idx="437">
                  <c:v>10.864000000000001</c:v>
                </c:pt>
                <c:pt idx="438">
                  <c:v>10.881333</c:v>
                </c:pt>
                <c:pt idx="439">
                  <c:v>10.883333</c:v>
                </c:pt>
                <c:pt idx="440">
                  <c:v>10.882999999999999</c:v>
                </c:pt>
                <c:pt idx="441">
                  <c:v>10.917999999999999</c:v>
                </c:pt>
                <c:pt idx="442">
                  <c:v>10.878500000000001</c:v>
                </c:pt>
                <c:pt idx="443">
                  <c:v>10.872</c:v>
                </c:pt>
                <c:pt idx="444">
                  <c:v>10.836833</c:v>
                </c:pt>
                <c:pt idx="445">
                  <c:v>10.841666999999999</c:v>
                </c:pt>
                <c:pt idx="446">
                  <c:v>10.803713999999999</c:v>
                </c:pt>
                <c:pt idx="447">
                  <c:v>10.788875000000001</c:v>
                </c:pt>
                <c:pt idx="448">
                  <c:v>10.882</c:v>
                </c:pt>
                <c:pt idx="449">
                  <c:v>10.800750000000001</c:v>
                </c:pt>
                <c:pt idx="450">
                  <c:v>10.695</c:v>
                </c:pt>
                <c:pt idx="451">
                  <c:v>10.758699999999999</c:v>
                </c:pt>
                <c:pt idx="452">
                  <c:v>10.673</c:v>
                </c:pt>
                <c:pt idx="453">
                  <c:v>10.750999999999999</c:v>
                </c:pt>
                <c:pt idx="454">
                  <c:v>10.629</c:v>
                </c:pt>
                <c:pt idx="455">
                  <c:v>10.680999999999999</c:v>
                </c:pt>
                <c:pt idx="456">
                  <c:v>10.875999999999999</c:v>
                </c:pt>
                <c:pt idx="457">
                  <c:v>10.782999999999999</c:v>
                </c:pt>
                <c:pt idx="458">
                  <c:v>10.86</c:v>
                </c:pt>
                <c:pt idx="459">
                  <c:v>10.676500000000001</c:v>
                </c:pt>
                <c:pt idx="460">
                  <c:v>10.67</c:v>
                </c:pt>
                <c:pt idx="461">
                  <c:v>10.7</c:v>
                </c:pt>
                <c:pt idx="462">
                  <c:v>10.664</c:v>
                </c:pt>
                <c:pt idx="463">
                  <c:v>10.7</c:v>
                </c:pt>
                <c:pt idx="464">
                  <c:v>10.933999999999999</c:v>
                </c:pt>
                <c:pt idx="465">
                  <c:v>10.833</c:v>
                </c:pt>
                <c:pt idx="466">
                  <c:v>10.98</c:v>
                </c:pt>
                <c:pt idx="467">
                  <c:v>10.885</c:v>
                </c:pt>
                <c:pt idx="468">
                  <c:v>10.882</c:v>
                </c:pt>
                <c:pt idx="469">
                  <c:v>10.8</c:v>
                </c:pt>
                <c:pt idx="470">
                  <c:v>10.782999999999999</c:v>
                </c:pt>
                <c:pt idx="471">
                  <c:v>10.974</c:v>
                </c:pt>
                <c:pt idx="472">
                  <c:v>11.07</c:v>
                </c:pt>
                <c:pt idx="473">
                  <c:v>11.034000000000001</c:v>
                </c:pt>
                <c:pt idx="474">
                  <c:v>10.973000000000001</c:v>
                </c:pt>
                <c:pt idx="475">
                  <c:v>10.93</c:v>
                </c:pt>
                <c:pt idx="476">
                  <c:v>10.964</c:v>
                </c:pt>
                <c:pt idx="477">
                  <c:v>10.989000000000001</c:v>
                </c:pt>
                <c:pt idx="478">
                  <c:v>11.044</c:v>
                </c:pt>
                <c:pt idx="479">
                  <c:v>11.045</c:v>
                </c:pt>
                <c:pt idx="480">
                  <c:v>11.079000000000001</c:v>
                </c:pt>
                <c:pt idx="481">
                  <c:v>11.108000000000001</c:v>
                </c:pt>
                <c:pt idx="482">
                  <c:v>11.119</c:v>
                </c:pt>
                <c:pt idx="483">
                  <c:v>11.045999999999999</c:v>
                </c:pt>
                <c:pt idx="484">
                  <c:v>11.12</c:v>
                </c:pt>
                <c:pt idx="485">
                  <c:v>11.237</c:v>
                </c:pt>
                <c:pt idx="486">
                  <c:v>11.347</c:v>
                </c:pt>
                <c:pt idx="487">
                  <c:v>11.271000000000001</c:v>
                </c:pt>
                <c:pt idx="488">
                  <c:v>11.266</c:v>
                </c:pt>
                <c:pt idx="489">
                  <c:v>11.358000000000001</c:v>
                </c:pt>
                <c:pt idx="490">
                  <c:v>11.332000000000001</c:v>
                </c:pt>
                <c:pt idx="491">
                  <c:v>11.317</c:v>
                </c:pt>
                <c:pt idx="492">
                  <c:v>11.298999999999999</c:v>
                </c:pt>
                <c:pt idx="493">
                  <c:v>11.257</c:v>
                </c:pt>
                <c:pt idx="494">
                  <c:v>11.225</c:v>
                </c:pt>
                <c:pt idx="495">
                  <c:v>11.24</c:v>
                </c:pt>
                <c:pt idx="496">
                  <c:v>11.06</c:v>
                </c:pt>
                <c:pt idx="497">
                  <c:v>11.009</c:v>
                </c:pt>
                <c:pt idx="498">
                  <c:v>10.95</c:v>
                </c:pt>
                <c:pt idx="499">
                  <c:v>10.896000000000001</c:v>
                </c:pt>
                <c:pt idx="500">
                  <c:v>10.878</c:v>
                </c:pt>
                <c:pt idx="501">
                  <c:v>10.78</c:v>
                </c:pt>
                <c:pt idx="502">
                  <c:v>10.71</c:v>
                </c:pt>
                <c:pt idx="503">
                  <c:v>10.711</c:v>
                </c:pt>
                <c:pt idx="504">
                  <c:v>10.654</c:v>
                </c:pt>
                <c:pt idx="505">
                  <c:v>10.618</c:v>
                </c:pt>
                <c:pt idx="506">
                  <c:v>10.6265</c:v>
                </c:pt>
                <c:pt idx="507">
                  <c:v>10.641999999999999</c:v>
                </c:pt>
                <c:pt idx="508">
                  <c:v>10.695</c:v>
                </c:pt>
                <c:pt idx="509">
                  <c:v>10.692</c:v>
                </c:pt>
                <c:pt idx="510">
                  <c:v>10.686999999999999</c:v>
                </c:pt>
                <c:pt idx="511">
                  <c:v>10.656000000000001</c:v>
                </c:pt>
                <c:pt idx="512">
                  <c:v>10.669</c:v>
                </c:pt>
                <c:pt idx="513">
                  <c:v>10.653</c:v>
                </c:pt>
                <c:pt idx="514">
                  <c:v>10.7</c:v>
                </c:pt>
                <c:pt idx="515">
                  <c:v>10.721</c:v>
                </c:pt>
                <c:pt idx="516">
                  <c:v>10.766999999999999</c:v>
                </c:pt>
                <c:pt idx="517">
                  <c:v>10.769</c:v>
                </c:pt>
                <c:pt idx="518">
                  <c:v>10.683999999999999</c:v>
                </c:pt>
                <c:pt idx="519">
                  <c:v>10.689</c:v>
                </c:pt>
                <c:pt idx="520">
                  <c:v>10.701000000000001</c:v>
                </c:pt>
                <c:pt idx="521">
                  <c:v>10.673249999999999</c:v>
                </c:pt>
                <c:pt idx="522">
                  <c:v>10.676570999999999</c:v>
                </c:pt>
                <c:pt idx="523">
                  <c:v>10.659750000000001</c:v>
                </c:pt>
                <c:pt idx="524">
                  <c:v>10.649832999999999</c:v>
                </c:pt>
                <c:pt idx="525">
                  <c:v>10.648332999999999</c:v>
                </c:pt>
                <c:pt idx="526">
                  <c:v>10.63</c:v>
                </c:pt>
                <c:pt idx="527">
                  <c:v>10.885</c:v>
                </c:pt>
                <c:pt idx="528">
                  <c:v>10.853</c:v>
                </c:pt>
                <c:pt idx="529">
                  <c:v>10.88</c:v>
                </c:pt>
                <c:pt idx="530">
                  <c:v>10.881</c:v>
                </c:pt>
                <c:pt idx="531">
                  <c:v>10.82</c:v>
                </c:pt>
                <c:pt idx="532">
                  <c:v>10.869</c:v>
                </c:pt>
                <c:pt idx="533">
                  <c:v>10.911</c:v>
                </c:pt>
                <c:pt idx="534">
                  <c:v>10.925000000000001</c:v>
                </c:pt>
                <c:pt idx="535">
                  <c:v>10.938000000000001</c:v>
                </c:pt>
                <c:pt idx="536">
                  <c:v>10.936999999999999</c:v>
                </c:pt>
                <c:pt idx="537">
                  <c:v>10.920999999999999</c:v>
                </c:pt>
                <c:pt idx="538">
                  <c:v>10.984</c:v>
                </c:pt>
                <c:pt idx="539">
                  <c:v>10.978999999999999</c:v>
                </c:pt>
                <c:pt idx="540">
                  <c:v>10.962</c:v>
                </c:pt>
                <c:pt idx="541">
                  <c:v>10.936999999999999</c:v>
                </c:pt>
                <c:pt idx="542">
                  <c:v>10.942</c:v>
                </c:pt>
                <c:pt idx="543">
                  <c:v>10.895</c:v>
                </c:pt>
                <c:pt idx="544">
                  <c:v>10.916</c:v>
                </c:pt>
                <c:pt idx="545">
                  <c:v>10.837999999999999</c:v>
                </c:pt>
                <c:pt idx="546">
                  <c:v>10.847</c:v>
                </c:pt>
                <c:pt idx="547">
                  <c:v>10.766999999999999</c:v>
                </c:pt>
                <c:pt idx="548">
                  <c:v>10.773</c:v>
                </c:pt>
                <c:pt idx="549">
                  <c:v>10.779</c:v>
                </c:pt>
                <c:pt idx="550">
                  <c:v>10.792999999999999</c:v>
                </c:pt>
                <c:pt idx="551">
                  <c:v>10.802</c:v>
                </c:pt>
                <c:pt idx="552">
                  <c:v>10.801</c:v>
                </c:pt>
                <c:pt idx="553">
                  <c:v>10.771000000000001</c:v>
                </c:pt>
                <c:pt idx="554">
                  <c:v>10.725</c:v>
                </c:pt>
                <c:pt idx="555">
                  <c:v>10.746</c:v>
                </c:pt>
                <c:pt idx="556">
                  <c:v>10.726000000000001</c:v>
                </c:pt>
                <c:pt idx="557">
                  <c:v>10.749000000000001</c:v>
                </c:pt>
                <c:pt idx="558">
                  <c:v>10.881</c:v>
                </c:pt>
                <c:pt idx="559">
                  <c:v>10.855</c:v>
                </c:pt>
                <c:pt idx="560">
                  <c:v>10.911</c:v>
                </c:pt>
                <c:pt idx="561">
                  <c:v>10.885</c:v>
                </c:pt>
                <c:pt idx="562">
                  <c:v>10.884</c:v>
                </c:pt>
                <c:pt idx="563">
                  <c:v>11.05</c:v>
                </c:pt>
                <c:pt idx="564">
                  <c:v>11.185</c:v>
                </c:pt>
                <c:pt idx="565">
                  <c:v>11.153</c:v>
                </c:pt>
                <c:pt idx="566">
                  <c:v>11.17</c:v>
                </c:pt>
                <c:pt idx="567">
                  <c:v>11.179</c:v>
                </c:pt>
                <c:pt idx="568">
                  <c:v>11.170999999999999</c:v>
                </c:pt>
                <c:pt idx="569">
                  <c:v>11.202</c:v>
                </c:pt>
                <c:pt idx="570">
                  <c:v>11.291</c:v>
                </c:pt>
                <c:pt idx="571">
                  <c:v>11.419</c:v>
                </c:pt>
                <c:pt idx="572">
                  <c:v>11.423999999999999</c:v>
                </c:pt>
                <c:pt idx="573">
                  <c:v>11.403</c:v>
                </c:pt>
                <c:pt idx="574">
                  <c:v>11.214</c:v>
                </c:pt>
                <c:pt idx="575">
                  <c:v>11.177</c:v>
                </c:pt>
                <c:pt idx="576">
                  <c:v>10.942</c:v>
                </c:pt>
                <c:pt idx="577">
                  <c:v>10.917</c:v>
                </c:pt>
                <c:pt idx="578">
                  <c:v>10.8345</c:v>
                </c:pt>
                <c:pt idx="579">
                  <c:v>10.846</c:v>
                </c:pt>
                <c:pt idx="580">
                  <c:v>10.868</c:v>
                </c:pt>
                <c:pt idx="581">
                  <c:v>10.920999999999999</c:v>
                </c:pt>
                <c:pt idx="582">
                  <c:v>10.795500000000001</c:v>
                </c:pt>
                <c:pt idx="583">
                  <c:v>10.792999999999999</c:v>
                </c:pt>
                <c:pt idx="584">
                  <c:v>10.766999999999999</c:v>
                </c:pt>
                <c:pt idx="585">
                  <c:v>10.76</c:v>
                </c:pt>
                <c:pt idx="586">
                  <c:v>10.765000000000001</c:v>
                </c:pt>
                <c:pt idx="587">
                  <c:v>10.76</c:v>
                </c:pt>
                <c:pt idx="588">
                  <c:v>10.76</c:v>
                </c:pt>
                <c:pt idx="589">
                  <c:v>10.651999999999999</c:v>
                </c:pt>
                <c:pt idx="590">
                  <c:v>10.689</c:v>
                </c:pt>
                <c:pt idx="591">
                  <c:v>10.71</c:v>
                </c:pt>
                <c:pt idx="592">
                  <c:v>10.803000000000001</c:v>
                </c:pt>
                <c:pt idx="593">
                  <c:v>10.839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422-53D9-48F3-9A14-C827ED1820E8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FFFF"/>
              </a:solidFill>
              <a:ln w="9525">
                <a:solidFill>
                  <a:srgbClr val="0000FF"/>
                </a:solidFill>
              </a:ln>
              <a:effectLst/>
            </c:spPr>
          </c:marker>
          <c:xVal>
            <c:numRef>
              <c:f>V!$G$575:$G$594</c:f>
              <c:numCache>
                <c:formatCode>General</c:formatCode>
                <c:ptCount val="20"/>
                <c:pt idx="0">
                  <c:v>6.099275005865934E-2</c:v>
                </c:pt>
                <c:pt idx="1">
                  <c:v>6.4510295150984831E-2</c:v>
                </c:pt>
                <c:pt idx="2">
                  <c:v>0.12833001873949001</c:v>
                </c:pt>
                <c:pt idx="3">
                  <c:v>0.12950500117115027</c:v>
                </c:pt>
                <c:pt idx="4">
                  <c:v>0.14530140548125559</c:v>
                </c:pt>
                <c:pt idx="5">
                  <c:v>0.14705851487488175</c:v>
                </c:pt>
                <c:pt idx="6">
                  <c:v>0.15173880299861153</c:v>
                </c:pt>
                <c:pt idx="7">
                  <c:v>0.16578108456339891</c:v>
                </c:pt>
                <c:pt idx="8">
                  <c:v>0.19094174279687337</c:v>
                </c:pt>
                <c:pt idx="9">
                  <c:v>0.19269901616293694</c:v>
                </c:pt>
                <c:pt idx="10">
                  <c:v>0.21259412040295445</c:v>
                </c:pt>
                <c:pt idx="11">
                  <c:v>0.21474955493080827</c:v>
                </c:pt>
                <c:pt idx="12">
                  <c:v>0.21610761302420656</c:v>
                </c:pt>
                <c:pt idx="13">
                  <c:v>0.21727889435453918</c:v>
                </c:pt>
                <c:pt idx="14">
                  <c:v>0.29990842117565819</c:v>
                </c:pt>
                <c:pt idx="15">
                  <c:v>0.31978258374348911</c:v>
                </c:pt>
                <c:pt idx="16">
                  <c:v>0.32694549074734169</c:v>
                </c:pt>
                <c:pt idx="17">
                  <c:v>0.3980424104007092</c:v>
                </c:pt>
                <c:pt idx="18">
                  <c:v>0.41237029749341758</c:v>
                </c:pt>
                <c:pt idx="19">
                  <c:v>0.42408408292332211</c:v>
                </c:pt>
              </c:numCache>
            </c:numRef>
          </c:xVal>
          <c:yVal>
            <c:numRef>
              <c:f>V!$H$575:$H$594</c:f>
              <c:numCache>
                <c:formatCode>General</c:formatCode>
                <c:ptCount val="20"/>
                <c:pt idx="0">
                  <c:v>11.214</c:v>
                </c:pt>
                <c:pt idx="1">
                  <c:v>11.177</c:v>
                </c:pt>
                <c:pt idx="2">
                  <c:v>10.942</c:v>
                </c:pt>
                <c:pt idx="3">
                  <c:v>10.917</c:v>
                </c:pt>
                <c:pt idx="4">
                  <c:v>10.8345</c:v>
                </c:pt>
                <c:pt idx="5">
                  <c:v>10.846</c:v>
                </c:pt>
                <c:pt idx="6">
                  <c:v>10.868</c:v>
                </c:pt>
                <c:pt idx="7">
                  <c:v>10.920999999999999</c:v>
                </c:pt>
                <c:pt idx="8">
                  <c:v>10.795500000000001</c:v>
                </c:pt>
                <c:pt idx="9">
                  <c:v>10.792999999999999</c:v>
                </c:pt>
                <c:pt idx="10">
                  <c:v>10.766999999999999</c:v>
                </c:pt>
                <c:pt idx="11">
                  <c:v>10.76</c:v>
                </c:pt>
                <c:pt idx="12">
                  <c:v>10.765000000000001</c:v>
                </c:pt>
                <c:pt idx="13">
                  <c:v>10.76</c:v>
                </c:pt>
                <c:pt idx="14">
                  <c:v>10.76</c:v>
                </c:pt>
                <c:pt idx="15">
                  <c:v>10.651999999999999</c:v>
                </c:pt>
                <c:pt idx="16">
                  <c:v>10.689</c:v>
                </c:pt>
                <c:pt idx="17">
                  <c:v>10.71</c:v>
                </c:pt>
                <c:pt idx="18">
                  <c:v>10.803000000000001</c:v>
                </c:pt>
                <c:pt idx="19">
                  <c:v>10.839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CA-0145-4AB9-A1F6-415360373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max"/>
        <c:crossBetween val="midCat"/>
        <c:majorUnit val="0.25"/>
      </c:valAx>
      <c:valAx>
        <c:axId val="748376360"/>
        <c:scaling>
          <c:orientation val="maxMin"/>
          <c:max val="11.5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Graphes_EW!$M$2</c:f>
          <c:strCache>
            <c:ptCount val="1"/>
            <c:pt idx="0">
              <c:v>V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206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4"/>
              <c:spPr>
                <a:solidFill>
                  <a:srgbClr val="FFFF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9DA-49FE-8A54-BA8E7A7A5920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FFFF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9DA-49FE-8A54-BA8E7A7A5920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FFFF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9DA-49FE-8A54-BA8E7A7A5920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FFFF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9DA-49FE-8A54-BA8E7A7A5920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FFFF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19DA-49FE-8A54-BA8E7A7A5920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FFFF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19DA-49FE-8A54-BA8E7A7A5920}"/>
              </c:ext>
            </c:extLst>
          </c:dPt>
          <c:dPt>
            <c:idx val="6"/>
            <c:marker>
              <c:symbol val="circle"/>
              <c:size val="4"/>
              <c:spPr>
                <a:solidFill>
                  <a:srgbClr val="FFFF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19DA-49FE-8A54-BA8E7A7A5920}"/>
              </c:ext>
            </c:extLst>
          </c:dPt>
          <c:dPt>
            <c:idx val="7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19DA-49FE-8A54-BA8E7A7A5920}"/>
              </c:ext>
            </c:extLst>
          </c:dPt>
          <c:dPt>
            <c:idx val="8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19DA-49FE-8A54-BA8E7A7A5920}"/>
              </c:ext>
            </c:extLst>
          </c:dPt>
          <c:dPt>
            <c:idx val="9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19DA-49FE-8A54-BA8E7A7A5920}"/>
              </c:ext>
            </c:extLst>
          </c:dPt>
          <c:dPt>
            <c:idx val="10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19DA-49FE-8A54-BA8E7A7A5920}"/>
              </c:ext>
            </c:extLst>
          </c:dPt>
          <c:dPt>
            <c:idx val="11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19DA-49FE-8A54-BA8E7A7A5920}"/>
              </c:ext>
            </c:extLst>
          </c:dPt>
          <c:dPt>
            <c:idx val="12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19DA-49FE-8A54-BA8E7A7A5920}"/>
              </c:ext>
            </c:extLst>
          </c:dPt>
          <c:dPt>
            <c:idx val="13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19DA-49FE-8A54-BA8E7A7A5920}"/>
              </c:ext>
            </c:extLst>
          </c:dPt>
          <c:dPt>
            <c:idx val="14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19DA-49FE-8A54-BA8E7A7A5920}"/>
              </c:ext>
            </c:extLst>
          </c:dPt>
          <c:dPt>
            <c:idx val="15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19DA-49FE-8A54-BA8E7A7A5920}"/>
              </c:ext>
            </c:extLst>
          </c:dPt>
          <c:dPt>
            <c:idx val="16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19DA-49FE-8A54-BA8E7A7A5920}"/>
              </c:ext>
            </c:extLst>
          </c:dPt>
          <c:dPt>
            <c:idx val="17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19DA-49FE-8A54-BA8E7A7A5920}"/>
              </c:ext>
            </c:extLst>
          </c:dPt>
          <c:dPt>
            <c:idx val="18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19DA-49FE-8A54-BA8E7A7A5920}"/>
              </c:ext>
            </c:extLst>
          </c:dPt>
          <c:dPt>
            <c:idx val="19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19DA-49FE-8A54-BA8E7A7A5920}"/>
              </c:ext>
            </c:extLst>
          </c:dPt>
          <c:dPt>
            <c:idx val="20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19DA-49FE-8A54-BA8E7A7A5920}"/>
              </c:ext>
            </c:extLst>
          </c:dPt>
          <c:dPt>
            <c:idx val="21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19DA-49FE-8A54-BA8E7A7A5920}"/>
              </c:ext>
            </c:extLst>
          </c:dPt>
          <c:dPt>
            <c:idx val="22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19DA-49FE-8A54-BA8E7A7A5920}"/>
              </c:ext>
            </c:extLst>
          </c:dPt>
          <c:dPt>
            <c:idx val="23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19DA-49FE-8A54-BA8E7A7A5920}"/>
              </c:ext>
            </c:extLst>
          </c:dPt>
          <c:dPt>
            <c:idx val="24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19DA-49FE-8A54-BA8E7A7A5920}"/>
              </c:ext>
            </c:extLst>
          </c:dPt>
          <c:dPt>
            <c:idx val="25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19DA-49FE-8A54-BA8E7A7A5920}"/>
              </c:ext>
            </c:extLst>
          </c:dPt>
          <c:dPt>
            <c:idx val="26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19DA-49FE-8A54-BA8E7A7A5920}"/>
              </c:ext>
            </c:extLst>
          </c:dPt>
          <c:dPt>
            <c:idx val="27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19DA-49FE-8A54-BA8E7A7A5920}"/>
              </c:ext>
            </c:extLst>
          </c:dPt>
          <c:dPt>
            <c:idx val="28"/>
            <c:marker>
              <c:symbol val="circle"/>
              <c:size val="4"/>
              <c:spPr>
                <a:solidFill>
                  <a:srgbClr val="FF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19DA-49FE-8A54-BA8E7A7A5920}"/>
              </c:ext>
            </c:extLst>
          </c:dPt>
          <c:dPt>
            <c:idx val="29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19DA-49FE-8A54-BA8E7A7A5920}"/>
              </c:ext>
            </c:extLst>
          </c:dPt>
          <c:dPt>
            <c:idx val="30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D-19DA-49FE-8A54-BA8E7A7A5920}"/>
              </c:ext>
            </c:extLst>
          </c:dPt>
          <c:dPt>
            <c:idx val="31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F-19DA-49FE-8A54-BA8E7A7A5920}"/>
              </c:ext>
            </c:extLst>
          </c:dPt>
          <c:dPt>
            <c:idx val="32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1-19DA-49FE-8A54-BA8E7A7A5920}"/>
              </c:ext>
            </c:extLst>
          </c:dPt>
          <c:dPt>
            <c:idx val="33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3-19DA-49FE-8A54-BA8E7A7A5920}"/>
              </c:ext>
            </c:extLst>
          </c:dPt>
          <c:dPt>
            <c:idx val="34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5-19DA-49FE-8A54-BA8E7A7A5920}"/>
              </c:ext>
            </c:extLst>
          </c:dPt>
          <c:dPt>
            <c:idx val="35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7-19DA-49FE-8A54-BA8E7A7A5920}"/>
              </c:ext>
            </c:extLst>
          </c:dPt>
          <c:dPt>
            <c:idx val="36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9-19DA-49FE-8A54-BA8E7A7A5920}"/>
              </c:ext>
            </c:extLst>
          </c:dPt>
          <c:dPt>
            <c:idx val="37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B-19DA-49FE-8A54-BA8E7A7A5920}"/>
              </c:ext>
            </c:extLst>
          </c:dPt>
          <c:dPt>
            <c:idx val="38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D-19DA-49FE-8A54-BA8E7A7A5920}"/>
              </c:ext>
            </c:extLst>
          </c:dPt>
          <c:dPt>
            <c:idx val="39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F-19DA-49FE-8A54-BA8E7A7A5920}"/>
              </c:ext>
            </c:extLst>
          </c:dPt>
          <c:dPt>
            <c:idx val="40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1-19DA-49FE-8A54-BA8E7A7A5920}"/>
              </c:ext>
            </c:extLst>
          </c:dPt>
          <c:dPt>
            <c:idx val="41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3-19DA-49FE-8A54-BA8E7A7A5920}"/>
              </c:ext>
            </c:extLst>
          </c:dPt>
          <c:dPt>
            <c:idx val="42"/>
            <c:marker>
              <c:symbol val="circle"/>
              <c:size val="4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5-19DA-49FE-8A54-BA8E7A7A5920}"/>
              </c:ext>
            </c:extLst>
          </c:dPt>
          <c:dPt>
            <c:idx val="4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7-19DA-49FE-8A54-BA8E7A7A5920}"/>
              </c:ext>
            </c:extLst>
          </c:dPt>
          <c:dPt>
            <c:idx val="4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9-19DA-49FE-8A54-BA8E7A7A5920}"/>
              </c:ext>
            </c:extLst>
          </c:dPt>
          <c:dPt>
            <c:idx val="4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B-19DA-49FE-8A54-BA8E7A7A5920}"/>
              </c:ext>
            </c:extLst>
          </c:dPt>
          <c:dPt>
            <c:idx val="4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D-19DA-49FE-8A54-BA8E7A7A5920}"/>
              </c:ext>
            </c:extLst>
          </c:dPt>
          <c:dPt>
            <c:idx val="4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F-19DA-49FE-8A54-BA8E7A7A5920}"/>
              </c:ext>
            </c:extLst>
          </c:dPt>
          <c:dPt>
            <c:idx val="4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1-19DA-49FE-8A54-BA8E7A7A5920}"/>
              </c:ext>
            </c:extLst>
          </c:dPt>
          <c:dPt>
            <c:idx val="4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3-19DA-49FE-8A54-BA8E7A7A5920}"/>
              </c:ext>
            </c:extLst>
          </c:dPt>
          <c:dPt>
            <c:idx val="5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5-19DA-49FE-8A54-BA8E7A7A5920}"/>
              </c:ext>
            </c:extLst>
          </c:dPt>
          <c:dPt>
            <c:idx val="5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7-19DA-49FE-8A54-BA8E7A7A5920}"/>
              </c:ext>
            </c:extLst>
          </c:dPt>
          <c:dPt>
            <c:idx val="5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9-19DA-49FE-8A54-BA8E7A7A5920}"/>
              </c:ext>
            </c:extLst>
          </c:dPt>
          <c:dPt>
            <c:idx val="5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B-19DA-49FE-8A54-BA8E7A7A5920}"/>
              </c:ext>
            </c:extLst>
          </c:dPt>
          <c:dPt>
            <c:idx val="5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D-19DA-49FE-8A54-BA8E7A7A5920}"/>
              </c:ext>
            </c:extLst>
          </c:dPt>
          <c:dPt>
            <c:idx val="5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F-19DA-49FE-8A54-BA8E7A7A5920}"/>
              </c:ext>
            </c:extLst>
          </c:dPt>
          <c:dPt>
            <c:idx val="5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1-19DA-49FE-8A54-BA8E7A7A5920}"/>
              </c:ext>
            </c:extLst>
          </c:dPt>
          <c:dPt>
            <c:idx val="5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3-19DA-49FE-8A54-BA8E7A7A5920}"/>
              </c:ext>
            </c:extLst>
          </c:dPt>
          <c:dPt>
            <c:idx val="5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5-19DA-49FE-8A54-BA8E7A7A5920}"/>
              </c:ext>
            </c:extLst>
          </c:dPt>
          <c:dPt>
            <c:idx val="5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7-19DA-49FE-8A54-BA8E7A7A5920}"/>
              </c:ext>
            </c:extLst>
          </c:dPt>
          <c:dPt>
            <c:idx val="6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9-19DA-49FE-8A54-BA8E7A7A5920}"/>
              </c:ext>
            </c:extLst>
          </c:dPt>
          <c:dPt>
            <c:idx val="6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B-19DA-49FE-8A54-BA8E7A7A5920}"/>
              </c:ext>
            </c:extLst>
          </c:dPt>
          <c:dPt>
            <c:idx val="6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D-19DA-49FE-8A54-BA8E7A7A5920}"/>
              </c:ext>
            </c:extLst>
          </c:dPt>
          <c:dPt>
            <c:idx val="6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F-19DA-49FE-8A54-BA8E7A7A5920}"/>
              </c:ext>
            </c:extLst>
          </c:dPt>
          <c:dPt>
            <c:idx val="6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1-19DA-49FE-8A54-BA8E7A7A5920}"/>
              </c:ext>
            </c:extLst>
          </c:dPt>
          <c:dPt>
            <c:idx val="6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3-19DA-49FE-8A54-BA8E7A7A5920}"/>
              </c:ext>
            </c:extLst>
          </c:dPt>
          <c:dPt>
            <c:idx val="6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5-19DA-49FE-8A54-BA8E7A7A5920}"/>
              </c:ext>
            </c:extLst>
          </c:dPt>
          <c:dPt>
            <c:idx val="6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7-19DA-49FE-8A54-BA8E7A7A5920}"/>
              </c:ext>
            </c:extLst>
          </c:dPt>
          <c:dPt>
            <c:idx val="6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9-19DA-49FE-8A54-BA8E7A7A5920}"/>
              </c:ext>
            </c:extLst>
          </c:dPt>
          <c:dPt>
            <c:idx val="6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B-19DA-49FE-8A54-BA8E7A7A5920}"/>
              </c:ext>
            </c:extLst>
          </c:dPt>
          <c:dPt>
            <c:idx val="7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D-19DA-49FE-8A54-BA8E7A7A5920}"/>
              </c:ext>
            </c:extLst>
          </c:dPt>
          <c:dPt>
            <c:idx val="7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F-19DA-49FE-8A54-BA8E7A7A5920}"/>
              </c:ext>
            </c:extLst>
          </c:dPt>
          <c:dPt>
            <c:idx val="7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1-19DA-49FE-8A54-BA8E7A7A5920}"/>
              </c:ext>
            </c:extLst>
          </c:dPt>
          <c:dPt>
            <c:idx val="7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3-19DA-49FE-8A54-BA8E7A7A5920}"/>
              </c:ext>
            </c:extLst>
          </c:dPt>
          <c:dPt>
            <c:idx val="7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5-19DA-49FE-8A54-BA8E7A7A5920}"/>
              </c:ext>
            </c:extLst>
          </c:dPt>
          <c:dPt>
            <c:idx val="7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7-19DA-49FE-8A54-BA8E7A7A5920}"/>
              </c:ext>
            </c:extLst>
          </c:dPt>
          <c:dPt>
            <c:idx val="7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9-19DA-49FE-8A54-BA8E7A7A5920}"/>
              </c:ext>
            </c:extLst>
          </c:dPt>
          <c:dPt>
            <c:idx val="7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B-19DA-49FE-8A54-BA8E7A7A5920}"/>
              </c:ext>
            </c:extLst>
          </c:dPt>
          <c:dPt>
            <c:idx val="7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D-19DA-49FE-8A54-BA8E7A7A5920}"/>
              </c:ext>
            </c:extLst>
          </c:dPt>
          <c:dPt>
            <c:idx val="7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F-19DA-49FE-8A54-BA8E7A7A5920}"/>
              </c:ext>
            </c:extLst>
          </c:dPt>
          <c:dPt>
            <c:idx val="8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1-19DA-49FE-8A54-BA8E7A7A5920}"/>
              </c:ext>
            </c:extLst>
          </c:dPt>
          <c:dPt>
            <c:idx val="8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3-19DA-49FE-8A54-BA8E7A7A5920}"/>
              </c:ext>
            </c:extLst>
          </c:dPt>
          <c:dPt>
            <c:idx val="8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5-19DA-49FE-8A54-BA8E7A7A5920}"/>
              </c:ext>
            </c:extLst>
          </c:dPt>
          <c:dPt>
            <c:idx val="8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7-19DA-49FE-8A54-BA8E7A7A5920}"/>
              </c:ext>
            </c:extLst>
          </c:dPt>
          <c:dPt>
            <c:idx val="8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9-19DA-49FE-8A54-BA8E7A7A5920}"/>
              </c:ext>
            </c:extLst>
          </c:dPt>
          <c:dPt>
            <c:idx val="8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B-19DA-49FE-8A54-BA8E7A7A5920}"/>
              </c:ext>
            </c:extLst>
          </c:dPt>
          <c:dPt>
            <c:idx val="8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D-19DA-49FE-8A54-BA8E7A7A5920}"/>
              </c:ext>
            </c:extLst>
          </c:dPt>
          <c:dPt>
            <c:idx val="8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F-19DA-49FE-8A54-BA8E7A7A5920}"/>
              </c:ext>
            </c:extLst>
          </c:dPt>
          <c:dPt>
            <c:idx val="8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1-19DA-49FE-8A54-BA8E7A7A5920}"/>
              </c:ext>
            </c:extLst>
          </c:dPt>
          <c:dPt>
            <c:idx val="8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3-19DA-49FE-8A54-BA8E7A7A5920}"/>
              </c:ext>
            </c:extLst>
          </c:dPt>
          <c:dPt>
            <c:idx val="9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5-19DA-49FE-8A54-BA8E7A7A5920}"/>
              </c:ext>
            </c:extLst>
          </c:dPt>
          <c:dPt>
            <c:idx val="9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7-19DA-49FE-8A54-BA8E7A7A5920}"/>
              </c:ext>
            </c:extLst>
          </c:dPt>
          <c:dPt>
            <c:idx val="9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9-19DA-49FE-8A54-BA8E7A7A5920}"/>
              </c:ext>
            </c:extLst>
          </c:dPt>
          <c:dPt>
            <c:idx val="9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B-19DA-49FE-8A54-BA8E7A7A5920}"/>
              </c:ext>
            </c:extLst>
          </c:dPt>
          <c:dPt>
            <c:idx val="9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D-19DA-49FE-8A54-BA8E7A7A5920}"/>
              </c:ext>
            </c:extLst>
          </c:dPt>
          <c:dPt>
            <c:idx val="9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F-19DA-49FE-8A54-BA8E7A7A5920}"/>
              </c:ext>
            </c:extLst>
          </c:dPt>
          <c:dPt>
            <c:idx val="9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1-19DA-49FE-8A54-BA8E7A7A5920}"/>
              </c:ext>
            </c:extLst>
          </c:dPt>
          <c:dPt>
            <c:idx val="9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3-19DA-49FE-8A54-BA8E7A7A5920}"/>
              </c:ext>
            </c:extLst>
          </c:dPt>
          <c:dPt>
            <c:idx val="9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5-19DA-49FE-8A54-BA8E7A7A5920}"/>
              </c:ext>
            </c:extLst>
          </c:dPt>
          <c:dPt>
            <c:idx val="9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7-19DA-49FE-8A54-BA8E7A7A5920}"/>
              </c:ext>
            </c:extLst>
          </c:dPt>
          <c:dPt>
            <c:idx val="10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9-19DA-49FE-8A54-BA8E7A7A5920}"/>
              </c:ext>
            </c:extLst>
          </c:dPt>
          <c:dPt>
            <c:idx val="10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B-19DA-49FE-8A54-BA8E7A7A5920}"/>
              </c:ext>
            </c:extLst>
          </c:dPt>
          <c:dPt>
            <c:idx val="10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D-19DA-49FE-8A54-BA8E7A7A5920}"/>
              </c:ext>
            </c:extLst>
          </c:dPt>
          <c:dPt>
            <c:idx val="10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F-19DA-49FE-8A54-BA8E7A7A5920}"/>
              </c:ext>
            </c:extLst>
          </c:dPt>
          <c:dPt>
            <c:idx val="10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1-19DA-49FE-8A54-BA8E7A7A5920}"/>
              </c:ext>
            </c:extLst>
          </c:dPt>
          <c:dPt>
            <c:idx val="10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3-19DA-49FE-8A54-BA8E7A7A5920}"/>
              </c:ext>
            </c:extLst>
          </c:dPt>
          <c:dPt>
            <c:idx val="10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5-19DA-49FE-8A54-BA8E7A7A5920}"/>
              </c:ext>
            </c:extLst>
          </c:dPt>
          <c:dPt>
            <c:idx val="10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7-19DA-49FE-8A54-BA8E7A7A5920}"/>
              </c:ext>
            </c:extLst>
          </c:dPt>
          <c:dPt>
            <c:idx val="10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9-19DA-49FE-8A54-BA8E7A7A5920}"/>
              </c:ext>
            </c:extLst>
          </c:dPt>
          <c:dPt>
            <c:idx val="10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B-19DA-49FE-8A54-BA8E7A7A5920}"/>
              </c:ext>
            </c:extLst>
          </c:dPt>
          <c:dPt>
            <c:idx val="11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D-19DA-49FE-8A54-BA8E7A7A5920}"/>
              </c:ext>
            </c:extLst>
          </c:dPt>
          <c:dPt>
            <c:idx val="11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F-19DA-49FE-8A54-BA8E7A7A5920}"/>
              </c:ext>
            </c:extLst>
          </c:dPt>
          <c:dPt>
            <c:idx val="11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1-19DA-49FE-8A54-BA8E7A7A5920}"/>
              </c:ext>
            </c:extLst>
          </c:dPt>
          <c:dPt>
            <c:idx val="11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3-19DA-49FE-8A54-BA8E7A7A5920}"/>
              </c:ext>
            </c:extLst>
          </c:dPt>
          <c:dPt>
            <c:idx val="11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5-19DA-49FE-8A54-BA8E7A7A5920}"/>
              </c:ext>
            </c:extLst>
          </c:dPt>
          <c:dPt>
            <c:idx val="11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7-19DA-49FE-8A54-BA8E7A7A5920}"/>
              </c:ext>
            </c:extLst>
          </c:dPt>
          <c:dPt>
            <c:idx val="11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9-19DA-49FE-8A54-BA8E7A7A5920}"/>
              </c:ext>
            </c:extLst>
          </c:dPt>
          <c:dPt>
            <c:idx val="11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B-19DA-49FE-8A54-BA8E7A7A5920}"/>
              </c:ext>
            </c:extLst>
          </c:dPt>
          <c:dPt>
            <c:idx val="11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D-19DA-49FE-8A54-BA8E7A7A5920}"/>
              </c:ext>
            </c:extLst>
          </c:dPt>
          <c:dPt>
            <c:idx val="11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F-19DA-49FE-8A54-BA8E7A7A5920}"/>
              </c:ext>
            </c:extLst>
          </c:dPt>
          <c:dPt>
            <c:idx val="12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0-19DA-49FE-8A54-BA8E7A7A5920}"/>
              </c:ext>
            </c:extLst>
          </c:dPt>
          <c:dPt>
            <c:idx val="12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1-19DA-49FE-8A54-BA8E7A7A5920}"/>
              </c:ext>
            </c:extLst>
          </c:dPt>
          <c:dPt>
            <c:idx val="12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2-19DA-49FE-8A54-BA8E7A7A5920}"/>
              </c:ext>
            </c:extLst>
          </c:dPt>
          <c:dPt>
            <c:idx val="12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3-19DA-49FE-8A54-BA8E7A7A5920}"/>
              </c:ext>
            </c:extLst>
          </c:dPt>
          <c:dPt>
            <c:idx val="12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4-19DA-49FE-8A54-BA8E7A7A5920}"/>
              </c:ext>
            </c:extLst>
          </c:dPt>
          <c:dPt>
            <c:idx val="12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5-19DA-49FE-8A54-BA8E7A7A5920}"/>
              </c:ext>
            </c:extLst>
          </c:dPt>
          <c:dPt>
            <c:idx val="12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6-19DA-49FE-8A54-BA8E7A7A5920}"/>
              </c:ext>
            </c:extLst>
          </c:dPt>
          <c:dPt>
            <c:idx val="12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7-19DA-49FE-8A54-BA8E7A7A5920}"/>
              </c:ext>
            </c:extLst>
          </c:dPt>
          <c:dPt>
            <c:idx val="12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8-19DA-49FE-8A54-BA8E7A7A5920}"/>
              </c:ext>
            </c:extLst>
          </c:dPt>
          <c:dPt>
            <c:idx val="12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9-19DA-49FE-8A54-BA8E7A7A5920}"/>
              </c:ext>
            </c:extLst>
          </c:dPt>
          <c:dPt>
            <c:idx val="13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A-19DA-49FE-8A54-BA8E7A7A5920}"/>
              </c:ext>
            </c:extLst>
          </c:dPt>
          <c:dPt>
            <c:idx val="13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B-19DA-49FE-8A54-BA8E7A7A5920}"/>
              </c:ext>
            </c:extLst>
          </c:dPt>
          <c:dPt>
            <c:idx val="13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C-19DA-49FE-8A54-BA8E7A7A5920}"/>
              </c:ext>
            </c:extLst>
          </c:dPt>
          <c:dPt>
            <c:idx val="13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D-19DA-49FE-8A54-BA8E7A7A5920}"/>
              </c:ext>
            </c:extLst>
          </c:dPt>
          <c:dPt>
            <c:idx val="13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E-19DA-49FE-8A54-BA8E7A7A5920}"/>
              </c:ext>
            </c:extLst>
          </c:dPt>
          <c:dPt>
            <c:idx val="13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F-19DA-49FE-8A54-BA8E7A7A5920}"/>
              </c:ext>
            </c:extLst>
          </c:dPt>
          <c:dPt>
            <c:idx val="13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0-19DA-49FE-8A54-BA8E7A7A5920}"/>
              </c:ext>
            </c:extLst>
          </c:dPt>
          <c:dPt>
            <c:idx val="13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1-19DA-49FE-8A54-BA8E7A7A5920}"/>
              </c:ext>
            </c:extLst>
          </c:dPt>
          <c:dPt>
            <c:idx val="13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2-19DA-49FE-8A54-BA8E7A7A5920}"/>
              </c:ext>
            </c:extLst>
          </c:dPt>
          <c:dPt>
            <c:idx val="13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3-19DA-49FE-8A54-BA8E7A7A5920}"/>
              </c:ext>
            </c:extLst>
          </c:dPt>
          <c:dPt>
            <c:idx val="14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4-19DA-49FE-8A54-BA8E7A7A5920}"/>
              </c:ext>
            </c:extLst>
          </c:dPt>
          <c:dPt>
            <c:idx val="14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5-19DA-49FE-8A54-BA8E7A7A5920}"/>
              </c:ext>
            </c:extLst>
          </c:dPt>
          <c:dPt>
            <c:idx val="14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6-19DA-49FE-8A54-BA8E7A7A5920}"/>
              </c:ext>
            </c:extLst>
          </c:dPt>
          <c:dPt>
            <c:idx val="14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7-19DA-49FE-8A54-BA8E7A7A5920}"/>
              </c:ext>
            </c:extLst>
          </c:dPt>
          <c:dPt>
            <c:idx val="14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8-19DA-49FE-8A54-BA8E7A7A5920}"/>
              </c:ext>
            </c:extLst>
          </c:dPt>
          <c:dPt>
            <c:idx val="14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9-19DA-49FE-8A54-BA8E7A7A5920}"/>
              </c:ext>
            </c:extLst>
          </c:dPt>
          <c:dPt>
            <c:idx val="14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A-19DA-49FE-8A54-BA8E7A7A5920}"/>
              </c:ext>
            </c:extLst>
          </c:dPt>
          <c:dPt>
            <c:idx val="14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B-19DA-49FE-8A54-BA8E7A7A5920}"/>
              </c:ext>
            </c:extLst>
          </c:dPt>
          <c:dPt>
            <c:idx val="14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C-19DA-49FE-8A54-BA8E7A7A5920}"/>
              </c:ext>
            </c:extLst>
          </c:dPt>
          <c:dPt>
            <c:idx val="14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D-19DA-49FE-8A54-BA8E7A7A5920}"/>
              </c:ext>
            </c:extLst>
          </c:dPt>
          <c:dPt>
            <c:idx val="15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E-19DA-49FE-8A54-BA8E7A7A5920}"/>
              </c:ext>
            </c:extLst>
          </c:dPt>
          <c:dPt>
            <c:idx val="15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F-19DA-49FE-8A54-BA8E7A7A5920}"/>
              </c:ext>
            </c:extLst>
          </c:dPt>
          <c:dPt>
            <c:idx val="15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0-19DA-49FE-8A54-BA8E7A7A5920}"/>
              </c:ext>
            </c:extLst>
          </c:dPt>
          <c:dPt>
            <c:idx val="15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1-19DA-49FE-8A54-BA8E7A7A5920}"/>
              </c:ext>
            </c:extLst>
          </c:dPt>
          <c:dPt>
            <c:idx val="15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2-19DA-49FE-8A54-BA8E7A7A5920}"/>
              </c:ext>
            </c:extLst>
          </c:dPt>
          <c:dPt>
            <c:idx val="15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3-19DA-49FE-8A54-BA8E7A7A5920}"/>
              </c:ext>
            </c:extLst>
          </c:dPt>
          <c:dPt>
            <c:idx val="15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4-19DA-49FE-8A54-BA8E7A7A5920}"/>
              </c:ext>
            </c:extLst>
          </c:dPt>
          <c:dPt>
            <c:idx val="15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5-19DA-49FE-8A54-BA8E7A7A5920}"/>
              </c:ext>
            </c:extLst>
          </c:dPt>
          <c:dPt>
            <c:idx val="15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6-19DA-49FE-8A54-BA8E7A7A5920}"/>
              </c:ext>
            </c:extLst>
          </c:dPt>
          <c:dPt>
            <c:idx val="15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7-19DA-49FE-8A54-BA8E7A7A5920}"/>
              </c:ext>
            </c:extLst>
          </c:dPt>
          <c:dPt>
            <c:idx val="16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8-19DA-49FE-8A54-BA8E7A7A5920}"/>
              </c:ext>
            </c:extLst>
          </c:dPt>
          <c:dPt>
            <c:idx val="16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9-19DA-49FE-8A54-BA8E7A7A5920}"/>
              </c:ext>
            </c:extLst>
          </c:dPt>
          <c:dPt>
            <c:idx val="16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A-19DA-49FE-8A54-BA8E7A7A5920}"/>
              </c:ext>
            </c:extLst>
          </c:dPt>
          <c:dPt>
            <c:idx val="16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B-19DA-49FE-8A54-BA8E7A7A5920}"/>
              </c:ext>
            </c:extLst>
          </c:dPt>
          <c:dPt>
            <c:idx val="16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C-19DA-49FE-8A54-BA8E7A7A5920}"/>
              </c:ext>
            </c:extLst>
          </c:dPt>
          <c:dPt>
            <c:idx val="16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D-19DA-49FE-8A54-BA8E7A7A5920}"/>
              </c:ext>
            </c:extLst>
          </c:dPt>
          <c:dPt>
            <c:idx val="16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E-19DA-49FE-8A54-BA8E7A7A5920}"/>
              </c:ext>
            </c:extLst>
          </c:dPt>
          <c:dPt>
            <c:idx val="16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F-19DA-49FE-8A54-BA8E7A7A5920}"/>
              </c:ext>
            </c:extLst>
          </c:dPt>
          <c:dPt>
            <c:idx val="16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0-19DA-49FE-8A54-BA8E7A7A5920}"/>
              </c:ext>
            </c:extLst>
          </c:dPt>
          <c:dPt>
            <c:idx val="16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1-19DA-49FE-8A54-BA8E7A7A5920}"/>
              </c:ext>
            </c:extLst>
          </c:dPt>
          <c:dPt>
            <c:idx val="17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2-19DA-49FE-8A54-BA8E7A7A5920}"/>
              </c:ext>
            </c:extLst>
          </c:dPt>
          <c:dPt>
            <c:idx val="17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3-19DA-49FE-8A54-BA8E7A7A5920}"/>
              </c:ext>
            </c:extLst>
          </c:dPt>
          <c:dPt>
            <c:idx val="17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4-19DA-49FE-8A54-BA8E7A7A5920}"/>
              </c:ext>
            </c:extLst>
          </c:dPt>
          <c:dPt>
            <c:idx val="17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5-19DA-49FE-8A54-BA8E7A7A5920}"/>
              </c:ext>
            </c:extLst>
          </c:dPt>
          <c:dPt>
            <c:idx val="17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6-19DA-49FE-8A54-BA8E7A7A5920}"/>
              </c:ext>
            </c:extLst>
          </c:dPt>
          <c:dPt>
            <c:idx val="17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7-19DA-49FE-8A54-BA8E7A7A5920}"/>
              </c:ext>
            </c:extLst>
          </c:dPt>
          <c:dPt>
            <c:idx val="17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8-19DA-49FE-8A54-BA8E7A7A5920}"/>
              </c:ext>
            </c:extLst>
          </c:dPt>
          <c:dPt>
            <c:idx val="17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9-19DA-49FE-8A54-BA8E7A7A5920}"/>
              </c:ext>
            </c:extLst>
          </c:dPt>
          <c:dPt>
            <c:idx val="17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A-19DA-49FE-8A54-BA8E7A7A5920}"/>
              </c:ext>
            </c:extLst>
          </c:dPt>
          <c:dPt>
            <c:idx val="17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B-19DA-49FE-8A54-BA8E7A7A5920}"/>
              </c:ext>
            </c:extLst>
          </c:dPt>
          <c:dPt>
            <c:idx val="18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C-19DA-49FE-8A54-BA8E7A7A5920}"/>
              </c:ext>
            </c:extLst>
          </c:dPt>
          <c:dPt>
            <c:idx val="18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D-19DA-49FE-8A54-BA8E7A7A5920}"/>
              </c:ext>
            </c:extLst>
          </c:dPt>
          <c:dPt>
            <c:idx val="18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E-19DA-49FE-8A54-BA8E7A7A5920}"/>
              </c:ext>
            </c:extLst>
          </c:dPt>
          <c:dPt>
            <c:idx val="18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F-19DA-49FE-8A54-BA8E7A7A5920}"/>
              </c:ext>
            </c:extLst>
          </c:dPt>
          <c:dPt>
            <c:idx val="18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0-19DA-49FE-8A54-BA8E7A7A5920}"/>
              </c:ext>
            </c:extLst>
          </c:dPt>
          <c:dPt>
            <c:idx val="18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1-19DA-49FE-8A54-BA8E7A7A5920}"/>
              </c:ext>
            </c:extLst>
          </c:dPt>
          <c:dPt>
            <c:idx val="18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2-19DA-49FE-8A54-BA8E7A7A5920}"/>
              </c:ext>
            </c:extLst>
          </c:dPt>
          <c:dPt>
            <c:idx val="18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3-19DA-49FE-8A54-BA8E7A7A5920}"/>
              </c:ext>
            </c:extLst>
          </c:dPt>
          <c:dPt>
            <c:idx val="18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4-19DA-49FE-8A54-BA8E7A7A5920}"/>
              </c:ext>
            </c:extLst>
          </c:dPt>
          <c:dPt>
            <c:idx val="18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5-19DA-49FE-8A54-BA8E7A7A5920}"/>
              </c:ext>
            </c:extLst>
          </c:dPt>
          <c:dPt>
            <c:idx val="19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6-19DA-49FE-8A54-BA8E7A7A5920}"/>
              </c:ext>
            </c:extLst>
          </c:dPt>
          <c:dPt>
            <c:idx val="19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7-19DA-49FE-8A54-BA8E7A7A5920}"/>
              </c:ext>
            </c:extLst>
          </c:dPt>
          <c:dPt>
            <c:idx val="19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8-19DA-49FE-8A54-BA8E7A7A5920}"/>
              </c:ext>
            </c:extLst>
          </c:dPt>
          <c:dPt>
            <c:idx val="19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9-19DA-49FE-8A54-BA8E7A7A5920}"/>
              </c:ext>
            </c:extLst>
          </c:dPt>
          <c:dPt>
            <c:idx val="19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A-19DA-49FE-8A54-BA8E7A7A5920}"/>
              </c:ext>
            </c:extLst>
          </c:dPt>
          <c:dPt>
            <c:idx val="19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B-19DA-49FE-8A54-BA8E7A7A5920}"/>
              </c:ext>
            </c:extLst>
          </c:dPt>
          <c:dPt>
            <c:idx val="19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C-19DA-49FE-8A54-BA8E7A7A5920}"/>
              </c:ext>
            </c:extLst>
          </c:dPt>
          <c:dPt>
            <c:idx val="19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D-19DA-49FE-8A54-BA8E7A7A5920}"/>
              </c:ext>
            </c:extLst>
          </c:dPt>
          <c:dPt>
            <c:idx val="19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E-19DA-49FE-8A54-BA8E7A7A5920}"/>
              </c:ext>
            </c:extLst>
          </c:dPt>
          <c:dPt>
            <c:idx val="19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F-19DA-49FE-8A54-BA8E7A7A5920}"/>
              </c:ext>
            </c:extLst>
          </c:dPt>
          <c:dPt>
            <c:idx val="20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0-19DA-49FE-8A54-BA8E7A7A5920}"/>
              </c:ext>
            </c:extLst>
          </c:dPt>
          <c:dPt>
            <c:idx val="20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1-19DA-49FE-8A54-BA8E7A7A5920}"/>
              </c:ext>
            </c:extLst>
          </c:dPt>
          <c:dPt>
            <c:idx val="20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2-19DA-49FE-8A54-BA8E7A7A5920}"/>
              </c:ext>
            </c:extLst>
          </c:dPt>
          <c:dPt>
            <c:idx val="20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3-19DA-49FE-8A54-BA8E7A7A5920}"/>
              </c:ext>
            </c:extLst>
          </c:dPt>
          <c:dPt>
            <c:idx val="20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4-19DA-49FE-8A54-BA8E7A7A5920}"/>
              </c:ext>
            </c:extLst>
          </c:dPt>
          <c:dPt>
            <c:idx val="20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5-19DA-49FE-8A54-BA8E7A7A5920}"/>
              </c:ext>
            </c:extLst>
          </c:dPt>
          <c:dPt>
            <c:idx val="20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6-19DA-49FE-8A54-BA8E7A7A5920}"/>
              </c:ext>
            </c:extLst>
          </c:dPt>
          <c:dPt>
            <c:idx val="20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7-19DA-49FE-8A54-BA8E7A7A5920}"/>
              </c:ext>
            </c:extLst>
          </c:dPt>
          <c:dPt>
            <c:idx val="20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8-19DA-49FE-8A54-BA8E7A7A5920}"/>
              </c:ext>
            </c:extLst>
          </c:dPt>
          <c:dPt>
            <c:idx val="20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9-19DA-49FE-8A54-BA8E7A7A5920}"/>
              </c:ext>
            </c:extLst>
          </c:dPt>
          <c:dPt>
            <c:idx val="21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A-19DA-49FE-8A54-BA8E7A7A5920}"/>
              </c:ext>
            </c:extLst>
          </c:dPt>
          <c:dPt>
            <c:idx val="21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B-19DA-49FE-8A54-BA8E7A7A5920}"/>
              </c:ext>
            </c:extLst>
          </c:dPt>
          <c:dPt>
            <c:idx val="21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C-19DA-49FE-8A54-BA8E7A7A5920}"/>
              </c:ext>
            </c:extLst>
          </c:dPt>
          <c:dPt>
            <c:idx val="21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D-19DA-49FE-8A54-BA8E7A7A5920}"/>
              </c:ext>
            </c:extLst>
          </c:dPt>
          <c:dPt>
            <c:idx val="21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E-19DA-49FE-8A54-BA8E7A7A5920}"/>
              </c:ext>
            </c:extLst>
          </c:dPt>
          <c:dPt>
            <c:idx val="21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F-19DA-49FE-8A54-BA8E7A7A5920}"/>
              </c:ext>
            </c:extLst>
          </c:dPt>
          <c:dPt>
            <c:idx val="21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0-19DA-49FE-8A54-BA8E7A7A5920}"/>
              </c:ext>
            </c:extLst>
          </c:dPt>
          <c:dPt>
            <c:idx val="21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1-19DA-49FE-8A54-BA8E7A7A5920}"/>
              </c:ext>
            </c:extLst>
          </c:dPt>
          <c:dPt>
            <c:idx val="21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2-19DA-49FE-8A54-BA8E7A7A5920}"/>
              </c:ext>
            </c:extLst>
          </c:dPt>
          <c:dPt>
            <c:idx val="21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3-19DA-49FE-8A54-BA8E7A7A5920}"/>
              </c:ext>
            </c:extLst>
          </c:dPt>
          <c:dPt>
            <c:idx val="22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4-19DA-49FE-8A54-BA8E7A7A5920}"/>
              </c:ext>
            </c:extLst>
          </c:dPt>
          <c:dPt>
            <c:idx val="22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5-19DA-49FE-8A54-BA8E7A7A5920}"/>
              </c:ext>
            </c:extLst>
          </c:dPt>
          <c:dPt>
            <c:idx val="22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6-19DA-49FE-8A54-BA8E7A7A5920}"/>
              </c:ext>
            </c:extLst>
          </c:dPt>
          <c:dPt>
            <c:idx val="22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7-19DA-49FE-8A54-BA8E7A7A5920}"/>
              </c:ext>
            </c:extLst>
          </c:dPt>
          <c:dPt>
            <c:idx val="22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8-19DA-49FE-8A54-BA8E7A7A5920}"/>
              </c:ext>
            </c:extLst>
          </c:dPt>
          <c:dPt>
            <c:idx val="225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9-19DA-49FE-8A54-BA8E7A7A5920}"/>
              </c:ext>
            </c:extLst>
          </c:dPt>
          <c:dPt>
            <c:idx val="226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A-19DA-49FE-8A54-BA8E7A7A5920}"/>
              </c:ext>
            </c:extLst>
          </c:dPt>
          <c:dPt>
            <c:idx val="227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B-19DA-49FE-8A54-BA8E7A7A5920}"/>
              </c:ext>
            </c:extLst>
          </c:dPt>
          <c:dPt>
            <c:idx val="228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C-19DA-49FE-8A54-BA8E7A7A5920}"/>
              </c:ext>
            </c:extLst>
          </c:dPt>
          <c:dPt>
            <c:idx val="229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D-19DA-49FE-8A54-BA8E7A7A5920}"/>
              </c:ext>
            </c:extLst>
          </c:dPt>
          <c:dPt>
            <c:idx val="230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E-19DA-49FE-8A54-BA8E7A7A5920}"/>
              </c:ext>
            </c:extLst>
          </c:dPt>
          <c:dPt>
            <c:idx val="231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F-19DA-49FE-8A54-BA8E7A7A5920}"/>
              </c:ext>
            </c:extLst>
          </c:dPt>
          <c:dPt>
            <c:idx val="232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0-19DA-49FE-8A54-BA8E7A7A5920}"/>
              </c:ext>
            </c:extLst>
          </c:dPt>
          <c:dPt>
            <c:idx val="233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1-19DA-49FE-8A54-BA8E7A7A5920}"/>
              </c:ext>
            </c:extLst>
          </c:dPt>
          <c:dPt>
            <c:idx val="234"/>
            <c:marker>
              <c:symbol val="circle"/>
              <c:size val="4"/>
              <c:spPr>
                <a:solidFill>
                  <a:srgbClr val="00CC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2-19DA-49FE-8A54-BA8E7A7A5920}"/>
              </c:ext>
            </c:extLst>
          </c:dPt>
          <c:dPt>
            <c:idx val="23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3-19DA-49FE-8A54-BA8E7A7A5920}"/>
              </c:ext>
            </c:extLst>
          </c:dPt>
          <c:dPt>
            <c:idx val="23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4-19DA-49FE-8A54-BA8E7A7A5920}"/>
              </c:ext>
            </c:extLst>
          </c:dPt>
          <c:dPt>
            <c:idx val="23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5-19DA-49FE-8A54-BA8E7A7A5920}"/>
              </c:ext>
            </c:extLst>
          </c:dPt>
          <c:dPt>
            <c:idx val="23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6-19DA-49FE-8A54-BA8E7A7A5920}"/>
              </c:ext>
            </c:extLst>
          </c:dPt>
          <c:dPt>
            <c:idx val="23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7-19DA-49FE-8A54-BA8E7A7A5920}"/>
              </c:ext>
            </c:extLst>
          </c:dPt>
          <c:dPt>
            <c:idx val="24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8-19DA-49FE-8A54-BA8E7A7A5920}"/>
              </c:ext>
            </c:extLst>
          </c:dPt>
          <c:dPt>
            <c:idx val="24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9-19DA-49FE-8A54-BA8E7A7A5920}"/>
              </c:ext>
            </c:extLst>
          </c:dPt>
          <c:dPt>
            <c:idx val="24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A-19DA-49FE-8A54-BA8E7A7A5920}"/>
              </c:ext>
            </c:extLst>
          </c:dPt>
          <c:dPt>
            <c:idx val="24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B-19DA-49FE-8A54-BA8E7A7A5920}"/>
              </c:ext>
            </c:extLst>
          </c:dPt>
          <c:dPt>
            <c:idx val="24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C-19DA-49FE-8A54-BA8E7A7A5920}"/>
              </c:ext>
            </c:extLst>
          </c:dPt>
          <c:dPt>
            <c:idx val="24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D-19DA-49FE-8A54-BA8E7A7A5920}"/>
              </c:ext>
            </c:extLst>
          </c:dPt>
          <c:dPt>
            <c:idx val="24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E-19DA-49FE-8A54-BA8E7A7A5920}"/>
              </c:ext>
            </c:extLst>
          </c:dPt>
          <c:dPt>
            <c:idx val="24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F-19DA-49FE-8A54-BA8E7A7A5920}"/>
              </c:ext>
            </c:extLst>
          </c:dPt>
          <c:dPt>
            <c:idx val="24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0-19DA-49FE-8A54-BA8E7A7A5920}"/>
              </c:ext>
            </c:extLst>
          </c:dPt>
          <c:dPt>
            <c:idx val="24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1-19DA-49FE-8A54-BA8E7A7A5920}"/>
              </c:ext>
            </c:extLst>
          </c:dPt>
          <c:dPt>
            <c:idx val="25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2-19DA-49FE-8A54-BA8E7A7A5920}"/>
              </c:ext>
            </c:extLst>
          </c:dPt>
          <c:dPt>
            <c:idx val="25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3-19DA-49FE-8A54-BA8E7A7A5920}"/>
              </c:ext>
            </c:extLst>
          </c:dPt>
          <c:dPt>
            <c:idx val="25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4-19DA-49FE-8A54-BA8E7A7A5920}"/>
              </c:ext>
            </c:extLst>
          </c:dPt>
          <c:dPt>
            <c:idx val="25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5-19DA-49FE-8A54-BA8E7A7A5920}"/>
              </c:ext>
            </c:extLst>
          </c:dPt>
          <c:dPt>
            <c:idx val="25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6-19DA-49FE-8A54-BA8E7A7A5920}"/>
              </c:ext>
            </c:extLst>
          </c:dPt>
          <c:dPt>
            <c:idx val="25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7-19DA-49FE-8A54-BA8E7A7A5920}"/>
              </c:ext>
            </c:extLst>
          </c:dPt>
          <c:dPt>
            <c:idx val="25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8-19DA-49FE-8A54-BA8E7A7A5920}"/>
              </c:ext>
            </c:extLst>
          </c:dPt>
          <c:dPt>
            <c:idx val="25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9-19DA-49FE-8A54-BA8E7A7A5920}"/>
              </c:ext>
            </c:extLst>
          </c:dPt>
          <c:dPt>
            <c:idx val="25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A-19DA-49FE-8A54-BA8E7A7A5920}"/>
              </c:ext>
            </c:extLst>
          </c:dPt>
          <c:dPt>
            <c:idx val="25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B-19DA-49FE-8A54-BA8E7A7A5920}"/>
              </c:ext>
            </c:extLst>
          </c:dPt>
          <c:dPt>
            <c:idx val="26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C-19DA-49FE-8A54-BA8E7A7A5920}"/>
              </c:ext>
            </c:extLst>
          </c:dPt>
          <c:dPt>
            <c:idx val="26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D-19DA-49FE-8A54-BA8E7A7A5920}"/>
              </c:ext>
            </c:extLst>
          </c:dPt>
          <c:dPt>
            <c:idx val="26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E-19DA-49FE-8A54-BA8E7A7A5920}"/>
              </c:ext>
            </c:extLst>
          </c:dPt>
          <c:dPt>
            <c:idx val="26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F-19DA-49FE-8A54-BA8E7A7A5920}"/>
              </c:ext>
            </c:extLst>
          </c:dPt>
          <c:dPt>
            <c:idx val="26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0-19DA-49FE-8A54-BA8E7A7A5920}"/>
              </c:ext>
            </c:extLst>
          </c:dPt>
          <c:dPt>
            <c:idx val="26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1-19DA-49FE-8A54-BA8E7A7A5920}"/>
              </c:ext>
            </c:extLst>
          </c:dPt>
          <c:dPt>
            <c:idx val="26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2-19DA-49FE-8A54-BA8E7A7A5920}"/>
              </c:ext>
            </c:extLst>
          </c:dPt>
          <c:dPt>
            <c:idx val="26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3-19DA-49FE-8A54-BA8E7A7A5920}"/>
              </c:ext>
            </c:extLst>
          </c:dPt>
          <c:dPt>
            <c:idx val="26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4-19DA-49FE-8A54-BA8E7A7A5920}"/>
              </c:ext>
            </c:extLst>
          </c:dPt>
          <c:dPt>
            <c:idx val="26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5-19DA-49FE-8A54-BA8E7A7A5920}"/>
              </c:ext>
            </c:extLst>
          </c:dPt>
          <c:dPt>
            <c:idx val="27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6-19DA-49FE-8A54-BA8E7A7A5920}"/>
              </c:ext>
            </c:extLst>
          </c:dPt>
          <c:dPt>
            <c:idx val="27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7-19DA-49FE-8A54-BA8E7A7A5920}"/>
              </c:ext>
            </c:extLst>
          </c:dPt>
          <c:dPt>
            <c:idx val="27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8-19DA-49FE-8A54-BA8E7A7A5920}"/>
              </c:ext>
            </c:extLst>
          </c:dPt>
          <c:dPt>
            <c:idx val="27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9-19DA-49FE-8A54-BA8E7A7A5920}"/>
              </c:ext>
            </c:extLst>
          </c:dPt>
          <c:dPt>
            <c:idx val="27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A-19DA-49FE-8A54-BA8E7A7A5920}"/>
              </c:ext>
            </c:extLst>
          </c:dPt>
          <c:dPt>
            <c:idx val="27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B-19DA-49FE-8A54-BA8E7A7A5920}"/>
              </c:ext>
            </c:extLst>
          </c:dPt>
          <c:dPt>
            <c:idx val="27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C-19DA-49FE-8A54-BA8E7A7A5920}"/>
              </c:ext>
            </c:extLst>
          </c:dPt>
          <c:dPt>
            <c:idx val="27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D-19DA-49FE-8A54-BA8E7A7A5920}"/>
              </c:ext>
            </c:extLst>
          </c:dPt>
          <c:dPt>
            <c:idx val="27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E-19DA-49FE-8A54-BA8E7A7A5920}"/>
              </c:ext>
            </c:extLst>
          </c:dPt>
          <c:dPt>
            <c:idx val="27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F-19DA-49FE-8A54-BA8E7A7A5920}"/>
              </c:ext>
            </c:extLst>
          </c:dPt>
          <c:dPt>
            <c:idx val="28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0-19DA-49FE-8A54-BA8E7A7A5920}"/>
              </c:ext>
            </c:extLst>
          </c:dPt>
          <c:dPt>
            <c:idx val="28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1-19DA-49FE-8A54-BA8E7A7A5920}"/>
              </c:ext>
            </c:extLst>
          </c:dPt>
          <c:dPt>
            <c:idx val="28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2-19DA-49FE-8A54-BA8E7A7A5920}"/>
              </c:ext>
            </c:extLst>
          </c:dPt>
          <c:dPt>
            <c:idx val="28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3-19DA-49FE-8A54-BA8E7A7A5920}"/>
              </c:ext>
            </c:extLst>
          </c:dPt>
          <c:dPt>
            <c:idx val="28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4-19DA-49FE-8A54-BA8E7A7A5920}"/>
              </c:ext>
            </c:extLst>
          </c:dPt>
          <c:dPt>
            <c:idx val="28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5-19DA-49FE-8A54-BA8E7A7A5920}"/>
              </c:ext>
            </c:extLst>
          </c:dPt>
          <c:dPt>
            <c:idx val="28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6-19DA-49FE-8A54-BA8E7A7A5920}"/>
              </c:ext>
            </c:extLst>
          </c:dPt>
          <c:dPt>
            <c:idx val="28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7-19DA-49FE-8A54-BA8E7A7A5920}"/>
              </c:ext>
            </c:extLst>
          </c:dPt>
          <c:dPt>
            <c:idx val="28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8-19DA-49FE-8A54-BA8E7A7A5920}"/>
              </c:ext>
            </c:extLst>
          </c:dPt>
          <c:dPt>
            <c:idx val="28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9-19DA-49FE-8A54-BA8E7A7A5920}"/>
              </c:ext>
            </c:extLst>
          </c:dPt>
          <c:dPt>
            <c:idx val="29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A-19DA-49FE-8A54-BA8E7A7A5920}"/>
              </c:ext>
            </c:extLst>
          </c:dPt>
          <c:dPt>
            <c:idx val="29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B-19DA-49FE-8A54-BA8E7A7A5920}"/>
              </c:ext>
            </c:extLst>
          </c:dPt>
          <c:dPt>
            <c:idx val="29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C-19DA-49FE-8A54-BA8E7A7A5920}"/>
              </c:ext>
            </c:extLst>
          </c:dPt>
          <c:dPt>
            <c:idx val="29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D-19DA-49FE-8A54-BA8E7A7A5920}"/>
              </c:ext>
            </c:extLst>
          </c:dPt>
          <c:dPt>
            <c:idx val="29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E-19DA-49FE-8A54-BA8E7A7A5920}"/>
              </c:ext>
            </c:extLst>
          </c:dPt>
          <c:dPt>
            <c:idx val="29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F-19DA-49FE-8A54-BA8E7A7A5920}"/>
              </c:ext>
            </c:extLst>
          </c:dPt>
          <c:dPt>
            <c:idx val="29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0-19DA-49FE-8A54-BA8E7A7A5920}"/>
              </c:ext>
            </c:extLst>
          </c:dPt>
          <c:dPt>
            <c:idx val="29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1-19DA-49FE-8A54-BA8E7A7A5920}"/>
              </c:ext>
            </c:extLst>
          </c:dPt>
          <c:dPt>
            <c:idx val="29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2-19DA-49FE-8A54-BA8E7A7A5920}"/>
              </c:ext>
            </c:extLst>
          </c:dPt>
          <c:dPt>
            <c:idx val="29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3-19DA-49FE-8A54-BA8E7A7A5920}"/>
              </c:ext>
            </c:extLst>
          </c:dPt>
          <c:dPt>
            <c:idx val="30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4-19DA-49FE-8A54-BA8E7A7A5920}"/>
              </c:ext>
            </c:extLst>
          </c:dPt>
          <c:dPt>
            <c:idx val="30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5-19DA-49FE-8A54-BA8E7A7A5920}"/>
              </c:ext>
            </c:extLst>
          </c:dPt>
          <c:dPt>
            <c:idx val="30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6-19DA-49FE-8A54-BA8E7A7A5920}"/>
              </c:ext>
            </c:extLst>
          </c:dPt>
          <c:dPt>
            <c:idx val="30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7-19DA-49FE-8A54-BA8E7A7A5920}"/>
              </c:ext>
            </c:extLst>
          </c:dPt>
          <c:dPt>
            <c:idx val="30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8-19DA-49FE-8A54-BA8E7A7A5920}"/>
              </c:ext>
            </c:extLst>
          </c:dPt>
          <c:dPt>
            <c:idx val="30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9-19DA-49FE-8A54-BA8E7A7A5920}"/>
              </c:ext>
            </c:extLst>
          </c:dPt>
          <c:dPt>
            <c:idx val="30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A-19DA-49FE-8A54-BA8E7A7A5920}"/>
              </c:ext>
            </c:extLst>
          </c:dPt>
          <c:dPt>
            <c:idx val="30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B-19DA-49FE-8A54-BA8E7A7A5920}"/>
              </c:ext>
            </c:extLst>
          </c:dPt>
          <c:dPt>
            <c:idx val="30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C-19DA-49FE-8A54-BA8E7A7A5920}"/>
              </c:ext>
            </c:extLst>
          </c:dPt>
          <c:dPt>
            <c:idx val="30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D-19DA-49FE-8A54-BA8E7A7A5920}"/>
              </c:ext>
            </c:extLst>
          </c:dPt>
          <c:dPt>
            <c:idx val="31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E-19DA-49FE-8A54-BA8E7A7A5920}"/>
              </c:ext>
            </c:extLst>
          </c:dPt>
          <c:dPt>
            <c:idx val="31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F-19DA-49FE-8A54-BA8E7A7A5920}"/>
              </c:ext>
            </c:extLst>
          </c:dPt>
          <c:dPt>
            <c:idx val="31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0-19DA-49FE-8A54-BA8E7A7A5920}"/>
              </c:ext>
            </c:extLst>
          </c:dPt>
          <c:dPt>
            <c:idx val="31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1-19DA-49FE-8A54-BA8E7A7A5920}"/>
              </c:ext>
            </c:extLst>
          </c:dPt>
          <c:dPt>
            <c:idx val="31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2-19DA-49FE-8A54-BA8E7A7A5920}"/>
              </c:ext>
            </c:extLst>
          </c:dPt>
          <c:dPt>
            <c:idx val="31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3-19DA-49FE-8A54-BA8E7A7A5920}"/>
              </c:ext>
            </c:extLst>
          </c:dPt>
          <c:dPt>
            <c:idx val="31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4-19DA-49FE-8A54-BA8E7A7A5920}"/>
              </c:ext>
            </c:extLst>
          </c:dPt>
          <c:dPt>
            <c:idx val="31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5-19DA-49FE-8A54-BA8E7A7A5920}"/>
              </c:ext>
            </c:extLst>
          </c:dPt>
          <c:dPt>
            <c:idx val="31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6-19DA-49FE-8A54-BA8E7A7A5920}"/>
              </c:ext>
            </c:extLst>
          </c:dPt>
          <c:dPt>
            <c:idx val="31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7-19DA-49FE-8A54-BA8E7A7A5920}"/>
              </c:ext>
            </c:extLst>
          </c:dPt>
          <c:dPt>
            <c:idx val="32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8-19DA-49FE-8A54-BA8E7A7A5920}"/>
              </c:ext>
            </c:extLst>
          </c:dPt>
          <c:dPt>
            <c:idx val="32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9-19DA-49FE-8A54-BA8E7A7A5920}"/>
              </c:ext>
            </c:extLst>
          </c:dPt>
          <c:dPt>
            <c:idx val="32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A-19DA-49FE-8A54-BA8E7A7A5920}"/>
              </c:ext>
            </c:extLst>
          </c:dPt>
          <c:dPt>
            <c:idx val="32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B-19DA-49FE-8A54-BA8E7A7A5920}"/>
              </c:ext>
            </c:extLst>
          </c:dPt>
          <c:dPt>
            <c:idx val="32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C-19DA-49FE-8A54-BA8E7A7A5920}"/>
              </c:ext>
            </c:extLst>
          </c:dPt>
          <c:dPt>
            <c:idx val="32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D-19DA-49FE-8A54-BA8E7A7A5920}"/>
              </c:ext>
            </c:extLst>
          </c:dPt>
          <c:dPt>
            <c:idx val="32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E-19DA-49FE-8A54-BA8E7A7A5920}"/>
              </c:ext>
            </c:extLst>
          </c:dPt>
          <c:dPt>
            <c:idx val="32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F-19DA-49FE-8A54-BA8E7A7A5920}"/>
              </c:ext>
            </c:extLst>
          </c:dPt>
          <c:dPt>
            <c:idx val="32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0-19DA-49FE-8A54-BA8E7A7A5920}"/>
              </c:ext>
            </c:extLst>
          </c:dPt>
          <c:dPt>
            <c:idx val="32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1-19DA-49FE-8A54-BA8E7A7A5920}"/>
              </c:ext>
            </c:extLst>
          </c:dPt>
          <c:dPt>
            <c:idx val="33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2-19DA-49FE-8A54-BA8E7A7A5920}"/>
              </c:ext>
            </c:extLst>
          </c:dPt>
          <c:dPt>
            <c:idx val="33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3-19DA-49FE-8A54-BA8E7A7A5920}"/>
              </c:ext>
            </c:extLst>
          </c:dPt>
          <c:dPt>
            <c:idx val="33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4-19DA-49FE-8A54-BA8E7A7A5920}"/>
              </c:ext>
            </c:extLst>
          </c:dPt>
          <c:dPt>
            <c:idx val="33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5-19DA-49FE-8A54-BA8E7A7A5920}"/>
              </c:ext>
            </c:extLst>
          </c:dPt>
          <c:dPt>
            <c:idx val="33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6-19DA-49FE-8A54-BA8E7A7A5920}"/>
              </c:ext>
            </c:extLst>
          </c:dPt>
          <c:dPt>
            <c:idx val="33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7-19DA-49FE-8A54-BA8E7A7A5920}"/>
              </c:ext>
            </c:extLst>
          </c:dPt>
          <c:dPt>
            <c:idx val="33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8-19DA-49FE-8A54-BA8E7A7A5920}"/>
              </c:ext>
            </c:extLst>
          </c:dPt>
          <c:dPt>
            <c:idx val="33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9-19DA-49FE-8A54-BA8E7A7A5920}"/>
              </c:ext>
            </c:extLst>
          </c:dPt>
          <c:dPt>
            <c:idx val="33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A-19DA-49FE-8A54-BA8E7A7A5920}"/>
              </c:ext>
            </c:extLst>
          </c:dPt>
          <c:dPt>
            <c:idx val="33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B-19DA-49FE-8A54-BA8E7A7A5920}"/>
              </c:ext>
            </c:extLst>
          </c:dPt>
          <c:dPt>
            <c:idx val="34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C-19DA-49FE-8A54-BA8E7A7A5920}"/>
              </c:ext>
            </c:extLst>
          </c:dPt>
          <c:dPt>
            <c:idx val="34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D-19DA-49FE-8A54-BA8E7A7A5920}"/>
              </c:ext>
            </c:extLst>
          </c:dPt>
          <c:dPt>
            <c:idx val="34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E-19DA-49FE-8A54-BA8E7A7A5920}"/>
              </c:ext>
            </c:extLst>
          </c:dPt>
          <c:dPt>
            <c:idx val="34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F-19DA-49FE-8A54-BA8E7A7A5920}"/>
              </c:ext>
            </c:extLst>
          </c:dPt>
          <c:dPt>
            <c:idx val="34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0-19DA-49FE-8A54-BA8E7A7A5920}"/>
              </c:ext>
            </c:extLst>
          </c:dPt>
          <c:dPt>
            <c:idx val="34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1-19DA-49FE-8A54-BA8E7A7A5920}"/>
              </c:ext>
            </c:extLst>
          </c:dPt>
          <c:dPt>
            <c:idx val="34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2-19DA-49FE-8A54-BA8E7A7A5920}"/>
              </c:ext>
            </c:extLst>
          </c:dPt>
          <c:dPt>
            <c:idx val="34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3-19DA-49FE-8A54-BA8E7A7A5920}"/>
              </c:ext>
            </c:extLst>
          </c:dPt>
          <c:dPt>
            <c:idx val="34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4-19DA-49FE-8A54-BA8E7A7A5920}"/>
              </c:ext>
            </c:extLst>
          </c:dPt>
          <c:dPt>
            <c:idx val="34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5-19DA-49FE-8A54-BA8E7A7A5920}"/>
              </c:ext>
            </c:extLst>
          </c:dPt>
          <c:dPt>
            <c:idx val="35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6-19DA-49FE-8A54-BA8E7A7A5920}"/>
              </c:ext>
            </c:extLst>
          </c:dPt>
          <c:dPt>
            <c:idx val="35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7-19DA-49FE-8A54-BA8E7A7A5920}"/>
              </c:ext>
            </c:extLst>
          </c:dPt>
          <c:dPt>
            <c:idx val="35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8-19DA-49FE-8A54-BA8E7A7A5920}"/>
              </c:ext>
            </c:extLst>
          </c:dPt>
          <c:dPt>
            <c:idx val="35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9-19DA-49FE-8A54-BA8E7A7A5920}"/>
              </c:ext>
            </c:extLst>
          </c:dPt>
          <c:dPt>
            <c:idx val="35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A-19DA-49FE-8A54-BA8E7A7A5920}"/>
              </c:ext>
            </c:extLst>
          </c:dPt>
          <c:dPt>
            <c:idx val="35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B-19DA-49FE-8A54-BA8E7A7A5920}"/>
              </c:ext>
            </c:extLst>
          </c:dPt>
          <c:dPt>
            <c:idx val="35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C-19DA-49FE-8A54-BA8E7A7A5920}"/>
              </c:ext>
            </c:extLst>
          </c:dPt>
          <c:dPt>
            <c:idx val="35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D-19DA-49FE-8A54-BA8E7A7A5920}"/>
              </c:ext>
            </c:extLst>
          </c:dPt>
          <c:dPt>
            <c:idx val="35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E-19DA-49FE-8A54-BA8E7A7A5920}"/>
              </c:ext>
            </c:extLst>
          </c:dPt>
          <c:dPt>
            <c:idx val="359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F-19DA-49FE-8A54-BA8E7A7A5920}"/>
              </c:ext>
            </c:extLst>
          </c:dPt>
          <c:dPt>
            <c:idx val="360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0-19DA-49FE-8A54-BA8E7A7A5920}"/>
              </c:ext>
            </c:extLst>
          </c:dPt>
          <c:dPt>
            <c:idx val="361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1-19DA-49FE-8A54-BA8E7A7A5920}"/>
              </c:ext>
            </c:extLst>
          </c:dPt>
          <c:dPt>
            <c:idx val="362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2-19DA-49FE-8A54-BA8E7A7A5920}"/>
              </c:ext>
            </c:extLst>
          </c:dPt>
          <c:dPt>
            <c:idx val="363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3-19DA-49FE-8A54-BA8E7A7A5920}"/>
              </c:ext>
            </c:extLst>
          </c:dPt>
          <c:dPt>
            <c:idx val="364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4-19DA-49FE-8A54-BA8E7A7A5920}"/>
              </c:ext>
            </c:extLst>
          </c:dPt>
          <c:dPt>
            <c:idx val="365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5-19DA-49FE-8A54-BA8E7A7A5920}"/>
              </c:ext>
            </c:extLst>
          </c:dPt>
          <c:dPt>
            <c:idx val="366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6-19DA-49FE-8A54-BA8E7A7A5920}"/>
              </c:ext>
            </c:extLst>
          </c:dPt>
          <c:dPt>
            <c:idx val="367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7-19DA-49FE-8A54-BA8E7A7A5920}"/>
              </c:ext>
            </c:extLst>
          </c:dPt>
          <c:dPt>
            <c:idx val="368"/>
            <c:marker>
              <c:symbol val="circle"/>
              <c:size val="4"/>
              <c:spPr>
                <a:solidFill>
                  <a:srgbClr val="00808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8-19DA-49FE-8A54-BA8E7A7A5920}"/>
              </c:ext>
            </c:extLst>
          </c:dPt>
          <c:dPt>
            <c:idx val="36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9-19DA-49FE-8A54-BA8E7A7A5920}"/>
              </c:ext>
            </c:extLst>
          </c:dPt>
          <c:dPt>
            <c:idx val="37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A-19DA-49FE-8A54-BA8E7A7A5920}"/>
              </c:ext>
            </c:extLst>
          </c:dPt>
          <c:dPt>
            <c:idx val="37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B-19DA-49FE-8A54-BA8E7A7A5920}"/>
              </c:ext>
            </c:extLst>
          </c:dPt>
          <c:dPt>
            <c:idx val="37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C-19DA-49FE-8A54-BA8E7A7A5920}"/>
              </c:ext>
            </c:extLst>
          </c:dPt>
          <c:dPt>
            <c:idx val="37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D-19DA-49FE-8A54-BA8E7A7A5920}"/>
              </c:ext>
            </c:extLst>
          </c:dPt>
          <c:dPt>
            <c:idx val="37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E-19DA-49FE-8A54-BA8E7A7A5920}"/>
              </c:ext>
            </c:extLst>
          </c:dPt>
          <c:dPt>
            <c:idx val="375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F-19DA-49FE-8A54-BA8E7A7A5920}"/>
              </c:ext>
            </c:extLst>
          </c:dPt>
          <c:dPt>
            <c:idx val="376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0-19DA-49FE-8A54-BA8E7A7A5920}"/>
              </c:ext>
            </c:extLst>
          </c:dPt>
          <c:dPt>
            <c:idx val="377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1-19DA-49FE-8A54-BA8E7A7A5920}"/>
              </c:ext>
            </c:extLst>
          </c:dPt>
          <c:dPt>
            <c:idx val="37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2-19DA-49FE-8A54-BA8E7A7A5920}"/>
              </c:ext>
            </c:extLst>
          </c:dPt>
          <c:dPt>
            <c:idx val="37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3-19DA-49FE-8A54-BA8E7A7A5920}"/>
              </c:ext>
            </c:extLst>
          </c:dPt>
          <c:dPt>
            <c:idx val="38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4-19DA-49FE-8A54-BA8E7A7A5920}"/>
              </c:ext>
            </c:extLst>
          </c:dPt>
          <c:dPt>
            <c:idx val="38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5-19DA-49FE-8A54-BA8E7A7A5920}"/>
              </c:ext>
            </c:extLst>
          </c:dPt>
          <c:dPt>
            <c:idx val="38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6-19DA-49FE-8A54-BA8E7A7A5920}"/>
              </c:ext>
            </c:extLst>
          </c:dPt>
          <c:dPt>
            <c:idx val="38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7-19DA-49FE-8A54-BA8E7A7A5920}"/>
              </c:ext>
            </c:extLst>
          </c:dPt>
          <c:dPt>
            <c:idx val="38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8-19DA-49FE-8A54-BA8E7A7A5920}"/>
              </c:ext>
            </c:extLst>
          </c:dPt>
          <c:dPt>
            <c:idx val="385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9-19DA-49FE-8A54-BA8E7A7A5920}"/>
              </c:ext>
            </c:extLst>
          </c:dPt>
          <c:dPt>
            <c:idx val="386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A-19DA-49FE-8A54-BA8E7A7A5920}"/>
              </c:ext>
            </c:extLst>
          </c:dPt>
          <c:dPt>
            <c:idx val="387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B-19DA-49FE-8A54-BA8E7A7A5920}"/>
              </c:ext>
            </c:extLst>
          </c:dPt>
          <c:dPt>
            <c:idx val="38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C-19DA-49FE-8A54-BA8E7A7A5920}"/>
              </c:ext>
            </c:extLst>
          </c:dPt>
          <c:dPt>
            <c:idx val="38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D-19DA-49FE-8A54-BA8E7A7A5920}"/>
              </c:ext>
            </c:extLst>
          </c:dPt>
          <c:dPt>
            <c:idx val="39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E-19DA-49FE-8A54-BA8E7A7A5920}"/>
              </c:ext>
            </c:extLst>
          </c:dPt>
          <c:dPt>
            <c:idx val="39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F-19DA-49FE-8A54-BA8E7A7A5920}"/>
              </c:ext>
            </c:extLst>
          </c:dPt>
          <c:dPt>
            <c:idx val="39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0-19DA-49FE-8A54-BA8E7A7A5920}"/>
              </c:ext>
            </c:extLst>
          </c:dPt>
          <c:dPt>
            <c:idx val="39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1-19DA-49FE-8A54-BA8E7A7A5920}"/>
              </c:ext>
            </c:extLst>
          </c:dPt>
          <c:dPt>
            <c:idx val="39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2-19DA-49FE-8A54-BA8E7A7A5920}"/>
              </c:ext>
            </c:extLst>
          </c:dPt>
          <c:dPt>
            <c:idx val="395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3-19DA-49FE-8A54-BA8E7A7A5920}"/>
              </c:ext>
            </c:extLst>
          </c:dPt>
          <c:dPt>
            <c:idx val="396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4-19DA-49FE-8A54-BA8E7A7A5920}"/>
              </c:ext>
            </c:extLst>
          </c:dPt>
          <c:dPt>
            <c:idx val="397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5-19DA-49FE-8A54-BA8E7A7A5920}"/>
              </c:ext>
            </c:extLst>
          </c:dPt>
          <c:dPt>
            <c:idx val="39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6-19DA-49FE-8A54-BA8E7A7A5920}"/>
              </c:ext>
            </c:extLst>
          </c:dPt>
          <c:dPt>
            <c:idx val="39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7-19DA-49FE-8A54-BA8E7A7A5920}"/>
              </c:ext>
            </c:extLst>
          </c:dPt>
          <c:dPt>
            <c:idx val="40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8-19DA-49FE-8A54-BA8E7A7A5920}"/>
              </c:ext>
            </c:extLst>
          </c:dPt>
          <c:dPt>
            <c:idx val="40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9-19DA-49FE-8A54-BA8E7A7A5920}"/>
              </c:ext>
            </c:extLst>
          </c:dPt>
          <c:dPt>
            <c:idx val="40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A-19DA-49FE-8A54-BA8E7A7A5920}"/>
              </c:ext>
            </c:extLst>
          </c:dPt>
          <c:dPt>
            <c:idx val="40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B-19DA-49FE-8A54-BA8E7A7A5920}"/>
              </c:ext>
            </c:extLst>
          </c:dPt>
          <c:dPt>
            <c:idx val="40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C-19DA-49FE-8A54-BA8E7A7A5920}"/>
              </c:ext>
            </c:extLst>
          </c:dPt>
          <c:dPt>
            <c:idx val="405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D-19DA-49FE-8A54-BA8E7A7A5920}"/>
              </c:ext>
            </c:extLst>
          </c:dPt>
          <c:dPt>
            <c:idx val="406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E-19DA-49FE-8A54-BA8E7A7A5920}"/>
              </c:ext>
            </c:extLst>
          </c:dPt>
          <c:dPt>
            <c:idx val="407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F-19DA-49FE-8A54-BA8E7A7A5920}"/>
              </c:ext>
            </c:extLst>
          </c:dPt>
          <c:dPt>
            <c:idx val="40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0-19DA-49FE-8A54-BA8E7A7A5920}"/>
              </c:ext>
            </c:extLst>
          </c:dPt>
          <c:dPt>
            <c:idx val="40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1-19DA-49FE-8A54-BA8E7A7A5920}"/>
              </c:ext>
            </c:extLst>
          </c:dPt>
          <c:dPt>
            <c:idx val="41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2-19DA-49FE-8A54-BA8E7A7A5920}"/>
              </c:ext>
            </c:extLst>
          </c:dPt>
          <c:dPt>
            <c:idx val="41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3-19DA-49FE-8A54-BA8E7A7A5920}"/>
              </c:ext>
            </c:extLst>
          </c:dPt>
          <c:dPt>
            <c:idx val="41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4-19DA-49FE-8A54-BA8E7A7A5920}"/>
              </c:ext>
            </c:extLst>
          </c:dPt>
          <c:dPt>
            <c:idx val="41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5-19DA-49FE-8A54-BA8E7A7A5920}"/>
              </c:ext>
            </c:extLst>
          </c:dPt>
          <c:dPt>
            <c:idx val="41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6-19DA-49FE-8A54-BA8E7A7A5920}"/>
              </c:ext>
            </c:extLst>
          </c:dPt>
          <c:dPt>
            <c:idx val="415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7-19DA-49FE-8A54-BA8E7A7A5920}"/>
              </c:ext>
            </c:extLst>
          </c:dPt>
          <c:dPt>
            <c:idx val="416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8-19DA-49FE-8A54-BA8E7A7A5920}"/>
              </c:ext>
            </c:extLst>
          </c:dPt>
          <c:dPt>
            <c:idx val="417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9-19DA-49FE-8A54-BA8E7A7A5920}"/>
              </c:ext>
            </c:extLst>
          </c:dPt>
          <c:dPt>
            <c:idx val="41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A-19DA-49FE-8A54-BA8E7A7A5920}"/>
              </c:ext>
            </c:extLst>
          </c:dPt>
          <c:dPt>
            <c:idx val="41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B-19DA-49FE-8A54-BA8E7A7A5920}"/>
              </c:ext>
            </c:extLst>
          </c:dPt>
          <c:dPt>
            <c:idx val="42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C-19DA-49FE-8A54-BA8E7A7A5920}"/>
              </c:ext>
            </c:extLst>
          </c:dPt>
          <c:dPt>
            <c:idx val="42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D-19DA-49FE-8A54-BA8E7A7A5920}"/>
              </c:ext>
            </c:extLst>
          </c:dPt>
          <c:dPt>
            <c:idx val="42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E-19DA-49FE-8A54-BA8E7A7A5920}"/>
              </c:ext>
            </c:extLst>
          </c:dPt>
          <c:dPt>
            <c:idx val="42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F-19DA-49FE-8A54-BA8E7A7A5920}"/>
              </c:ext>
            </c:extLst>
          </c:dPt>
          <c:dPt>
            <c:idx val="42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0-19DA-49FE-8A54-BA8E7A7A5920}"/>
              </c:ext>
            </c:extLst>
          </c:dPt>
          <c:dPt>
            <c:idx val="425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1-19DA-49FE-8A54-BA8E7A7A5920}"/>
              </c:ext>
            </c:extLst>
          </c:dPt>
          <c:dPt>
            <c:idx val="426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2-19DA-49FE-8A54-BA8E7A7A5920}"/>
              </c:ext>
            </c:extLst>
          </c:dPt>
          <c:dPt>
            <c:idx val="427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3-19DA-49FE-8A54-BA8E7A7A5920}"/>
              </c:ext>
            </c:extLst>
          </c:dPt>
          <c:dPt>
            <c:idx val="42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4-19DA-49FE-8A54-BA8E7A7A5920}"/>
              </c:ext>
            </c:extLst>
          </c:dPt>
          <c:dPt>
            <c:idx val="42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5-19DA-49FE-8A54-BA8E7A7A5920}"/>
              </c:ext>
            </c:extLst>
          </c:dPt>
          <c:dPt>
            <c:idx val="43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6-19DA-49FE-8A54-BA8E7A7A5920}"/>
              </c:ext>
            </c:extLst>
          </c:dPt>
          <c:dPt>
            <c:idx val="43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7-19DA-49FE-8A54-BA8E7A7A5920}"/>
              </c:ext>
            </c:extLst>
          </c:dPt>
          <c:dPt>
            <c:idx val="43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8-19DA-49FE-8A54-BA8E7A7A5920}"/>
              </c:ext>
            </c:extLst>
          </c:dPt>
          <c:dPt>
            <c:idx val="43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9-19DA-49FE-8A54-BA8E7A7A5920}"/>
              </c:ext>
            </c:extLst>
          </c:dPt>
          <c:dPt>
            <c:idx val="43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A-19DA-49FE-8A54-BA8E7A7A5920}"/>
              </c:ext>
            </c:extLst>
          </c:dPt>
          <c:dPt>
            <c:idx val="435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B-19DA-49FE-8A54-BA8E7A7A5920}"/>
              </c:ext>
            </c:extLst>
          </c:dPt>
          <c:dPt>
            <c:idx val="436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C-19DA-49FE-8A54-BA8E7A7A5920}"/>
              </c:ext>
            </c:extLst>
          </c:dPt>
          <c:dPt>
            <c:idx val="437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D-19DA-49FE-8A54-BA8E7A7A5920}"/>
              </c:ext>
            </c:extLst>
          </c:dPt>
          <c:dPt>
            <c:idx val="43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E-19DA-49FE-8A54-BA8E7A7A5920}"/>
              </c:ext>
            </c:extLst>
          </c:dPt>
          <c:dPt>
            <c:idx val="43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F-19DA-49FE-8A54-BA8E7A7A5920}"/>
              </c:ext>
            </c:extLst>
          </c:dPt>
          <c:dPt>
            <c:idx val="44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0-19DA-49FE-8A54-BA8E7A7A5920}"/>
              </c:ext>
            </c:extLst>
          </c:dPt>
          <c:dPt>
            <c:idx val="44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1-19DA-49FE-8A54-BA8E7A7A5920}"/>
              </c:ext>
            </c:extLst>
          </c:dPt>
          <c:dPt>
            <c:idx val="44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2-19DA-49FE-8A54-BA8E7A7A5920}"/>
              </c:ext>
            </c:extLst>
          </c:dPt>
          <c:dPt>
            <c:idx val="44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3-19DA-49FE-8A54-BA8E7A7A5920}"/>
              </c:ext>
            </c:extLst>
          </c:dPt>
          <c:dPt>
            <c:idx val="44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4-19DA-49FE-8A54-BA8E7A7A5920}"/>
              </c:ext>
            </c:extLst>
          </c:dPt>
          <c:dPt>
            <c:idx val="445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5-19DA-49FE-8A54-BA8E7A7A5920}"/>
              </c:ext>
            </c:extLst>
          </c:dPt>
          <c:dPt>
            <c:idx val="446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6-19DA-49FE-8A54-BA8E7A7A5920}"/>
              </c:ext>
            </c:extLst>
          </c:dPt>
          <c:dPt>
            <c:idx val="447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7-19DA-49FE-8A54-BA8E7A7A5920}"/>
              </c:ext>
            </c:extLst>
          </c:dPt>
          <c:dPt>
            <c:idx val="44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8-19DA-49FE-8A54-BA8E7A7A5920}"/>
              </c:ext>
            </c:extLst>
          </c:dPt>
          <c:dPt>
            <c:idx val="44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9-19DA-49FE-8A54-BA8E7A7A5920}"/>
              </c:ext>
            </c:extLst>
          </c:dPt>
          <c:dPt>
            <c:idx val="45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A-19DA-49FE-8A54-BA8E7A7A5920}"/>
              </c:ext>
            </c:extLst>
          </c:dPt>
          <c:dPt>
            <c:idx val="45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B-19DA-49FE-8A54-BA8E7A7A5920}"/>
              </c:ext>
            </c:extLst>
          </c:dPt>
          <c:dPt>
            <c:idx val="45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C-19DA-49FE-8A54-BA8E7A7A5920}"/>
              </c:ext>
            </c:extLst>
          </c:dPt>
          <c:dPt>
            <c:idx val="45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D-19DA-49FE-8A54-BA8E7A7A5920}"/>
              </c:ext>
            </c:extLst>
          </c:dPt>
          <c:dPt>
            <c:idx val="45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E-19DA-49FE-8A54-BA8E7A7A5920}"/>
              </c:ext>
            </c:extLst>
          </c:dPt>
          <c:dPt>
            <c:idx val="455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F-19DA-49FE-8A54-BA8E7A7A5920}"/>
              </c:ext>
            </c:extLst>
          </c:dPt>
          <c:dPt>
            <c:idx val="456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0-19DA-49FE-8A54-BA8E7A7A5920}"/>
              </c:ext>
            </c:extLst>
          </c:dPt>
          <c:dPt>
            <c:idx val="457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1-19DA-49FE-8A54-BA8E7A7A5920}"/>
              </c:ext>
            </c:extLst>
          </c:dPt>
          <c:dPt>
            <c:idx val="45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2-19DA-49FE-8A54-BA8E7A7A5920}"/>
              </c:ext>
            </c:extLst>
          </c:dPt>
          <c:dPt>
            <c:idx val="45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3-19DA-49FE-8A54-BA8E7A7A5920}"/>
              </c:ext>
            </c:extLst>
          </c:dPt>
          <c:dPt>
            <c:idx val="46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4-19DA-49FE-8A54-BA8E7A7A5920}"/>
              </c:ext>
            </c:extLst>
          </c:dPt>
          <c:dPt>
            <c:idx val="46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5-19DA-49FE-8A54-BA8E7A7A5920}"/>
              </c:ext>
            </c:extLst>
          </c:dPt>
          <c:dPt>
            <c:idx val="46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6-19DA-49FE-8A54-BA8E7A7A5920}"/>
              </c:ext>
            </c:extLst>
          </c:dPt>
          <c:dPt>
            <c:idx val="46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7-19DA-49FE-8A54-BA8E7A7A5920}"/>
              </c:ext>
            </c:extLst>
          </c:dPt>
          <c:dPt>
            <c:idx val="46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8-19DA-49FE-8A54-BA8E7A7A5920}"/>
              </c:ext>
            </c:extLst>
          </c:dPt>
          <c:dPt>
            <c:idx val="465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9-19DA-49FE-8A54-BA8E7A7A5920}"/>
              </c:ext>
            </c:extLst>
          </c:dPt>
          <c:dPt>
            <c:idx val="466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A-19DA-49FE-8A54-BA8E7A7A5920}"/>
              </c:ext>
            </c:extLst>
          </c:dPt>
          <c:dPt>
            <c:idx val="467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B-19DA-49FE-8A54-BA8E7A7A5920}"/>
              </c:ext>
            </c:extLst>
          </c:dPt>
          <c:dPt>
            <c:idx val="46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C-19DA-49FE-8A54-BA8E7A7A5920}"/>
              </c:ext>
            </c:extLst>
          </c:dPt>
          <c:dPt>
            <c:idx val="46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D-19DA-49FE-8A54-BA8E7A7A5920}"/>
              </c:ext>
            </c:extLst>
          </c:dPt>
          <c:dPt>
            <c:idx val="47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E-19DA-49FE-8A54-BA8E7A7A5920}"/>
              </c:ext>
            </c:extLst>
          </c:dPt>
          <c:dPt>
            <c:idx val="47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F-19DA-49FE-8A54-BA8E7A7A5920}"/>
              </c:ext>
            </c:extLst>
          </c:dPt>
          <c:dPt>
            <c:idx val="47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0-19DA-49FE-8A54-BA8E7A7A5920}"/>
              </c:ext>
            </c:extLst>
          </c:dPt>
          <c:dPt>
            <c:idx val="47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1-19DA-49FE-8A54-BA8E7A7A5920}"/>
              </c:ext>
            </c:extLst>
          </c:dPt>
          <c:dPt>
            <c:idx val="47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2-19DA-49FE-8A54-BA8E7A7A5920}"/>
              </c:ext>
            </c:extLst>
          </c:dPt>
          <c:dPt>
            <c:idx val="475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3-19DA-49FE-8A54-BA8E7A7A5920}"/>
              </c:ext>
            </c:extLst>
          </c:dPt>
          <c:dPt>
            <c:idx val="476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4-19DA-49FE-8A54-BA8E7A7A5920}"/>
              </c:ext>
            </c:extLst>
          </c:dPt>
          <c:dPt>
            <c:idx val="477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5-19DA-49FE-8A54-BA8E7A7A5920}"/>
              </c:ext>
            </c:extLst>
          </c:dPt>
          <c:dPt>
            <c:idx val="478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6-19DA-49FE-8A54-BA8E7A7A5920}"/>
              </c:ext>
            </c:extLst>
          </c:dPt>
          <c:dPt>
            <c:idx val="479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7-19DA-49FE-8A54-BA8E7A7A5920}"/>
              </c:ext>
            </c:extLst>
          </c:dPt>
          <c:dPt>
            <c:idx val="480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8-19DA-49FE-8A54-BA8E7A7A5920}"/>
              </c:ext>
            </c:extLst>
          </c:dPt>
          <c:dPt>
            <c:idx val="481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9-19DA-49FE-8A54-BA8E7A7A5920}"/>
              </c:ext>
            </c:extLst>
          </c:dPt>
          <c:dPt>
            <c:idx val="482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A-19DA-49FE-8A54-BA8E7A7A5920}"/>
              </c:ext>
            </c:extLst>
          </c:dPt>
          <c:dPt>
            <c:idx val="483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B-19DA-49FE-8A54-BA8E7A7A5920}"/>
              </c:ext>
            </c:extLst>
          </c:dPt>
          <c:dPt>
            <c:idx val="484"/>
            <c:marker>
              <c:symbol val="circle"/>
              <c:size val="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C-19DA-49FE-8A54-BA8E7A7A5920}"/>
              </c:ext>
            </c:extLst>
          </c:dPt>
          <c:dPt>
            <c:idx val="485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D-19DA-49FE-8A54-BA8E7A7A5920}"/>
              </c:ext>
            </c:extLst>
          </c:dPt>
          <c:dPt>
            <c:idx val="486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E-19DA-49FE-8A54-BA8E7A7A5920}"/>
              </c:ext>
            </c:extLst>
          </c:dPt>
          <c:dPt>
            <c:idx val="487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F-19DA-49FE-8A54-BA8E7A7A5920}"/>
              </c:ext>
            </c:extLst>
          </c:dPt>
          <c:dPt>
            <c:idx val="488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0-19DA-49FE-8A54-BA8E7A7A5920}"/>
              </c:ext>
            </c:extLst>
          </c:dPt>
          <c:dPt>
            <c:idx val="489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1-19DA-49FE-8A54-BA8E7A7A5920}"/>
              </c:ext>
            </c:extLst>
          </c:dPt>
          <c:dPt>
            <c:idx val="490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2-19DA-49FE-8A54-BA8E7A7A5920}"/>
              </c:ext>
            </c:extLst>
          </c:dPt>
          <c:dPt>
            <c:idx val="491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3-19DA-49FE-8A54-BA8E7A7A5920}"/>
              </c:ext>
            </c:extLst>
          </c:dPt>
          <c:dPt>
            <c:idx val="492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4-19DA-49FE-8A54-BA8E7A7A5920}"/>
              </c:ext>
            </c:extLst>
          </c:dPt>
          <c:dPt>
            <c:idx val="493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5-19DA-49FE-8A54-BA8E7A7A5920}"/>
              </c:ext>
            </c:extLst>
          </c:dPt>
          <c:dPt>
            <c:idx val="494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6-19DA-49FE-8A54-BA8E7A7A5920}"/>
              </c:ext>
            </c:extLst>
          </c:dPt>
          <c:dPt>
            <c:idx val="495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7-19DA-49FE-8A54-BA8E7A7A5920}"/>
              </c:ext>
            </c:extLst>
          </c:dPt>
          <c:dPt>
            <c:idx val="496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8-19DA-49FE-8A54-BA8E7A7A5920}"/>
              </c:ext>
            </c:extLst>
          </c:dPt>
          <c:dPt>
            <c:idx val="497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9-19DA-49FE-8A54-BA8E7A7A5920}"/>
              </c:ext>
            </c:extLst>
          </c:dPt>
          <c:dPt>
            <c:idx val="498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A-19DA-49FE-8A54-BA8E7A7A5920}"/>
              </c:ext>
            </c:extLst>
          </c:dPt>
          <c:dPt>
            <c:idx val="499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B-19DA-49FE-8A54-BA8E7A7A5920}"/>
              </c:ext>
            </c:extLst>
          </c:dPt>
          <c:dPt>
            <c:idx val="500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C-19DA-49FE-8A54-BA8E7A7A5920}"/>
              </c:ext>
            </c:extLst>
          </c:dPt>
          <c:dPt>
            <c:idx val="501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D-19DA-49FE-8A54-BA8E7A7A5920}"/>
              </c:ext>
            </c:extLst>
          </c:dPt>
          <c:dPt>
            <c:idx val="502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E-19DA-49FE-8A54-BA8E7A7A5920}"/>
              </c:ext>
            </c:extLst>
          </c:dPt>
          <c:dPt>
            <c:idx val="503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F-19DA-49FE-8A54-BA8E7A7A5920}"/>
              </c:ext>
            </c:extLst>
          </c:dPt>
          <c:dPt>
            <c:idx val="504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0-19DA-49FE-8A54-BA8E7A7A5920}"/>
              </c:ext>
            </c:extLst>
          </c:dPt>
          <c:dPt>
            <c:idx val="505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1-19DA-49FE-8A54-BA8E7A7A5920}"/>
              </c:ext>
            </c:extLst>
          </c:dPt>
          <c:dPt>
            <c:idx val="506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2-19DA-49FE-8A54-BA8E7A7A5920}"/>
              </c:ext>
            </c:extLst>
          </c:dPt>
          <c:dPt>
            <c:idx val="507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3-19DA-49FE-8A54-BA8E7A7A5920}"/>
              </c:ext>
            </c:extLst>
          </c:dPt>
          <c:dPt>
            <c:idx val="508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4-19DA-49FE-8A54-BA8E7A7A5920}"/>
              </c:ext>
            </c:extLst>
          </c:dPt>
          <c:dPt>
            <c:idx val="509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5-19DA-49FE-8A54-BA8E7A7A5920}"/>
              </c:ext>
            </c:extLst>
          </c:dPt>
          <c:dPt>
            <c:idx val="510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6-19DA-49FE-8A54-BA8E7A7A5920}"/>
              </c:ext>
            </c:extLst>
          </c:dPt>
          <c:dPt>
            <c:idx val="511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7-19DA-49FE-8A54-BA8E7A7A5920}"/>
              </c:ext>
            </c:extLst>
          </c:dPt>
          <c:dPt>
            <c:idx val="512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8-19DA-49FE-8A54-BA8E7A7A5920}"/>
              </c:ext>
            </c:extLst>
          </c:dPt>
          <c:dPt>
            <c:idx val="513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9-19DA-49FE-8A54-BA8E7A7A5920}"/>
              </c:ext>
            </c:extLst>
          </c:dPt>
          <c:dPt>
            <c:idx val="514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A-19DA-49FE-8A54-BA8E7A7A5920}"/>
              </c:ext>
            </c:extLst>
          </c:dPt>
          <c:dPt>
            <c:idx val="515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B-19DA-49FE-8A54-BA8E7A7A5920}"/>
              </c:ext>
            </c:extLst>
          </c:dPt>
          <c:dPt>
            <c:idx val="516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C-19DA-49FE-8A54-BA8E7A7A5920}"/>
              </c:ext>
            </c:extLst>
          </c:dPt>
          <c:dPt>
            <c:idx val="517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D-19DA-49FE-8A54-BA8E7A7A5920}"/>
              </c:ext>
            </c:extLst>
          </c:dPt>
          <c:dPt>
            <c:idx val="518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E-19DA-49FE-8A54-BA8E7A7A5920}"/>
              </c:ext>
            </c:extLst>
          </c:dPt>
          <c:dPt>
            <c:idx val="519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F-19DA-49FE-8A54-BA8E7A7A5920}"/>
              </c:ext>
            </c:extLst>
          </c:dPt>
          <c:dPt>
            <c:idx val="520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0-19DA-49FE-8A54-BA8E7A7A5920}"/>
              </c:ext>
            </c:extLst>
          </c:dPt>
          <c:dPt>
            <c:idx val="521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1-19DA-49FE-8A54-BA8E7A7A5920}"/>
              </c:ext>
            </c:extLst>
          </c:dPt>
          <c:dPt>
            <c:idx val="522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2-19DA-49FE-8A54-BA8E7A7A5920}"/>
              </c:ext>
            </c:extLst>
          </c:dPt>
          <c:dPt>
            <c:idx val="523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3-19DA-49FE-8A54-BA8E7A7A5920}"/>
              </c:ext>
            </c:extLst>
          </c:dPt>
          <c:dPt>
            <c:idx val="524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4-19DA-49FE-8A54-BA8E7A7A5920}"/>
              </c:ext>
            </c:extLst>
          </c:dPt>
          <c:dPt>
            <c:idx val="525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5-19DA-49FE-8A54-BA8E7A7A5920}"/>
              </c:ext>
            </c:extLst>
          </c:dPt>
          <c:dPt>
            <c:idx val="526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6-19DA-49FE-8A54-BA8E7A7A5920}"/>
              </c:ext>
            </c:extLst>
          </c:dPt>
          <c:dPt>
            <c:idx val="527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7-19DA-49FE-8A54-BA8E7A7A5920}"/>
              </c:ext>
            </c:extLst>
          </c:dPt>
          <c:dPt>
            <c:idx val="528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8-19DA-49FE-8A54-BA8E7A7A5920}"/>
              </c:ext>
            </c:extLst>
          </c:dPt>
          <c:dPt>
            <c:idx val="529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9-19DA-49FE-8A54-BA8E7A7A5920}"/>
              </c:ext>
            </c:extLst>
          </c:dPt>
          <c:dPt>
            <c:idx val="530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A-19DA-49FE-8A54-BA8E7A7A5920}"/>
              </c:ext>
            </c:extLst>
          </c:dPt>
          <c:dPt>
            <c:idx val="531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B-19DA-49FE-8A54-BA8E7A7A5920}"/>
              </c:ext>
            </c:extLst>
          </c:dPt>
          <c:dPt>
            <c:idx val="532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C-19DA-49FE-8A54-BA8E7A7A5920}"/>
              </c:ext>
            </c:extLst>
          </c:dPt>
          <c:dPt>
            <c:idx val="533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D-19DA-49FE-8A54-BA8E7A7A5920}"/>
              </c:ext>
            </c:extLst>
          </c:dPt>
          <c:dPt>
            <c:idx val="534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E-19DA-49FE-8A54-BA8E7A7A5920}"/>
              </c:ext>
            </c:extLst>
          </c:dPt>
          <c:dPt>
            <c:idx val="535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F-19DA-49FE-8A54-BA8E7A7A5920}"/>
              </c:ext>
            </c:extLst>
          </c:dPt>
          <c:dPt>
            <c:idx val="536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0-19DA-49FE-8A54-BA8E7A7A5920}"/>
              </c:ext>
            </c:extLst>
          </c:dPt>
          <c:dPt>
            <c:idx val="537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1-19DA-49FE-8A54-BA8E7A7A5920}"/>
              </c:ext>
            </c:extLst>
          </c:dPt>
          <c:dPt>
            <c:idx val="538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2-19DA-49FE-8A54-BA8E7A7A5920}"/>
              </c:ext>
            </c:extLst>
          </c:dPt>
          <c:dPt>
            <c:idx val="539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3-19DA-49FE-8A54-BA8E7A7A5920}"/>
              </c:ext>
            </c:extLst>
          </c:dPt>
          <c:dPt>
            <c:idx val="540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4-19DA-49FE-8A54-BA8E7A7A5920}"/>
              </c:ext>
            </c:extLst>
          </c:dPt>
          <c:dPt>
            <c:idx val="541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5-19DA-49FE-8A54-BA8E7A7A5920}"/>
              </c:ext>
            </c:extLst>
          </c:dPt>
          <c:dPt>
            <c:idx val="542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6-19DA-49FE-8A54-BA8E7A7A5920}"/>
              </c:ext>
            </c:extLst>
          </c:dPt>
          <c:dPt>
            <c:idx val="543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7-19DA-49FE-8A54-BA8E7A7A5920}"/>
              </c:ext>
            </c:extLst>
          </c:dPt>
          <c:dPt>
            <c:idx val="544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8-19DA-49FE-8A54-BA8E7A7A5920}"/>
              </c:ext>
            </c:extLst>
          </c:dPt>
          <c:dPt>
            <c:idx val="545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9-19DA-49FE-8A54-BA8E7A7A5920}"/>
              </c:ext>
            </c:extLst>
          </c:dPt>
          <c:dPt>
            <c:idx val="546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A-19DA-49FE-8A54-BA8E7A7A5920}"/>
              </c:ext>
            </c:extLst>
          </c:dPt>
          <c:dPt>
            <c:idx val="547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B-19DA-49FE-8A54-BA8E7A7A5920}"/>
              </c:ext>
            </c:extLst>
          </c:dPt>
          <c:dPt>
            <c:idx val="548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C-19DA-49FE-8A54-BA8E7A7A5920}"/>
              </c:ext>
            </c:extLst>
          </c:dPt>
          <c:dPt>
            <c:idx val="549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D-19DA-49FE-8A54-BA8E7A7A5920}"/>
              </c:ext>
            </c:extLst>
          </c:dPt>
          <c:dPt>
            <c:idx val="550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E-19DA-49FE-8A54-BA8E7A7A5920}"/>
              </c:ext>
            </c:extLst>
          </c:dPt>
          <c:dPt>
            <c:idx val="551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F-19DA-49FE-8A54-BA8E7A7A5920}"/>
              </c:ext>
            </c:extLst>
          </c:dPt>
          <c:dPt>
            <c:idx val="552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0-19DA-49FE-8A54-BA8E7A7A5920}"/>
              </c:ext>
            </c:extLst>
          </c:dPt>
          <c:dPt>
            <c:idx val="553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1-19DA-49FE-8A54-BA8E7A7A5920}"/>
              </c:ext>
            </c:extLst>
          </c:dPt>
          <c:dPt>
            <c:idx val="554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2-19DA-49FE-8A54-BA8E7A7A5920}"/>
              </c:ext>
            </c:extLst>
          </c:dPt>
          <c:dPt>
            <c:idx val="555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3-19DA-49FE-8A54-BA8E7A7A5920}"/>
              </c:ext>
            </c:extLst>
          </c:dPt>
          <c:dPt>
            <c:idx val="556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4-19DA-49FE-8A54-BA8E7A7A5920}"/>
              </c:ext>
            </c:extLst>
          </c:dPt>
          <c:dPt>
            <c:idx val="557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5-19DA-49FE-8A54-BA8E7A7A5920}"/>
              </c:ext>
            </c:extLst>
          </c:dPt>
          <c:dPt>
            <c:idx val="558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6-19DA-49FE-8A54-BA8E7A7A5920}"/>
              </c:ext>
            </c:extLst>
          </c:dPt>
          <c:dPt>
            <c:idx val="559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7-19DA-49FE-8A54-BA8E7A7A5920}"/>
              </c:ext>
            </c:extLst>
          </c:dPt>
          <c:dPt>
            <c:idx val="560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8-19DA-49FE-8A54-BA8E7A7A5920}"/>
              </c:ext>
            </c:extLst>
          </c:dPt>
          <c:dPt>
            <c:idx val="561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9-19DA-49FE-8A54-BA8E7A7A5920}"/>
              </c:ext>
            </c:extLst>
          </c:dPt>
          <c:dPt>
            <c:idx val="562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A-19DA-49FE-8A54-BA8E7A7A5920}"/>
              </c:ext>
            </c:extLst>
          </c:dPt>
          <c:dPt>
            <c:idx val="563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B-19DA-49FE-8A54-BA8E7A7A5920}"/>
              </c:ext>
            </c:extLst>
          </c:dPt>
          <c:dPt>
            <c:idx val="564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19DA-49FE-8A54-BA8E7A7A5920}"/>
              </c:ext>
            </c:extLst>
          </c:dPt>
          <c:dPt>
            <c:idx val="565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D-19DA-49FE-8A54-BA8E7A7A5920}"/>
              </c:ext>
            </c:extLst>
          </c:dPt>
          <c:dPt>
            <c:idx val="566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E-19DA-49FE-8A54-BA8E7A7A5920}"/>
              </c:ext>
            </c:extLst>
          </c:dPt>
          <c:dPt>
            <c:idx val="567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F-19DA-49FE-8A54-BA8E7A7A5920}"/>
              </c:ext>
            </c:extLst>
          </c:dPt>
          <c:dPt>
            <c:idx val="568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0-19DA-49FE-8A54-BA8E7A7A5920}"/>
              </c:ext>
            </c:extLst>
          </c:dPt>
          <c:dPt>
            <c:idx val="569"/>
            <c:marker>
              <c:symbol val="circle"/>
              <c:size val="4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1-19DA-49FE-8A54-BA8E7A7A5920}"/>
              </c:ext>
            </c:extLst>
          </c:dPt>
          <c:dPt>
            <c:idx val="570"/>
            <c:marker>
              <c:symbol val="circle"/>
              <c:size val="4"/>
              <c:spPr>
                <a:solidFill>
                  <a:srgbClr val="FFFF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2-19DA-49FE-8A54-BA8E7A7A5920}"/>
              </c:ext>
            </c:extLst>
          </c:dPt>
          <c:dPt>
            <c:idx val="571"/>
            <c:marker>
              <c:symbol val="circle"/>
              <c:size val="4"/>
              <c:spPr>
                <a:solidFill>
                  <a:srgbClr val="FFFF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3-19DA-49FE-8A54-BA8E7A7A5920}"/>
              </c:ext>
            </c:extLst>
          </c:dPt>
          <c:dPt>
            <c:idx val="572"/>
            <c:marker>
              <c:symbol val="circle"/>
              <c:size val="4"/>
              <c:spPr>
                <a:solidFill>
                  <a:srgbClr val="FFFF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4-19DA-49FE-8A54-BA8E7A7A5920}"/>
              </c:ext>
            </c:extLst>
          </c:dPt>
          <c:dPt>
            <c:idx val="573"/>
            <c:marker>
              <c:symbol val="circle"/>
              <c:size val="4"/>
              <c:spPr>
                <a:solidFill>
                  <a:srgbClr val="FFFF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5-19DA-49FE-8A54-BA8E7A7A5920}"/>
              </c:ext>
            </c:extLst>
          </c:dPt>
          <c:dPt>
            <c:idx val="574"/>
            <c:marker>
              <c:symbol val="circle"/>
              <c:size val="4"/>
              <c:spPr>
                <a:solidFill>
                  <a:srgbClr val="FFFF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6-19DA-49FE-8A54-BA8E7A7A5920}"/>
              </c:ext>
            </c:extLst>
          </c:dPt>
          <c:xVal>
            <c:numRef>
              <c:f>V!$G$1:$G$576</c:f>
              <c:numCache>
                <c:formatCode>General</c:formatCode>
                <c:ptCount val="576"/>
                <c:pt idx="0">
                  <c:v>0.20199238697560418</c:v>
                </c:pt>
                <c:pt idx="1">
                  <c:v>0.21382302646993168</c:v>
                </c:pt>
                <c:pt idx="2">
                  <c:v>0.5058561724059345</c:v>
                </c:pt>
                <c:pt idx="3">
                  <c:v>0.86929023190442756</c:v>
                </c:pt>
                <c:pt idx="4">
                  <c:v>0.90665261185278467</c:v>
                </c:pt>
                <c:pt idx="5">
                  <c:v>0.95678144764603701</c:v>
                </c:pt>
                <c:pt idx="6">
                  <c:v>0.97552119934432824</c:v>
                </c:pt>
                <c:pt idx="7">
                  <c:v>1.2883579294769021E-3</c:v>
                </c:pt>
                <c:pt idx="8">
                  <c:v>0.3535159287891787</c:v>
                </c:pt>
                <c:pt idx="9">
                  <c:v>0.43062625907694851</c:v>
                </c:pt>
                <c:pt idx="10">
                  <c:v>0.46137491215747417</c:v>
                </c:pt>
                <c:pt idx="11">
                  <c:v>0.64686910283445798</c:v>
                </c:pt>
                <c:pt idx="12">
                  <c:v>0.65736644413214584</c:v>
                </c:pt>
                <c:pt idx="13">
                  <c:v>0.66560009369865725</c:v>
                </c:pt>
                <c:pt idx="14">
                  <c:v>0.67370188568733447</c:v>
                </c:pt>
                <c:pt idx="15">
                  <c:v>0.67568607402179737</c:v>
                </c:pt>
                <c:pt idx="16">
                  <c:v>0.68608448114326848</c:v>
                </c:pt>
                <c:pt idx="17">
                  <c:v>0.69302203092044756</c:v>
                </c:pt>
                <c:pt idx="18">
                  <c:v>0.70189451862237462</c:v>
                </c:pt>
                <c:pt idx="19">
                  <c:v>0.70406704146162369</c:v>
                </c:pt>
                <c:pt idx="20">
                  <c:v>0.70756926680700261</c:v>
                </c:pt>
                <c:pt idx="21">
                  <c:v>0.73469501054126063</c:v>
                </c:pt>
                <c:pt idx="22">
                  <c:v>0.74413762005139006</c:v>
                </c:pt>
                <c:pt idx="23">
                  <c:v>0.7581904427265993</c:v>
                </c:pt>
                <c:pt idx="24">
                  <c:v>0.80842878894379133</c:v>
                </c:pt>
                <c:pt idx="25">
                  <c:v>0.81477775825695886</c:v>
                </c:pt>
                <c:pt idx="26">
                  <c:v>0.83828548840472905</c:v>
                </c:pt>
                <c:pt idx="27">
                  <c:v>0.84349847739528805</c:v>
                </c:pt>
                <c:pt idx="28">
                  <c:v>0.8621750995548414</c:v>
                </c:pt>
                <c:pt idx="29">
                  <c:v>7.5473178730561585E-2</c:v>
                </c:pt>
                <c:pt idx="30">
                  <c:v>0.14064899273827614</c:v>
                </c:pt>
                <c:pt idx="31">
                  <c:v>0.25685172171490578</c:v>
                </c:pt>
                <c:pt idx="32">
                  <c:v>0.259299133286234</c:v>
                </c:pt>
                <c:pt idx="33">
                  <c:v>0.61872466619803568</c:v>
                </c:pt>
                <c:pt idx="34">
                  <c:v>0.62349973061608743</c:v>
                </c:pt>
                <c:pt idx="35">
                  <c:v>0.6268988990395723</c:v>
                </c:pt>
                <c:pt idx="36">
                  <c:v>0.63175039821993551</c:v>
                </c:pt>
                <c:pt idx="37">
                  <c:v>0.63641240337327432</c:v>
                </c:pt>
                <c:pt idx="38">
                  <c:v>0.66463843991591354</c:v>
                </c:pt>
                <c:pt idx="39">
                  <c:v>0.68098442258152403</c:v>
                </c:pt>
                <c:pt idx="40">
                  <c:v>0.70434844225824378</c:v>
                </c:pt>
                <c:pt idx="41">
                  <c:v>0.7171972358863723</c:v>
                </c:pt>
                <c:pt idx="42">
                  <c:v>0.86273779573694043</c:v>
                </c:pt>
                <c:pt idx="43">
                  <c:v>1.0890852658850037E-2</c:v>
                </c:pt>
                <c:pt idx="44">
                  <c:v>2.7196228625042451E-2</c:v>
                </c:pt>
                <c:pt idx="45">
                  <c:v>4.0096076364630306E-2</c:v>
                </c:pt>
                <c:pt idx="46">
                  <c:v>7.176153665987961E-2</c:v>
                </c:pt>
                <c:pt idx="47">
                  <c:v>7.2944483485573031E-2</c:v>
                </c:pt>
                <c:pt idx="48">
                  <c:v>7.7711407823628065E-2</c:v>
                </c:pt>
                <c:pt idx="49">
                  <c:v>7.884066526093747E-2</c:v>
                </c:pt>
                <c:pt idx="50">
                  <c:v>7.9792363550925671E-2</c:v>
                </c:pt>
                <c:pt idx="51">
                  <c:v>8.0906758022937453E-2</c:v>
                </c:pt>
                <c:pt idx="52">
                  <c:v>8.2386718201085785E-2</c:v>
                </c:pt>
                <c:pt idx="53">
                  <c:v>8.3325357226431862E-2</c:v>
                </c:pt>
                <c:pt idx="54">
                  <c:v>8.4849320684226015E-2</c:v>
                </c:pt>
                <c:pt idx="55">
                  <c:v>8.6150257671713248E-2</c:v>
                </c:pt>
                <c:pt idx="56">
                  <c:v>8.8046052939837693E-2</c:v>
                </c:pt>
                <c:pt idx="57">
                  <c:v>8.9152401030778705E-2</c:v>
                </c:pt>
                <c:pt idx="58">
                  <c:v>8.9770602014567658E-2</c:v>
                </c:pt>
                <c:pt idx="59">
                  <c:v>9.1937128132880019E-2</c:v>
                </c:pt>
                <c:pt idx="60">
                  <c:v>9.4258233778633738E-2</c:v>
                </c:pt>
                <c:pt idx="61">
                  <c:v>9.5104930897409901E-2</c:v>
                </c:pt>
                <c:pt idx="62">
                  <c:v>9.66091356290395E-2</c:v>
                </c:pt>
                <c:pt idx="63">
                  <c:v>9.7917416256464662E-2</c:v>
                </c:pt>
                <c:pt idx="64">
                  <c:v>9.9045033965559526E-2</c:v>
                </c:pt>
                <c:pt idx="65">
                  <c:v>0.10033808854550585</c:v>
                </c:pt>
                <c:pt idx="66">
                  <c:v>0.10134043101449208</c:v>
                </c:pt>
                <c:pt idx="67">
                  <c:v>0.10269522136334786</c:v>
                </c:pt>
                <c:pt idx="68">
                  <c:v>0.10394444834852479</c:v>
                </c:pt>
                <c:pt idx="69">
                  <c:v>0.10518670648837869</c:v>
                </c:pt>
                <c:pt idx="70">
                  <c:v>0.10669442492402759</c:v>
                </c:pt>
                <c:pt idx="71">
                  <c:v>0.1074035488402636</c:v>
                </c:pt>
                <c:pt idx="72">
                  <c:v>0.10838657765284765</c:v>
                </c:pt>
                <c:pt idx="73">
                  <c:v>0.11030703911934836</c:v>
                </c:pt>
                <c:pt idx="74">
                  <c:v>0.11183687046130686</c:v>
                </c:pt>
                <c:pt idx="75">
                  <c:v>0.11314714218778477</c:v>
                </c:pt>
                <c:pt idx="76">
                  <c:v>0.1148897048491051</c:v>
                </c:pt>
                <c:pt idx="77">
                  <c:v>0.11615604356999931</c:v>
                </c:pt>
                <c:pt idx="78">
                  <c:v>0.11664894588881225</c:v>
                </c:pt>
                <c:pt idx="79">
                  <c:v>0.11953266572984411</c:v>
                </c:pt>
                <c:pt idx="80">
                  <c:v>0.12037864839560086</c:v>
                </c:pt>
                <c:pt idx="81">
                  <c:v>0.12177549777478447</c:v>
                </c:pt>
                <c:pt idx="82">
                  <c:v>0.12316526118539528</c:v>
                </c:pt>
                <c:pt idx="83">
                  <c:v>0.12425118294688708</c:v>
                </c:pt>
                <c:pt idx="84">
                  <c:v>0.1257196650269865</c:v>
                </c:pt>
                <c:pt idx="85">
                  <c:v>0.1268692433823837</c:v>
                </c:pt>
                <c:pt idx="86">
                  <c:v>0.12828353244325363</c:v>
                </c:pt>
                <c:pt idx="87">
                  <c:v>0.12937372921043</c:v>
                </c:pt>
                <c:pt idx="88">
                  <c:v>0.13058252518160707</c:v>
                </c:pt>
                <c:pt idx="89">
                  <c:v>0.13185700398195088</c:v>
                </c:pt>
                <c:pt idx="90">
                  <c:v>0.13305510658215525</c:v>
                </c:pt>
                <c:pt idx="91">
                  <c:v>0.13409807917542693</c:v>
                </c:pt>
                <c:pt idx="92">
                  <c:v>0.1352694307798199</c:v>
                </c:pt>
                <c:pt idx="93">
                  <c:v>0.13710482548614777</c:v>
                </c:pt>
                <c:pt idx="94">
                  <c:v>0.13791440618411066</c:v>
                </c:pt>
                <c:pt idx="95">
                  <c:v>0.13906673694077121</c:v>
                </c:pt>
                <c:pt idx="96">
                  <c:v>0.14039166081037102</c:v>
                </c:pt>
                <c:pt idx="97">
                  <c:v>0.14130077301486565</c:v>
                </c:pt>
                <c:pt idx="98">
                  <c:v>0.14338169360485864</c:v>
                </c:pt>
                <c:pt idx="99">
                  <c:v>0.14455844460041867</c:v>
                </c:pt>
                <c:pt idx="100">
                  <c:v>0.14609636917318092</c:v>
                </c:pt>
                <c:pt idx="101">
                  <c:v>0.14728669477611511</c:v>
                </c:pt>
                <c:pt idx="102">
                  <c:v>0.1482033145935322</c:v>
                </c:pt>
                <c:pt idx="103">
                  <c:v>0.14967364722402188</c:v>
                </c:pt>
                <c:pt idx="104">
                  <c:v>0.15108252518129106</c:v>
                </c:pt>
                <c:pt idx="105">
                  <c:v>0.1523448348559775</c:v>
                </c:pt>
                <c:pt idx="106">
                  <c:v>0.15364209416700625</c:v>
                </c:pt>
                <c:pt idx="107">
                  <c:v>0.15402155071459944</c:v>
                </c:pt>
                <c:pt idx="108">
                  <c:v>0.15760708596868511</c:v>
                </c:pt>
                <c:pt idx="109">
                  <c:v>0.15894783321608053</c:v>
                </c:pt>
                <c:pt idx="110">
                  <c:v>0.15982567345960064</c:v>
                </c:pt>
                <c:pt idx="111">
                  <c:v>0.16231315296329285</c:v>
                </c:pt>
                <c:pt idx="112">
                  <c:v>0.16348600374778322</c:v>
                </c:pt>
                <c:pt idx="113">
                  <c:v>0.16467710236590527</c:v>
                </c:pt>
                <c:pt idx="114">
                  <c:v>0.16603681189995356</c:v>
                </c:pt>
                <c:pt idx="115">
                  <c:v>0.16721549543239611</c:v>
                </c:pt>
                <c:pt idx="116">
                  <c:v>0.16856613961125078</c:v>
                </c:pt>
                <c:pt idx="117">
                  <c:v>0.16985906535497008</c:v>
                </c:pt>
                <c:pt idx="118">
                  <c:v>0.1714022956194281</c:v>
                </c:pt>
                <c:pt idx="119">
                  <c:v>0.17243792457276186</c:v>
                </c:pt>
                <c:pt idx="120">
                  <c:v>0.17352215975630436</c:v>
                </c:pt>
                <c:pt idx="121">
                  <c:v>0.17481955961599382</c:v>
                </c:pt>
                <c:pt idx="122">
                  <c:v>0.17633558210353328</c:v>
                </c:pt>
                <c:pt idx="123">
                  <c:v>0.17732044975407568</c:v>
                </c:pt>
                <c:pt idx="124">
                  <c:v>0.17959265635986199</c:v>
                </c:pt>
                <c:pt idx="125">
                  <c:v>0.18349505739040595</c:v>
                </c:pt>
                <c:pt idx="126">
                  <c:v>0.18456163035819628</c:v>
                </c:pt>
                <c:pt idx="127">
                  <c:v>0.18592491215734164</c:v>
                </c:pt>
                <c:pt idx="128">
                  <c:v>0.18674510423978496</c:v>
                </c:pt>
                <c:pt idx="129">
                  <c:v>0.18905469665018515</c:v>
                </c:pt>
                <c:pt idx="130">
                  <c:v>0.19138028812379915</c:v>
                </c:pt>
                <c:pt idx="131">
                  <c:v>0.19257158585166323</c:v>
                </c:pt>
                <c:pt idx="132">
                  <c:v>0.19467088311097491</c:v>
                </c:pt>
                <c:pt idx="133">
                  <c:v>0.19604913328623219</c:v>
                </c:pt>
                <c:pt idx="134">
                  <c:v>0.19723845162802256</c:v>
                </c:pt>
                <c:pt idx="135">
                  <c:v>0.19841164207091744</c:v>
                </c:pt>
                <c:pt idx="136">
                  <c:v>0.20930138205650017</c:v>
                </c:pt>
                <c:pt idx="137">
                  <c:v>0.21013390723813252</c:v>
                </c:pt>
                <c:pt idx="138">
                  <c:v>0.21830469665025376</c:v>
                </c:pt>
                <c:pt idx="139">
                  <c:v>0.39534455375976307</c:v>
                </c:pt>
                <c:pt idx="140">
                  <c:v>0.40108191613984978</c:v>
                </c:pt>
                <c:pt idx="141">
                  <c:v>0.40348237292107214</c:v>
                </c:pt>
                <c:pt idx="142">
                  <c:v>0.40820900679324623</c:v>
                </c:pt>
                <c:pt idx="143">
                  <c:v>0.4128133052238816</c:v>
                </c:pt>
                <c:pt idx="144">
                  <c:v>0.41400058561742803</c:v>
                </c:pt>
                <c:pt idx="145">
                  <c:v>0.41693598032346735</c:v>
                </c:pt>
                <c:pt idx="146">
                  <c:v>0.41868996252066992</c:v>
                </c:pt>
                <c:pt idx="147">
                  <c:v>0.43159037245272636</c:v>
                </c:pt>
                <c:pt idx="148">
                  <c:v>0.44089869992972552</c:v>
                </c:pt>
                <c:pt idx="149">
                  <c:v>0.44595104239893857</c:v>
                </c:pt>
                <c:pt idx="150">
                  <c:v>0.44834942609515949</c:v>
                </c:pt>
                <c:pt idx="151">
                  <c:v>0.45140785898332325</c:v>
                </c:pt>
                <c:pt idx="152">
                  <c:v>0.45613847505251215</c:v>
                </c:pt>
                <c:pt idx="153">
                  <c:v>0.46353626141933901</c:v>
                </c:pt>
                <c:pt idx="154">
                  <c:v>0.4694020379478463</c:v>
                </c:pt>
                <c:pt idx="155">
                  <c:v>0.4793511360976872</c:v>
                </c:pt>
                <c:pt idx="156">
                  <c:v>0.48347851955974441</c:v>
                </c:pt>
                <c:pt idx="157">
                  <c:v>0.49708986882167139</c:v>
                </c:pt>
                <c:pt idx="158">
                  <c:v>0.51236236823633874</c:v>
                </c:pt>
                <c:pt idx="159">
                  <c:v>0.5192897516982562</c:v>
                </c:pt>
                <c:pt idx="160">
                  <c:v>0.52288821738130054</c:v>
                </c:pt>
                <c:pt idx="161">
                  <c:v>0.52872703209182248</c:v>
                </c:pt>
                <c:pt idx="162">
                  <c:v>0.53105648863920152</c:v>
                </c:pt>
                <c:pt idx="163">
                  <c:v>0.5357227219490337</c:v>
                </c:pt>
                <c:pt idx="164">
                  <c:v>0.56823416491003975</c:v>
                </c:pt>
                <c:pt idx="165">
                  <c:v>0.57081536659663357</c:v>
                </c:pt>
                <c:pt idx="166">
                  <c:v>0.87801193487960383</c:v>
                </c:pt>
                <c:pt idx="167">
                  <c:v>0.88356106816571867</c:v>
                </c:pt>
                <c:pt idx="168">
                  <c:v>0.88734819629897466</c:v>
                </c:pt>
                <c:pt idx="169">
                  <c:v>0.89196896228636646</c:v>
                </c:pt>
                <c:pt idx="170">
                  <c:v>0.89671551885714251</c:v>
                </c:pt>
                <c:pt idx="171">
                  <c:v>0.89885015226038867</c:v>
                </c:pt>
                <c:pt idx="172">
                  <c:v>0.90137182009821259</c:v>
                </c:pt>
                <c:pt idx="173">
                  <c:v>0.90328688217354625</c:v>
                </c:pt>
                <c:pt idx="174">
                  <c:v>0.90609581869291489</c:v>
                </c:pt>
                <c:pt idx="175">
                  <c:v>0.91011297727801299</c:v>
                </c:pt>
                <c:pt idx="176">
                  <c:v>0.9122541813070999</c:v>
                </c:pt>
                <c:pt idx="177">
                  <c:v>0.9142539470604234</c:v>
                </c:pt>
                <c:pt idx="178">
                  <c:v>0.91635002342492911</c:v>
                </c:pt>
                <c:pt idx="179">
                  <c:v>0.91773104942631711</c:v>
                </c:pt>
                <c:pt idx="180">
                  <c:v>0.91920495432190563</c:v>
                </c:pt>
                <c:pt idx="181">
                  <c:v>0.92074196533136288</c:v>
                </c:pt>
                <c:pt idx="182">
                  <c:v>0.92285913562914423</c:v>
                </c:pt>
                <c:pt idx="183">
                  <c:v>0.92523145935825291</c:v>
                </c:pt>
                <c:pt idx="184">
                  <c:v>0.92646227453735719</c:v>
                </c:pt>
                <c:pt idx="185">
                  <c:v>0.928007402201942</c:v>
                </c:pt>
                <c:pt idx="186">
                  <c:v>0.92920527055510149</c:v>
                </c:pt>
                <c:pt idx="187">
                  <c:v>0.93169334738801801</c:v>
                </c:pt>
                <c:pt idx="188">
                  <c:v>0.93244915671110462</c:v>
                </c:pt>
                <c:pt idx="189">
                  <c:v>0.93336427734842431</c:v>
                </c:pt>
                <c:pt idx="190">
                  <c:v>0.93512231201670026</c:v>
                </c:pt>
                <c:pt idx="191">
                  <c:v>0.93578729210572043</c:v>
                </c:pt>
                <c:pt idx="192">
                  <c:v>0.93652788709321655</c:v>
                </c:pt>
                <c:pt idx="193">
                  <c:v>0.93765536425419249</c:v>
                </c:pt>
                <c:pt idx="194">
                  <c:v>0.93948699929702428</c:v>
                </c:pt>
                <c:pt idx="195">
                  <c:v>0.94006616303609647</c:v>
                </c:pt>
                <c:pt idx="196">
                  <c:v>0.94218417662203535</c:v>
                </c:pt>
                <c:pt idx="197">
                  <c:v>0.94461494495173426</c:v>
                </c:pt>
                <c:pt idx="198">
                  <c:v>0.94609713047543487</c:v>
                </c:pt>
                <c:pt idx="199">
                  <c:v>0.9474745959241595</c:v>
                </c:pt>
                <c:pt idx="200">
                  <c:v>0.94819545561036023</c:v>
                </c:pt>
                <c:pt idx="201">
                  <c:v>0.95055414616992273</c:v>
                </c:pt>
                <c:pt idx="202">
                  <c:v>0.95170223705765622</c:v>
                </c:pt>
                <c:pt idx="203">
                  <c:v>0.95393299367531981</c:v>
                </c:pt>
                <c:pt idx="204">
                  <c:v>0.95480242445558972</c:v>
                </c:pt>
                <c:pt idx="205">
                  <c:v>0.95578815881915524</c:v>
                </c:pt>
                <c:pt idx="206">
                  <c:v>0.95722885921743206</c:v>
                </c:pt>
                <c:pt idx="207">
                  <c:v>0.95977324900431427</c:v>
                </c:pt>
                <c:pt idx="208">
                  <c:v>0.96174994143828663</c:v>
                </c:pt>
                <c:pt idx="209">
                  <c:v>0.96360284609981584</c:v>
                </c:pt>
                <c:pt idx="210">
                  <c:v>0.96546026001407093</c:v>
                </c:pt>
                <c:pt idx="211">
                  <c:v>0.9666781681890857</c:v>
                </c:pt>
                <c:pt idx="212">
                  <c:v>0.96802062543929779</c:v>
                </c:pt>
                <c:pt idx="213">
                  <c:v>0.96960884282022164</c:v>
                </c:pt>
                <c:pt idx="214">
                  <c:v>0.97118571093932182</c:v>
                </c:pt>
                <c:pt idx="215">
                  <c:v>0.97270607870714976</c:v>
                </c:pt>
                <c:pt idx="216">
                  <c:v>0.97493628484423311</c:v>
                </c:pt>
                <c:pt idx="217">
                  <c:v>0.97685749590050897</c:v>
                </c:pt>
                <c:pt idx="218">
                  <c:v>0.97871452330771724</c:v>
                </c:pt>
                <c:pt idx="219">
                  <c:v>0.97986781447632865</c:v>
                </c:pt>
                <c:pt idx="220">
                  <c:v>0.98118501991082852</c:v>
                </c:pt>
                <c:pt idx="221">
                  <c:v>0.9829910517687459</c:v>
                </c:pt>
                <c:pt idx="222">
                  <c:v>0.9841776879833315</c:v>
                </c:pt>
                <c:pt idx="223">
                  <c:v>0.98545706254399867</c:v>
                </c:pt>
                <c:pt idx="224">
                  <c:v>0.98674520965118973</c:v>
                </c:pt>
                <c:pt idx="225">
                  <c:v>0.98908847505244246</c:v>
                </c:pt>
                <c:pt idx="226">
                  <c:v>0.99072887092976281</c:v>
                </c:pt>
                <c:pt idx="227">
                  <c:v>0.99244947294423547</c:v>
                </c:pt>
                <c:pt idx="228">
                  <c:v>0.99299585382980204</c:v>
                </c:pt>
                <c:pt idx="229">
                  <c:v>0.99384947294471004</c:v>
                </c:pt>
                <c:pt idx="230">
                  <c:v>0.99490104239854205</c:v>
                </c:pt>
                <c:pt idx="231">
                  <c:v>0.99683856875156884</c:v>
                </c:pt>
                <c:pt idx="232">
                  <c:v>0.99832518154150662</c:v>
                </c:pt>
                <c:pt idx="233">
                  <c:v>0.99939597095335664</c:v>
                </c:pt>
                <c:pt idx="234">
                  <c:v>8.9012649351971618E-4</c:v>
                </c:pt>
                <c:pt idx="235">
                  <c:v>3.1142539237176692E-3</c:v>
                </c:pt>
                <c:pt idx="236">
                  <c:v>3.2385921761974856E-3</c:v>
                </c:pt>
                <c:pt idx="237">
                  <c:v>6.9042047317520172E-3</c:v>
                </c:pt>
                <c:pt idx="238">
                  <c:v>8.5224642773500392E-3</c:v>
                </c:pt>
                <c:pt idx="239">
                  <c:v>9.742258140056137E-3</c:v>
                </c:pt>
                <c:pt idx="240">
                  <c:v>1.4829128601803632E-2</c:v>
                </c:pt>
                <c:pt idx="241">
                  <c:v>1.6054884047600027E-2</c:v>
                </c:pt>
                <c:pt idx="242">
                  <c:v>1.8396029515207246E-2</c:v>
                </c:pt>
                <c:pt idx="243">
                  <c:v>1.9883251346803021E-2</c:v>
                </c:pt>
                <c:pt idx="244">
                  <c:v>2.1366268446772807E-2</c:v>
                </c:pt>
                <c:pt idx="245">
                  <c:v>2.2774853595919353E-2</c:v>
                </c:pt>
                <c:pt idx="246">
                  <c:v>2.7000058561688078E-2</c:v>
                </c:pt>
                <c:pt idx="247">
                  <c:v>2.9441110330441944E-2</c:v>
                </c:pt>
                <c:pt idx="248">
                  <c:v>3.2207203091861203E-2</c:v>
                </c:pt>
                <c:pt idx="249">
                  <c:v>3.5265226048107223E-2</c:v>
                </c:pt>
                <c:pt idx="250">
                  <c:v>3.6557367064746771E-2</c:v>
                </c:pt>
                <c:pt idx="251">
                  <c:v>4.0458936519021549E-2</c:v>
                </c:pt>
                <c:pt idx="252">
                  <c:v>4.1678531271985619E-2</c:v>
                </c:pt>
                <c:pt idx="253">
                  <c:v>5.1203677676179282E-2</c:v>
                </c:pt>
                <c:pt idx="254">
                  <c:v>5.211093933028188E-2</c:v>
                </c:pt>
                <c:pt idx="255">
                  <c:v>5.4561349262350234E-2</c:v>
                </c:pt>
                <c:pt idx="256">
                  <c:v>6.1422932771305838E-2</c:v>
                </c:pt>
                <c:pt idx="257">
                  <c:v>6.2618423518362221E-2</c:v>
                </c:pt>
                <c:pt idx="258">
                  <c:v>7.0962180838584743E-2</c:v>
                </c:pt>
                <c:pt idx="259">
                  <c:v>8.254950808127326E-2</c:v>
                </c:pt>
                <c:pt idx="260">
                  <c:v>9.3866034200262405E-2</c:v>
                </c:pt>
                <c:pt idx="261">
                  <c:v>0.13336122042634102</c:v>
                </c:pt>
                <c:pt idx="262">
                  <c:v>0.14746335207289007</c:v>
                </c:pt>
                <c:pt idx="263">
                  <c:v>0.15036959475269462</c:v>
                </c:pt>
                <c:pt idx="264">
                  <c:v>0.1632008901380555</c:v>
                </c:pt>
                <c:pt idx="265">
                  <c:v>0.16847242914056615</c:v>
                </c:pt>
                <c:pt idx="266">
                  <c:v>0.17666298899019495</c:v>
                </c:pt>
                <c:pt idx="267">
                  <c:v>0.18016951276667115</c:v>
                </c:pt>
                <c:pt idx="268">
                  <c:v>0.18137450222515916</c:v>
                </c:pt>
                <c:pt idx="269">
                  <c:v>0.18544390958071411</c:v>
                </c:pt>
                <c:pt idx="270">
                  <c:v>0.19126589365175306</c:v>
                </c:pt>
                <c:pt idx="271">
                  <c:v>0.19256008432907201</c:v>
                </c:pt>
                <c:pt idx="272">
                  <c:v>0.19659169594754999</c:v>
                </c:pt>
                <c:pt idx="273">
                  <c:v>0.22598006558912509</c:v>
                </c:pt>
                <c:pt idx="274">
                  <c:v>0.25250107753560691</c:v>
                </c:pt>
                <c:pt idx="275">
                  <c:v>0.28552711407847653</c:v>
                </c:pt>
                <c:pt idx="276">
                  <c:v>0.29158316936054263</c:v>
                </c:pt>
                <c:pt idx="277">
                  <c:v>0.30396848207989358</c:v>
                </c:pt>
                <c:pt idx="278">
                  <c:v>0.31564976575307391</c:v>
                </c:pt>
                <c:pt idx="279">
                  <c:v>0.31746319981255233</c:v>
                </c:pt>
                <c:pt idx="280">
                  <c:v>0.31916037713738099</c:v>
                </c:pt>
                <c:pt idx="281">
                  <c:v>0.32033193956449324</c:v>
                </c:pt>
                <c:pt idx="282">
                  <c:v>0.32728941204027784</c:v>
                </c:pt>
                <c:pt idx="283">
                  <c:v>0.32848427032080707</c:v>
                </c:pt>
                <c:pt idx="284">
                  <c:v>0.33097186694774727</c:v>
                </c:pt>
                <c:pt idx="285">
                  <c:v>0.33431708831093587</c:v>
                </c:pt>
                <c:pt idx="286">
                  <c:v>0.33961357460751174</c:v>
                </c:pt>
                <c:pt idx="287">
                  <c:v>0.35261200515356705</c:v>
                </c:pt>
                <c:pt idx="288">
                  <c:v>0.35337929257415901</c:v>
                </c:pt>
                <c:pt idx="289">
                  <c:v>0.36138410634782581</c:v>
                </c:pt>
                <c:pt idx="290">
                  <c:v>0.36593476223926835</c:v>
                </c:pt>
                <c:pt idx="291">
                  <c:v>0.36818244319534088</c:v>
                </c:pt>
                <c:pt idx="292">
                  <c:v>0.3708352307331122</c:v>
                </c:pt>
                <c:pt idx="293">
                  <c:v>0.37303483251359637</c:v>
                </c:pt>
                <c:pt idx="294">
                  <c:v>0.37484918013583801</c:v>
                </c:pt>
                <c:pt idx="295">
                  <c:v>0.38128403607410455</c:v>
                </c:pt>
                <c:pt idx="296">
                  <c:v>0.38610231904417702</c:v>
                </c:pt>
                <c:pt idx="297">
                  <c:v>0.39138629655669099</c:v>
                </c:pt>
                <c:pt idx="298">
                  <c:v>0.39289914499861389</c:v>
                </c:pt>
                <c:pt idx="299">
                  <c:v>0.39408353244332694</c:v>
                </c:pt>
                <c:pt idx="300">
                  <c:v>0.39635705083135697</c:v>
                </c:pt>
                <c:pt idx="301">
                  <c:v>0.39805986179439579</c:v>
                </c:pt>
                <c:pt idx="302">
                  <c:v>0.40216059967200124</c:v>
                </c:pt>
                <c:pt idx="303">
                  <c:v>0.40350767158575884</c:v>
                </c:pt>
                <c:pt idx="304">
                  <c:v>0.40578854532670761</c:v>
                </c:pt>
                <c:pt idx="305">
                  <c:v>0.40754074724757672</c:v>
                </c:pt>
                <c:pt idx="306">
                  <c:v>0.40929376903282666</c:v>
                </c:pt>
                <c:pt idx="307">
                  <c:v>0.41268656594075814</c:v>
                </c:pt>
                <c:pt idx="308">
                  <c:v>0.41397136331691442</c:v>
                </c:pt>
                <c:pt idx="309">
                  <c:v>0.41634433122498393</c:v>
                </c:pt>
                <c:pt idx="310">
                  <c:v>0.42094567814461392</c:v>
                </c:pt>
                <c:pt idx="311">
                  <c:v>0.42335605528216647</c:v>
                </c:pt>
                <c:pt idx="312">
                  <c:v>0.42688067463117818</c:v>
                </c:pt>
                <c:pt idx="313">
                  <c:v>0.43020648863904043</c:v>
                </c:pt>
                <c:pt idx="314">
                  <c:v>0.434498161161601</c:v>
                </c:pt>
                <c:pt idx="315">
                  <c:v>0.43806315296298948</c:v>
                </c:pt>
                <c:pt idx="316">
                  <c:v>0.44146790817494796</c:v>
                </c:pt>
                <c:pt idx="317">
                  <c:v>0.44315667603652287</c:v>
                </c:pt>
                <c:pt idx="318">
                  <c:v>0.44673747950327147</c:v>
                </c:pt>
                <c:pt idx="319">
                  <c:v>0.45796951276644471</c:v>
                </c:pt>
                <c:pt idx="320">
                  <c:v>0.46062068400086886</c:v>
                </c:pt>
                <c:pt idx="321">
                  <c:v>0.46298092059026708</c:v>
                </c:pt>
                <c:pt idx="322">
                  <c:v>0.46767460763649638</c:v>
                </c:pt>
                <c:pt idx="323">
                  <c:v>0.47780031623304886</c:v>
                </c:pt>
                <c:pt idx="324">
                  <c:v>0.48073430545791851</c:v>
                </c:pt>
                <c:pt idx="325">
                  <c:v>0.48190825720302222</c:v>
                </c:pt>
                <c:pt idx="326">
                  <c:v>0.48667208948250185</c:v>
                </c:pt>
                <c:pt idx="327">
                  <c:v>0.49127533380171329</c:v>
                </c:pt>
                <c:pt idx="328">
                  <c:v>0.49922040290443448</c:v>
                </c:pt>
                <c:pt idx="329">
                  <c:v>0.50182433825252026</c:v>
                </c:pt>
                <c:pt idx="330">
                  <c:v>0.50650438041676971</c:v>
                </c:pt>
                <c:pt idx="331">
                  <c:v>0.51701946591724557</c:v>
                </c:pt>
                <c:pt idx="332">
                  <c:v>0.57275825720330609</c:v>
                </c:pt>
                <c:pt idx="333">
                  <c:v>0.59924991801381111</c:v>
                </c:pt>
                <c:pt idx="334">
                  <c:v>0.60390639494029941</c:v>
                </c:pt>
                <c:pt idx="335">
                  <c:v>0.61202451393761415</c:v>
                </c:pt>
                <c:pt idx="336">
                  <c:v>0.66845589130964278</c:v>
                </c:pt>
                <c:pt idx="337">
                  <c:v>0.67565083157667871</c:v>
                </c:pt>
                <c:pt idx="338">
                  <c:v>0.70057430311568147</c:v>
                </c:pt>
                <c:pt idx="339">
                  <c:v>0.70241620988513276</c:v>
                </c:pt>
                <c:pt idx="340">
                  <c:v>0.70933671820120026</c:v>
                </c:pt>
                <c:pt idx="341">
                  <c:v>0.71420494260968503</c:v>
                </c:pt>
                <c:pt idx="342">
                  <c:v>0.71759467088336315</c:v>
                </c:pt>
                <c:pt idx="343">
                  <c:v>0.72351092761788394</c:v>
                </c:pt>
                <c:pt idx="344">
                  <c:v>0.73173457484212001</c:v>
                </c:pt>
                <c:pt idx="345">
                  <c:v>0.7422946357460809</c:v>
                </c:pt>
                <c:pt idx="346">
                  <c:v>0.75483373155281619</c:v>
                </c:pt>
                <c:pt idx="347">
                  <c:v>0.75626610447433507</c:v>
                </c:pt>
                <c:pt idx="348">
                  <c:v>0.76302875380653035</c:v>
                </c:pt>
                <c:pt idx="349">
                  <c:v>0.76880914734132944</c:v>
                </c:pt>
                <c:pt idx="350">
                  <c:v>0.77386705317414872</c:v>
                </c:pt>
                <c:pt idx="351">
                  <c:v>0.77716620988512553</c:v>
                </c:pt>
                <c:pt idx="352">
                  <c:v>0.78211755680501227</c:v>
                </c:pt>
                <c:pt idx="353">
                  <c:v>0.78550802295603006</c:v>
                </c:pt>
                <c:pt idx="354">
                  <c:v>0.78709560787042676</c:v>
                </c:pt>
                <c:pt idx="355">
                  <c:v>0.79134210587976028</c:v>
                </c:pt>
                <c:pt idx="356">
                  <c:v>0.79255036308279081</c:v>
                </c:pt>
                <c:pt idx="357">
                  <c:v>0.80013807683288363</c:v>
                </c:pt>
                <c:pt idx="358">
                  <c:v>0.80200474349963891</c:v>
                </c:pt>
                <c:pt idx="359">
                  <c:v>0.80538404778614314</c:v>
                </c:pt>
                <c:pt idx="360">
                  <c:v>0.80655744905121374</c:v>
                </c:pt>
                <c:pt idx="361">
                  <c:v>0.8077405012882668</c:v>
                </c:pt>
                <c:pt idx="362">
                  <c:v>0.81699246896211086</c:v>
                </c:pt>
                <c:pt idx="363">
                  <c:v>0.8182779690793982</c:v>
                </c:pt>
                <c:pt idx="364">
                  <c:v>0.83112589599450004</c:v>
                </c:pt>
                <c:pt idx="365">
                  <c:v>0.84863568751482354</c:v>
                </c:pt>
                <c:pt idx="366">
                  <c:v>0.86752367064877767</c:v>
                </c:pt>
                <c:pt idx="367">
                  <c:v>0.92114403841643622</c:v>
                </c:pt>
                <c:pt idx="368">
                  <c:v>1.8914148512759965E-2</c:v>
                </c:pt>
                <c:pt idx="369">
                  <c:v>2.0088603888705592E-2</c:v>
                </c:pt>
                <c:pt idx="370">
                  <c:v>3.5219817287618582E-2</c:v>
                </c:pt>
                <c:pt idx="371">
                  <c:v>4.9277676270722992E-2</c:v>
                </c:pt>
                <c:pt idx="372">
                  <c:v>5.6380756617681271E-2</c:v>
                </c:pt>
                <c:pt idx="373">
                  <c:v>7.1566900913708764E-2</c:v>
                </c:pt>
                <c:pt idx="374">
                  <c:v>8.4369840712344768E-2</c:v>
                </c:pt>
                <c:pt idx="375">
                  <c:v>9.0306102131417987E-2</c:v>
                </c:pt>
                <c:pt idx="376">
                  <c:v>9.3814570157210397E-2</c:v>
                </c:pt>
                <c:pt idx="377">
                  <c:v>0.10084313656576427</c:v>
                </c:pt>
                <c:pt idx="378">
                  <c:v>0.11058177559153037</c:v>
                </c:pt>
                <c:pt idx="379">
                  <c:v>0.11269014991792048</c:v>
                </c:pt>
                <c:pt idx="380">
                  <c:v>0.11970012883552528</c:v>
                </c:pt>
                <c:pt idx="381">
                  <c:v>0.12529864136812918</c:v>
                </c:pt>
                <c:pt idx="382">
                  <c:v>0.14948774888707206</c:v>
                </c:pt>
                <c:pt idx="383">
                  <c:v>0.17515648863928135</c:v>
                </c:pt>
                <c:pt idx="384">
                  <c:v>0.17632772312042633</c:v>
                </c:pt>
                <c:pt idx="385">
                  <c:v>0.18804413211536541</c:v>
                </c:pt>
                <c:pt idx="386">
                  <c:v>0.19925881939578005</c:v>
                </c:pt>
                <c:pt idx="387">
                  <c:v>0.20696151323503642</c:v>
                </c:pt>
                <c:pt idx="388">
                  <c:v>0.20932185523524893</c:v>
                </c:pt>
                <c:pt idx="389">
                  <c:v>0.22333988053412313</c:v>
                </c:pt>
                <c:pt idx="390">
                  <c:v>0.22953044038392889</c:v>
                </c:pt>
                <c:pt idx="391">
                  <c:v>0.23369118060439575</c:v>
                </c:pt>
                <c:pt idx="392">
                  <c:v>0.26526401967681323</c:v>
                </c:pt>
                <c:pt idx="393">
                  <c:v>0.27253338018278228</c:v>
                </c:pt>
                <c:pt idx="394">
                  <c:v>0.28423443429401729</c:v>
                </c:pt>
                <c:pt idx="395">
                  <c:v>0.29835456781471947</c:v>
                </c:pt>
                <c:pt idx="396">
                  <c:v>0.30435125322100376</c:v>
                </c:pt>
                <c:pt idx="397">
                  <c:v>0.3172890840944298</c:v>
                </c:pt>
                <c:pt idx="398">
                  <c:v>0.32267631763857807</c:v>
                </c:pt>
                <c:pt idx="399">
                  <c:v>0.33206727570856742</c:v>
                </c:pt>
                <c:pt idx="400">
                  <c:v>0.33677225345499195</c:v>
                </c:pt>
                <c:pt idx="401">
                  <c:v>0.33931828297009048</c:v>
                </c:pt>
                <c:pt idx="402">
                  <c:v>0.34728404778660504</c:v>
                </c:pt>
                <c:pt idx="403">
                  <c:v>0.35215966268421894</c:v>
                </c:pt>
                <c:pt idx="404">
                  <c:v>0.35775903021795941</c:v>
                </c:pt>
                <c:pt idx="405">
                  <c:v>0.37186850550499173</c:v>
                </c:pt>
                <c:pt idx="406">
                  <c:v>0.41713920121798509</c:v>
                </c:pt>
                <c:pt idx="407">
                  <c:v>0.42067351838817046</c:v>
                </c:pt>
                <c:pt idx="408">
                  <c:v>0.43120459123942467</c:v>
                </c:pt>
                <c:pt idx="409">
                  <c:v>0.44056081049415852</c:v>
                </c:pt>
                <c:pt idx="410">
                  <c:v>0.44525058561742981</c:v>
                </c:pt>
                <c:pt idx="411">
                  <c:v>0.45344467088296625</c:v>
                </c:pt>
                <c:pt idx="412">
                  <c:v>0.45544483485577558</c:v>
                </c:pt>
                <c:pt idx="413">
                  <c:v>0.46741295385317017</c:v>
                </c:pt>
                <c:pt idx="414">
                  <c:v>0.4825429491682165</c:v>
                </c:pt>
                <c:pt idx="415">
                  <c:v>0.4881815413445274</c:v>
                </c:pt>
                <c:pt idx="416">
                  <c:v>0.50723298196271926</c:v>
                </c:pt>
                <c:pt idx="417">
                  <c:v>0.52014361677220577</c:v>
                </c:pt>
                <c:pt idx="418">
                  <c:v>0.52365908877953515</c:v>
                </c:pt>
                <c:pt idx="419">
                  <c:v>0.52717568517234525</c:v>
                </c:pt>
                <c:pt idx="420">
                  <c:v>0.53419331225099143</c:v>
                </c:pt>
                <c:pt idx="421">
                  <c:v>0.53652409229304965</c:v>
                </c:pt>
                <c:pt idx="422">
                  <c:v>0.53991379714240395</c:v>
                </c:pt>
                <c:pt idx="423">
                  <c:v>0.54225582103547154</c:v>
                </c:pt>
                <c:pt idx="424">
                  <c:v>0.54547025064413646</c:v>
                </c:pt>
                <c:pt idx="425">
                  <c:v>0.55644223471566079</c:v>
                </c:pt>
                <c:pt idx="426">
                  <c:v>0.56061343405950836</c:v>
                </c:pt>
                <c:pt idx="427">
                  <c:v>0.58991766221610575</c:v>
                </c:pt>
                <c:pt idx="428">
                  <c:v>0.59108990395893812</c:v>
                </c:pt>
                <c:pt idx="429">
                  <c:v>0.60045815179175577</c:v>
                </c:pt>
                <c:pt idx="430">
                  <c:v>0.60744864136808729</c:v>
                </c:pt>
                <c:pt idx="431">
                  <c:v>0.6086261185291022</c:v>
                </c:pt>
                <c:pt idx="432">
                  <c:v>0.61102410400583906</c:v>
                </c:pt>
                <c:pt idx="433">
                  <c:v>0.61331944249260317</c:v>
                </c:pt>
                <c:pt idx="434">
                  <c:v>0.62381599906321128</c:v>
                </c:pt>
                <c:pt idx="435">
                  <c:v>0.62846553056924392</c:v>
                </c:pt>
                <c:pt idx="436">
                  <c:v>0.63199372218335625</c:v>
                </c:pt>
                <c:pt idx="437">
                  <c:v>0.64485432185550451</c:v>
                </c:pt>
                <c:pt idx="438">
                  <c:v>0.64755130007022643</c:v>
                </c:pt>
                <c:pt idx="439">
                  <c:v>0.65224080580915356</c:v>
                </c:pt>
                <c:pt idx="440">
                  <c:v>0.65341146638539271</c:v>
                </c:pt>
                <c:pt idx="441">
                  <c:v>0.65780196767389754</c:v>
                </c:pt>
                <c:pt idx="442">
                  <c:v>0.6605786835322327</c:v>
                </c:pt>
                <c:pt idx="443">
                  <c:v>0.66835536425418596</c:v>
                </c:pt>
                <c:pt idx="444">
                  <c:v>0.66973171702986178</c:v>
                </c:pt>
                <c:pt idx="445">
                  <c:v>0.67091795502441798</c:v>
                </c:pt>
                <c:pt idx="446">
                  <c:v>0.67561565940496493</c:v>
                </c:pt>
                <c:pt idx="447">
                  <c:v>0.67726899742313051</c:v>
                </c:pt>
                <c:pt idx="448">
                  <c:v>0.68122839072390207</c:v>
                </c:pt>
                <c:pt idx="449">
                  <c:v>0.68495083157669967</c:v>
                </c:pt>
                <c:pt idx="450">
                  <c:v>0.68840708596879452</c:v>
                </c:pt>
                <c:pt idx="451">
                  <c:v>0.69291622159751043</c:v>
                </c:pt>
                <c:pt idx="452">
                  <c:v>0.6941811782620988</c:v>
                </c:pt>
                <c:pt idx="453">
                  <c:v>0.69983386038906303</c:v>
                </c:pt>
                <c:pt idx="454">
                  <c:v>0.70362994846560412</c:v>
                </c:pt>
                <c:pt idx="455">
                  <c:v>0.70988496134937407</c:v>
                </c:pt>
                <c:pt idx="456">
                  <c:v>0.71510639494048434</c:v>
                </c:pt>
                <c:pt idx="457">
                  <c:v>0.71759214101648894</c:v>
                </c:pt>
                <c:pt idx="458">
                  <c:v>0.73280250644167566</c:v>
                </c:pt>
                <c:pt idx="459">
                  <c:v>0.74796225111272818</c:v>
                </c:pt>
                <c:pt idx="460">
                  <c:v>0.75154255094863132</c:v>
                </c:pt>
                <c:pt idx="461">
                  <c:v>0.75505844460085569</c:v>
                </c:pt>
                <c:pt idx="462">
                  <c:v>0.76677492386985691</c:v>
                </c:pt>
                <c:pt idx="463">
                  <c:v>0.77028389552594589</c:v>
                </c:pt>
                <c:pt idx="464">
                  <c:v>0.78167256968858112</c:v>
                </c:pt>
                <c:pt idx="465">
                  <c:v>0.78762273366154645</c:v>
                </c:pt>
                <c:pt idx="466">
                  <c:v>0.8317791520263178</c:v>
                </c:pt>
                <c:pt idx="467">
                  <c:v>0.83645758959965377</c:v>
                </c:pt>
                <c:pt idx="468">
                  <c:v>0.84113847505260608</c:v>
                </c:pt>
                <c:pt idx="469">
                  <c:v>0.85981501522621429</c:v>
                </c:pt>
                <c:pt idx="470">
                  <c:v>0.86689504567814524</c:v>
                </c:pt>
                <c:pt idx="471">
                  <c:v>0.87976481611629964</c:v>
                </c:pt>
                <c:pt idx="472">
                  <c:v>0.89144026704152779</c:v>
                </c:pt>
                <c:pt idx="473">
                  <c:v>0.89491583509002126</c:v>
                </c:pt>
                <c:pt idx="474">
                  <c:v>0.90434381588189794</c:v>
                </c:pt>
                <c:pt idx="475">
                  <c:v>0.90903450456793067</c:v>
                </c:pt>
                <c:pt idx="476">
                  <c:v>0.93008441086908888</c:v>
                </c:pt>
                <c:pt idx="477">
                  <c:v>0.93711939564292734</c:v>
                </c:pt>
                <c:pt idx="478">
                  <c:v>0.94413602717286693</c:v>
                </c:pt>
                <c:pt idx="479">
                  <c:v>0.9488167252285109</c:v>
                </c:pt>
                <c:pt idx="480">
                  <c:v>0.95350241274286063</c:v>
                </c:pt>
                <c:pt idx="481">
                  <c:v>0.95702100023417813</c:v>
                </c:pt>
                <c:pt idx="482">
                  <c:v>0.96052488873263897</c:v>
                </c:pt>
                <c:pt idx="483">
                  <c:v>0.97313913094376403</c:v>
                </c:pt>
                <c:pt idx="484">
                  <c:v>1.7384516280323226E-2</c:v>
                </c:pt>
                <c:pt idx="485">
                  <c:v>6.7771445303474565E-2</c:v>
                </c:pt>
                <c:pt idx="486">
                  <c:v>7.8335757788796201E-2</c:v>
                </c:pt>
                <c:pt idx="487">
                  <c:v>8.2899180135669326E-2</c:v>
                </c:pt>
                <c:pt idx="488">
                  <c:v>0.10043593347397817</c:v>
                </c:pt>
                <c:pt idx="489">
                  <c:v>0.10629939095800722</c:v>
                </c:pt>
                <c:pt idx="490">
                  <c:v>0.10813848676511739</c:v>
                </c:pt>
                <c:pt idx="491">
                  <c:v>0.1098911923168302</c:v>
                </c:pt>
                <c:pt idx="492">
                  <c:v>0.11571454673228487</c:v>
                </c:pt>
                <c:pt idx="493">
                  <c:v>0.12162286249709808</c:v>
                </c:pt>
                <c:pt idx="494">
                  <c:v>0.12753654251577373</c:v>
                </c:pt>
                <c:pt idx="495">
                  <c:v>0.14330104239892449</c:v>
                </c:pt>
                <c:pt idx="496">
                  <c:v>0.15680063246649212</c:v>
                </c:pt>
                <c:pt idx="497">
                  <c:v>0.16265065589126593</c:v>
                </c:pt>
                <c:pt idx="498">
                  <c:v>0.18030040993211927</c:v>
                </c:pt>
                <c:pt idx="499">
                  <c:v>0.19193199812582051</c:v>
                </c:pt>
                <c:pt idx="500">
                  <c:v>0.19895849144991828</c:v>
                </c:pt>
                <c:pt idx="501">
                  <c:v>0.211843136565804</c:v>
                </c:pt>
                <c:pt idx="502">
                  <c:v>0.26045149917986876</c:v>
                </c:pt>
                <c:pt idx="503">
                  <c:v>0.27332794565467822</c:v>
                </c:pt>
                <c:pt idx="504">
                  <c:v>0.28854845397025741</c:v>
                </c:pt>
                <c:pt idx="505">
                  <c:v>0.29205450925264387</c:v>
                </c:pt>
                <c:pt idx="506">
                  <c:v>0.29849292574357378</c:v>
                </c:pt>
                <c:pt idx="507">
                  <c:v>0.30259624033757149</c:v>
                </c:pt>
                <c:pt idx="508">
                  <c:v>0.31352427969052954</c:v>
                </c:pt>
                <c:pt idx="509">
                  <c:v>0.32248224408509074</c:v>
                </c:pt>
                <c:pt idx="510">
                  <c:v>0.33184137971407424</c:v>
                </c:pt>
                <c:pt idx="511">
                  <c:v>0.33536070508327853</c:v>
                </c:pt>
                <c:pt idx="512">
                  <c:v>0.34939631061141085</c:v>
                </c:pt>
                <c:pt idx="513">
                  <c:v>0.35290955727318618</c:v>
                </c:pt>
                <c:pt idx="514">
                  <c:v>0.36344262122295135</c:v>
                </c:pt>
                <c:pt idx="515">
                  <c:v>0.36696426563608853</c:v>
                </c:pt>
                <c:pt idx="516">
                  <c:v>0.37983249004441078</c:v>
                </c:pt>
                <c:pt idx="517">
                  <c:v>0.38451732255817106</c:v>
                </c:pt>
                <c:pt idx="518">
                  <c:v>0.41773516045901715</c:v>
                </c:pt>
                <c:pt idx="519">
                  <c:v>0.43288306394929421</c:v>
                </c:pt>
                <c:pt idx="520">
                  <c:v>0.43605445069081128</c:v>
                </c:pt>
                <c:pt idx="521">
                  <c:v>0.44482801592895527</c:v>
                </c:pt>
                <c:pt idx="522">
                  <c:v>0.44785538767886734</c:v>
                </c:pt>
                <c:pt idx="523">
                  <c:v>0.45070797610704361</c:v>
                </c:pt>
                <c:pt idx="524">
                  <c:v>0.45368921293068354</c:v>
                </c:pt>
                <c:pt idx="525">
                  <c:v>0.45595722651673398</c:v>
                </c:pt>
                <c:pt idx="526">
                  <c:v>0.462367580229607</c:v>
                </c:pt>
                <c:pt idx="527">
                  <c:v>0.49641883345052662</c:v>
                </c:pt>
                <c:pt idx="528">
                  <c:v>0.49794646287179845</c:v>
                </c:pt>
                <c:pt idx="529">
                  <c:v>0.5092842234716386</c:v>
                </c:pt>
                <c:pt idx="530">
                  <c:v>0.51407392832037857</c:v>
                </c:pt>
                <c:pt idx="531">
                  <c:v>0.53251802529873515</c:v>
                </c:pt>
                <c:pt idx="532">
                  <c:v>0.54683676505030476</c:v>
                </c:pt>
                <c:pt idx="533">
                  <c:v>0.55803019442499746</c:v>
                </c:pt>
                <c:pt idx="534">
                  <c:v>0.56322772311994385</c:v>
                </c:pt>
                <c:pt idx="535">
                  <c:v>0.57503272429151053</c:v>
                </c:pt>
                <c:pt idx="536">
                  <c:v>0.5785229210588021</c:v>
                </c:pt>
                <c:pt idx="537">
                  <c:v>0.59014791520288412</c:v>
                </c:pt>
                <c:pt idx="538">
                  <c:v>0.59541732255822311</c:v>
                </c:pt>
                <c:pt idx="539">
                  <c:v>0.60186120871383508</c:v>
                </c:pt>
                <c:pt idx="540">
                  <c:v>0.60419989458884515</c:v>
                </c:pt>
                <c:pt idx="541">
                  <c:v>0.61240462637616844</c:v>
                </c:pt>
                <c:pt idx="542">
                  <c:v>0.61363008901383864</c:v>
                </c:pt>
                <c:pt idx="543">
                  <c:v>0.6252949988286467</c:v>
                </c:pt>
                <c:pt idx="544">
                  <c:v>0.63583026469909143</c:v>
                </c:pt>
                <c:pt idx="545">
                  <c:v>0.70316808386050411</c:v>
                </c:pt>
                <c:pt idx="546">
                  <c:v>0.71135920590314683</c:v>
                </c:pt>
                <c:pt idx="547">
                  <c:v>0.73358759662700734</c:v>
                </c:pt>
                <c:pt idx="548">
                  <c:v>0.7347797259311406</c:v>
                </c:pt>
                <c:pt idx="549">
                  <c:v>0.74295792925725834</c:v>
                </c:pt>
                <c:pt idx="550">
                  <c:v>0.75817542750075262</c:v>
                </c:pt>
                <c:pt idx="551">
                  <c:v>0.76870925275218127</c:v>
                </c:pt>
                <c:pt idx="552">
                  <c:v>0.7722245139378785</c:v>
                </c:pt>
                <c:pt idx="553">
                  <c:v>0.78041421878637252</c:v>
                </c:pt>
                <c:pt idx="554">
                  <c:v>0.79328567580247977</c:v>
                </c:pt>
                <c:pt idx="555">
                  <c:v>0.80030954556099587</c:v>
                </c:pt>
                <c:pt idx="556">
                  <c:v>0.80382199578380309</c:v>
                </c:pt>
                <c:pt idx="557">
                  <c:v>0.8152670648863527</c:v>
                </c:pt>
                <c:pt idx="558">
                  <c:v>0.86119318341530615</c:v>
                </c:pt>
                <c:pt idx="559">
                  <c:v>0.86238250175709652</c:v>
                </c:pt>
                <c:pt idx="560">
                  <c:v>0.88113041695970651</c:v>
                </c:pt>
                <c:pt idx="561">
                  <c:v>0.89944046615143236</c:v>
                </c:pt>
                <c:pt idx="562">
                  <c:v>0.90887014523314846</c:v>
                </c:pt>
                <c:pt idx="563">
                  <c:v>0.92727365893641078</c:v>
                </c:pt>
                <c:pt idx="564">
                  <c:v>0.95268639025506729</c:v>
                </c:pt>
                <c:pt idx="565">
                  <c:v>0.96615210822204389</c:v>
                </c:pt>
                <c:pt idx="566">
                  <c:v>0.98018886155998075</c:v>
                </c:pt>
                <c:pt idx="567">
                  <c:v>0.99189234012650829</c:v>
                </c:pt>
                <c:pt idx="568">
                  <c:v>0.9975657531040234</c:v>
                </c:pt>
                <c:pt idx="569">
                  <c:v>8.3741274302155944E-3</c:v>
                </c:pt>
                <c:pt idx="570">
                  <c:v>1.537459592395507E-2</c:v>
                </c:pt>
                <c:pt idx="571">
                  <c:v>3.2877172640020547E-2</c:v>
                </c:pt>
                <c:pt idx="572">
                  <c:v>3.4047540407595278E-2</c:v>
                </c:pt>
                <c:pt idx="573">
                  <c:v>4.5754263293247277E-2</c:v>
                </c:pt>
                <c:pt idx="574">
                  <c:v>6.099275005865934E-2</c:v>
                </c:pt>
                <c:pt idx="575">
                  <c:v>6.4510295150984831E-2</c:v>
                </c:pt>
              </c:numCache>
            </c:numRef>
          </c:xVal>
          <c:yVal>
            <c:numRef>
              <c:f>V!$H$1:$H$576</c:f>
              <c:numCache>
                <c:formatCode>General</c:formatCode>
                <c:ptCount val="576"/>
                <c:pt idx="0">
                  <c:v>11.05</c:v>
                </c:pt>
                <c:pt idx="1">
                  <c:v>10.61</c:v>
                </c:pt>
                <c:pt idx="2">
                  <c:v>11.2</c:v>
                </c:pt>
                <c:pt idx="3">
                  <c:v>11</c:v>
                </c:pt>
                <c:pt idx="4">
                  <c:v>11.5</c:v>
                </c:pt>
                <c:pt idx="5">
                  <c:v>11.3</c:v>
                </c:pt>
                <c:pt idx="6">
                  <c:v>11.3</c:v>
                </c:pt>
                <c:pt idx="7">
                  <c:v>11.1</c:v>
                </c:pt>
                <c:pt idx="8">
                  <c:v>10.685</c:v>
                </c:pt>
                <c:pt idx="9">
                  <c:v>10.975</c:v>
                </c:pt>
                <c:pt idx="10">
                  <c:v>10.87</c:v>
                </c:pt>
                <c:pt idx="11">
                  <c:v>10.795999999999999</c:v>
                </c:pt>
                <c:pt idx="12">
                  <c:v>10.72</c:v>
                </c:pt>
                <c:pt idx="13">
                  <c:v>10.771000000000001</c:v>
                </c:pt>
                <c:pt idx="14">
                  <c:v>10.836333</c:v>
                </c:pt>
                <c:pt idx="15">
                  <c:v>10.842333</c:v>
                </c:pt>
                <c:pt idx="16">
                  <c:v>10.86</c:v>
                </c:pt>
                <c:pt idx="17">
                  <c:v>10.8545</c:v>
                </c:pt>
                <c:pt idx="18">
                  <c:v>10.856999999999999</c:v>
                </c:pt>
                <c:pt idx="19">
                  <c:v>10.843999999999999</c:v>
                </c:pt>
                <c:pt idx="20">
                  <c:v>10.874000000000001</c:v>
                </c:pt>
                <c:pt idx="21">
                  <c:v>11.1</c:v>
                </c:pt>
                <c:pt idx="22">
                  <c:v>11.1</c:v>
                </c:pt>
                <c:pt idx="23">
                  <c:v>11.1</c:v>
                </c:pt>
                <c:pt idx="24">
                  <c:v>11.3</c:v>
                </c:pt>
                <c:pt idx="25">
                  <c:v>11.1</c:v>
                </c:pt>
                <c:pt idx="26">
                  <c:v>10.984999999999999</c:v>
                </c:pt>
                <c:pt idx="27">
                  <c:v>11.1</c:v>
                </c:pt>
                <c:pt idx="28">
                  <c:v>11.1</c:v>
                </c:pt>
                <c:pt idx="29">
                  <c:v>11.4</c:v>
                </c:pt>
                <c:pt idx="30">
                  <c:v>10.74</c:v>
                </c:pt>
                <c:pt idx="31">
                  <c:v>11.2</c:v>
                </c:pt>
                <c:pt idx="32">
                  <c:v>10.7</c:v>
                </c:pt>
                <c:pt idx="33">
                  <c:v>10.882</c:v>
                </c:pt>
                <c:pt idx="34">
                  <c:v>10.885999999999999</c:v>
                </c:pt>
                <c:pt idx="35">
                  <c:v>10.866</c:v>
                </c:pt>
                <c:pt idx="36">
                  <c:v>10.8725</c:v>
                </c:pt>
                <c:pt idx="37">
                  <c:v>10.858000000000001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11.1</c:v>
                </c:pt>
                <c:pt idx="42">
                  <c:v>11.2</c:v>
                </c:pt>
                <c:pt idx="43">
                  <c:v>11.01</c:v>
                </c:pt>
                <c:pt idx="44">
                  <c:v>11.05</c:v>
                </c:pt>
                <c:pt idx="45">
                  <c:v>10.99</c:v>
                </c:pt>
                <c:pt idx="46">
                  <c:v>10</c:v>
                </c:pt>
                <c:pt idx="47">
                  <c:v>9.9</c:v>
                </c:pt>
                <c:pt idx="48">
                  <c:v>9.8000000000000007</c:v>
                </c:pt>
                <c:pt idx="49">
                  <c:v>9.9199129999999993</c:v>
                </c:pt>
                <c:pt idx="50">
                  <c:v>9.6851109999999991</c:v>
                </c:pt>
                <c:pt idx="51">
                  <c:v>9.6965020000000006</c:v>
                </c:pt>
                <c:pt idx="52">
                  <c:v>9.6249939999999992</c:v>
                </c:pt>
                <c:pt idx="53">
                  <c:v>9.6805269999999997</c:v>
                </c:pt>
                <c:pt idx="54">
                  <c:v>9.6053289999999993</c:v>
                </c:pt>
                <c:pt idx="55">
                  <c:v>9.5685000000000002</c:v>
                </c:pt>
                <c:pt idx="56">
                  <c:v>9.6180000000000003</c:v>
                </c:pt>
                <c:pt idx="57">
                  <c:v>9.8718310000000002</c:v>
                </c:pt>
                <c:pt idx="58">
                  <c:v>9.6732619999999994</c:v>
                </c:pt>
                <c:pt idx="59">
                  <c:v>9.5482899999999997</c:v>
                </c:pt>
                <c:pt idx="60">
                  <c:v>9.5175999999999998</c:v>
                </c:pt>
                <c:pt idx="61">
                  <c:v>9.5618569999999998</c:v>
                </c:pt>
                <c:pt idx="62">
                  <c:v>9.5804620000000007</c:v>
                </c:pt>
                <c:pt idx="63">
                  <c:v>9.5381429999999998</c:v>
                </c:pt>
                <c:pt idx="64">
                  <c:v>9.5375619999999994</c:v>
                </c:pt>
                <c:pt idx="65">
                  <c:v>9.5631199999999996</c:v>
                </c:pt>
                <c:pt idx="66">
                  <c:v>9.5613159999999997</c:v>
                </c:pt>
                <c:pt idx="67">
                  <c:v>9.6277000000000008</c:v>
                </c:pt>
                <c:pt idx="68">
                  <c:v>9.5438430000000007</c:v>
                </c:pt>
                <c:pt idx="69">
                  <c:v>9.5688499999999994</c:v>
                </c:pt>
                <c:pt idx="70">
                  <c:v>9.5765779999999996</c:v>
                </c:pt>
                <c:pt idx="71">
                  <c:v>9.5406049999999993</c:v>
                </c:pt>
                <c:pt idx="72">
                  <c:v>9.5505709999999997</c:v>
                </c:pt>
                <c:pt idx="73">
                  <c:v>9.5902499999999993</c:v>
                </c:pt>
                <c:pt idx="74">
                  <c:v>9.5050910000000002</c:v>
                </c:pt>
                <c:pt idx="75">
                  <c:v>9.5271000000000008</c:v>
                </c:pt>
                <c:pt idx="76">
                  <c:v>9.7756030000000003</c:v>
                </c:pt>
                <c:pt idx="77">
                  <c:v>9.5265000000000004</c:v>
                </c:pt>
                <c:pt idx="78">
                  <c:v>9.521217</c:v>
                </c:pt>
                <c:pt idx="79">
                  <c:v>9.8710000000000004</c:v>
                </c:pt>
                <c:pt idx="80">
                  <c:v>9.5558999999999994</c:v>
                </c:pt>
                <c:pt idx="81">
                  <c:v>9.5856919999999999</c:v>
                </c:pt>
                <c:pt idx="82">
                  <c:v>9.5806909999999998</c:v>
                </c:pt>
                <c:pt idx="83">
                  <c:v>9.6164670000000001</c:v>
                </c:pt>
                <c:pt idx="84">
                  <c:v>9.5639780000000005</c:v>
                </c:pt>
                <c:pt idx="85">
                  <c:v>9.5694320000000008</c:v>
                </c:pt>
                <c:pt idx="86">
                  <c:v>9.6039999999999992</c:v>
                </c:pt>
                <c:pt idx="87">
                  <c:v>9.5256170000000004</c:v>
                </c:pt>
                <c:pt idx="88">
                  <c:v>9.5378889999999998</c:v>
                </c:pt>
                <c:pt idx="89">
                  <c:v>9.5167999999999999</c:v>
                </c:pt>
                <c:pt idx="90">
                  <c:v>9.5585559999999994</c:v>
                </c:pt>
                <c:pt idx="91">
                  <c:v>9.5676469999999991</c:v>
                </c:pt>
                <c:pt idx="92">
                  <c:v>9.5367230000000003</c:v>
                </c:pt>
                <c:pt idx="93">
                  <c:v>9.5536670000000008</c:v>
                </c:pt>
                <c:pt idx="94">
                  <c:v>9.5599000000000007</c:v>
                </c:pt>
                <c:pt idx="95">
                  <c:v>9.576727</c:v>
                </c:pt>
                <c:pt idx="96">
                  <c:v>9.5719999999999992</c:v>
                </c:pt>
                <c:pt idx="97">
                  <c:v>9.5670000000000002</c:v>
                </c:pt>
                <c:pt idx="98">
                  <c:v>9.495571</c:v>
                </c:pt>
                <c:pt idx="99">
                  <c:v>9.6164290000000001</c:v>
                </c:pt>
                <c:pt idx="100">
                  <c:v>9.5315560000000001</c:v>
                </c:pt>
                <c:pt idx="101">
                  <c:v>9.584111</c:v>
                </c:pt>
                <c:pt idx="102">
                  <c:v>9.7467109999999995</c:v>
                </c:pt>
                <c:pt idx="103">
                  <c:v>9.6823750000000004</c:v>
                </c:pt>
                <c:pt idx="104">
                  <c:v>9.6022999999999996</c:v>
                </c:pt>
                <c:pt idx="105">
                  <c:v>9.5814439999999994</c:v>
                </c:pt>
                <c:pt idx="106">
                  <c:v>9.6318889999999993</c:v>
                </c:pt>
                <c:pt idx="107">
                  <c:v>9.6</c:v>
                </c:pt>
                <c:pt idx="108">
                  <c:v>9.5577140000000007</c:v>
                </c:pt>
                <c:pt idx="109">
                  <c:v>9.5677140000000005</c:v>
                </c:pt>
                <c:pt idx="110">
                  <c:v>9.5867500000000003</c:v>
                </c:pt>
                <c:pt idx="111">
                  <c:v>9.6446670000000001</c:v>
                </c:pt>
                <c:pt idx="112">
                  <c:v>9.6180000000000003</c:v>
                </c:pt>
                <c:pt idx="113">
                  <c:v>9.5739999999999998</c:v>
                </c:pt>
                <c:pt idx="114">
                  <c:v>9.5954999999999995</c:v>
                </c:pt>
                <c:pt idx="115">
                  <c:v>9.6084999999999994</c:v>
                </c:pt>
                <c:pt idx="116">
                  <c:v>9.6001670000000008</c:v>
                </c:pt>
                <c:pt idx="117">
                  <c:v>9.6310000000000002</c:v>
                </c:pt>
                <c:pt idx="118">
                  <c:v>9.8804999999999996</c:v>
                </c:pt>
                <c:pt idx="119">
                  <c:v>9.7776359999999993</c:v>
                </c:pt>
                <c:pt idx="120">
                  <c:v>9.6745710000000003</c:v>
                </c:pt>
                <c:pt idx="121">
                  <c:v>9.6775000000000002</c:v>
                </c:pt>
                <c:pt idx="122">
                  <c:v>9.7448329999999999</c:v>
                </c:pt>
                <c:pt idx="123">
                  <c:v>9.7409999999999997</c:v>
                </c:pt>
                <c:pt idx="124">
                  <c:v>10.007199999999999</c:v>
                </c:pt>
                <c:pt idx="125">
                  <c:v>9.8040000000000003</c:v>
                </c:pt>
                <c:pt idx="126">
                  <c:v>9.7403329999999997</c:v>
                </c:pt>
                <c:pt idx="127">
                  <c:v>9.702833</c:v>
                </c:pt>
                <c:pt idx="128">
                  <c:v>9.7026669999999999</c:v>
                </c:pt>
                <c:pt idx="129">
                  <c:v>9.6958000000000002</c:v>
                </c:pt>
                <c:pt idx="130">
                  <c:v>9.6844999999999999</c:v>
                </c:pt>
                <c:pt idx="131">
                  <c:v>9.7117500000000003</c:v>
                </c:pt>
                <c:pt idx="132">
                  <c:v>9.8000000000000007</c:v>
                </c:pt>
                <c:pt idx="133">
                  <c:v>9.7336670000000005</c:v>
                </c:pt>
                <c:pt idx="134">
                  <c:v>9.7164999999999999</c:v>
                </c:pt>
                <c:pt idx="135">
                  <c:v>9.6842500000000005</c:v>
                </c:pt>
                <c:pt idx="136">
                  <c:v>9.6763329999999996</c:v>
                </c:pt>
                <c:pt idx="137">
                  <c:v>9.6419999999999995</c:v>
                </c:pt>
                <c:pt idx="138">
                  <c:v>9.6443329999999996</c:v>
                </c:pt>
                <c:pt idx="139">
                  <c:v>9.9760000000000009</c:v>
                </c:pt>
                <c:pt idx="140">
                  <c:v>10.016</c:v>
                </c:pt>
                <c:pt idx="141">
                  <c:v>9.9939999999999998</c:v>
                </c:pt>
                <c:pt idx="142">
                  <c:v>9.9949999999999992</c:v>
                </c:pt>
                <c:pt idx="143">
                  <c:v>10</c:v>
                </c:pt>
                <c:pt idx="144">
                  <c:v>9.9830000000000005</c:v>
                </c:pt>
                <c:pt idx="145">
                  <c:v>9.98</c:v>
                </c:pt>
                <c:pt idx="146">
                  <c:v>9.9659999999999993</c:v>
                </c:pt>
                <c:pt idx="147">
                  <c:v>10.156667000000001</c:v>
                </c:pt>
                <c:pt idx="148">
                  <c:v>10.227</c:v>
                </c:pt>
                <c:pt idx="149">
                  <c:v>10.214</c:v>
                </c:pt>
                <c:pt idx="150">
                  <c:v>10.19425</c:v>
                </c:pt>
                <c:pt idx="151">
                  <c:v>10.3125</c:v>
                </c:pt>
                <c:pt idx="152">
                  <c:v>10.317857</c:v>
                </c:pt>
                <c:pt idx="153">
                  <c:v>10.336</c:v>
                </c:pt>
                <c:pt idx="154">
                  <c:v>10.374333</c:v>
                </c:pt>
                <c:pt idx="155">
                  <c:v>10.3</c:v>
                </c:pt>
                <c:pt idx="156">
                  <c:v>10.315</c:v>
                </c:pt>
                <c:pt idx="157">
                  <c:v>10.404500000000001</c:v>
                </c:pt>
                <c:pt idx="158">
                  <c:v>10.304</c:v>
                </c:pt>
                <c:pt idx="159">
                  <c:v>10.391375</c:v>
                </c:pt>
                <c:pt idx="160">
                  <c:v>10.388</c:v>
                </c:pt>
                <c:pt idx="161">
                  <c:v>10.433</c:v>
                </c:pt>
                <c:pt idx="162">
                  <c:v>10.4992</c:v>
                </c:pt>
                <c:pt idx="163">
                  <c:v>10.494</c:v>
                </c:pt>
                <c:pt idx="164">
                  <c:v>10.35</c:v>
                </c:pt>
                <c:pt idx="165">
                  <c:v>10.444000000000001</c:v>
                </c:pt>
                <c:pt idx="166">
                  <c:v>10.611000000000001</c:v>
                </c:pt>
                <c:pt idx="167">
                  <c:v>10.590999999999999</c:v>
                </c:pt>
                <c:pt idx="168">
                  <c:v>10.613</c:v>
                </c:pt>
                <c:pt idx="169">
                  <c:v>10.416</c:v>
                </c:pt>
                <c:pt idx="170">
                  <c:v>10.314</c:v>
                </c:pt>
                <c:pt idx="171">
                  <c:v>10.292</c:v>
                </c:pt>
                <c:pt idx="172">
                  <c:v>10.298</c:v>
                </c:pt>
                <c:pt idx="173">
                  <c:v>10.284667000000001</c:v>
                </c:pt>
                <c:pt idx="174">
                  <c:v>10.234</c:v>
                </c:pt>
                <c:pt idx="175">
                  <c:v>10.2235</c:v>
                </c:pt>
                <c:pt idx="176">
                  <c:v>10.215999999999999</c:v>
                </c:pt>
                <c:pt idx="177">
                  <c:v>10.208</c:v>
                </c:pt>
                <c:pt idx="178">
                  <c:v>10.1815</c:v>
                </c:pt>
                <c:pt idx="179">
                  <c:v>10.177</c:v>
                </c:pt>
                <c:pt idx="180">
                  <c:v>10.170199999999999</c:v>
                </c:pt>
                <c:pt idx="181">
                  <c:v>10.111499999999999</c:v>
                </c:pt>
                <c:pt idx="182">
                  <c:v>9.9814000000000007</c:v>
                </c:pt>
                <c:pt idx="183">
                  <c:v>9.8277999999999999</c:v>
                </c:pt>
                <c:pt idx="184">
                  <c:v>9.8203999999999994</c:v>
                </c:pt>
                <c:pt idx="185">
                  <c:v>9.8617270000000001</c:v>
                </c:pt>
                <c:pt idx="186">
                  <c:v>9.8012999999999995</c:v>
                </c:pt>
                <c:pt idx="187">
                  <c:v>9.9305289999999999</c:v>
                </c:pt>
                <c:pt idx="188">
                  <c:v>9.9442500000000003</c:v>
                </c:pt>
                <c:pt idx="189">
                  <c:v>9.9614809999999991</c:v>
                </c:pt>
                <c:pt idx="190">
                  <c:v>10.027068</c:v>
                </c:pt>
                <c:pt idx="191">
                  <c:v>10.041974</c:v>
                </c:pt>
                <c:pt idx="192">
                  <c:v>10.064026</c:v>
                </c:pt>
                <c:pt idx="193">
                  <c:v>10.093</c:v>
                </c:pt>
                <c:pt idx="194">
                  <c:v>10.140732</c:v>
                </c:pt>
                <c:pt idx="195">
                  <c:v>10.125719999999999</c:v>
                </c:pt>
                <c:pt idx="196">
                  <c:v>10.173500000000001</c:v>
                </c:pt>
                <c:pt idx="197">
                  <c:v>10.2395</c:v>
                </c:pt>
                <c:pt idx="198">
                  <c:v>10.264714</c:v>
                </c:pt>
                <c:pt idx="199">
                  <c:v>10.2773</c:v>
                </c:pt>
                <c:pt idx="200">
                  <c:v>10.305999999999999</c:v>
                </c:pt>
                <c:pt idx="201">
                  <c:v>10.375400000000001</c:v>
                </c:pt>
                <c:pt idx="202">
                  <c:v>10.381686</c:v>
                </c:pt>
                <c:pt idx="203">
                  <c:v>10.500636</c:v>
                </c:pt>
                <c:pt idx="204">
                  <c:v>10.527528999999999</c:v>
                </c:pt>
                <c:pt idx="205">
                  <c:v>10.5465</c:v>
                </c:pt>
                <c:pt idx="206">
                  <c:v>10.583</c:v>
                </c:pt>
                <c:pt idx="207">
                  <c:v>10.728</c:v>
                </c:pt>
                <c:pt idx="208">
                  <c:v>10.779332999999999</c:v>
                </c:pt>
                <c:pt idx="209">
                  <c:v>10.893000000000001</c:v>
                </c:pt>
                <c:pt idx="210">
                  <c:v>10.9582</c:v>
                </c:pt>
                <c:pt idx="211">
                  <c:v>10.976375000000001</c:v>
                </c:pt>
                <c:pt idx="212">
                  <c:v>11.016</c:v>
                </c:pt>
                <c:pt idx="213">
                  <c:v>11.0482</c:v>
                </c:pt>
                <c:pt idx="214">
                  <c:v>11.053713999999999</c:v>
                </c:pt>
                <c:pt idx="215">
                  <c:v>11.02</c:v>
                </c:pt>
                <c:pt idx="216">
                  <c:v>11.08675</c:v>
                </c:pt>
                <c:pt idx="217">
                  <c:v>11.1145</c:v>
                </c:pt>
                <c:pt idx="218">
                  <c:v>11.133333</c:v>
                </c:pt>
                <c:pt idx="219">
                  <c:v>11.129667</c:v>
                </c:pt>
                <c:pt idx="220">
                  <c:v>11.151332999999999</c:v>
                </c:pt>
                <c:pt idx="221">
                  <c:v>11.155799999999999</c:v>
                </c:pt>
                <c:pt idx="222">
                  <c:v>11.169045000000001</c:v>
                </c:pt>
                <c:pt idx="223">
                  <c:v>11.165006</c:v>
                </c:pt>
                <c:pt idx="224">
                  <c:v>11.161</c:v>
                </c:pt>
                <c:pt idx="225">
                  <c:v>11.130024000000001</c:v>
                </c:pt>
                <c:pt idx="226">
                  <c:v>11.141667</c:v>
                </c:pt>
                <c:pt idx="227">
                  <c:v>11.130042</c:v>
                </c:pt>
                <c:pt idx="228">
                  <c:v>11.101191999999999</c:v>
                </c:pt>
                <c:pt idx="229">
                  <c:v>11.081935</c:v>
                </c:pt>
                <c:pt idx="230">
                  <c:v>11.097757</c:v>
                </c:pt>
                <c:pt idx="231">
                  <c:v>11.096500000000001</c:v>
                </c:pt>
                <c:pt idx="232">
                  <c:v>11.112</c:v>
                </c:pt>
                <c:pt idx="233">
                  <c:v>11.078625000000001</c:v>
                </c:pt>
                <c:pt idx="234">
                  <c:v>11.034000000000001</c:v>
                </c:pt>
                <c:pt idx="235">
                  <c:v>11.023389</c:v>
                </c:pt>
                <c:pt idx="236">
                  <c:v>10.9816</c:v>
                </c:pt>
                <c:pt idx="237">
                  <c:v>10.992857000000001</c:v>
                </c:pt>
                <c:pt idx="238">
                  <c:v>10.943199999999999</c:v>
                </c:pt>
                <c:pt idx="239">
                  <c:v>10.930400000000001</c:v>
                </c:pt>
                <c:pt idx="240">
                  <c:v>10.776</c:v>
                </c:pt>
                <c:pt idx="241">
                  <c:v>10.727</c:v>
                </c:pt>
                <c:pt idx="242">
                  <c:v>10.736800000000001</c:v>
                </c:pt>
                <c:pt idx="243">
                  <c:v>10.724</c:v>
                </c:pt>
                <c:pt idx="244">
                  <c:v>10.720889</c:v>
                </c:pt>
                <c:pt idx="245">
                  <c:v>10.694333</c:v>
                </c:pt>
                <c:pt idx="246">
                  <c:v>10.664999999999999</c:v>
                </c:pt>
                <c:pt idx="247">
                  <c:v>10.669667</c:v>
                </c:pt>
                <c:pt idx="248">
                  <c:v>10.7034</c:v>
                </c:pt>
                <c:pt idx="249">
                  <c:v>10.673667</c:v>
                </c:pt>
                <c:pt idx="250">
                  <c:v>10.678966000000001</c:v>
                </c:pt>
                <c:pt idx="251">
                  <c:v>10.672000000000001</c:v>
                </c:pt>
                <c:pt idx="252">
                  <c:v>10.646333</c:v>
                </c:pt>
                <c:pt idx="253">
                  <c:v>10.66475</c:v>
                </c:pt>
                <c:pt idx="254">
                  <c:v>10.6675</c:v>
                </c:pt>
                <c:pt idx="255">
                  <c:v>10.611000000000001</c:v>
                </c:pt>
                <c:pt idx="256">
                  <c:v>10.653</c:v>
                </c:pt>
                <c:pt idx="257">
                  <c:v>10.661667</c:v>
                </c:pt>
                <c:pt idx="258">
                  <c:v>10.66</c:v>
                </c:pt>
                <c:pt idx="259">
                  <c:v>10.593</c:v>
                </c:pt>
                <c:pt idx="260">
                  <c:v>10.473000000000001</c:v>
                </c:pt>
                <c:pt idx="261">
                  <c:v>10.61</c:v>
                </c:pt>
                <c:pt idx="262">
                  <c:v>10.7765</c:v>
                </c:pt>
                <c:pt idx="263">
                  <c:v>10.746</c:v>
                </c:pt>
                <c:pt idx="264">
                  <c:v>10.8035</c:v>
                </c:pt>
                <c:pt idx="265">
                  <c:v>10.837</c:v>
                </c:pt>
                <c:pt idx="266">
                  <c:v>10.86</c:v>
                </c:pt>
                <c:pt idx="267">
                  <c:v>10.861000000000001</c:v>
                </c:pt>
                <c:pt idx="268">
                  <c:v>10.855</c:v>
                </c:pt>
                <c:pt idx="269">
                  <c:v>10.8445</c:v>
                </c:pt>
                <c:pt idx="270">
                  <c:v>10.826000000000001</c:v>
                </c:pt>
                <c:pt idx="271">
                  <c:v>10.8545</c:v>
                </c:pt>
                <c:pt idx="272">
                  <c:v>10.821</c:v>
                </c:pt>
                <c:pt idx="273">
                  <c:v>10.99</c:v>
                </c:pt>
                <c:pt idx="274">
                  <c:v>11.02</c:v>
                </c:pt>
                <c:pt idx="275">
                  <c:v>10.566000000000001</c:v>
                </c:pt>
                <c:pt idx="276">
                  <c:v>10.548667</c:v>
                </c:pt>
                <c:pt idx="277">
                  <c:v>10.63</c:v>
                </c:pt>
                <c:pt idx="278">
                  <c:v>10.836</c:v>
                </c:pt>
                <c:pt idx="279">
                  <c:v>10.829499999999999</c:v>
                </c:pt>
                <c:pt idx="280">
                  <c:v>10.83</c:v>
                </c:pt>
                <c:pt idx="281">
                  <c:v>10.834</c:v>
                </c:pt>
                <c:pt idx="282">
                  <c:v>10.782</c:v>
                </c:pt>
                <c:pt idx="283">
                  <c:v>10.858000000000001</c:v>
                </c:pt>
                <c:pt idx="284">
                  <c:v>10.75</c:v>
                </c:pt>
                <c:pt idx="285">
                  <c:v>10.8325</c:v>
                </c:pt>
                <c:pt idx="286">
                  <c:v>10.755000000000001</c:v>
                </c:pt>
                <c:pt idx="287">
                  <c:v>10.647500000000001</c:v>
                </c:pt>
                <c:pt idx="288">
                  <c:v>10.637</c:v>
                </c:pt>
                <c:pt idx="289">
                  <c:v>10.69</c:v>
                </c:pt>
                <c:pt idx="290">
                  <c:v>10.79</c:v>
                </c:pt>
                <c:pt idx="291">
                  <c:v>10.82</c:v>
                </c:pt>
                <c:pt idx="292">
                  <c:v>10.722</c:v>
                </c:pt>
                <c:pt idx="293">
                  <c:v>10.81</c:v>
                </c:pt>
                <c:pt idx="294">
                  <c:v>10.712999999999999</c:v>
                </c:pt>
                <c:pt idx="295">
                  <c:v>10.683</c:v>
                </c:pt>
                <c:pt idx="296">
                  <c:v>10.667999999999999</c:v>
                </c:pt>
                <c:pt idx="297">
                  <c:v>10.664332999999999</c:v>
                </c:pt>
                <c:pt idx="298">
                  <c:v>10.682499999999999</c:v>
                </c:pt>
                <c:pt idx="299">
                  <c:v>10.656000000000001</c:v>
                </c:pt>
                <c:pt idx="300">
                  <c:v>10.8125</c:v>
                </c:pt>
                <c:pt idx="301">
                  <c:v>10.740500000000001</c:v>
                </c:pt>
                <c:pt idx="302">
                  <c:v>10.734</c:v>
                </c:pt>
                <c:pt idx="303">
                  <c:v>10.670999999999999</c:v>
                </c:pt>
                <c:pt idx="304">
                  <c:v>10.711499999999999</c:v>
                </c:pt>
                <c:pt idx="305">
                  <c:v>10.6685</c:v>
                </c:pt>
                <c:pt idx="306">
                  <c:v>10.673</c:v>
                </c:pt>
                <c:pt idx="307">
                  <c:v>10.766</c:v>
                </c:pt>
                <c:pt idx="308">
                  <c:v>10.701000000000001</c:v>
                </c:pt>
                <c:pt idx="309">
                  <c:v>10.689500000000001</c:v>
                </c:pt>
                <c:pt idx="310">
                  <c:v>10.727</c:v>
                </c:pt>
                <c:pt idx="311">
                  <c:v>10.698</c:v>
                </c:pt>
                <c:pt idx="312">
                  <c:v>10.731</c:v>
                </c:pt>
                <c:pt idx="313">
                  <c:v>10.772570999999999</c:v>
                </c:pt>
                <c:pt idx="314">
                  <c:v>10.664</c:v>
                </c:pt>
                <c:pt idx="315">
                  <c:v>10.654999999999999</c:v>
                </c:pt>
                <c:pt idx="316">
                  <c:v>10.6435</c:v>
                </c:pt>
                <c:pt idx="317">
                  <c:v>10.6845</c:v>
                </c:pt>
                <c:pt idx="318">
                  <c:v>10.653</c:v>
                </c:pt>
                <c:pt idx="319">
                  <c:v>10.7165</c:v>
                </c:pt>
                <c:pt idx="320">
                  <c:v>10.792</c:v>
                </c:pt>
                <c:pt idx="321">
                  <c:v>10.814</c:v>
                </c:pt>
                <c:pt idx="322">
                  <c:v>10.843</c:v>
                </c:pt>
                <c:pt idx="323">
                  <c:v>10.834</c:v>
                </c:pt>
                <c:pt idx="324">
                  <c:v>10.836</c:v>
                </c:pt>
                <c:pt idx="325">
                  <c:v>10.832000000000001</c:v>
                </c:pt>
                <c:pt idx="326">
                  <c:v>10.837999999999999</c:v>
                </c:pt>
                <c:pt idx="327">
                  <c:v>10.808</c:v>
                </c:pt>
                <c:pt idx="328">
                  <c:v>10.750999999999999</c:v>
                </c:pt>
                <c:pt idx="329">
                  <c:v>10.683999999999999</c:v>
                </c:pt>
                <c:pt idx="330">
                  <c:v>10.631</c:v>
                </c:pt>
                <c:pt idx="331">
                  <c:v>10.596</c:v>
                </c:pt>
                <c:pt idx="332">
                  <c:v>10.82</c:v>
                </c:pt>
                <c:pt idx="333">
                  <c:v>10.76</c:v>
                </c:pt>
                <c:pt idx="334">
                  <c:v>10.75</c:v>
                </c:pt>
                <c:pt idx="335">
                  <c:v>10.85</c:v>
                </c:pt>
                <c:pt idx="336">
                  <c:v>10.988</c:v>
                </c:pt>
                <c:pt idx="337">
                  <c:v>10.965</c:v>
                </c:pt>
                <c:pt idx="338">
                  <c:v>11.010999999999999</c:v>
                </c:pt>
                <c:pt idx="339">
                  <c:v>10.903</c:v>
                </c:pt>
                <c:pt idx="340">
                  <c:v>11.004</c:v>
                </c:pt>
                <c:pt idx="341">
                  <c:v>10.919</c:v>
                </c:pt>
                <c:pt idx="342">
                  <c:v>10.913</c:v>
                </c:pt>
                <c:pt idx="343">
                  <c:v>11.023999999999999</c:v>
                </c:pt>
                <c:pt idx="344">
                  <c:v>10.978999999999999</c:v>
                </c:pt>
                <c:pt idx="345">
                  <c:v>10.888999999999999</c:v>
                </c:pt>
                <c:pt idx="346">
                  <c:v>10.815</c:v>
                </c:pt>
                <c:pt idx="347">
                  <c:v>10.702999999999999</c:v>
                </c:pt>
                <c:pt idx="348">
                  <c:v>10.714</c:v>
                </c:pt>
                <c:pt idx="349">
                  <c:v>10.670500000000001</c:v>
                </c:pt>
                <c:pt idx="350">
                  <c:v>10.553000000000001</c:v>
                </c:pt>
                <c:pt idx="351">
                  <c:v>10.597856999999999</c:v>
                </c:pt>
                <c:pt idx="352">
                  <c:v>10.590667</c:v>
                </c:pt>
                <c:pt idx="353">
                  <c:v>10.5245</c:v>
                </c:pt>
                <c:pt idx="354">
                  <c:v>10.535</c:v>
                </c:pt>
                <c:pt idx="355">
                  <c:v>10.3225</c:v>
                </c:pt>
                <c:pt idx="356">
                  <c:v>10.236000000000001</c:v>
                </c:pt>
                <c:pt idx="357">
                  <c:v>10.244083</c:v>
                </c:pt>
                <c:pt idx="358">
                  <c:v>10.279500000000001</c:v>
                </c:pt>
                <c:pt idx="359">
                  <c:v>10.291429000000001</c:v>
                </c:pt>
                <c:pt idx="360">
                  <c:v>10.294333</c:v>
                </c:pt>
                <c:pt idx="361">
                  <c:v>10.293832999999999</c:v>
                </c:pt>
                <c:pt idx="362">
                  <c:v>10.327</c:v>
                </c:pt>
                <c:pt idx="363">
                  <c:v>10.25</c:v>
                </c:pt>
                <c:pt idx="364">
                  <c:v>10.289</c:v>
                </c:pt>
                <c:pt idx="365">
                  <c:v>10.226375000000001</c:v>
                </c:pt>
                <c:pt idx="366">
                  <c:v>10.098000000000001</c:v>
                </c:pt>
                <c:pt idx="367">
                  <c:v>10.249000000000001</c:v>
                </c:pt>
                <c:pt idx="368">
                  <c:v>10.856999999999999</c:v>
                </c:pt>
                <c:pt idx="369">
                  <c:v>10.83</c:v>
                </c:pt>
                <c:pt idx="370">
                  <c:v>10.781000000000001</c:v>
                </c:pt>
                <c:pt idx="371">
                  <c:v>10.913</c:v>
                </c:pt>
                <c:pt idx="372">
                  <c:v>11.02</c:v>
                </c:pt>
                <c:pt idx="373">
                  <c:v>11.138999999999999</c:v>
                </c:pt>
                <c:pt idx="374">
                  <c:v>11.061</c:v>
                </c:pt>
                <c:pt idx="375">
                  <c:v>10.984</c:v>
                </c:pt>
                <c:pt idx="376">
                  <c:v>10.952</c:v>
                </c:pt>
                <c:pt idx="377">
                  <c:v>10.89</c:v>
                </c:pt>
                <c:pt idx="378">
                  <c:v>10.8725</c:v>
                </c:pt>
                <c:pt idx="379">
                  <c:v>10.775499999999999</c:v>
                </c:pt>
                <c:pt idx="380">
                  <c:v>10.92</c:v>
                </c:pt>
                <c:pt idx="381">
                  <c:v>11.013</c:v>
                </c:pt>
                <c:pt idx="382">
                  <c:v>11.04</c:v>
                </c:pt>
                <c:pt idx="383">
                  <c:v>10.88</c:v>
                </c:pt>
                <c:pt idx="384">
                  <c:v>10.88</c:v>
                </c:pt>
                <c:pt idx="385">
                  <c:v>10.91</c:v>
                </c:pt>
                <c:pt idx="386">
                  <c:v>10.9125</c:v>
                </c:pt>
                <c:pt idx="387">
                  <c:v>10.939</c:v>
                </c:pt>
                <c:pt idx="388">
                  <c:v>10.929</c:v>
                </c:pt>
                <c:pt idx="389">
                  <c:v>10.896000000000001</c:v>
                </c:pt>
                <c:pt idx="390">
                  <c:v>10.807</c:v>
                </c:pt>
                <c:pt idx="391">
                  <c:v>10.887</c:v>
                </c:pt>
                <c:pt idx="392">
                  <c:v>10.702</c:v>
                </c:pt>
                <c:pt idx="393">
                  <c:v>10.69</c:v>
                </c:pt>
                <c:pt idx="394">
                  <c:v>10.67</c:v>
                </c:pt>
                <c:pt idx="395">
                  <c:v>10.66</c:v>
                </c:pt>
                <c:pt idx="396">
                  <c:v>10.631</c:v>
                </c:pt>
                <c:pt idx="397">
                  <c:v>10.590999999999999</c:v>
                </c:pt>
                <c:pt idx="398">
                  <c:v>10.73</c:v>
                </c:pt>
                <c:pt idx="399">
                  <c:v>10.599</c:v>
                </c:pt>
                <c:pt idx="400">
                  <c:v>10.603999999999999</c:v>
                </c:pt>
                <c:pt idx="401">
                  <c:v>10.628</c:v>
                </c:pt>
                <c:pt idx="402">
                  <c:v>10.627000000000001</c:v>
                </c:pt>
                <c:pt idx="403">
                  <c:v>10.632</c:v>
                </c:pt>
                <c:pt idx="404">
                  <c:v>10.581</c:v>
                </c:pt>
                <c:pt idx="405">
                  <c:v>10.548999999999999</c:v>
                </c:pt>
                <c:pt idx="406">
                  <c:v>10.56</c:v>
                </c:pt>
                <c:pt idx="407">
                  <c:v>10.529</c:v>
                </c:pt>
                <c:pt idx="408">
                  <c:v>10.452</c:v>
                </c:pt>
                <c:pt idx="409">
                  <c:v>10.487</c:v>
                </c:pt>
                <c:pt idx="410">
                  <c:v>10.544</c:v>
                </c:pt>
                <c:pt idx="411">
                  <c:v>10.622</c:v>
                </c:pt>
                <c:pt idx="412">
                  <c:v>10.648999999999999</c:v>
                </c:pt>
                <c:pt idx="413">
                  <c:v>10.757</c:v>
                </c:pt>
                <c:pt idx="414">
                  <c:v>10.72</c:v>
                </c:pt>
                <c:pt idx="415">
                  <c:v>10.723000000000001</c:v>
                </c:pt>
                <c:pt idx="416">
                  <c:v>10.648999999999999</c:v>
                </c:pt>
                <c:pt idx="417">
                  <c:v>10.718999999999999</c:v>
                </c:pt>
                <c:pt idx="418">
                  <c:v>10.726000000000001</c:v>
                </c:pt>
                <c:pt idx="419">
                  <c:v>10.722</c:v>
                </c:pt>
                <c:pt idx="420">
                  <c:v>10.744</c:v>
                </c:pt>
                <c:pt idx="421">
                  <c:v>10.746570999999999</c:v>
                </c:pt>
                <c:pt idx="422">
                  <c:v>10.750500000000001</c:v>
                </c:pt>
                <c:pt idx="423">
                  <c:v>10.733167</c:v>
                </c:pt>
                <c:pt idx="424">
                  <c:v>10.805999999999999</c:v>
                </c:pt>
                <c:pt idx="425">
                  <c:v>10.763999999999999</c:v>
                </c:pt>
                <c:pt idx="426">
                  <c:v>10.769</c:v>
                </c:pt>
                <c:pt idx="427">
                  <c:v>10.763</c:v>
                </c:pt>
                <c:pt idx="428">
                  <c:v>10.736000000000001</c:v>
                </c:pt>
                <c:pt idx="429">
                  <c:v>10.763</c:v>
                </c:pt>
                <c:pt idx="430">
                  <c:v>10.784000000000001</c:v>
                </c:pt>
                <c:pt idx="431">
                  <c:v>10.807</c:v>
                </c:pt>
                <c:pt idx="432">
                  <c:v>10.804</c:v>
                </c:pt>
                <c:pt idx="433">
                  <c:v>10.804</c:v>
                </c:pt>
                <c:pt idx="434">
                  <c:v>10.877000000000001</c:v>
                </c:pt>
                <c:pt idx="435">
                  <c:v>10.877000000000001</c:v>
                </c:pt>
                <c:pt idx="436">
                  <c:v>10.84</c:v>
                </c:pt>
                <c:pt idx="437">
                  <c:v>10.864000000000001</c:v>
                </c:pt>
                <c:pt idx="438">
                  <c:v>10.881333</c:v>
                </c:pt>
                <c:pt idx="439">
                  <c:v>10.883333</c:v>
                </c:pt>
                <c:pt idx="440">
                  <c:v>10.882999999999999</c:v>
                </c:pt>
                <c:pt idx="441">
                  <c:v>10.917999999999999</c:v>
                </c:pt>
                <c:pt idx="442">
                  <c:v>10.878500000000001</c:v>
                </c:pt>
                <c:pt idx="443">
                  <c:v>10.872</c:v>
                </c:pt>
                <c:pt idx="444">
                  <c:v>10.836833</c:v>
                </c:pt>
                <c:pt idx="445">
                  <c:v>10.841666999999999</c:v>
                </c:pt>
                <c:pt idx="446">
                  <c:v>10.803713999999999</c:v>
                </c:pt>
                <c:pt idx="447">
                  <c:v>10.788875000000001</c:v>
                </c:pt>
                <c:pt idx="448">
                  <c:v>10.882</c:v>
                </c:pt>
                <c:pt idx="449">
                  <c:v>10.800750000000001</c:v>
                </c:pt>
                <c:pt idx="450">
                  <c:v>10.695</c:v>
                </c:pt>
                <c:pt idx="451">
                  <c:v>10.758699999999999</c:v>
                </c:pt>
                <c:pt idx="452">
                  <c:v>10.673</c:v>
                </c:pt>
                <c:pt idx="453">
                  <c:v>10.750999999999999</c:v>
                </c:pt>
                <c:pt idx="454">
                  <c:v>10.629</c:v>
                </c:pt>
                <c:pt idx="455">
                  <c:v>10.680999999999999</c:v>
                </c:pt>
                <c:pt idx="456">
                  <c:v>10.875999999999999</c:v>
                </c:pt>
                <c:pt idx="457">
                  <c:v>10.782999999999999</c:v>
                </c:pt>
                <c:pt idx="458">
                  <c:v>10.86</c:v>
                </c:pt>
                <c:pt idx="459">
                  <c:v>10.676500000000001</c:v>
                </c:pt>
                <c:pt idx="460">
                  <c:v>10.67</c:v>
                </c:pt>
                <c:pt idx="461">
                  <c:v>10.7</c:v>
                </c:pt>
                <c:pt idx="462">
                  <c:v>10.664</c:v>
                </c:pt>
                <c:pt idx="463">
                  <c:v>10.7</c:v>
                </c:pt>
                <c:pt idx="464">
                  <c:v>10.933999999999999</c:v>
                </c:pt>
                <c:pt idx="465">
                  <c:v>10.833</c:v>
                </c:pt>
                <c:pt idx="466">
                  <c:v>10.98</c:v>
                </c:pt>
                <c:pt idx="467">
                  <c:v>10.885</c:v>
                </c:pt>
                <c:pt idx="468">
                  <c:v>10.882</c:v>
                </c:pt>
                <c:pt idx="469">
                  <c:v>10.8</c:v>
                </c:pt>
                <c:pt idx="470">
                  <c:v>10.782999999999999</c:v>
                </c:pt>
                <c:pt idx="471">
                  <c:v>10.974</c:v>
                </c:pt>
                <c:pt idx="472">
                  <c:v>11.07</c:v>
                </c:pt>
                <c:pt idx="473">
                  <c:v>11.034000000000001</c:v>
                </c:pt>
                <c:pt idx="474">
                  <c:v>10.973000000000001</c:v>
                </c:pt>
                <c:pt idx="475">
                  <c:v>10.93</c:v>
                </c:pt>
                <c:pt idx="476">
                  <c:v>10.964</c:v>
                </c:pt>
                <c:pt idx="477">
                  <c:v>10.989000000000001</c:v>
                </c:pt>
                <c:pt idx="478">
                  <c:v>11.044</c:v>
                </c:pt>
                <c:pt idx="479">
                  <c:v>11.045</c:v>
                </c:pt>
                <c:pt idx="480">
                  <c:v>11.079000000000001</c:v>
                </c:pt>
                <c:pt idx="481">
                  <c:v>11.108000000000001</c:v>
                </c:pt>
                <c:pt idx="482">
                  <c:v>11.119</c:v>
                </c:pt>
                <c:pt idx="483">
                  <c:v>11.045999999999999</c:v>
                </c:pt>
                <c:pt idx="484">
                  <c:v>11.12</c:v>
                </c:pt>
                <c:pt idx="485">
                  <c:v>11.237</c:v>
                </c:pt>
                <c:pt idx="486">
                  <c:v>11.347</c:v>
                </c:pt>
                <c:pt idx="487">
                  <c:v>11.271000000000001</c:v>
                </c:pt>
                <c:pt idx="488">
                  <c:v>11.266</c:v>
                </c:pt>
                <c:pt idx="489">
                  <c:v>11.358000000000001</c:v>
                </c:pt>
                <c:pt idx="490">
                  <c:v>11.332000000000001</c:v>
                </c:pt>
                <c:pt idx="491">
                  <c:v>11.317</c:v>
                </c:pt>
                <c:pt idx="492">
                  <c:v>11.298999999999999</c:v>
                </c:pt>
                <c:pt idx="493">
                  <c:v>11.257</c:v>
                </c:pt>
                <c:pt idx="494">
                  <c:v>11.225</c:v>
                </c:pt>
                <c:pt idx="495">
                  <c:v>11.24</c:v>
                </c:pt>
                <c:pt idx="496">
                  <c:v>11.06</c:v>
                </c:pt>
                <c:pt idx="497">
                  <c:v>11.009</c:v>
                </c:pt>
                <c:pt idx="498">
                  <c:v>10.95</c:v>
                </c:pt>
                <c:pt idx="499">
                  <c:v>10.896000000000001</c:v>
                </c:pt>
                <c:pt idx="500">
                  <c:v>10.878</c:v>
                </c:pt>
                <c:pt idx="501">
                  <c:v>10.78</c:v>
                </c:pt>
                <c:pt idx="502">
                  <c:v>10.71</c:v>
                </c:pt>
                <c:pt idx="503">
                  <c:v>10.711</c:v>
                </c:pt>
                <c:pt idx="504">
                  <c:v>10.654</c:v>
                </c:pt>
                <c:pt idx="505">
                  <c:v>10.618</c:v>
                </c:pt>
                <c:pt idx="506">
                  <c:v>10.6265</c:v>
                </c:pt>
                <c:pt idx="507">
                  <c:v>10.641999999999999</c:v>
                </c:pt>
                <c:pt idx="508">
                  <c:v>10.695</c:v>
                </c:pt>
                <c:pt idx="509">
                  <c:v>10.692</c:v>
                </c:pt>
                <c:pt idx="510">
                  <c:v>10.686999999999999</c:v>
                </c:pt>
                <c:pt idx="511">
                  <c:v>10.656000000000001</c:v>
                </c:pt>
                <c:pt idx="512">
                  <c:v>10.669</c:v>
                </c:pt>
                <c:pt idx="513">
                  <c:v>10.653</c:v>
                </c:pt>
                <c:pt idx="514">
                  <c:v>10.7</c:v>
                </c:pt>
                <c:pt idx="515">
                  <c:v>10.721</c:v>
                </c:pt>
                <c:pt idx="516">
                  <c:v>10.766999999999999</c:v>
                </c:pt>
                <c:pt idx="517">
                  <c:v>10.769</c:v>
                </c:pt>
                <c:pt idx="518">
                  <c:v>10.683999999999999</c:v>
                </c:pt>
                <c:pt idx="519">
                  <c:v>10.689</c:v>
                </c:pt>
                <c:pt idx="520">
                  <c:v>10.701000000000001</c:v>
                </c:pt>
                <c:pt idx="521">
                  <c:v>10.673249999999999</c:v>
                </c:pt>
                <c:pt idx="522">
                  <c:v>10.676570999999999</c:v>
                </c:pt>
                <c:pt idx="523">
                  <c:v>10.659750000000001</c:v>
                </c:pt>
                <c:pt idx="524">
                  <c:v>10.649832999999999</c:v>
                </c:pt>
                <c:pt idx="525">
                  <c:v>10.648332999999999</c:v>
                </c:pt>
                <c:pt idx="526">
                  <c:v>10.63</c:v>
                </c:pt>
                <c:pt idx="527">
                  <c:v>10.885</c:v>
                </c:pt>
                <c:pt idx="528">
                  <c:v>10.853</c:v>
                </c:pt>
                <c:pt idx="529">
                  <c:v>10.88</c:v>
                </c:pt>
                <c:pt idx="530">
                  <c:v>10.881</c:v>
                </c:pt>
                <c:pt idx="531">
                  <c:v>10.82</c:v>
                </c:pt>
                <c:pt idx="532">
                  <c:v>10.869</c:v>
                </c:pt>
                <c:pt idx="533">
                  <c:v>10.911</c:v>
                </c:pt>
                <c:pt idx="534">
                  <c:v>10.925000000000001</c:v>
                </c:pt>
                <c:pt idx="535">
                  <c:v>10.938000000000001</c:v>
                </c:pt>
                <c:pt idx="536">
                  <c:v>10.936999999999999</c:v>
                </c:pt>
                <c:pt idx="537">
                  <c:v>10.920999999999999</c:v>
                </c:pt>
                <c:pt idx="538">
                  <c:v>10.984</c:v>
                </c:pt>
                <c:pt idx="539">
                  <c:v>10.978999999999999</c:v>
                </c:pt>
                <c:pt idx="540">
                  <c:v>10.962</c:v>
                </c:pt>
                <c:pt idx="541">
                  <c:v>10.936999999999999</c:v>
                </c:pt>
                <c:pt idx="542">
                  <c:v>10.942</c:v>
                </c:pt>
                <c:pt idx="543">
                  <c:v>10.895</c:v>
                </c:pt>
                <c:pt idx="544">
                  <c:v>10.916</c:v>
                </c:pt>
                <c:pt idx="545">
                  <c:v>10.837999999999999</c:v>
                </c:pt>
                <c:pt idx="546">
                  <c:v>10.847</c:v>
                </c:pt>
                <c:pt idx="547">
                  <c:v>10.766999999999999</c:v>
                </c:pt>
                <c:pt idx="548">
                  <c:v>10.773</c:v>
                </c:pt>
                <c:pt idx="549">
                  <c:v>10.779</c:v>
                </c:pt>
                <c:pt idx="550">
                  <c:v>10.792999999999999</c:v>
                </c:pt>
                <c:pt idx="551">
                  <c:v>10.802</c:v>
                </c:pt>
                <c:pt idx="552">
                  <c:v>10.801</c:v>
                </c:pt>
                <c:pt idx="553">
                  <c:v>10.771000000000001</c:v>
                </c:pt>
                <c:pt idx="554">
                  <c:v>10.725</c:v>
                </c:pt>
                <c:pt idx="555">
                  <c:v>10.746</c:v>
                </c:pt>
                <c:pt idx="556">
                  <c:v>10.726000000000001</c:v>
                </c:pt>
                <c:pt idx="557">
                  <c:v>10.749000000000001</c:v>
                </c:pt>
                <c:pt idx="558">
                  <c:v>10.881</c:v>
                </c:pt>
                <c:pt idx="559">
                  <c:v>10.855</c:v>
                </c:pt>
                <c:pt idx="560">
                  <c:v>10.911</c:v>
                </c:pt>
                <c:pt idx="561">
                  <c:v>10.885</c:v>
                </c:pt>
                <c:pt idx="562">
                  <c:v>10.884</c:v>
                </c:pt>
                <c:pt idx="563">
                  <c:v>11.05</c:v>
                </c:pt>
                <c:pt idx="564">
                  <c:v>11.185</c:v>
                </c:pt>
                <c:pt idx="565">
                  <c:v>11.153</c:v>
                </c:pt>
                <c:pt idx="566">
                  <c:v>11.17</c:v>
                </c:pt>
                <c:pt idx="567">
                  <c:v>11.179</c:v>
                </c:pt>
                <c:pt idx="568">
                  <c:v>11.170999999999999</c:v>
                </c:pt>
                <c:pt idx="569">
                  <c:v>11.202</c:v>
                </c:pt>
                <c:pt idx="570">
                  <c:v>11.291</c:v>
                </c:pt>
                <c:pt idx="571">
                  <c:v>11.419</c:v>
                </c:pt>
                <c:pt idx="572">
                  <c:v>11.423999999999999</c:v>
                </c:pt>
                <c:pt idx="573">
                  <c:v>11.403</c:v>
                </c:pt>
                <c:pt idx="574">
                  <c:v>11.214</c:v>
                </c:pt>
                <c:pt idx="575">
                  <c:v>11.177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B7-19DA-49FE-8A54-BA8E7A7A59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max"/>
        <c:crossBetween val="midCat"/>
        <c:majorUnit val="0.25"/>
      </c:valAx>
      <c:valAx>
        <c:axId val="748376360"/>
        <c:scaling>
          <c:orientation val="maxMin"/>
          <c:max val="11.5"/>
          <c:min val="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V!$A$1:$A$1164</c:f>
              <c:strCache>
                <c:ptCount val="639"/>
                <c:pt idx="0">
                  <c:v>2452254.261</c:v>
                </c:pt>
                <c:pt idx="1">
                  <c:v>2452264.362</c:v>
                </c:pt>
                <c:pt idx="2">
                  <c:v>2452513.7</c:v>
                </c:pt>
                <c:pt idx="3">
                  <c:v>2452824</c:v>
                </c:pt>
                <c:pt idx="4">
                  <c:v>2452855.9</c:v>
                </c:pt>
                <c:pt idx="5">
                  <c:v>2452898.7</c:v>
                </c:pt>
                <c:pt idx="6">
                  <c:v>2452914.7</c:v>
                </c:pt>
                <c:pt idx="7">
                  <c:v>2452936.7</c:v>
                </c:pt>
                <c:pt idx="8">
                  <c:v>2453237.432</c:v>
                </c:pt>
                <c:pt idx="9">
                  <c:v>2453303.269</c:v>
                </c:pt>
                <c:pt idx="10">
                  <c:v>2453329.522</c:v>
                </c:pt>
                <c:pt idx="11">
                  <c:v>2453487.897</c:v>
                </c:pt>
                <c:pt idx="12">
                  <c:v>2453496.859</c:v>
                </c:pt>
                <c:pt idx="13">
                  <c:v>2453503.889</c:v>
                </c:pt>
                <c:pt idx="14">
                  <c:v>2453510.807</c:v>
                </c:pt>
                <c:pt idx="15">
                  <c:v>2453512.501</c:v>
                </c:pt>
                <c:pt idx="16">
                  <c:v>2453521.379</c:v>
                </c:pt>
                <c:pt idx="17">
                  <c:v>2453527.302</c:v>
                </c:pt>
                <c:pt idx="18">
                  <c:v>2453534.878</c:v>
                </c:pt>
                <c:pt idx="19">
                  <c:v>2453536.732</c:v>
                </c:pt>
                <c:pt idx="20">
                  <c:v>2453539.723</c:v>
                </c:pt>
                <c:pt idx="21">
                  <c:v>2453562.883</c:v>
                </c:pt>
                <c:pt idx="22">
                  <c:v>2453570.945</c:v>
                </c:pt>
                <c:pt idx="23">
                  <c:v>2453582.943</c:v>
                </c:pt>
                <c:pt idx="24">
                  <c:v>2453625.837</c:v>
                </c:pt>
                <c:pt idx="25">
                  <c:v>2453631.257</c:v>
                </c:pt>
                <c:pt idx="26">
                  <c:v>2453651.328</c:v>
                </c:pt>
                <c:pt idx="27">
                  <c:v>2453655.779</c:v>
                </c:pt>
                <c:pt idx="28">
                  <c:v>2453671.725</c:v>
                </c:pt>
                <c:pt idx="29">
                  <c:v>2453853.839</c:v>
                </c:pt>
                <c:pt idx="30">
                  <c:v>2453909.486</c:v>
                </c:pt>
                <c:pt idx="31">
                  <c:v>2454008.7</c:v>
                </c:pt>
                <c:pt idx="32">
                  <c:v>2454010.79</c:v>
                </c:pt>
                <c:pt idx="33">
                  <c:v>2454317.667</c:v>
                </c:pt>
                <c:pt idx="34">
                  <c:v>2454321.744</c:v>
                </c:pt>
                <c:pt idx="35">
                  <c:v>2454324.646</c:v>
                </c:pt>
                <c:pt idx="36">
                  <c:v>2454328.788</c:v>
                </c:pt>
                <c:pt idx="37">
                  <c:v>2454332.769</c:v>
                </c:pt>
                <c:pt idx="38">
                  <c:v>2454356.868</c:v>
                </c:pt>
                <c:pt idx="39">
                  <c:v>2454370.825</c:v>
                </c:pt>
                <c:pt idx="40">
                  <c:v>2454390.773</c:v>
                </c:pt>
                <c:pt idx="41">
                  <c:v>2454401.743</c:v>
                </c:pt>
                <c:pt idx="42">
                  <c:v>2454526.006</c:v>
                </c:pt>
                <c:pt idx="43">
                  <c:v>2454652.499</c:v>
                </c:pt>
                <c:pt idx="44">
                  <c:v>2454666.42</c:v>
                </c:pt>
                <c:pt idx="45">
                  <c:v>2454677.434</c:v>
                </c:pt>
                <c:pt idx="46">
                  <c:v>2454704.47</c:v>
                </c:pt>
                <c:pt idx="47">
                  <c:v>2454705.48</c:v>
                </c:pt>
                <c:pt idx="48">
                  <c:v>2454709.55</c:v>
                </c:pt>
                <c:pt idx="49">
                  <c:v>2454710.514</c:v>
                </c:pt>
                <c:pt idx="50">
                  <c:v>2454711.327</c:v>
                </c:pt>
                <c:pt idx="51">
                  <c:v>2454712.278</c:v>
                </c:pt>
                <c:pt idx="52">
                  <c:v>2454713.542</c:v>
                </c:pt>
                <c:pt idx="53">
                  <c:v>2454714.343</c:v>
                </c:pt>
                <c:pt idx="54">
                  <c:v>2454715.644</c:v>
                </c:pt>
                <c:pt idx="55">
                  <c:v>2454716.755</c:v>
                </c:pt>
                <c:pt idx="56">
                  <c:v>2454718.374</c:v>
                </c:pt>
                <c:pt idx="57">
                  <c:v>2454719.318</c:v>
                </c:pt>
                <c:pt idx="58">
                  <c:v>2454719.846</c:v>
                </c:pt>
                <c:pt idx="59">
                  <c:v>2454721.696</c:v>
                </c:pt>
                <c:pt idx="60">
                  <c:v>2454723.678</c:v>
                </c:pt>
                <c:pt idx="61">
                  <c:v>2454724.401</c:v>
                </c:pt>
                <c:pt idx="62">
                  <c:v>2454725.685</c:v>
                </c:pt>
                <c:pt idx="63">
                  <c:v>2454726.802</c:v>
                </c:pt>
                <c:pt idx="64">
                  <c:v>2454727.765</c:v>
                </c:pt>
                <c:pt idx="65">
                  <c:v>2454728.869</c:v>
                </c:pt>
                <c:pt idx="66">
                  <c:v>2454729.724</c:v>
                </c:pt>
                <c:pt idx="67">
                  <c:v>2454730.881</c:v>
                </c:pt>
                <c:pt idx="68">
                  <c:v>2454731.948</c:v>
                </c:pt>
                <c:pt idx="69">
                  <c:v>2454733.008</c:v>
                </c:pt>
                <c:pt idx="70">
                  <c:v>2454734.296</c:v>
                </c:pt>
                <c:pt idx="71">
                  <c:v>2454734.901</c:v>
                </c:pt>
                <c:pt idx="72">
                  <c:v>2454735.74</c:v>
                </c:pt>
                <c:pt idx="73">
                  <c:v>2454737.38</c:v>
                </c:pt>
                <c:pt idx="74">
                  <c:v>2454738.686</c:v>
                </c:pt>
                <c:pt idx="75">
                  <c:v>2454739.805</c:v>
                </c:pt>
                <c:pt idx="76">
                  <c:v>2454741.293</c:v>
                </c:pt>
                <c:pt idx="77">
                  <c:v>2454742.374</c:v>
                </c:pt>
                <c:pt idx="78">
                  <c:v>2454742.795</c:v>
                </c:pt>
                <c:pt idx="79">
                  <c:v>2454745.257</c:v>
                </c:pt>
                <c:pt idx="80">
                  <c:v>2454745.979</c:v>
                </c:pt>
                <c:pt idx="81">
                  <c:v>2454747.172</c:v>
                </c:pt>
                <c:pt idx="82">
                  <c:v>2454748.359</c:v>
                </c:pt>
                <c:pt idx="83">
                  <c:v>2454749.286</c:v>
                </c:pt>
                <c:pt idx="84">
                  <c:v>2454750.539</c:v>
                </c:pt>
                <c:pt idx="85">
                  <c:v>2454751.521</c:v>
                </c:pt>
                <c:pt idx="86">
                  <c:v>2454752.728</c:v>
                </c:pt>
                <c:pt idx="87">
                  <c:v>2454753.659</c:v>
                </c:pt>
                <c:pt idx="88">
                  <c:v>2454754.691</c:v>
                </c:pt>
                <c:pt idx="89">
                  <c:v>2454755.78</c:v>
                </c:pt>
                <c:pt idx="90">
                  <c:v>2454756.802</c:v>
                </c:pt>
                <c:pt idx="91">
                  <c:v>2454757.693</c:v>
                </c:pt>
                <c:pt idx="92">
                  <c:v>2454758.693</c:v>
                </c:pt>
                <c:pt idx="93">
                  <c:v>2454760.26</c:v>
                </c:pt>
                <c:pt idx="94">
                  <c:v>2454760.951</c:v>
                </c:pt>
                <c:pt idx="95">
                  <c:v>2454761.935</c:v>
                </c:pt>
                <c:pt idx="96">
                  <c:v>2454763.066</c:v>
                </c:pt>
                <c:pt idx="97">
                  <c:v>2454763.843</c:v>
                </c:pt>
                <c:pt idx="98">
                  <c:v>2454765.619</c:v>
                </c:pt>
                <c:pt idx="99">
                  <c:v>2454766.624</c:v>
                </c:pt>
                <c:pt idx="100">
                  <c:v>2454767.937</c:v>
                </c:pt>
                <c:pt idx="101">
                  <c:v>2454768.953</c:v>
                </c:pt>
                <c:pt idx="102">
                  <c:v>2454769.736</c:v>
                </c:pt>
                <c:pt idx="103">
                  <c:v>2454770.991</c:v>
                </c:pt>
                <c:pt idx="104">
                  <c:v>2454772.194</c:v>
                </c:pt>
                <c:pt idx="105">
                  <c:v>2454773.272</c:v>
                </c:pt>
                <c:pt idx="106">
                  <c:v>2454774.38</c:v>
                </c:pt>
                <c:pt idx="107">
                  <c:v>2454774.704</c:v>
                </c:pt>
                <c:pt idx="108">
                  <c:v>2454777.765</c:v>
                </c:pt>
                <c:pt idx="109">
                  <c:v>2454778.91</c:v>
                </c:pt>
                <c:pt idx="110">
                  <c:v>2454779.659</c:v>
                </c:pt>
                <c:pt idx="111">
                  <c:v>2454781.783</c:v>
                </c:pt>
                <c:pt idx="112">
                  <c:v>2454782.784</c:v>
                </c:pt>
                <c:pt idx="113">
                  <c:v>2454783.801</c:v>
                </c:pt>
                <c:pt idx="114">
                  <c:v>2454784.962</c:v>
                </c:pt>
                <c:pt idx="115">
                  <c:v>2454785.969</c:v>
                </c:pt>
                <c:pt idx="116">
                  <c:v>2454787.122</c:v>
                </c:pt>
                <c:pt idx="117">
                  <c:v>2454788.226</c:v>
                </c:pt>
                <c:pt idx="118">
                  <c:v>2454789.543</c:v>
                </c:pt>
                <c:pt idx="119">
                  <c:v>2454790.428</c:v>
                </c:pt>
                <c:pt idx="120">
                  <c:v>2454791.353</c:v>
                </c:pt>
                <c:pt idx="121">
                  <c:v>2454792.461</c:v>
                </c:pt>
                <c:pt idx="122">
                  <c:v>2454793.755</c:v>
                </c:pt>
                <c:pt idx="123">
                  <c:v>2454794.596</c:v>
                </c:pt>
                <c:pt idx="124">
                  <c:v>2454796.536</c:v>
                </c:pt>
                <c:pt idx="125">
                  <c:v>2454799.868</c:v>
                </c:pt>
                <c:pt idx="126">
                  <c:v>2454800.779</c:v>
                </c:pt>
                <c:pt idx="127">
                  <c:v>2454801.943</c:v>
                </c:pt>
                <c:pt idx="128">
                  <c:v>2454802.643</c:v>
                </c:pt>
                <c:pt idx="129">
                  <c:v>2454804.615</c:v>
                </c:pt>
                <c:pt idx="130">
                  <c:v>2454806.6</c:v>
                </c:pt>
                <c:pt idx="131">
                  <c:v>2454807.618</c:v>
                </c:pt>
                <c:pt idx="132">
                  <c:v>2454809.41</c:v>
                </c:pt>
                <c:pt idx="133">
                  <c:v>2454810.587</c:v>
                </c:pt>
                <c:pt idx="134">
                  <c:v>2454811.602</c:v>
                </c:pt>
                <c:pt idx="135">
                  <c:v>2454812.604</c:v>
                </c:pt>
                <c:pt idx="136">
                  <c:v>2454821.902</c:v>
                </c:pt>
                <c:pt idx="137">
                  <c:v>2454822.612</c:v>
                </c:pt>
                <c:pt idx="138">
                  <c:v>2454829.589</c:v>
                </c:pt>
                <c:pt idx="139">
                  <c:v>2454980.745</c:v>
                </c:pt>
                <c:pt idx="140">
                  <c:v>2454985.644</c:v>
                </c:pt>
                <c:pt idx="141">
                  <c:v>2454987.693</c:v>
                </c:pt>
                <c:pt idx="142">
                  <c:v>2454991.729</c:v>
                </c:pt>
                <c:pt idx="143">
                  <c:v>2454995.66</c:v>
                </c:pt>
                <c:pt idx="144">
                  <c:v>2454996.674</c:v>
                </c:pt>
                <c:pt idx="145">
                  <c:v>2454999.18</c:v>
                </c:pt>
                <c:pt idx="146">
                  <c:v>2455000.677</c:v>
                </c:pt>
                <c:pt idx="147">
                  <c:v>2455011.692</c:v>
                </c:pt>
                <c:pt idx="148">
                  <c:v>2455019.639</c:v>
                </c:pt>
                <c:pt idx="149">
                  <c:v>2455023.953</c:v>
                </c:pt>
                <c:pt idx="150">
                  <c:v>2455026.001</c:v>
                </c:pt>
                <c:pt idx="151">
                  <c:v>2455028.612</c:v>
                </c:pt>
                <c:pt idx="152">
                  <c:v>2455032.651</c:v>
                </c:pt>
                <c:pt idx="153">
                  <c:v>2455038.967</c:v>
                </c:pt>
                <c:pt idx="154">
                  <c:v>2455043.975</c:v>
                </c:pt>
                <c:pt idx="155">
                  <c:v>2455052.47</c:v>
                </c:pt>
                <c:pt idx="156">
                  <c:v>2455055.994</c:v>
                </c:pt>
                <c:pt idx="157">
                  <c:v>2455067.615</c:v>
                </c:pt>
                <c:pt idx="158">
                  <c:v>2455080.655</c:v>
                </c:pt>
                <c:pt idx="159">
                  <c:v>2455086.57</c:v>
                </c:pt>
                <c:pt idx="160">
                  <c:v>2455089.642</c:v>
                </c:pt>
                <c:pt idx="161">
                  <c:v>2455094.627</c:v>
                </c:pt>
                <c:pt idx="162">
                  <c:v>2455096.616</c:v>
                </c:pt>
                <c:pt idx="163">
                  <c:v>2455100.6</c:v>
                </c:pt>
                <c:pt idx="164">
                  <c:v>2455128.358</c:v>
                </c:pt>
                <c:pt idx="165">
                  <c:v>2455130.562</c:v>
                </c:pt>
                <c:pt idx="166">
                  <c:v>2455392.847</c:v>
                </c:pt>
                <c:pt idx="167">
                  <c:v>2455397.584</c:v>
                </c:pt>
                <c:pt idx="168">
                  <c:v>2455400.818</c:v>
                </c:pt>
                <c:pt idx="169">
                  <c:v>2455404.763</c:v>
                </c:pt>
                <c:pt idx="170">
                  <c:v>2455408.816</c:v>
                </c:pt>
                <c:pt idx="171">
                  <c:v>2455410.638</c:v>
                </c:pt>
                <c:pt idx="172">
                  <c:v>2455412.791</c:v>
                </c:pt>
                <c:pt idx="173">
                  <c:v>2455414.426</c:v>
                </c:pt>
                <c:pt idx="174">
                  <c:v>2455416.825</c:v>
                </c:pt>
                <c:pt idx="175">
                  <c:v>2455420.254</c:v>
                </c:pt>
                <c:pt idx="176">
                  <c:v>2455422.083</c:v>
                </c:pt>
                <c:pt idx="177">
                  <c:v>2455423.79</c:v>
                </c:pt>
                <c:pt idx="178">
                  <c:v>2455425.58</c:v>
                </c:pt>
                <c:pt idx="179">
                  <c:v>2455426.759</c:v>
                </c:pt>
                <c:pt idx="180">
                  <c:v>2455428.017</c:v>
                </c:pt>
                <c:pt idx="181">
                  <c:v>2455429.329</c:v>
                </c:pt>
                <c:pt idx="182">
                  <c:v>2455431.137</c:v>
                </c:pt>
                <c:pt idx="183">
                  <c:v>2455433.163</c:v>
                </c:pt>
                <c:pt idx="184">
                  <c:v>2455434.213</c:v>
                </c:pt>
                <c:pt idx="185">
                  <c:v>2455435.533</c:v>
                </c:pt>
                <c:pt idx="186">
                  <c:v>2455436.555</c:v>
                </c:pt>
                <c:pt idx="187">
                  <c:v>2455438.68</c:v>
                </c:pt>
                <c:pt idx="188">
                  <c:v>2455439.325</c:v>
                </c:pt>
                <c:pt idx="189">
                  <c:v>2455440.106</c:v>
                </c:pt>
                <c:pt idx="190">
                  <c:v>2455441.607</c:v>
                </c:pt>
                <c:pt idx="191">
                  <c:v>2455442.175</c:v>
                </c:pt>
                <c:pt idx="192">
                  <c:v>2455442.808</c:v>
                </c:pt>
                <c:pt idx="193">
                  <c:v>2455443.77</c:v>
                </c:pt>
                <c:pt idx="194">
                  <c:v>2455445.334</c:v>
                </c:pt>
                <c:pt idx="195">
                  <c:v>2455445.828</c:v>
                </c:pt>
                <c:pt idx="196">
                  <c:v>2455447.637</c:v>
                </c:pt>
                <c:pt idx="197">
                  <c:v>2455449.712</c:v>
                </c:pt>
                <c:pt idx="198">
                  <c:v>2455450.978</c:v>
                </c:pt>
                <c:pt idx="199">
                  <c:v>2455452.154</c:v>
                </c:pt>
                <c:pt idx="200">
                  <c:v>2455452.769</c:v>
                </c:pt>
                <c:pt idx="201">
                  <c:v>2455454.783</c:v>
                </c:pt>
                <c:pt idx="202">
                  <c:v>2455455.763</c:v>
                </c:pt>
                <c:pt idx="203">
                  <c:v>2455457.668</c:v>
                </c:pt>
                <c:pt idx="204">
                  <c:v>2455458.41</c:v>
                </c:pt>
                <c:pt idx="205">
                  <c:v>2455459.252</c:v>
                </c:pt>
                <c:pt idx="206">
                  <c:v>2455460.482</c:v>
                </c:pt>
                <c:pt idx="207">
                  <c:v>2455462.654</c:v>
                </c:pt>
                <c:pt idx="208">
                  <c:v>2455464.342</c:v>
                </c:pt>
                <c:pt idx="209">
                  <c:v>2455465.924</c:v>
                </c:pt>
                <c:pt idx="210">
                  <c:v>2455467.51</c:v>
                </c:pt>
                <c:pt idx="211">
                  <c:v>2455468.55</c:v>
                </c:pt>
                <c:pt idx="212">
                  <c:v>2455469.696</c:v>
                </c:pt>
                <c:pt idx="213">
                  <c:v>2455471.052</c:v>
                </c:pt>
                <c:pt idx="214">
                  <c:v>2455472.398</c:v>
                </c:pt>
                <c:pt idx="215">
                  <c:v>2455473.696</c:v>
                </c:pt>
                <c:pt idx="216">
                  <c:v>2455475.601</c:v>
                </c:pt>
                <c:pt idx="217">
                  <c:v>2455477.241</c:v>
                </c:pt>
                <c:pt idx="218">
                  <c:v>2455478.826</c:v>
                </c:pt>
                <c:pt idx="219">
                  <c:v>2455479.811</c:v>
                </c:pt>
                <c:pt idx="220">
                  <c:v>2455480.936</c:v>
                </c:pt>
                <c:pt idx="221">
                  <c:v>2455482.478</c:v>
                </c:pt>
                <c:pt idx="222">
                  <c:v>2455483.491</c:v>
                </c:pt>
                <c:pt idx="223">
                  <c:v>2455484.583</c:v>
                </c:pt>
                <c:pt idx="224">
                  <c:v>2455485.683</c:v>
                </c:pt>
                <c:pt idx="225">
                  <c:v>2455487.684</c:v>
                </c:pt>
                <c:pt idx="226">
                  <c:v>2455489.084</c:v>
                </c:pt>
                <c:pt idx="227">
                  <c:v>2455490.553</c:v>
                </c:pt>
                <c:pt idx="228">
                  <c:v>2455491.02</c:v>
                </c:pt>
                <c:pt idx="229">
                  <c:v>2455491.749</c:v>
                </c:pt>
                <c:pt idx="230">
                  <c:v>2455492.647</c:v>
                </c:pt>
                <c:pt idx="231">
                  <c:v>2455494.301</c:v>
                </c:pt>
                <c:pt idx="232">
                  <c:v>2455495.57</c:v>
                </c:pt>
                <c:pt idx="233">
                  <c:v>2455496.484</c:v>
                </c:pt>
                <c:pt idx="234">
                  <c:v>2455497.76</c:v>
                </c:pt>
                <c:pt idx="235">
                  <c:v>2455499.659</c:v>
                </c:pt>
                <c:pt idx="236">
                  <c:v>2455499.765</c:v>
                </c:pt>
                <c:pt idx="237">
                  <c:v>2455502.895</c:v>
                </c:pt>
                <c:pt idx="238">
                  <c:v>2455504.276</c:v>
                </c:pt>
                <c:pt idx="239">
                  <c:v>2455505.318</c:v>
                </c:pt>
                <c:pt idx="240">
                  <c:v>2455509.661</c:v>
                </c:pt>
                <c:pt idx="241">
                  <c:v>2455510.708</c:v>
                </c:pt>
                <c:pt idx="242">
                  <c:v>2455512.707</c:v>
                </c:pt>
                <c:pt idx="243">
                  <c:v>2455513.976</c:v>
                </c:pt>
                <c:pt idx="244">
                  <c:v>2455515.243</c:v>
                </c:pt>
                <c:pt idx="245">
                  <c:v>2455516.445</c:v>
                </c:pt>
                <c:pt idx="246">
                  <c:v>2455520.053</c:v>
                </c:pt>
                <c:pt idx="247">
                  <c:v>2455522.137</c:v>
                </c:pt>
                <c:pt idx="248">
                  <c:v>2455524.499</c:v>
                </c:pt>
                <c:pt idx="249">
                  <c:v>2455527.109</c:v>
                </c:pt>
                <c:pt idx="250">
                  <c:v>2455528.213</c:v>
                </c:pt>
                <c:pt idx="251">
                  <c:v>2455531.544</c:v>
                </c:pt>
                <c:pt idx="252">
                  <c:v>2455532.585</c:v>
                </c:pt>
                <c:pt idx="253">
                  <c:v>2455540.718</c:v>
                </c:pt>
                <c:pt idx="254">
                  <c:v>2455541.492</c:v>
                </c:pt>
                <c:pt idx="255">
                  <c:v>2455543.584</c:v>
                </c:pt>
                <c:pt idx="256">
                  <c:v>2455549.443</c:v>
                </c:pt>
                <c:pt idx="257">
                  <c:v>2455550.464</c:v>
                </c:pt>
                <c:pt idx="258">
                  <c:v>2455557.588</c:v>
                </c:pt>
                <c:pt idx="259">
                  <c:v>2455567.481</c:v>
                </c:pt>
                <c:pt idx="260">
                  <c:v>2455577.143</c:v>
                </c:pt>
                <c:pt idx="261">
                  <c:v>2455610.864</c:v>
                </c:pt>
                <c:pt idx="262">
                  <c:v>2455622.904</c:v>
                </c:pt>
                <c:pt idx="263">
                  <c:v>2455625.386</c:v>
                </c:pt>
                <c:pt idx="264">
                  <c:v>2455636.341</c:v>
                </c:pt>
                <c:pt idx="265">
                  <c:v>2455640.842</c:v>
                </c:pt>
                <c:pt idx="266">
                  <c:v>2455647.835</c:v>
                </c:pt>
                <c:pt idx="267">
                  <c:v>2455650.829</c:v>
                </c:pt>
                <c:pt idx="268">
                  <c:v>2455651.858</c:v>
                </c:pt>
                <c:pt idx="269">
                  <c:v>2455655.332</c:v>
                </c:pt>
                <c:pt idx="270">
                  <c:v>2455660.303</c:v>
                </c:pt>
                <c:pt idx="271">
                  <c:v>2455661.408</c:v>
                </c:pt>
                <c:pt idx="272">
                  <c:v>2455664.85</c:v>
                </c:pt>
                <c:pt idx="273">
                  <c:v>2455689.942</c:v>
                </c:pt>
                <c:pt idx="274">
                  <c:v>2455712.585</c:v>
                </c:pt>
                <c:pt idx="275">
                  <c:v>2455740.783</c:v>
                </c:pt>
                <c:pt idx="276">
                  <c:v>2455745.954</c:v>
                </c:pt>
                <c:pt idx="277">
                  <c:v>2455756.528</c:v>
                </c:pt>
                <c:pt idx="278">
                  <c:v>2455766.502</c:v>
                </c:pt>
                <c:pt idx="279">
                  <c:v>2455768.05</c:v>
                </c:pt>
                <c:pt idx="280">
                  <c:v>2455769.499</c:v>
                </c:pt>
                <c:pt idx="281">
                  <c:v>2455770.499</c:v>
                </c:pt>
                <c:pt idx="282">
                  <c:v>2455776.44</c:v>
                </c:pt>
                <c:pt idx="283">
                  <c:v>2455777.46</c:v>
                </c:pt>
                <c:pt idx="284">
                  <c:v>2455779.584</c:v>
                </c:pt>
                <c:pt idx="285">
                  <c:v>2455782.44</c:v>
                </c:pt>
                <c:pt idx="286">
                  <c:v>2455786.962</c:v>
                </c:pt>
                <c:pt idx="287">
                  <c:v>2455798.06</c:v>
                </c:pt>
                <c:pt idx="288">
                  <c:v>2455798.715</c:v>
                </c:pt>
                <c:pt idx="289">
                  <c:v>2455805.55</c:v>
                </c:pt>
                <c:pt idx="290">
                  <c:v>2455809.435</c:v>
                </c:pt>
                <c:pt idx="291">
                  <c:v>2455811.354</c:v>
                </c:pt>
                <c:pt idx="292">
                  <c:v>2455813.619</c:v>
                </c:pt>
                <c:pt idx="293">
                  <c:v>2455815.497</c:v>
                </c:pt>
                <c:pt idx="294">
                  <c:v>2455817.046</c:v>
                </c:pt>
                <c:pt idx="295">
                  <c:v>2455822.54</c:v>
                </c:pt>
                <c:pt idx="296">
                  <c:v>2455826.654</c:v>
                </c:pt>
                <c:pt idx="297">
                  <c:v>2455831.166</c:v>
                </c:pt>
                <c:pt idx="298">
                  <c:v>2455832.457</c:v>
                </c:pt>
                <c:pt idx="299">
                  <c:v>2455833.469</c:v>
                </c:pt>
                <c:pt idx="300">
                  <c:v>2455835.41</c:v>
                </c:pt>
                <c:pt idx="301">
                  <c:v>2455836.864</c:v>
                </c:pt>
                <c:pt idx="302">
                  <c:v>2455840.365</c:v>
                </c:pt>
                <c:pt idx="303">
                  <c:v>2455841.515</c:v>
                </c:pt>
                <c:pt idx="304">
                  <c:v>2455843.462</c:v>
                </c:pt>
                <c:pt idx="305">
                  <c:v>2455844.958</c:v>
                </c:pt>
                <c:pt idx="306">
                  <c:v>2455846.455</c:v>
                </c:pt>
                <c:pt idx="307">
                  <c:v>2455849.352</c:v>
                </c:pt>
                <c:pt idx="308">
                  <c:v>2455850.449</c:v>
                </c:pt>
                <c:pt idx="309">
                  <c:v>2455852.475</c:v>
                </c:pt>
                <c:pt idx="310">
                  <c:v>2455856.403</c:v>
                </c:pt>
                <c:pt idx="311">
                  <c:v>2455858.461</c:v>
                </c:pt>
                <c:pt idx="312">
                  <c:v>2455861.471</c:v>
                </c:pt>
                <c:pt idx="313">
                  <c:v>2455864.31</c:v>
                </c:pt>
                <c:pt idx="314">
                  <c:v>2455867.975</c:v>
                </c:pt>
                <c:pt idx="315">
                  <c:v>2455871.018</c:v>
                </c:pt>
                <c:pt idx="316">
                  <c:v>2455873.925</c:v>
                </c:pt>
                <c:pt idx="317">
                  <c:v>2455875.367</c:v>
                </c:pt>
                <c:pt idx="318">
                  <c:v>2455878.424</c:v>
                </c:pt>
                <c:pt idx="319">
                  <c:v>2455888.014</c:v>
                </c:pt>
                <c:pt idx="320">
                  <c:v>2455890.278</c:v>
                </c:pt>
                <c:pt idx="321">
                  <c:v>2455892.293</c:v>
                </c:pt>
                <c:pt idx="322">
                  <c:v>2455896.301</c:v>
                </c:pt>
                <c:pt idx="323">
                  <c:v>2455904.946</c:v>
                </c:pt>
                <c:pt idx="324">
                  <c:v>2455907.451</c:v>
                </c:pt>
                <c:pt idx="325">
                  <c:v>2455908.453</c:v>
                </c:pt>
                <c:pt idx="326">
                  <c:v>2455912.521</c:v>
                </c:pt>
                <c:pt idx="327">
                  <c:v>2455916.451</c:v>
                </c:pt>
                <c:pt idx="328">
                  <c:v>2455923.234</c:v>
                </c:pt>
                <c:pt idx="329">
                  <c:v>2455925.458</c:v>
                </c:pt>
                <c:pt idx="330">
                  <c:v>2455929.453</c:v>
                </c:pt>
                <c:pt idx="331">
                  <c:v>2455938.431</c:v>
                </c:pt>
                <c:pt idx="332">
                  <c:v>2455986.021</c:v>
                </c:pt>
                <c:pt idx="333">
                  <c:v>2456008.64</c:v>
                </c:pt>
                <c:pt idx="334">
                  <c:v>2456012.615</c:v>
                </c:pt>
                <c:pt idx="335">
                  <c:v>2456019.547</c:v>
                </c:pt>
                <c:pt idx="336">
                  <c:v>2456067.728</c:v>
                </c:pt>
                <c:pt idx="337">
                  <c:v>2456073.871</c:v>
                </c:pt>
                <c:pt idx="338">
                  <c:v>2456095.15</c:v>
                </c:pt>
                <c:pt idx="339">
                  <c:v>2456096.723</c:v>
                </c:pt>
                <c:pt idx="340">
                  <c:v>2456102.632</c:v>
                </c:pt>
                <c:pt idx="341">
                  <c:v>2456106.788</c:v>
                </c:pt>
                <c:pt idx="342">
                  <c:v>2456109.682</c:v>
                </c:pt>
                <c:pt idx="343">
                  <c:v>2456114.734</c:v>
                </c:pt>
                <c:pt idx="344">
                  <c:v>2456121.755</c:v>
                </c:pt>
                <c:pt idx="345">
                  <c:v>2456130.771</c:v>
                </c:pt>
                <c:pt idx="346">
                  <c:v>2456141.477</c:v>
                </c:pt>
                <c:pt idx="347">
                  <c:v>2456142.7</c:v>
                </c:pt>
                <c:pt idx="348">
                  <c:v>2456148.474</c:v>
                </c:pt>
                <c:pt idx="349">
                  <c:v>2456153.409</c:v>
                </c:pt>
                <c:pt idx="350">
                  <c:v>2456157.728</c:v>
                </c:pt>
                <c:pt idx="351">
                  <c:v>2456160.545</c:v>
                </c:pt>
                <c:pt idx="352">
                  <c:v>2456164.772</c:v>
                </c:pt>
                <c:pt idx="353">
                  <c:v>2456167.667</c:v>
                </c:pt>
                <c:pt idx="354">
                  <c:v>2456169.022</c:v>
                </c:pt>
                <c:pt idx="355">
                  <c:v>2456172.648</c:v>
                </c:pt>
                <c:pt idx="356">
                  <c:v>2456173.68</c:v>
                </c:pt>
                <c:pt idx="357">
                  <c:v>2456180.158</c:v>
                </c:pt>
                <c:pt idx="358">
                  <c:v>2456181.752</c:v>
                </c:pt>
                <c:pt idx="359">
                  <c:v>2456184.637</c:v>
                </c:pt>
                <c:pt idx="360">
                  <c:v>2456185.639</c:v>
                </c:pt>
                <c:pt idx="361">
                  <c:v>2456186.649</c:v>
                </c:pt>
                <c:pt idx="362">
                  <c:v>2456194.548</c:v>
                </c:pt>
                <c:pt idx="363">
                  <c:v>2456195.646</c:v>
                </c:pt>
                <c:pt idx="364">
                  <c:v>2456206.615</c:v>
                </c:pt>
                <c:pt idx="365">
                  <c:v>2456221.565</c:v>
                </c:pt>
                <c:pt idx="366">
                  <c:v>2456237.692</c:v>
                </c:pt>
                <c:pt idx="367">
                  <c:v>2456283.473</c:v>
                </c:pt>
                <c:pt idx="368">
                  <c:v>2456366.949</c:v>
                </c:pt>
                <c:pt idx="369">
                  <c:v>2456367.952</c:v>
                </c:pt>
                <c:pt idx="370">
                  <c:v>2456380.871</c:v>
                </c:pt>
                <c:pt idx="371">
                  <c:v>2456392.873</c:v>
                </c:pt>
                <c:pt idx="372">
                  <c:v>2456398.938</c:v>
                </c:pt>
                <c:pt idx="373">
                  <c:v>2456411.904</c:v>
                </c:pt>
                <c:pt idx="374">
                  <c:v>2456422.835</c:v>
                </c:pt>
                <c:pt idx="375">
                  <c:v>2456427.903</c:v>
                </c:pt>
                <c:pt idx="376">
                  <c:v>2456430.899</c:v>
                </c:pt>
                <c:pt idx="377">
                  <c:v>2456436.9</c:v>
                </c:pt>
                <c:pt idx="378">
                  <c:v>2456445.215</c:v>
                </c:pt>
                <c:pt idx="379">
                  <c:v>2456447.015</c:v>
                </c:pt>
                <c:pt idx="380">
                  <c:v>2456453</c:v>
                </c:pt>
                <c:pt idx="381">
                  <c:v>2456457.78</c:v>
                </c:pt>
                <c:pt idx="382">
                  <c:v>2456478.433</c:v>
                </c:pt>
                <c:pt idx="383">
                  <c:v>2456500.349</c:v>
                </c:pt>
                <c:pt idx="384">
                  <c:v>2456501.349</c:v>
                </c:pt>
                <c:pt idx="385">
                  <c:v>2456511.352</c:v>
                </c:pt>
                <c:pt idx="386">
                  <c:v>2456520.927</c:v>
                </c:pt>
                <c:pt idx="387">
                  <c:v>2456527.504</c:v>
                </c:pt>
                <c:pt idx="388">
                  <c:v>2456529.519</c:v>
                </c:pt>
                <c:pt idx="389">
                  <c:v>2456541.488</c:v>
                </c:pt>
                <c:pt idx="390">
                  <c:v>2456546.773</c:v>
                </c:pt>
                <c:pt idx="391">
                  <c:v>2456550.326</c:v>
                </c:pt>
                <c:pt idx="392">
                  <c:v>2456577.282</c:v>
                </c:pt>
                <c:pt idx="393">
                  <c:v>2456583.489</c:v>
                </c:pt>
                <c:pt idx="394">
                  <c:v>2456593.479</c:v>
                </c:pt>
                <c:pt idx="395">
                  <c:v>2456605.535</c:v>
                </c:pt>
                <c:pt idx="396">
                  <c:v>2456610.655</c:v>
                </c:pt>
                <c:pt idx="397">
                  <c:v>2456621.701</c:v>
                </c:pt>
                <c:pt idx="398">
                  <c:v>2456626.301</c:v>
                </c:pt>
                <c:pt idx="399">
                  <c:v>2456634.319</c:v>
                </c:pt>
                <c:pt idx="400">
                  <c:v>2456638.336</c:v>
                </c:pt>
                <c:pt idx="401">
                  <c:v>2456640.51</c:v>
                </c:pt>
                <c:pt idx="402">
                  <c:v>2456647.311</c:v>
                </c:pt>
                <c:pt idx="403">
                  <c:v>2456651.474</c:v>
                </c:pt>
                <c:pt idx="404">
                  <c:v>2456656.255</c:v>
                </c:pt>
                <c:pt idx="405">
                  <c:v>2456668.301</c:v>
                </c:pt>
                <c:pt idx="406">
                  <c:v>2456706.953</c:v>
                </c:pt>
                <c:pt idx="407">
                  <c:v>2456709.971</c:v>
                </c:pt>
                <c:pt idx="408">
                  <c:v>2456718.962</c:v>
                </c:pt>
                <c:pt idx="409">
                  <c:v>2456726.951</c:v>
                </c:pt>
                <c:pt idx="410">
                  <c:v>2456730.955</c:v>
                </c:pt>
                <c:pt idx="411">
                  <c:v>2456737.951</c:v>
                </c:pt>
                <c:pt idx="412">
                  <c:v>2456739.659</c:v>
                </c:pt>
                <c:pt idx="413">
                  <c:v>2456749.877</c:v>
                </c:pt>
                <c:pt idx="414">
                  <c:v>2456762.795</c:v>
                </c:pt>
                <c:pt idx="415">
                  <c:v>2456767.609</c:v>
                </c:pt>
                <c:pt idx="416">
                  <c:v>2456783.876</c:v>
                </c:pt>
                <c:pt idx="417">
                  <c:v>2456794.899</c:v>
                </c:pt>
                <c:pt idx="418">
                  <c:v>2456797.9</c:v>
                </c:pt>
                <c:pt idx="419">
                  <c:v>2456800.903</c:v>
                </c:pt>
                <c:pt idx="420">
                  <c:v>2456806.894</c:v>
                </c:pt>
                <c:pt idx="421">
                  <c:v>2456808.884</c:v>
                </c:pt>
                <c:pt idx="422">
                  <c:v>2456811.778</c:v>
                </c:pt>
                <c:pt idx="423">
                  <c:v>2456813.778</c:v>
                </c:pt>
                <c:pt idx="424">
                  <c:v>2456816.523</c:v>
                </c:pt>
                <c:pt idx="425">
                  <c:v>2456825.89</c:v>
                </c:pt>
                <c:pt idx="426">
                  <c:v>2456829.452</c:v>
                </c:pt>
                <c:pt idx="427">
                  <c:v>2456854.472</c:v>
                </c:pt>
                <c:pt idx="428">
                  <c:v>2456855.473</c:v>
                </c:pt>
                <c:pt idx="429">
                  <c:v>2456863.471</c:v>
                </c:pt>
                <c:pt idx="430">
                  <c:v>2456869.44</c:v>
                </c:pt>
                <c:pt idx="431">
                  <c:v>2456870.445</c:v>
                </c:pt>
                <c:pt idx="432">
                  <c:v>2456872.492</c:v>
                </c:pt>
                <c:pt idx="433">
                  <c:v>2456874.452</c:v>
                </c:pt>
                <c:pt idx="434">
                  <c:v>2456883.414</c:v>
                </c:pt>
                <c:pt idx="435">
                  <c:v>2456887.384</c:v>
                </c:pt>
                <c:pt idx="436">
                  <c:v>2456890.396</c:v>
                </c:pt>
                <c:pt idx="437">
                  <c:v>2456901.377</c:v>
                </c:pt>
                <c:pt idx="438">
                  <c:v>2456903.679</c:v>
                </c:pt>
                <c:pt idx="439">
                  <c:v>2456907.683</c:v>
                </c:pt>
                <c:pt idx="440">
                  <c:v>2456908.683</c:v>
                </c:pt>
                <c:pt idx="441">
                  <c:v>2456912.431</c:v>
                </c:pt>
                <c:pt idx="442">
                  <c:v>2456914.802</c:v>
                </c:pt>
                <c:pt idx="443">
                  <c:v>2456921.442</c:v>
                </c:pt>
                <c:pt idx="444">
                  <c:v>2456922.617</c:v>
                </c:pt>
                <c:pt idx="445">
                  <c:v>2456923.63</c:v>
                </c:pt>
                <c:pt idx="446">
                  <c:v>2456927.641</c:v>
                </c:pt>
                <c:pt idx="447">
                  <c:v>2456929.052</c:v>
                </c:pt>
                <c:pt idx="448">
                  <c:v>2456932.433</c:v>
                </c:pt>
                <c:pt idx="449">
                  <c:v>2456935.611</c:v>
                </c:pt>
                <c:pt idx="450">
                  <c:v>2456938.562</c:v>
                </c:pt>
                <c:pt idx="451">
                  <c:v>2456942.412</c:v>
                </c:pt>
                <c:pt idx="452">
                  <c:v>2456943.492</c:v>
                </c:pt>
                <c:pt idx="453">
                  <c:v>2456948.318</c:v>
                </c:pt>
                <c:pt idx="454">
                  <c:v>2456951.559</c:v>
                </c:pt>
                <c:pt idx="455">
                  <c:v>2456956.9</c:v>
                </c:pt>
                <c:pt idx="456">
                  <c:v>2456961.358</c:v>
                </c:pt>
                <c:pt idx="457">
                  <c:v>2456963.48</c:v>
                </c:pt>
                <c:pt idx="458">
                  <c:v>2456976.467</c:v>
                </c:pt>
                <c:pt idx="459">
                  <c:v>2456989.41</c:v>
                </c:pt>
                <c:pt idx="460">
                  <c:v>2456992.467</c:v>
                </c:pt>
                <c:pt idx="461">
                  <c:v>2456995.469</c:v>
                </c:pt>
                <c:pt idx="462">
                  <c:v>2457005.472</c:v>
                </c:pt>
                <c:pt idx="463">
                  <c:v>2457008.468</c:v>
                </c:pt>
                <c:pt idx="464">
                  <c:v>2457018.192</c:v>
                </c:pt>
                <c:pt idx="465">
                  <c:v>2457023.272</c:v>
                </c:pt>
                <c:pt idx="466">
                  <c:v>2457060.973</c:v>
                </c:pt>
                <c:pt idx="467">
                  <c:v>2457064.967</c:v>
                </c:pt>
                <c:pt idx="468">
                  <c:v>2457068.964</c:v>
                </c:pt>
                <c:pt idx="469">
                  <c:v>2457084.91</c:v>
                </c:pt>
                <c:pt idx="470">
                  <c:v>2457090.955</c:v>
                </c:pt>
                <c:pt idx="471">
                  <c:v>2457101.943</c:v>
                </c:pt>
                <c:pt idx="472">
                  <c:v>2457111.912</c:v>
                </c:pt>
                <c:pt idx="473">
                  <c:v>2457114.879</c:v>
                </c:pt>
                <c:pt idx="474">
                  <c:v>2457122.929</c:v>
                </c:pt>
                <c:pt idx="475">
                  <c:v>2457126.934</c:v>
                </c:pt>
                <c:pt idx="476">
                  <c:v>2457144.906</c:v>
                </c:pt>
                <c:pt idx="477">
                  <c:v>2457150.913</c:v>
                </c:pt>
                <c:pt idx="478">
                  <c:v>2457156.903</c:v>
                </c:pt>
                <c:pt idx="479">
                  <c:v>2457160.9</c:v>
                </c:pt>
                <c:pt idx="480">
                  <c:v>2457164.9</c:v>
                </c:pt>
                <c:pt idx="481">
                  <c:v>2457167.905</c:v>
                </c:pt>
                <c:pt idx="482">
                  <c:v>2457170.896</c:v>
                </c:pt>
                <c:pt idx="483">
                  <c:v>2457181.666</c:v>
                </c:pt>
                <c:pt idx="484">
                  <c:v>2457219.443</c:v>
                </c:pt>
                <c:pt idx="485">
                  <c:v>2457262.463</c:v>
                </c:pt>
                <c:pt idx="486">
                  <c:v>2457271.483</c:v>
                </c:pt>
                <c:pt idx="487">
                  <c:v>2457275.379</c:v>
                </c:pt>
                <c:pt idx="488">
                  <c:v>2457290.352</c:v>
                </c:pt>
                <c:pt idx="489">
                  <c:v>2457295.358</c:v>
                </c:pt>
                <c:pt idx="490">
                  <c:v>2457296.929</c:v>
                </c:pt>
                <c:pt idx="491">
                  <c:v>2457298.425</c:v>
                </c:pt>
                <c:pt idx="492">
                  <c:v>2457303.397</c:v>
                </c:pt>
                <c:pt idx="493">
                  <c:v>2457308.442</c:v>
                </c:pt>
                <c:pt idx="494">
                  <c:v>2457313.491</c:v>
                </c:pt>
                <c:pt idx="495">
                  <c:v>2457326.95</c:v>
                </c:pt>
                <c:pt idx="496">
                  <c:v>2457338.476</c:v>
                </c:pt>
                <c:pt idx="497">
                  <c:v>2457343.471</c:v>
                </c:pt>
                <c:pt idx="498">
                  <c:v>2457358.54</c:v>
                </c:pt>
                <c:pt idx="499">
                  <c:v>2457368.472</c:v>
                </c:pt>
                <c:pt idx="500">
                  <c:v>2457374.471</c:v>
                </c:pt>
                <c:pt idx="501">
                  <c:v>2457385.472</c:v>
                </c:pt>
                <c:pt idx="502">
                  <c:v>2457426.973</c:v>
                </c:pt>
                <c:pt idx="503">
                  <c:v>2457437.967</c:v>
                </c:pt>
                <c:pt idx="504">
                  <c:v>2457450.963</c:v>
                </c:pt>
                <c:pt idx="505">
                  <c:v>2457453.956</c:v>
                </c:pt>
                <c:pt idx="506">
                  <c:v>2457459.453</c:v>
                </c:pt>
                <c:pt idx="507">
                  <c:v>2457462.957</c:v>
                </c:pt>
                <c:pt idx="508">
                  <c:v>2457472.287</c:v>
                </c:pt>
                <c:pt idx="509">
                  <c:v>2457479.935</c:v>
                </c:pt>
                <c:pt idx="510">
                  <c:v>2457487.926</c:v>
                </c:pt>
                <c:pt idx="511">
                  <c:v>2457490.931</c:v>
                </c:pt>
                <c:pt idx="512">
                  <c:v>2457502.915</c:v>
                </c:pt>
                <c:pt idx="513">
                  <c:v>2457505.914</c:v>
                </c:pt>
                <c:pt idx="514">
                  <c:v>2457514.907</c:v>
                </c:pt>
                <c:pt idx="515">
                  <c:v>2457517.914</c:v>
                </c:pt>
                <c:pt idx="516">
                  <c:v>2457528.901</c:v>
                </c:pt>
                <c:pt idx="517">
                  <c:v>2457532.901</c:v>
                </c:pt>
                <c:pt idx="518">
                  <c:v>2457561.262</c:v>
                </c:pt>
                <c:pt idx="519">
                  <c:v>2457574.196</c:v>
                </c:pt>
                <c:pt idx="520">
                  <c:v>2457576.903</c:v>
                </c:pt>
                <c:pt idx="521">
                  <c:v>2457584.394</c:v>
                </c:pt>
                <c:pt idx="522">
                  <c:v>2457586.979</c:v>
                </c:pt>
                <c:pt idx="523">
                  <c:v>2457589.414</c:v>
                </c:pt>
                <c:pt idx="524">
                  <c:v>2457591.96</c:v>
                </c:pt>
                <c:pt idx="525">
                  <c:v>2457593.896</c:v>
                </c:pt>
                <c:pt idx="526">
                  <c:v>2457599.369</c:v>
                </c:pt>
                <c:pt idx="527">
                  <c:v>2457628.442</c:v>
                </c:pt>
                <c:pt idx="528">
                  <c:v>2457629.747</c:v>
                </c:pt>
                <c:pt idx="529">
                  <c:v>2457639.427</c:v>
                </c:pt>
                <c:pt idx="530">
                  <c:v>2457643.516</c:v>
                </c:pt>
                <c:pt idx="531">
                  <c:v>2457659.264</c:v>
                </c:pt>
                <c:pt idx="532">
                  <c:v>2457671.489</c:v>
                </c:pt>
                <c:pt idx="533">
                  <c:v>2457681.046</c:v>
                </c:pt>
                <c:pt idx="534">
                  <c:v>2457685.484</c:v>
                </c:pt>
                <c:pt idx="535">
                  <c:v>2457695.563</c:v>
                </c:pt>
                <c:pt idx="536">
                  <c:v>2457698.543</c:v>
                </c:pt>
                <c:pt idx="537">
                  <c:v>2457708.468</c:v>
                </c:pt>
                <c:pt idx="538">
                  <c:v>2457712.967</c:v>
                </c:pt>
                <c:pt idx="539">
                  <c:v>2457718.469</c:v>
                </c:pt>
                <c:pt idx="540">
                  <c:v>2457720.466</c:v>
                </c:pt>
                <c:pt idx="541">
                  <c:v>2457727.471</c:v>
                </c:pt>
                <c:pt idx="542">
                  <c:v>2457728.517</c:v>
                </c:pt>
                <c:pt idx="543">
                  <c:v>2457738.477</c:v>
                </c:pt>
                <c:pt idx="544">
                  <c:v>2457747.472</c:v>
                </c:pt>
                <c:pt idx="545">
                  <c:v>2457804.965</c:v>
                </c:pt>
                <c:pt idx="546">
                  <c:v>2457811.958</c:v>
                </c:pt>
                <c:pt idx="547">
                  <c:v>2457830.937</c:v>
                </c:pt>
                <c:pt idx="548">
                  <c:v>2457831.955</c:v>
                </c:pt>
                <c:pt idx="549">
                  <c:v>2457838.937</c:v>
                </c:pt>
                <c:pt idx="550">
                  <c:v>2457851.93</c:v>
                </c:pt>
                <c:pt idx="551">
                  <c:v>2457860.924</c:v>
                </c:pt>
                <c:pt idx="552">
                  <c:v>2457863.925</c:v>
                </c:pt>
                <c:pt idx="553">
                  <c:v>2457870.918</c:v>
                </c:pt>
                <c:pt idx="554">
                  <c:v>2457881.907</c:v>
                </c:pt>
                <c:pt idx="555">
                  <c:v>2457887.904</c:v>
                </c:pt>
                <c:pt idx="556">
                  <c:v>2457890.903</c:v>
                </c:pt>
                <c:pt idx="557">
                  <c:v>2457900.675</c:v>
                </c:pt>
                <c:pt idx="558">
                  <c:v>2457939.887</c:v>
                </c:pt>
                <c:pt idx="559">
                  <c:v>2457940.902</c:v>
                </c:pt>
                <c:pt idx="560">
                  <c:v>2457956.909</c:v>
                </c:pt>
                <c:pt idx="561">
                  <c:v>2457972.542</c:v>
                </c:pt>
                <c:pt idx="562">
                  <c:v>2457980.593</c:v>
                </c:pt>
                <c:pt idx="563">
                  <c:v>2457996.306</c:v>
                </c:pt>
                <c:pt idx="564">
                  <c:v>2458018.004</c:v>
                </c:pt>
                <c:pt idx="565">
                  <c:v>2458029.501</c:v>
                </c:pt>
                <c:pt idx="566">
                  <c:v>2458041.485</c:v>
                </c:pt>
                <c:pt idx="567">
                  <c:v>2458051.478</c:v>
                </c:pt>
                <c:pt idx="568">
                  <c:v>2458056.322</c:v>
                </c:pt>
                <c:pt idx="569">
                  <c:v>2458065.55</c:v>
                </c:pt>
                <c:pt idx="570">
                  <c:v>2458071.527</c:v>
                </c:pt>
                <c:pt idx="571">
                  <c:v>2458086.471</c:v>
                </c:pt>
                <c:pt idx="572">
                  <c:v>2458087.47</c:v>
                </c:pt>
                <c:pt idx="573">
                  <c:v>2458097.465</c:v>
                </c:pt>
                <c:pt idx="574">
                  <c:v>2458110.476</c:v>
                </c:pt>
                <c:pt idx="575">
                  <c:v>2458113.479</c:v>
                </c:pt>
                <c:pt idx="576">
                  <c:v>2458167.968</c:v>
                </c:pt>
                <c:pt idx="577">
                  <c:v>2458168.971</c:v>
                </c:pt>
                <c:pt idx="578">
                  <c:v>2458182.458</c:v>
                </c:pt>
                <c:pt idx="579">
                  <c:v>2458183.959</c:v>
                </c:pt>
                <c:pt idx="580">
                  <c:v>2458187.955</c:v>
                </c:pt>
                <c:pt idx="581">
                  <c:v>2458199.944</c:v>
                </c:pt>
                <c:pt idx="582">
                  <c:v>2458221.426</c:v>
                </c:pt>
                <c:pt idx="583">
                  <c:v>2458222.926</c:v>
                </c:pt>
                <c:pt idx="584">
                  <c:v>2458239.913</c:v>
                </c:pt>
                <c:pt idx="585">
                  <c:v>2458241.753</c:v>
                </c:pt>
                <c:pt idx="586">
                  <c:v>2458242.913</c:v>
                </c:pt>
                <c:pt idx="587">
                  <c:v>2458243.913</c:v>
                </c:pt>
                <c:pt idx="588">
                  <c:v>2458314.462</c:v>
                </c:pt>
                <c:pt idx="589">
                  <c:v>2458331.43</c:v>
                </c:pt>
                <c:pt idx="590">
                  <c:v>2458337.546</c:v>
                </c:pt>
                <c:pt idx="591">
                  <c:v>2458398.249</c:v>
                </c:pt>
                <c:pt idx="592">
                  <c:v>2458410.482</c:v>
                </c:pt>
                <c:pt idx="593">
                  <c:v>2458420.483</c:v>
                </c:pt>
                <c:pt idx="594">
                  <c:v>2458439.471</c:v>
                </c:pt>
                <c:pt idx="595">
                  <c:v>2458449.602</c:v>
                </c:pt>
                <c:pt idx="596">
                  <c:v>2458475.472</c:v>
                </c:pt>
                <c:pt idx="597">
                  <c:v>2458523.971</c:v>
                </c:pt>
                <c:pt idx="598">
                  <c:v>2458557.956</c:v>
                </c:pt>
                <c:pt idx="599">
                  <c:v>2458573.939</c:v>
                </c:pt>
                <c:pt idx="600">
                  <c:v>2458584.93</c:v>
                </c:pt>
                <c:pt idx="601">
                  <c:v>2458596.921</c:v>
                </c:pt>
                <c:pt idx="602">
                  <c:v>2458597.923</c:v>
                </c:pt>
                <c:pt idx="603">
                  <c:v>2458610.758</c:v>
                </c:pt>
                <c:pt idx="604">
                  <c:v>2458621.903</c:v>
                </c:pt>
                <c:pt idx="605">
                  <c:v>2458635.897</c:v>
                </c:pt>
                <c:pt idx="606">
                  <c:v>2458662.904</c:v>
                </c:pt>
                <c:pt idx="607">
                  <c:v>2458664.441</c:v>
                </c:pt>
                <c:pt idx="608">
                  <c:v>2458700.357</c:v>
                </c:pt>
                <c:pt idx="609">
                  <c:v>2458719.412</c:v>
                </c:pt>
                <c:pt idx="610">
                  <c:v>2458721.527</c:v>
                </c:pt>
                <c:pt idx="611">
                  <c:v>2458734.521</c:v>
                </c:pt>
                <c:pt idx="612">
                  <c:v>2458770.33</c:v>
                </c:pt>
                <c:pt idx="613">
                  <c:v>2458773.297</c:v>
                </c:pt>
                <c:pt idx="614">
                  <c:v>2458806.474</c:v>
                </c:pt>
                <c:pt idx="615">
                  <c:v>2458819.311</c:v>
                </c:pt>
                <c:pt idx="616">
                  <c:v>2458895.972</c:v>
                </c:pt>
                <c:pt idx="617">
                  <c:v>2458983.516</c:v>
                </c:pt>
                <c:pt idx="618">
                  <c:v>2458983.517</c:v>
                </c:pt>
                <c:pt idx="619">
                  <c:v>2458983.517</c:v>
                </c:pt>
                <c:pt idx="620">
                  <c:v>2458983.518</c:v>
                </c:pt>
                <c:pt idx="621">
                  <c:v>2458983.52</c:v>
                </c:pt>
                <c:pt idx="622">
                  <c:v>2458997.434</c:v>
                </c:pt>
                <c:pt idx="623">
                  <c:v>2459021.903</c:v>
                </c:pt>
                <c:pt idx="624">
                  <c:v>2459053.425</c:v>
                </c:pt>
                <c:pt idx="625">
                  <c:v>2458895.972</c:v>
                </c:pt>
                <c:pt idx="626">
                  <c:v>2458983.516</c:v>
                </c:pt>
                <c:pt idx="627">
                  <c:v>2458983.517</c:v>
                </c:pt>
                <c:pt idx="628">
                  <c:v>2458983.517</c:v>
                </c:pt>
                <c:pt idx="629">
                  <c:v>2458983.518</c:v>
                </c:pt>
                <c:pt idx="630">
                  <c:v>2458983.52</c:v>
                </c:pt>
                <c:pt idx="631">
                  <c:v>2458997.434</c:v>
                </c:pt>
                <c:pt idx="632">
                  <c:v>2459021.903</c:v>
                </c:pt>
                <c:pt idx="633">
                  <c:v>2459053.425</c:v>
                </c:pt>
                <c:pt idx="634">
                  <c:v>2459110.361</c:v>
                </c:pt>
                <c:pt idx="635">
                  <c:v>2459111.381</c:v>
                </c:pt>
                <c:pt idx="636">
                  <c:v>2459177.335</c:v>
                </c:pt>
                <c:pt idx="638">
                  <c:v>2459365.42191</c:v>
                </c:pt>
              </c:strCache>
            </c:strRef>
          </c:xVal>
          <c:yVal>
            <c:numRef>
              <c:f>V!$H$1:$H$1164</c:f>
              <c:numCache>
                <c:formatCode>General</c:formatCode>
                <c:ptCount val="1164"/>
                <c:pt idx="0">
                  <c:v>11.05</c:v>
                </c:pt>
                <c:pt idx="1">
                  <c:v>10.61</c:v>
                </c:pt>
                <c:pt idx="2">
                  <c:v>11.2</c:v>
                </c:pt>
                <c:pt idx="3">
                  <c:v>11</c:v>
                </c:pt>
                <c:pt idx="4">
                  <c:v>11.5</c:v>
                </c:pt>
                <c:pt idx="5">
                  <c:v>11.3</c:v>
                </c:pt>
                <c:pt idx="6">
                  <c:v>11.3</c:v>
                </c:pt>
                <c:pt idx="7">
                  <c:v>11.1</c:v>
                </c:pt>
                <c:pt idx="8">
                  <c:v>10.685</c:v>
                </c:pt>
                <c:pt idx="9">
                  <c:v>10.975</c:v>
                </c:pt>
                <c:pt idx="10">
                  <c:v>10.87</c:v>
                </c:pt>
                <c:pt idx="11">
                  <c:v>10.795999999999999</c:v>
                </c:pt>
                <c:pt idx="12">
                  <c:v>10.72</c:v>
                </c:pt>
                <c:pt idx="13">
                  <c:v>10.771000000000001</c:v>
                </c:pt>
                <c:pt idx="14">
                  <c:v>10.836333</c:v>
                </c:pt>
                <c:pt idx="15">
                  <c:v>10.842333</c:v>
                </c:pt>
                <c:pt idx="16">
                  <c:v>10.86</c:v>
                </c:pt>
                <c:pt idx="17">
                  <c:v>10.8545</c:v>
                </c:pt>
                <c:pt idx="18">
                  <c:v>10.856999999999999</c:v>
                </c:pt>
                <c:pt idx="19">
                  <c:v>10.843999999999999</c:v>
                </c:pt>
                <c:pt idx="20">
                  <c:v>10.874000000000001</c:v>
                </c:pt>
                <c:pt idx="21">
                  <c:v>11.1</c:v>
                </c:pt>
                <c:pt idx="22">
                  <c:v>11.1</c:v>
                </c:pt>
                <c:pt idx="23">
                  <c:v>11.1</c:v>
                </c:pt>
                <c:pt idx="24">
                  <c:v>11.3</c:v>
                </c:pt>
                <c:pt idx="25">
                  <c:v>11.1</c:v>
                </c:pt>
                <c:pt idx="26">
                  <c:v>10.984999999999999</c:v>
                </c:pt>
                <c:pt idx="27">
                  <c:v>11.1</c:v>
                </c:pt>
                <c:pt idx="28">
                  <c:v>11.1</c:v>
                </c:pt>
                <c:pt idx="29">
                  <c:v>11.4</c:v>
                </c:pt>
                <c:pt idx="30">
                  <c:v>10.74</c:v>
                </c:pt>
                <c:pt idx="31">
                  <c:v>11.2</c:v>
                </c:pt>
                <c:pt idx="32">
                  <c:v>10.7</c:v>
                </c:pt>
                <c:pt idx="33">
                  <c:v>10.882</c:v>
                </c:pt>
                <c:pt idx="34">
                  <c:v>10.885999999999999</c:v>
                </c:pt>
                <c:pt idx="35">
                  <c:v>10.866</c:v>
                </c:pt>
                <c:pt idx="36">
                  <c:v>10.8725</c:v>
                </c:pt>
                <c:pt idx="37">
                  <c:v>10.858000000000001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11.1</c:v>
                </c:pt>
                <c:pt idx="42">
                  <c:v>11.2</c:v>
                </c:pt>
                <c:pt idx="43">
                  <c:v>11.01</c:v>
                </c:pt>
                <c:pt idx="44">
                  <c:v>11.05</c:v>
                </c:pt>
                <c:pt idx="45">
                  <c:v>10.99</c:v>
                </c:pt>
                <c:pt idx="46">
                  <c:v>10</c:v>
                </c:pt>
                <c:pt idx="47">
                  <c:v>9.9</c:v>
                </c:pt>
                <c:pt idx="48">
                  <c:v>9.8000000000000007</c:v>
                </c:pt>
                <c:pt idx="49">
                  <c:v>9.9199129999999993</c:v>
                </c:pt>
                <c:pt idx="50">
                  <c:v>9.6851109999999991</c:v>
                </c:pt>
                <c:pt idx="51">
                  <c:v>9.6965020000000006</c:v>
                </c:pt>
                <c:pt idx="52">
                  <c:v>9.6249939999999992</c:v>
                </c:pt>
                <c:pt idx="53">
                  <c:v>9.6805269999999997</c:v>
                </c:pt>
                <c:pt idx="54">
                  <c:v>9.6053289999999993</c:v>
                </c:pt>
                <c:pt idx="55">
                  <c:v>9.5685000000000002</c:v>
                </c:pt>
                <c:pt idx="56">
                  <c:v>9.6180000000000003</c:v>
                </c:pt>
                <c:pt idx="57">
                  <c:v>9.8718310000000002</c:v>
                </c:pt>
                <c:pt idx="58">
                  <c:v>9.6732619999999994</c:v>
                </c:pt>
                <c:pt idx="59">
                  <c:v>9.5482899999999997</c:v>
                </c:pt>
                <c:pt idx="60">
                  <c:v>9.5175999999999998</c:v>
                </c:pt>
                <c:pt idx="61">
                  <c:v>9.5618569999999998</c:v>
                </c:pt>
                <c:pt idx="62">
                  <c:v>9.5804620000000007</c:v>
                </c:pt>
                <c:pt idx="63">
                  <c:v>9.5381429999999998</c:v>
                </c:pt>
                <c:pt idx="64">
                  <c:v>9.5375619999999994</c:v>
                </c:pt>
                <c:pt idx="65">
                  <c:v>9.5631199999999996</c:v>
                </c:pt>
                <c:pt idx="66">
                  <c:v>9.5613159999999997</c:v>
                </c:pt>
                <c:pt idx="67">
                  <c:v>9.6277000000000008</c:v>
                </c:pt>
                <c:pt idx="68">
                  <c:v>9.5438430000000007</c:v>
                </c:pt>
                <c:pt idx="69">
                  <c:v>9.5688499999999994</c:v>
                </c:pt>
                <c:pt idx="70">
                  <c:v>9.5765779999999996</c:v>
                </c:pt>
                <c:pt idx="71">
                  <c:v>9.5406049999999993</c:v>
                </c:pt>
                <c:pt idx="72">
                  <c:v>9.5505709999999997</c:v>
                </c:pt>
                <c:pt idx="73">
                  <c:v>9.5902499999999993</c:v>
                </c:pt>
                <c:pt idx="74">
                  <c:v>9.5050910000000002</c:v>
                </c:pt>
                <c:pt idx="75">
                  <c:v>9.5271000000000008</c:v>
                </c:pt>
                <c:pt idx="76">
                  <c:v>9.7756030000000003</c:v>
                </c:pt>
                <c:pt idx="77">
                  <c:v>9.5265000000000004</c:v>
                </c:pt>
                <c:pt idx="78">
                  <c:v>9.521217</c:v>
                </c:pt>
                <c:pt idx="79">
                  <c:v>9.8710000000000004</c:v>
                </c:pt>
                <c:pt idx="80">
                  <c:v>9.5558999999999994</c:v>
                </c:pt>
                <c:pt idx="81">
                  <c:v>9.5856919999999999</c:v>
                </c:pt>
                <c:pt idx="82">
                  <c:v>9.5806909999999998</c:v>
                </c:pt>
                <c:pt idx="83">
                  <c:v>9.6164670000000001</c:v>
                </c:pt>
                <c:pt idx="84">
                  <c:v>9.5639780000000005</c:v>
                </c:pt>
                <c:pt idx="85">
                  <c:v>9.5694320000000008</c:v>
                </c:pt>
                <c:pt idx="86">
                  <c:v>9.6039999999999992</c:v>
                </c:pt>
                <c:pt idx="87">
                  <c:v>9.5256170000000004</c:v>
                </c:pt>
                <c:pt idx="88">
                  <c:v>9.5378889999999998</c:v>
                </c:pt>
                <c:pt idx="89">
                  <c:v>9.5167999999999999</c:v>
                </c:pt>
                <c:pt idx="90">
                  <c:v>9.5585559999999994</c:v>
                </c:pt>
                <c:pt idx="91">
                  <c:v>9.5676469999999991</c:v>
                </c:pt>
                <c:pt idx="92">
                  <c:v>9.5367230000000003</c:v>
                </c:pt>
                <c:pt idx="93">
                  <c:v>9.5536670000000008</c:v>
                </c:pt>
                <c:pt idx="94">
                  <c:v>9.5599000000000007</c:v>
                </c:pt>
                <c:pt idx="95">
                  <c:v>9.576727</c:v>
                </c:pt>
                <c:pt idx="96">
                  <c:v>9.5719999999999992</c:v>
                </c:pt>
                <c:pt idx="97">
                  <c:v>9.5670000000000002</c:v>
                </c:pt>
                <c:pt idx="98">
                  <c:v>9.495571</c:v>
                </c:pt>
                <c:pt idx="99">
                  <c:v>9.6164290000000001</c:v>
                </c:pt>
                <c:pt idx="100">
                  <c:v>9.5315560000000001</c:v>
                </c:pt>
                <c:pt idx="101">
                  <c:v>9.584111</c:v>
                </c:pt>
                <c:pt idx="102">
                  <c:v>9.7467109999999995</c:v>
                </c:pt>
                <c:pt idx="103">
                  <c:v>9.6823750000000004</c:v>
                </c:pt>
                <c:pt idx="104">
                  <c:v>9.6022999999999996</c:v>
                </c:pt>
                <c:pt idx="105">
                  <c:v>9.5814439999999994</c:v>
                </c:pt>
                <c:pt idx="106">
                  <c:v>9.6318889999999993</c:v>
                </c:pt>
                <c:pt idx="107">
                  <c:v>9.6</c:v>
                </c:pt>
                <c:pt idx="108">
                  <c:v>9.5577140000000007</c:v>
                </c:pt>
                <c:pt idx="109">
                  <c:v>9.5677140000000005</c:v>
                </c:pt>
                <c:pt idx="110">
                  <c:v>9.5867500000000003</c:v>
                </c:pt>
                <c:pt idx="111">
                  <c:v>9.6446670000000001</c:v>
                </c:pt>
                <c:pt idx="112">
                  <c:v>9.6180000000000003</c:v>
                </c:pt>
                <c:pt idx="113">
                  <c:v>9.5739999999999998</c:v>
                </c:pt>
                <c:pt idx="114">
                  <c:v>9.5954999999999995</c:v>
                </c:pt>
                <c:pt idx="115">
                  <c:v>9.6084999999999994</c:v>
                </c:pt>
                <c:pt idx="116">
                  <c:v>9.6001670000000008</c:v>
                </c:pt>
                <c:pt idx="117">
                  <c:v>9.6310000000000002</c:v>
                </c:pt>
                <c:pt idx="118">
                  <c:v>9.8804999999999996</c:v>
                </c:pt>
                <c:pt idx="119">
                  <c:v>9.7776359999999993</c:v>
                </c:pt>
                <c:pt idx="120">
                  <c:v>9.6745710000000003</c:v>
                </c:pt>
                <c:pt idx="121">
                  <c:v>9.6775000000000002</c:v>
                </c:pt>
                <c:pt idx="122">
                  <c:v>9.7448329999999999</c:v>
                </c:pt>
                <c:pt idx="123">
                  <c:v>9.7409999999999997</c:v>
                </c:pt>
                <c:pt idx="124">
                  <c:v>10.007199999999999</c:v>
                </c:pt>
                <c:pt idx="125">
                  <c:v>9.8040000000000003</c:v>
                </c:pt>
                <c:pt idx="126">
                  <c:v>9.7403329999999997</c:v>
                </c:pt>
                <c:pt idx="127">
                  <c:v>9.702833</c:v>
                </c:pt>
                <c:pt idx="128">
                  <c:v>9.7026669999999999</c:v>
                </c:pt>
                <c:pt idx="129">
                  <c:v>9.6958000000000002</c:v>
                </c:pt>
                <c:pt idx="130">
                  <c:v>9.6844999999999999</c:v>
                </c:pt>
                <c:pt idx="131">
                  <c:v>9.7117500000000003</c:v>
                </c:pt>
                <c:pt idx="132">
                  <c:v>9.8000000000000007</c:v>
                </c:pt>
                <c:pt idx="133">
                  <c:v>9.7336670000000005</c:v>
                </c:pt>
                <c:pt idx="134">
                  <c:v>9.7164999999999999</c:v>
                </c:pt>
                <c:pt idx="135">
                  <c:v>9.6842500000000005</c:v>
                </c:pt>
                <c:pt idx="136">
                  <c:v>9.6763329999999996</c:v>
                </c:pt>
                <c:pt idx="137">
                  <c:v>9.6419999999999995</c:v>
                </c:pt>
                <c:pt idx="138">
                  <c:v>9.6443329999999996</c:v>
                </c:pt>
                <c:pt idx="139">
                  <c:v>9.9760000000000009</c:v>
                </c:pt>
                <c:pt idx="140">
                  <c:v>10.016</c:v>
                </c:pt>
                <c:pt idx="141">
                  <c:v>9.9939999999999998</c:v>
                </c:pt>
                <c:pt idx="142">
                  <c:v>9.9949999999999992</c:v>
                </c:pt>
                <c:pt idx="143">
                  <c:v>10</c:v>
                </c:pt>
                <c:pt idx="144">
                  <c:v>9.9830000000000005</c:v>
                </c:pt>
                <c:pt idx="145">
                  <c:v>9.98</c:v>
                </c:pt>
                <c:pt idx="146">
                  <c:v>9.9659999999999993</c:v>
                </c:pt>
                <c:pt idx="147">
                  <c:v>10.156667000000001</c:v>
                </c:pt>
                <c:pt idx="148">
                  <c:v>10.227</c:v>
                </c:pt>
                <c:pt idx="149">
                  <c:v>10.214</c:v>
                </c:pt>
                <c:pt idx="150">
                  <c:v>10.19425</c:v>
                </c:pt>
                <c:pt idx="151">
                  <c:v>10.3125</c:v>
                </c:pt>
                <c:pt idx="152">
                  <c:v>10.317857</c:v>
                </c:pt>
                <c:pt idx="153">
                  <c:v>10.336</c:v>
                </c:pt>
                <c:pt idx="154">
                  <c:v>10.374333</c:v>
                </c:pt>
                <c:pt idx="155">
                  <c:v>10.3</c:v>
                </c:pt>
                <c:pt idx="156">
                  <c:v>10.315</c:v>
                </c:pt>
                <c:pt idx="157">
                  <c:v>10.404500000000001</c:v>
                </c:pt>
                <c:pt idx="158">
                  <c:v>10.304</c:v>
                </c:pt>
                <c:pt idx="159">
                  <c:v>10.391375</c:v>
                </c:pt>
                <c:pt idx="160">
                  <c:v>10.388</c:v>
                </c:pt>
                <c:pt idx="161">
                  <c:v>10.433</c:v>
                </c:pt>
                <c:pt idx="162">
                  <c:v>10.4992</c:v>
                </c:pt>
                <c:pt idx="163">
                  <c:v>10.494</c:v>
                </c:pt>
                <c:pt idx="164">
                  <c:v>10.35</c:v>
                </c:pt>
                <c:pt idx="165">
                  <c:v>10.444000000000001</c:v>
                </c:pt>
                <c:pt idx="166">
                  <c:v>10.611000000000001</c:v>
                </c:pt>
                <c:pt idx="167">
                  <c:v>10.590999999999999</c:v>
                </c:pt>
                <c:pt idx="168">
                  <c:v>10.613</c:v>
                </c:pt>
                <c:pt idx="169">
                  <c:v>10.416</c:v>
                </c:pt>
                <c:pt idx="170">
                  <c:v>10.314</c:v>
                </c:pt>
                <c:pt idx="171">
                  <c:v>10.292</c:v>
                </c:pt>
                <c:pt idx="172">
                  <c:v>10.298</c:v>
                </c:pt>
                <c:pt idx="173">
                  <c:v>10.284667000000001</c:v>
                </c:pt>
                <c:pt idx="174">
                  <c:v>10.234</c:v>
                </c:pt>
                <c:pt idx="175">
                  <c:v>10.2235</c:v>
                </c:pt>
                <c:pt idx="176">
                  <c:v>10.215999999999999</c:v>
                </c:pt>
                <c:pt idx="177">
                  <c:v>10.208</c:v>
                </c:pt>
                <c:pt idx="178">
                  <c:v>10.1815</c:v>
                </c:pt>
                <c:pt idx="179">
                  <c:v>10.177</c:v>
                </c:pt>
                <c:pt idx="180">
                  <c:v>10.170199999999999</c:v>
                </c:pt>
                <c:pt idx="181">
                  <c:v>10.111499999999999</c:v>
                </c:pt>
                <c:pt idx="182">
                  <c:v>9.9814000000000007</c:v>
                </c:pt>
                <c:pt idx="183">
                  <c:v>9.8277999999999999</c:v>
                </c:pt>
                <c:pt idx="184">
                  <c:v>9.8203999999999994</c:v>
                </c:pt>
                <c:pt idx="185">
                  <c:v>9.8617270000000001</c:v>
                </c:pt>
                <c:pt idx="186">
                  <c:v>9.8012999999999995</c:v>
                </c:pt>
                <c:pt idx="187">
                  <c:v>9.9305289999999999</c:v>
                </c:pt>
                <c:pt idx="188">
                  <c:v>9.9442500000000003</c:v>
                </c:pt>
                <c:pt idx="189">
                  <c:v>9.9614809999999991</c:v>
                </c:pt>
                <c:pt idx="190">
                  <c:v>10.027068</c:v>
                </c:pt>
                <c:pt idx="191">
                  <c:v>10.041974</c:v>
                </c:pt>
                <c:pt idx="192">
                  <c:v>10.064026</c:v>
                </c:pt>
                <c:pt idx="193">
                  <c:v>10.093</c:v>
                </c:pt>
                <c:pt idx="194">
                  <c:v>10.140732</c:v>
                </c:pt>
                <c:pt idx="195">
                  <c:v>10.125719999999999</c:v>
                </c:pt>
                <c:pt idx="196">
                  <c:v>10.173500000000001</c:v>
                </c:pt>
                <c:pt idx="197">
                  <c:v>10.2395</c:v>
                </c:pt>
                <c:pt idx="198">
                  <c:v>10.264714</c:v>
                </c:pt>
                <c:pt idx="199">
                  <c:v>10.2773</c:v>
                </c:pt>
                <c:pt idx="200">
                  <c:v>10.305999999999999</c:v>
                </c:pt>
                <c:pt idx="201">
                  <c:v>10.375400000000001</c:v>
                </c:pt>
                <c:pt idx="202">
                  <c:v>10.381686</c:v>
                </c:pt>
                <c:pt idx="203">
                  <c:v>10.500636</c:v>
                </c:pt>
                <c:pt idx="204">
                  <c:v>10.527528999999999</c:v>
                </c:pt>
                <c:pt idx="205">
                  <c:v>10.5465</c:v>
                </c:pt>
                <c:pt idx="206">
                  <c:v>10.583</c:v>
                </c:pt>
                <c:pt idx="207">
                  <c:v>10.728</c:v>
                </c:pt>
                <c:pt idx="208">
                  <c:v>10.779332999999999</c:v>
                </c:pt>
                <c:pt idx="209">
                  <c:v>10.893000000000001</c:v>
                </c:pt>
                <c:pt idx="210">
                  <c:v>10.9582</c:v>
                </c:pt>
                <c:pt idx="211">
                  <c:v>10.976375000000001</c:v>
                </c:pt>
                <c:pt idx="212">
                  <c:v>11.016</c:v>
                </c:pt>
                <c:pt idx="213">
                  <c:v>11.0482</c:v>
                </c:pt>
                <c:pt idx="214">
                  <c:v>11.053713999999999</c:v>
                </c:pt>
                <c:pt idx="215">
                  <c:v>11.02</c:v>
                </c:pt>
                <c:pt idx="216">
                  <c:v>11.08675</c:v>
                </c:pt>
                <c:pt idx="217">
                  <c:v>11.1145</c:v>
                </c:pt>
                <c:pt idx="218">
                  <c:v>11.133333</c:v>
                </c:pt>
                <c:pt idx="219">
                  <c:v>11.129667</c:v>
                </c:pt>
                <c:pt idx="220">
                  <c:v>11.151332999999999</c:v>
                </c:pt>
                <c:pt idx="221">
                  <c:v>11.155799999999999</c:v>
                </c:pt>
                <c:pt idx="222">
                  <c:v>11.169045000000001</c:v>
                </c:pt>
                <c:pt idx="223">
                  <c:v>11.165006</c:v>
                </c:pt>
                <c:pt idx="224">
                  <c:v>11.161</c:v>
                </c:pt>
                <c:pt idx="225">
                  <c:v>11.130024000000001</c:v>
                </c:pt>
                <c:pt idx="226">
                  <c:v>11.141667</c:v>
                </c:pt>
                <c:pt idx="227">
                  <c:v>11.130042</c:v>
                </c:pt>
                <c:pt idx="228">
                  <c:v>11.101191999999999</c:v>
                </c:pt>
                <c:pt idx="229">
                  <c:v>11.081935</c:v>
                </c:pt>
                <c:pt idx="230">
                  <c:v>11.097757</c:v>
                </c:pt>
                <c:pt idx="231">
                  <c:v>11.096500000000001</c:v>
                </c:pt>
                <c:pt idx="232">
                  <c:v>11.112</c:v>
                </c:pt>
                <c:pt idx="233">
                  <c:v>11.078625000000001</c:v>
                </c:pt>
                <c:pt idx="234">
                  <c:v>11.034000000000001</c:v>
                </c:pt>
                <c:pt idx="235">
                  <c:v>11.023389</c:v>
                </c:pt>
                <c:pt idx="236">
                  <c:v>10.9816</c:v>
                </c:pt>
                <c:pt idx="237">
                  <c:v>10.992857000000001</c:v>
                </c:pt>
                <c:pt idx="238">
                  <c:v>10.943199999999999</c:v>
                </c:pt>
                <c:pt idx="239">
                  <c:v>10.930400000000001</c:v>
                </c:pt>
                <c:pt idx="240">
                  <c:v>10.776</c:v>
                </c:pt>
                <c:pt idx="241">
                  <c:v>10.727</c:v>
                </c:pt>
                <c:pt idx="242">
                  <c:v>10.736800000000001</c:v>
                </c:pt>
                <c:pt idx="243">
                  <c:v>10.724</c:v>
                </c:pt>
                <c:pt idx="244">
                  <c:v>10.720889</c:v>
                </c:pt>
                <c:pt idx="245">
                  <c:v>10.694333</c:v>
                </c:pt>
                <c:pt idx="246">
                  <c:v>10.664999999999999</c:v>
                </c:pt>
                <c:pt idx="247">
                  <c:v>10.669667</c:v>
                </c:pt>
                <c:pt idx="248">
                  <c:v>10.7034</c:v>
                </c:pt>
                <c:pt idx="249">
                  <c:v>10.673667</c:v>
                </c:pt>
                <c:pt idx="250">
                  <c:v>10.678966000000001</c:v>
                </c:pt>
                <c:pt idx="251">
                  <c:v>10.672000000000001</c:v>
                </c:pt>
                <c:pt idx="252">
                  <c:v>10.646333</c:v>
                </c:pt>
                <c:pt idx="253">
                  <c:v>10.66475</c:v>
                </c:pt>
                <c:pt idx="254">
                  <c:v>10.6675</c:v>
                </c:pt>
                <c:pt idx="255">
                  <c:v>10.611000000000001</c:v>
                </c:pt>
                <c:pt idx="256">
                  <c:v>10.653</c:v>
                </c:pt>
                <c:pt idx="257">
                  <c:v>10.661667</c:v>
                </c:pt>
                <c:pt idx="258">
                  <c:v>10.66</c:v>
                </c:pt>
                <c:pt idx="259">
                  <c:v>10.593</c:v>
                </c:pt>
                <c:pt idx="260">
                  <c:v>10.473000000000001</c:v>
                </c:pt>
                <c:pt idx="261">
                  <c:v>10.61</c:v>
                </c:pt>
                <c:pt idx="262">
                  <c:v>10.7765</c:v>
                </c:pt>
                <c:pt idx="263">
                  <c:v>10.746</c:v>
                </c:pt>
                <c:pt idx="264">
                  <c:v>10.8035</c:v>
                </c:pt>
                <c:pt idx="265">
                  <c:v>10.837</c:v>
                </c:pt>
                <c:pt idx="266">
                  <c:v>10.86</c:v>
                </c:pt>
                <c:pt idx="267">
                  <c:v>10.861000000000001</c:v>
                </c:pt>
                <c:pt idx="268">
                  <c:v>10.855</c:v>
                </c:pt>
                <c:pt idx="269">
                  <c:v>10.8445</c:v>
                </c:pt>
                <c:pt idx="270">
                  <c:v>10.826000000000001</c:v>
                </c:pt>
                <c:pt idx="271">
                  <c:v>10.8545</c:v>
                </c:pt>
                <c:pt idx="272">
                  <c:v>10.821</c:v>
                </c:pt>
                <c:pt idx="273">
                  <c:v>10.99</c:v>
                </c:pt>
                <c:pt idx="274">
                  <c:v>11.02</c:v>
                </c:pt>
                <c:pt idx="275">
                  <c:v>10.566000000000001</c:v>
                </c:pt>
                <c:pt idx="276">
                  <c:v>10.548667</c:v>
                </c:pt>
                <c:pt idx="277">
                  <c:v>10.63</c:v>
                </c:pt>
                <c:pt idx="278">
                  <c:v>10.836</c:v>
                </c:pt>
                <c:pt idx="279">
                  <c:v>10.829499999999999</c:v>
                </c:pt>
                <c:pt idx="280">
                  <c:v>10.83</c:v>
                </c:pt>
                <c:pt idx="281">
                  <c:v>10.834</c:v>
                </c:pt>
                <c:pt idx="282">
                  <c:v>10.782</c:v>
                </c:pt>
                <c:pt idx="283">
                  <c:v>10.858000000000001</c:v>
                </c:pt>
                <c:pt idx="284">
                  <c:v>10.75</c:v>
                </c:pt>
                <c:pt idx="285">
                  <c:v>10.8325</c:v>
                </c:pt>
                <c:pt idx="286">
                  <c:v>10.755000000000001</c:v>
                </c:pt>
                <c:pt idx="287">
                  <c:v>10.647500000000001</c:v>
                </c:pt>
                <c:pt idx="288">
                  <c:v>10.637</c:v>
                </c:pt>
                <c:pt idx="289">
                  <c:v>10.69</c:v>
                </c:pt>
                <c:pt idx="290">
                  <c:v>10.79</c:v>
                </c:pt>
                <c:pt idx="291">
                  <c:v>10.82</c:v>
                </c:pt>
                <c:pt idx="292">
                  <c:v>10.722</c:v>
                </c:pt>
                <c:pt idx="293">
                  <c:v>10.81</c:v>
                </c:pt>
                <c:pt idx="294">
                  <c:v>10.712999999999999</c:v>
                </c:pt>
                <c:pt idx="295">
                  <c:v>10.683</c:v>
                </c:pt>
                <c:pt idx="296">
                  <c:v>10.667999999999999</c:v>
                </c:pt>
                <c:pt idx="297">
                  <c:v>10.664332999999999</c:v>
                </c:pt>
                <c:pt idx="298">
                  <c:v>10.682499999999999</c:v>
                </c:pt>
                <c:pt idx="299">
                  <c:v>10.656000000000001</c:v>
                </c:pt>
                <c:pt idx="300">
                  <c:v>10.8125</c:v>
                </c:pt>
                <c:pt idx="301">
                  <c:v>10.740500000000001</c:v>
                </c:pt>
                <c:pt idx="302">
                  <c:v>10.734</c:v>
                </c:pt>
                <c:pt idx="303">
                  <c:v>10.670999999999999</c:v>
                </c:pt>
                <c:pt idx="304">
                  <c:v>10.711499999999999</c:v>
                </c:pt>
                <c:pt idx="305">
                  <c:v>10.6685</c:v>
                </c:pt>
                <c:pt idx="306">
                  <c:v>10.673</c:v>
                </c:pt>
                <c:pt idx="307">
                  <c:v>10.766</c:v>
                </c:pt>
                <c:pt idx="308">
                  <c:v>10.701000000000001</c:v>
                </c:pt>
                <c:pt idx="309">
                  <c:v>10.689500000000001</c:v>
                </c:pt>
                <c:pt idx="310">
                  <c:v>10.727</c:v>
                </c:pt>
                <c:pt idx="311">
                  <c:v>10.698</c:v>
                </c:pt>
                <c:pt idx="312">
                  <c:v>10.731</c:v>
                </c:pt>
                <c:pt idx="313">
                  <c:v>10.772570999999999</c:v>
                </c:pt>
                <c:pt idx="314">
                  <c:v>10.664</c:v>
                </c:pt>
                <c:pt idx="315">
                  <c:v>10.654999999999999</c:v>
                </c:pt>
                <c:pt idx="316">
                  <c:v>10.6435</c:v>
                </c:pt>
                <c:pt idx="317">
                  <c:v>10.6845</c:v>
                </c:pt>
                <c:pt idx="318">
                  <c:v>10.653</c:v>
                </c:pt>
                <c:pt idx="319">
                  <c:v>10.7165</c:v>
                </c:pt>
                <c:pt idx="320">
                  <c:v>10.792</c:v>
                </c:pt>
                <c:pt idx="321">
                  <c:v>10.814</c:v>
                </c:pt>
                <c:pt idx="322">
                  <c:v>10.843</c:v>
                </c:pt>
                <c:pt idx="323">
                  <c:v>10.834</c:v>
                </c:pt>
                <c:pt idx="324">
                  <c:v>10.836</c:v>
                </c:pt>
                <c:pt idx="325">
                  <c:v>10.832000000000001</c:v>
                </c:pt>
                <c:pt idx="326">
                  <c:v>10.837999999999999</c:v>
                </c:pt>
                <c:pt idx="327">
                  <c:v>10.808</c:v>
                </c:pt>
                <c:pt idx="328">
                  <c:v>10.750999999999999</c:v>
                </c:pt>
                <c:pt idx="329">
                  <c:v>10.683999999999999</c:v>
                </c:pt>
                <c:pt idx="330">
                  <c:v>10.631</c:v>
                </c:pt>
                <c:pt idx="331">
                  <c:v>10.596</c:v>
                </c:pt>
                <c:pt idx="332">
                  <c:v>10.82</c:v>
                </c:pt>
                <c:pt idx="333">
                  <c:v>10.76</c:v>
                </c:pt>
                <c:pt idx="334">
                  <c:v>10.75</c:v>
                </c:pt>
                <c:pt idx="335">
                  <c:v>10.85</c:v>
                </c:pt>
                <c:pt idx="336">
                  <c:v>10.988</c:v>
                </c:pt>
                <c:pt idx="337">
                  <c:v>10.965</c:v>
                </c:pt>
                <c:pt idx="338">
                  <c:v>11.010999999999999</c:v>
                </c:pt>
                <c:pt idx="339">
                  <c:v>10.903</c:v>
                </c:pt>
                <c:pt idx="340">
                  <c:v>11.004</c:v>
                </c:pt>
                <c:pt idx="341">
                  <c:v>10.919</c:v>
                </c:pt>
                <c:pt idx="342">
                  <c:v>10.913</c:v>
                </c:pt>
                <c:pt idx="343">
                  <c:v>11.023999999999999</c:v>
                </c:pt>
                <c:pt idx="344">
                  <c:v>10.978999999999999</c:v>
                </c:pt>
                <c:pt idx="345">
                  <c:v>10.888999999999999</c:v>
                </c:pt>
                <c:pt idx="346">
                  <c:v>10.815</c:v>
                </c:pt>
                <c:pt idx="347">
                  <c:v>10.702999999999999</c:v>
                </c:pt>
                <c:pt idx="348">
                  <c:v>10.714</c:v>
                </c:pt>
                <c:pt idx="349">
                  <c:v>10.670500000000001</c:v>
                </c:pt>
                <c:pt idx="350">
                  <c:v>10.553000000000001</c:v>
                </c:pt>
                <c:pt idx="351">
                  <c:v>10.597856999999999</c:v>
                </c:pt>
                <c:pt idx="352">
                  <c:v>10.590667</c:v>
                </c:pt>
                <c:pt idx="353">
                  <c:v>10.5245</c:v>
                </c:pt>
                <c:pt idx="354">
                  <c:v>10.535</c:v>
                </c:pt>
                <c:pt idx="355">
                  <c:v>10.3225</c:v>
                </c:pt>
                <c:pt idx="356">
                  <c:v>10.236000000000001</c:v>
                </c:pt>
                <c:pt idx="357">
                  <c:v>10.244083</c:v>
                </c:pt>
                <c:pt idx="358">
                  <c:v>10.279500000000001</c:v>
                </c:pt>
                <c:pt idx="359">
                  <c:v>10.291429000000001</c:v>
                </c:pt>
                <c:pt idx="360">
                  <c:v>10.294333</c:v>
                </c:pt>
                <c:pt idx="361">
                  <c:v>10.293832999999999</c:v>
                </c:pt>
                <c:pt idx="362">
                  <c:v>10.327</c:v>
                </c:pt>
                <c:pt idx="363">
                  <c:v>10.25</c:v>
                </c:pt>
                <c:pt idx="364">
                  <c:v>10.289</c:v>
                </c:pt>
                <c:pt idx="365">
                  <c:v>10.226375000000001</c:v>
                </c:pt>
                <c:pt idx="366">
                  <c:v>10.098000000000001</c:v>
                </c:pt>
                <c:pt idx="367">
                  <c:v>10.249000000000001</c:v>
                </c:pt>
                <c:pt idx="368">
                  <c:v>10.856999999999999</c:v>
                </c:pt>
                <c:pt idx="369">
                  <c:v>10.83</c:v>
                </c:pt>
                <c:pt idx="370">
                  <c:v>10.781000000000001</c:v>
                </c:pt>
                <c:pt idx="371">
                  <c:v>10.913</c:v>
                </c:pt>
                <c:pt idx="372">
                  <c:v>11.02</c:v>
                </c:pt>
                <c:pt idx="373">
                  <c:v>11.138999999999999</c:v>
                </c:pt>
                <c:pt idx="374">
                  <c:v>11.061</c:v>
                </c:pt>
                <c:pt idx="375">
                  <c:v>10.984</c:v>
                </c:pt>
                <c:pt idx="376">
                  <c:v>10.952</c:v>
                </c:pt>
                <c:pt idx="377">
                  <c:v>10.89</c:v>
                </c:pt>
                <c:pt idx="378">
                  <c:v>10.8725</c:v>
                </c:pt>
                <c:pt idx="379">
                  <c:v>10.775499999999999</c:v>
                </c:pt>
                <c:pt idx="380">
                  <c:v>10.92</c:v>
                </c:pt>
                <c:pt idx="381">
                  <c:v>11.013</c:v>
                </c:pt>
                <c:pt idx="382">
                  <c:v>11.04</c:v>
                </c:pt>
                <c:pt idx="383">
                  <c:v>10.88</c:v>
                </c:pt>
                <c:pt idx="384">
                  <c:v>10.88</c:v>
                </c:pt>
                <c:pt idx="385">
                  <c:v>10.91</c:v>
                </c:pt>
                <c:pt idx="386">
                  <c:v>10.9125</c:v>
                </c:pt>
                <c:pt idx="387">
                  <c:v>10.939</c:v>
                </c:pt>
                <c:pt idx="388">
                  <c:v>10.929</c:v>
                </c:pt>
                <c:pt idx="389">
                  <c:v>10.896000000000001</c:v>
                </c:pt>
                <c:pt idx="390">
                  <c:v>10.807</c:v>
                </c:pt>
                <c:pt idx="391">
                  <c:v>10.887</c:v>
                </c:pt>
                <c:pt idx="392">
                  <c:v>10.702</c:v>
                </c:pt>
                <c:pt idx="393">
                  <c:v>10.69</c:v>
                </c:pt>
                <c:pt idx="394">
                  <c:v>10.67</c:v>
                </c:pt>
                <c:pt idx="395">
                  <c:v>10.66</c:v>
                </c:pt>
                <c:pt idx="396">
                  <c:v>10.631</c:v>
                </c:pt>
                <c:pt idx="397">
                  <c:v>10.590999999999999</c:v>
                </c:pt>
                <c:pt idx="398">
                  <c:v>10.73</c:v>
                </c:pt>
                <c:pt idx="399">
                  <c:v>10.599</c:v>
                </c:pt>
                <c:pt idx="400">
                  <c:v>10.603999999999999</c:v>
                </c:pt>
                <c:pt idx="401">
                  <c:v>10.628</c:v>
                </c:pt>
                <c:pt idx="402">
                  <c:v>10.627000000000001</c:v>
                </c:pt>
                <c:pt idx="403">
                  <c:v>10.632</c:v>
                </c:pt>
                <c:pt idx="404">
                  <c:v>10.581</c:v>
                </c:pt>
                <c:pt idx="405">
                  <c:v>10.548999999999999</c:v>
                </c:pt>
                <c:pt idx="406">
                  <c:v>10.56</c:v>
                </c:pt>
                <c:pt idx="407">
                  <c:v>10.529</c:v>
                </c:pt>
                <c:pt idx="408">
                  <c:v>10.452</c:v>
                </c:pt>
                <c:pt idx="409">
                  <c:v>10.487</c:v>
                </c:pt>
                <c:pt idx="410">
                  <c:v>10.544</c:v>
                </c:pt>
                <c:pt idx="411">
                  <c:v>10.622</c:v>
                </c:pt>
                <c:pt idx="412">
                  <c:v>10.648999999999999</c:v>
                </c:pt>
                <c:pt idx="413">
                  <c:v>10.757</c:v>
                </c:pt>
                <c:pt idx="414">
                  <c:v>10.72</c:v>
                </c:pt>
                <c:pt idx="415">
                  <c:v>10.723000000000001</c:v>
                </c:pt>
                <c:pt idx="416">
                  <c:v>10.648999999999999</c:v>
                </c:pt>
                <c:pt idx="417">
                  <c:v>10.718999999999999</c:v>
                </c:pt>
                <c:pt idx="418">
                  <c:v>10.726000000000001</c:v>
                </c:pt>
                <c:pt idx="419">
                  <c:v>10.722</c:v>
                </c:pt>
                <c:pt idx="420">
                  <c:v>10.744</c:v>
                </c:pt>
                <c:pt idx="421">
                  <c:v>10.746570999999999</c:v>
                </c:pt>
                <c:pt idx="422">
                  <c:v>10.750500000000001</c:v>
                </c:pt>
                <c:pt idx="423">
                  <c:v>10.733167</c:v>
                </c:pt>
                <c:pt idx="424">
                  <c:v>10.805999999999999</c:v>
                </c:pt>
                <c:pt idx="425">
                  <c:v>10.763999999999999</c:v>
                </c:pt>
                <c:pt idx="426">
                  <c:v>10.769</c:v>
                </c:pt>
                <c:pt idx="427">
                  <c:v>10.763</c:v>
                </c:pt>
                <c:pt idx="428">
                  <c:v>10.736000000000001</c:v>
                </c:pt>
                <c:pt idx="429">
                  <c:v>10.763</c:v>
                </c:pt>
                <c:pt idx="430">
                  <c:v>10.784000000000001</c:v>
                </c:pt>
                <c:pt idx="431">
                  <c:v>10.807</c:v>
                </c:pt>
                <c:pt idx="432">
                  <c:v>10.804</c:v>
                </c:pt>
                <c:pt idx="433">
                  <c:v>10.804</c:v>
                </c:pt>
                <c:pt idx="434">
                  <c:v>10.877000000000001</c:v>
                </c:pt>
                <c:pt idx="435">
                  <c:v>10.877000000000001</c:v>
                </c:pt>
                <c:pt idx="436">
                  <c:v>10.84</c:v>
                </c:pt>
                <c:pt idx="437">
                  <c:v>10.864000000000001</c:v>
                </c:pt>
                <c:pt idx="438">
                  <c:v>10.881333</c:v>
                </c:pt>
                <c:pt idx="439">
                  <c:v>10.883333</c:v>
                </c:pt>
                <c:pt idx="440">
                  <c:v>10.882999999999999</c:v>
                </c:pt>
                <c:pt idx="441">
                  <c:v>10.917999999999999</c:v>
                </c:pt>
                <c:pt idx="442">
                  <c:v>10.878500000000001</c:v>
                </c:pt>
                <c:pt idx="443">
                  <c:v>10.872</c:v>
                </c:pt>
                <c:pt idx="444">
                  <c:v>10.836833</c:v>
                </c:pt>
                <c:pt idx="445">
                  <c:v>10.841666999999999</c:v>
                </c:pt>
                <c:pt idx="446">
                  <c:v>10.803713999999999</c:v>
                </c:pt>
                <c:pt idx="447">
                  <c:v>10.788875000000001</c:v>
                </c:pt>
                <c:pt idx="448">
                  <c:v>10.882</c:v>
                </c:pt>
                <c:pt idx="449">
                  <c:v>10.800750000000001</c:v>
                </c:pt>
                <c:pt idx="450">
                  <c:v>10.695</c:v>
                </c:pt>
                <c:pt idx="451">
                  <c:v>10.758699999999999</c:v>
                </c:pt>
                <c:pt idx="452">
                  <c:v>10.673</c:v>
                </c:pt>
                <c:pt idx="453">
                  <c:v>10.750999999999999</c:v>
                </c:pt>
                <c:pt idx="454">
                  <c:v>10.629</c:v>
                </c:pt>
                <c:pt idx="455">
                  <c:v>10.680999999999999</c:v>
                </c:pt>
                <c:pt idx="456">
                  <c:v>10.875999999999999</c:v>
                </c:pt>
                <c:pt idx="457">
                  <c:v>10.782999999999999</c:v>
                </c:pt>
                <c:pt idx="458">
                  <c:v>10.86</c:v>
                </c:pt>
                <c:pt idx="459">
                  <c:v>10.676500000000001</c:v>
                </c:pt>
                <c:pt idx="460">
                  <c:v>10.67</c:v>
                </c:pt>
                <c:pt idx="461">
                  <c:v>10.7</c:v>
                </c:pt>
                <c:pt idx="462">
                  <c:v>10.664</c:v>
                </c:pt>
                <c:pt idx="463">
                  <c:v>10.7</c:v>
                </c:pt>
                <c:pt idx="464">
                  <c:v>10.933999999999999</c:v>
                </c:pt>
                <c:pt idx="465">
                  <c:v>10.833</c:v>
                </c:pt>
                <c:pt idx="466">
                  <c:v>10.98</c:v>
                </c:pt>
                <c:pt idx="467">
                  <c:v>10.885</c:v>
                </c:pt>
                <c:pt idx="468">
                  <c:v>10.882</c:v>
                </c:pt>
                <c:pt idx="469">
                  <c:v>10.8</c:v>
                </c:pt>
                <c:pt idx="470">
                  <c:v>10.782999999999999</c:v>
                </c:pt>
                <c:pt idx="471">
                  <c:v>10.974</c:v>
                </c:pt>
                <c:pt idx="472">
                  <c:v>11.07</c:v>
                </c:pt>
                <c:pt idx="473">
                  <c:v>11.034000000000001</c:v>
                </c:pt>
                <c:pt idx="474">
                  <c:v>10.973000000000001</c:v>
                </c:pt>
                <c:pt idx="475">
                  <c:v>10.93</c:v>
                </c:pt>
                <c:pt idx="476">
                  <c:v>10.964</c:v>
                </c:pt>
                <c:pt idx="477">
                  <c:v>10.989000000000001</c:v>
                </c:pt>
                <c:pt idx="478">
                  <c:v>11.044</c:v>
                </c:pt>
                <c:pt idx="479">
                  <c:v>11.045</c:v>
                </c:pt>
                <c:pt idx="480">
                  <c:v>11.079000000000001</c:v>
                </c:pt>
                <c:pt idx="481">
                  <c:v>11.108000000000001</c:v>
                </c:pt>
                <c:pt idx="482">
                  <c:v>11.119</c:v>
                </c:pt>
                <c:pt idx="483">
                  <c:v>11.045999999999999</c:v>
                </c:pt>
                <c:pt idx="484">
                  <c:v>11.12</c:v>
                </c:pt>
                <c:pt idx="485">
                  <c:v>11.237</c:v>
                </c:pt>
                <c:pt idx="486">
                  <c:v>11.347</c:v>
                </c:pt>
                <c:pt idx="487">
                  <c:v>11.271000000000001</c:v>
                </c:pt>
                <c:pt idx="488">
                  <c:v>11.266</c:v>
                </c:pt>
                <c:pt idx="489">
                  <c:v>11.358000000000001</c:v>
                </c:pt>
                <c:pt idx="490">
                  <c:v>11.332000000000001</c:v>
                </c:pt>
                <c:pt idx="491">
                  <c:v>11.317</c:v>
                </c:pt>
                <c:pt idx="492">
                  <c:v>11.298999999999999</c:v>
                </c:pt>
                <c:pt idx="493">
                  <c:v>11.257</c:v>
                </c:pt>
                <c:pt idx="494">
                  <c:v>11.225</c:v>
                </c:pt>
                <c:pt idx="495">
                  <c:v>11.24</c:v>
                </c:pt>
                <c:pt idx="496">
                  <c:v>11.06</c:v>
                </c:pt>
                <c:pt idx="497">
                  <c:v>11.009</c:v>
                </c:pt>
                <c:pt idx="498">
                  <c:v>10.95</c:v>
                </c:pt>
                <c:pt idx="499">
                  <c:v>10.896000000000001</c:v>
                </c:pt>
                <c:pt idx="500">
                  <c:v>10.878</c:v>
                </c:pt>
                <c:pt idx="501">
                  <c:v>10.78</c:v>
                </c:pt>
                <c:pt idx="502">
                  <c:v>10.71</c:v>
                </c:pt>
                <c:pt idx="503">
                  <c:v>10.711</c:v>
                </c:pt>
                <c:pt idx="504">
                  <c:v>10.654</c:v>
                </c:pt>
                <c:pt idx="505">
                  <c:v>10.618</c:v>
                </c:pt>
                <c:pt idx="506">
                  <c:v>10.6265</c:v>
                </c:pt>
                <c:pt idx="507">
                  <c:v>10.641999999999999</c:v>
                </c:pt>
                <c:pt idx="508">
                  <c:v>10.695</c:v>
                </c:pt>
                <c:pt idx="509">
                  <c:v>10.692</c:v>
                </c:pt>
                <c:pt idx="510">
                  <c:v>10.686999999999999</c:v>
                </c:pt>
                <c:pt idx="511">
                  <c:v>10.656000000000001</c:v>
                </c:pt>
                <c:pt idx="512">
                  <c:v>10.669</c:v>
                </c:pt>
                <c:pt idx="513">
                  <c:v>10.653</c:v>
                </c:pt>
                <c:pt idx="514">
                  <c:v>10.7</c:v>
                </c:pt>
                <c:pt idx="515">
                  <c:v>10.721</c:v>
                </c:pt>
                <c:pt idx="516">
                  <c:v>10.766999999999999</c:v>
                </c:pt>
                <c:pt idx="517">
                  <c:v>10.769</c:v>
                </c:pt>
                <c:pt idx="518">
                  <c:v>10.683999999999999</c:v>
                </c:pt>
                <c:pt idx="519">
                  <c:v>10.689</c:v>
                </c:pt>
                <c:pt idx="520">
                  <c:v>10.701000000000001</c:v>
                </c:pt>
                <c:pt idx="521">
                  <c:v>10.673249999999999</c:v>
                </c:pt>
                <c:pt idx="522">
                  <c:v>10.676570999999999</c:v>
                </c:pt>
                <c:pt idx="523">
                  <c:v>10.659750000000001</c:v>
                </c:pt>
                <c:pt idx="524">
                  <c:v>10.649832999999999</c:v>
                </c:pt>
                <c:pt idx="525">
                  <c:v>10.648332999999999</c:v>
                </c:pt>
                <c:pt idx="526">
                  <c:v>10.63</c:v>
                </c:pt>
                <c:pt idx="527">
                  <c:v>10.885</c:v>
                </c:pt>
                <c:pt idx="528">
                  <c:v>10.853</c:v>
                </c:pt>
                <c:pt idx="529">
                  <c:v>10.88</c:v>
                </c:pt>
                <c:pt idx="530">
                  <c:v>10.881</c:v>
                </c:pt>
                <c:pt idx="531">
                  <c:v>10.82</c:v>
                </c:pt>
                <c:pt idx="532">
                  <c:v>10.869</c:v>
                </c:pt>
                <c:pt idx="533">
                  <c:v>10.911</c:v>
                </c:pt>
                <c:pt idx="534">
                  <c:v>10.925000000000001</c:v>
                </c:pt>
                <c:pt idx="535">
                  <c:v>10.938000000000001</c:v>
                </c:pt>
                <c:pt idx="536">
                  <c:v>10.936999999999999</c:v>
                </c:pt>
                <c:pt idx="537">
                  <c:v>10.920999999999999</c:v>
                </c:pt>
                <c:pt idx="538">
                  <c:v>10.984</c:v>
                </c:pt>
                <c:pt idx="539">
                  <c:v>10.978999999999999</c:v>
                </c:pt>
                <c:pt idx="540">
                  <c:v>10.962</c:v>
                </c:pt>
                <c:pt idx="541">
                  <c:v>10.936999999999999</c:v>
                </c:pt>
                <c:pt idx="542">
                  <c:v>10.942</c:v>
                </c:pt>
                <c:pt idx="543">
                  <c:v>10.895</c:v>
                </c:pt>
                <c:pt idx="544">
                  <c:v>10.916</c:v>
                </c:pt>
                <c:pt idx="545">
                  <c:v>10.837999999999999</c:v>
                </c:pt>
                <c:pt idx="546">
                  <c:v>10.847</c:v>
                </c:pt>
                <c:pt idx="547">
                  <c:v>10.766999999999999</c:v>
                </c:pt>
                <c:pt idx="548">
                  <c:v>10.773</c:v>
                </c:pt>
                <c:pt idx="549">
                  <c:v>10.779</c:v>
                </c:pt>
                <c:pt idx="550">
                  <c:v>10.792999999999999</c:v>
                </c:pt>
                <c:pt idx="551">
                  <c:v>10.802</c:v>
                </c:pt>
                <c:pt idx="552">
                  <c:v>10.801</c:v>
                </c:pt>
                <c:pt idx="553">
                  <c:v>10.771000000000001</c:v>
                </c:pt>
                <c:pt idx="554">
                  <c:v>10.725</c:v>
                </c:pt>
                <c:pt idx="555">
                  <c:v>10.746</c:v>
                </c:pt>
                <c:pt idx="556">
                  <c:v>10.726000000000001</c:v>
                </c:pt>
                <c:pt idx="557">
                  <c:v>10.749000000000001</c:v>
                </c:pt>
                <c:pt idx="558">
                  <c:v>10.881</c:v>
                </c:pt>
                <c:pt idx="559">
                  <c:v>10.855</c:v>
                </c:pt>
                <c:pt idx="560">
                  <c:v>10.911</c:v>
                </c:pt>
                <c:pt idx="561">
                  <c:v>10.885</c:v>
                </c:pt>
                <c:pt idx="562">
                  <c:v>10.884</c:v>
                </c:pt>
                <c:pt idx="563">
                  <c:v>11.05</c:v>
                </c:pt>
                <c:pt idx="564">
                  <c:v>11.185</c:v>
                </c:pt>
                <c:pt idx="565">
                  <c:v>11.153</c:v>
                </c:pt>
                <c:pt idx="566">
                  <c:v>11.17</c:v>
                </c:pt>
                <c:pt idx="567">
                  <c:v>11.179</c:v>
                </c:pt>
                <c:pt idx="568">
                  <c:v>11.170999999999999</c:v>
                </c:pt>
                <c:pt idx="569">
                  <c:v>11.202</c:v>
                </c:pt>
                <c:pt idx="570">
                  <c:v>11.291</c:v>
                </c:pt>
                <c:pt idx="571">
                  <c:v>11.419</c:v>
                </c:pt>
                <c:pt idx="572">
                  <c:v>11.423999999999999</c:v>
                </c:pt>
                <c:pt idx="573">
                  <c:v>11.403</c:v>
                </c:pt>
                <c:pt idx="574">
                  <c:v>11.214</c:v>
                </c:pt>
                <c:pt idx="575">
                  <c:v>11.177</c:v>
                </c:pt>
                <c:pt idx="576">
                  <c:v>10.942</c:v>
                </c:pt>
                <c:pt idx="577">
                  <c:v>10.917</c:v>
                </c:pt>
                <c:pt idx="578">
                  <c:v>10.8345</c:v>
                </c:pt>
                <c:pt idx="579">
                  <c:v>10.846</c:v>
                </c:pt>
                <c:pt idx="580">
                  <c:v>10.868</c:v>
                </c:pt>
                <c:pt idx="581">
                  <c:v>10.920999999999999</c:v>
                </c:pt>
                <c:pt idx="582">
                  <c:v>10.795500000000001</c:v>
                </c:pt>
                <c:pt idx="583">
                  <c:v>10.792999999999999</c:v>
                </c:pt>
                <c:pt idx="584">
                  <c:v>10.766999999999999</c:v>
                </c:pt>
                <c:pt idx="585">
                  <c:v>10.76</c:v>
                </c:pt>
                <c:pt idx="586">
                  <c:v>10.765000000000001</c:v>
                </c:pt>
                <c:pt idx="587">
                  <c:v>10.76</c:v>
                </c:pt>
                <c:pt idx="588">
                  <c:v>10.76</c:v>
                </c:pt>
                <c:pt idx="589">
                  <c:v>10.651999999999999</c:v>
                </c:pt>
                <c:pt idx="590">
                  <c:v>10.689</c:v>
                </c:pt>
                <c:pt idx="591">
                  <c:v>10.71</c:v>
                </c:pt>
                <c:pt idx="592">
                  <c:v>10.803000000000001</c:v>
                </c:pt>
                <c:pt idx="593">
                  <c:v>10.839</c:v>
                </c:pt>
                <c:pt idx="594">
                  <c:v>10.901</c:v>
                </c:pt>
                <c:pt idx="595">
                  <c:v>10.887</c:v>
                </c:pt>
                <c:pt idx="596">
                  <c:v>10.791</c:v>
                </c:pt>
                <c:pt idx="597">
                  <c:v>10.926</c:v>
                </c:pt>
                <c:pt idx="598">
                  <c:v>10.891</c:v>
                </c:pt>
                <c:pt idx="599">
                  <c:v>10.999000000000001</c:v>
                </c:pt>
                <c:pt idx="600">
                  <c:v>11</c:v>
                </c:pt>
                <c:pt idx="601">
                  <c:v>10.988</c:v>
                </c:pt>
                <c:pt idx="602">
                  <c:v>10.978999999999999</c:v>
                </c:pt>
                <c:pt idx="603">
                  <c:v>10.872999999999999</c:v>
                </c:pt>
                <c:pt idx="604">
                  <c:v>10.827999999999999</c:v>
                </c:pt>
                <c:pt idx="605">
                  <c:v>10.891999999999999</c:v>
                </c:pt>
                <c:pt idx="606">
                  <c:v>10.829000000000001</c:v>
                </c:pt>
                <c:pt idx="607">
                  <c:v>10.77</c:v>
                </c:pt>
                <c:pt idx="608">
                  <c:v>10.64</c:v>
                </c:pt>
                <c:pt idx="609">
                  <c:v>10.714</c:v>
                </c:pt>
                <c:pt idx="610">
                  <c:v>10.759</c:v>
                </c:pt>
                <c:pt idx="611">
                  <c:v>10.846</c:v>
                </c:pt>
                <c:pt idx="612">
                  <c:v>10.73</c:v>
                </c:pt>
                <c:pt idx="613">
                  <c:v>10.728999999999999</c:v>
                </c:pt>
                <c:pt idx="614">
                  <c:v>10.991</c:v>
                </c:pt>
                <c:pt idx="615">
                  <c:v>10.836</c:v>
                </c:pt>
                <c:pt idx="616">
                  <c:v>11.144</c:v>
                </c:pt>
                <c:pt idx="617">
                  <c:v>11.204000000000001</c:v>
                </c:pt>
                <c:pt idx="618">
                  <c:v>11.208</c:v>
                </c:pt>
                <c:pt idx="619">
                  <c:v>11.208</c:v>
                </c:pt>
                <c:pt idx="620">
                  <c:v>11.211</c:v>
                </c:pt>
                <c:pt idx="621">
                  <c:v>11.209</c:v>
                </c:pt>
                <c:pt idx="622">
                  <c:v>11.131</c:v>
                </c:pt>
                <c:pt idx="623">
                  <c:v>11.05</c:v>
                </c:pt>
                <c:pt idx="624">
                  <c:v>10.907999999999999</c:v>
                </c:pt>
                <c:pt idx="625">
                  <c:v>11.144</c:v>
                </c:pt>
                <c:pt idx="626">
                  <c:v>11.204000000000001</c:v>
                </c:pt>
                <c:pt idx="627">
                  <c:v>11.208</c:v>
                </c:pt>
                <c:pt idx="628">
                  <c:v>11.208</c:v>
                </c:pt>
                <c:pt idx="629">
                  <c:v>11.211</c:v>
                </c:pt>
                <c:pt idx="630">
                  <c:v>11.209</c:v>
                </c:pt>
                <c:pt idx="631">
                  <c:v>11.131</c:v>
                </c:pt>
                <c:pt idx="632">
                  <c:v>11.05</c:v>
                </c:pt>
                <c:pt idx="633">
                  <c:v>10.907999999999999</c:v>
                </c:pt>
                <c:pt idx="634">
                  <c:v>10.787000000000001</c:v>
                </c:pt>
                <c:pt idx="635">
                  <c:v>10.78</c:v>
                </c:pt>
                <c:pt idx="636">
                  <c:v>10.723000000000001</c:v>
                </c:pt>
                <c:pt idx="638">
                  <c:v>10.9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9E-4258-87E9-A00C6DCB6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409952"/>
        <c:axId val="966409296"/>
      </c:scatterChart>
      <c:valAx>
        <c:axId val="966409952"/>
        <c:scaling>
          <c:orientation val="minMax"/>
          <c:min val="2453999.99999999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6409296"/>
        <c:crosses val="max"/>
        <c:crossBetween val="midCat"/>
      </c:valAx>
      <c:valAx>
        <c:axId val="966409296"/>
        <c:scaling>
          <c:orientation val="maxMin"/>
          <c:max val="11.5"/>
          <c:min val="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6409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fr-FR" sz="1200" b="0">
                <a:solidFill>
                  <a:srgbClr val="FF0000"/>
                </a:solidFill>
              </a:rPr>
              <a:t>Kg [km.</a:t>
            </a:r>
            <a:r>
              <a:rPr lang="fr-FR" sz="1200" b="0" baseline="0">
                <a:solidFill>
                  <a:srgbClr val="FF0000"/>
                </a:solidFill>
              </a:rPr>
              <a:t>s</a:t>
            </a:r>
            <a:r>
              <a:rPr lang="fr-FR" sz="1200" b="0" baseline="30000">
                <a:solidFill>
                  <a:srgbClr val="FF0000"/>
                </a:solidFill>
              </a:rPr>
              <a:t>-1</a:t>
            </a:r>
            <a:r>
              <a:rPr lang="fr-FR" sz="1200" b="0" baseline="0">
                <a:solidFill>
                  <a:srgbClr val="FF0000"/>
                </a:solidFill>
              </a:rPr>
              <a:t>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9486111111111112"/>
          <c:w val="0.88071084864391946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errBars>
            <c:errDir val="y"/>
            <c:errBarType val="both"/>
            <c:errValType val="fixedVal"/>
            <c:noEndCap val="0"/>
            <c:val val="3"/>
            <c:spPr>
              <a:noFill/>
              <a:ln w="9525" cap="flat" cmpd="sng" algn="ctr">
                <a:solidFill>
                  <a:schemeClr val="bg1">
                    <a:lumMod val="50000"/>
                  </a:schemeClr>
                </a:solidFill>
                <a:round/>
              </a:ln>
              <a:effectLst/>
            </c:spPr>
          </c:errBars>
          <c:xVal>
            <c:numRef>
              <c:f>RV!$D$2:$D$38</c:f>
              <c:numCache>
                <c:formatCode>0.00</c:formatCode>
                <c:ptCount val="37"/>
                <c:pt idx="0">
                  <c:v>-0.81030897165620019</c:v>
                </c:pt>
                <c:pt idx="1">
                  <c:v>-0.79278484422574835</c:v>
                </c:pt>
                <c:pt idx="2">
                  <c:v>-0.78108081517918593</c:v>
                </c:pt>
                <c:pt idx="3">
                  <c:v>-0.74709615835074161</c:v>
                </c:pt>
                <c:pt idx="4">
                  <c:v>-0.74477851955981778</c:v>
                </c:pt>
                <c:pt idx="5">
                  <c:v>-0.71083157648141282</c:v>
                </c:pt>
                <c:pt idx="6">
                  <c:v>0.30786519091135189</c:v>
                </c:pt>
                <c:pt idx="7">
                  <c:v>0.32423073319284312</c:v>
                </c:pt>
                <c:pt idx="8">
                  <c:v>0.38570625439191786</c:v>
                </c:pt>
                <c:pt idx="9">
                  <c:v>0.45579573670623375</c:v>
                </c:pt>
                <c:pt idx="10">
                  <c:v>0.47215472007486325</c:v>
                </c:pt>
                <c:pt idx="11">
                  <c:v>0.51777172639976299</c:v>
                </c:pt>
                <c:pt idx="12">
                  <c:v>0.55402201920814931</c:v>
                </c:pt>
                <c:pt idx="13">
                  <c:v>0.56926680721505263</c:v>
                </c:pt>
                <c:pt idx="14">
                  <c:v>0.58571234481151691</c:v>
                </c:pt>
                <c:pt idx="15">
                  <c:v>0.60558198641364469</c:v>
                </c:pt>
                <c:pt idx="16">
                  <c:v>0.624272312016801</c:v>
                </c:pt>
                <c:pt idx="17">
                  <c:v>0.64529948465701081</c:v>
                </c:pt>
                <c:pt idx="18">
                  <c:v>0.65345256500364512</c:v>
                </c:pt>
                <c:pt idx="19">
                  <c:v>0.68500456781469921</c:v>
                </c:pt>
                <c:pt idx="20">
                  <c:v>0.72251182946823334</c:v>
                </c:pt>
                <c:pt idx="21">
                  <c:v>0.85645209650984966</c:v>
                </c:pt>
                <c:pt idx="22">
                  <c:v>0.89031869290243804</c:v>
                </c:pt>
                <c:pt idx="23">
                  <c:v>0.93005528226759693</c:v>
                </c:pt>
                <c:pt idx="24">
                  <c:v>0.94770238931854833</c:v>
                </c:pt>
                <c:pt idx="25">
                  <c:v>0.99351944249223734</c:v>
                </c:pt>
                <c:pt idx="26">
                  <c:v>1.0131393769033943</c:v>
                </c:pt>
                <c:pt idx="27">
                  <c:v>1.0634155539938754</c:v>
                </c:pt>
                <c:pt idx="28">
                  <c:v>1.0845044506911046</c:v>
                </c:pt>
                <c:pt idx="29">
                  <c:v>1.0949394471771343</c:v>
                </c:pt>
                <c:pt idx="30">
                  <c:v>0.1160561021318658</c:v>
                </c:pt>
                <c:pt idx="32">
                  <c:v>0.14999718903744763</c:v>
                </c:pt>
                <c:pt idx="35">
                  <c:v>0.16285910049184138</c:v>
                </c:pt>
              </c:numCache>
            </c:numRef>
          </c:xVal>
          <c:yVal>
            <c:numRef>
              <c:f>RV!$F$2:$F$38</c:f>
              <c:numCache>
                <c:formatCode>General</c:formatCode>
                <c:ptCount val="37"/>
                <c:pt idx="0">
                  <c:v>18.320999999999998</c:v>
                </c:pt>
                <c:pt idx="1">
                  <c:v>18.721</c:v>
                </c:pt>
                <c:pt idx="2">
                  <c:v>18.420999999999999</c:v>
                </c:pt>
                <c:pt idx="3">
                  <c:v>23.820999999999998</c:v>
                </c:pt>
                <c:pt idx="4">
                  <c:v>24.021000000000001</c:v>
                </c:pt>
                <c:pt idx="5">
                  <c:v>25.820999999999998</c:v>
                </c:pt>
                <c:pt idx="6">
                  <c:v>25.721</c:v>
                </c:pt>
                <c:pt idx="7">
                  <c:v>24.920999999999999</c:v>
                </c:pt>
                <c:pt idx="8">
                  <c:v>22.420999999999999</c:v>
                </c:pt>
                <c:pt idx="9">
                  <c:v>21.721</c:v>
                </c:pt>
                <c:pt idx="10">
                  <c:v>20.471</c:v>
                </c:pt>
                <c:pt idx="11">
                  <c:v>20.920999999999999</c:v>
                </c:pt>
                <c:pt idx="12">
                  <c:v>19.521000000000001</c:v>
                </c:pt>
                <c:pt idx="13">
                  <c:v>18.320999999999998</c:v>
                </c:pt>
                <c:pt idx="14">
                  <c:v>17.420999999999999</c:v>
                </c:pt>
                <c:pt idx="15">
                  <c:v>17.440999999999999</c:v>
                </c:pt>
                <c:pt idx="16">
                  <c:v>16.550999999999998</c:v>
                </c:pt>
                <c:pt idx="17">
                  <c:v>14.120999999999999</c:v>
                </c:pt>
                <c:pt idx="18">
                  <c:v>14.420999999999999</c:v>
                </c:pt>
                <c:pt idx="19">
                  <c:v>14.221</c:v>
                </c:pt>
                <c:pt idx="20">
                  <c:v>12.221</c:v>
                </c:pt>
                <c:pt idx="21">
                  <c:v>11.521000000000001</c:v>
                </c:pt>
                <c:pt idx="22">
                  <c:v>11.420999999999999</c:v>
                </c:pt>
                <c:pt idx="23">
                  <c:v>11.420999999999999</c:v>
                </c:pt>
                <c:pt idx="24">
                  <c:v>11.420999999999999</c:v>
                </c:pt>
                <c:pt idx="25">
                  <c:v>13.021000000000001</c:v>
                </c:pt>
                <c:pt idx="26">
                  <c:v>12.620999999999999</c:v>
                </c:pt>
                <c:pt idx="27">
                  <c:v>13.221</c:v>
                </c:pt>
                <c:pt idx="28">
                  <c:v>18.420999999999999</c:v>
                </c:pt>
                <c:pt idx="29">
                  <c:v>16.920999999999999</c:v>
                </c:pt>
                <c:pt idx="30">
                  <c:v>16.221</c:v>
                </c:pt>
                <c:pt idx="32">
                  <c:v>18.420999999999999</c:v>
                </c:pt>
                <c:pt idx="35">
                  <c:v>20.420999999999999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C0-412B-B972-EAAB1E0F2176}"/>
            </c:ext>
          </c:extLst>
        </c:ser>
        <c:ser>
          <c:idx val="1"/>
          <c:order val="1"/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RV!$AN$2:$AN$101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RV!$AP$2:$AP$101</c:f>
              <c:numCache>
                <c:formatCode>General</c:formatCode>
                <c:ptCount val="100"/>
                <c:pt idx="0">
                  <c:v>20.509447007635075</c:v>
                </c:pt>
                <c:pt idx="1">
                  <c:v>20.856759013298024</c:v>
                </c:pt>
                <c:pt idx="2">
                  <c:v>21.189232432999891</c:v>
                </c:pt>
                <c:pt idx="3">
                  <c:v>21.505556475649946</c:v>
                </c:pt>
                <c:pt idx="4">
                  <c:v>21.804484019787282</c:v>
                </c:pt>
                <c:pt idx="5">
                  <c:v>22.084836530412076</c:v>
                </c:pt>
                <c:pt idx="6">
                  <c:v>22.345508705411689</c:v>
                </c:pt>
                <c:pt idx="7">
                  <c:v>22.585472833262909</c:v>
                </c:pt>
                <c:pt idx="8">
                  <c:v>22.803782844829843</c:v>
                </c:pt>
                <c:pt idx="9">
                  <c:v>22.999578043283147</c:v>
                </c:pt>
                <c:pt idx="10">
                  <c:v>23.172086497435146</c:v>
                </c:pt>
                <c:pt idx="11">
                  <c:v>23.320628085112517</c:v>
                </c:pt>
                <c:pt idx="12">
                  <c:v>23.444617174567902</c:v>
                </c:pt>
                <c:pt idx="13">
                  <c:v>23.543564933358841</c:v>
                </c:pt>
                <c:pt idx="14">
                  <c:v>23.617081255591188</c:v>
                </c:pt>
                <c:pt idx="15">
                  <c:v>23.664876299928785</c:v>
                </c:pt>
                <c:pt idx="16">
                  <c:v>23.686761632305668</c:v>
                </c:pt>
                <c:pt idx="17">
                  <c:v>23.682650968835667</c:v>
                </c:pt>
                <c:pt idx="18">
                  <c:v>23.652560515990452</c:v>
                </c:pt>
                <c:pt idx="19">
                  <c:v>23.596608906704766</c:v>
                </c:pt>
                <c:pt idx="20">
                  <c:v>23.515016732660882</c:v>
                </c:pt>
                <c:pt idx="21">
                  <c:v>23.408105674596193</c:v>
                </c:pt>
                <c:pt idx="22">
                  <c:v>23.276297234062717</c:v>
                </c:pt>
                <c:pt idx="23">
                  <c:v>23.120111071638711</c:v>
                </c:pt>
                <c:pt idx="24">
                  <c:v>22.940162958143937</c:v>
                </c:pt>
                <c:pt idx="25">
                  <c:v>22.737162346936124</c:v>
                </c:pt>
                <c:pt idx="26">
                  <c:v>22.511909576859878</c:v>
                </c:pt>
                <c:pt idx="27">
                  <c:v>22.265292716875546</c:v>
                </c:pt>
                <c:pt idx="28">
                  <c:v>21.998284064808267</c:v>
                </c:pt>
                <c:pt idx="29">
                  <c:v>21.711936314020988</c:v>
                </c:pt>
                <c:pt idx="30">
                  <c:v>21.407378403124568</c:v>
                </c:pt>
                <c:pt idx="31">
                  <c:v>21.085811065087594</c:v>
                </c:pt>
                <c:pt idx="32">
                  <c:v>20.748502093293808</c:v>
                </c:pt>
                <c:pt idx="33">
                  <c:v>20.3967813432109</c:v>
                </c:pt>
                <c:pt idx="34">
                  <c:v>20.032035489376792</c:v>
                </c:pt>
                <c:pt idx="35">
                  <c:v>19.655702558374223</c:v>
                </c:pt>
                <c:pt idx="36">
                  <c:v>19.269266259347674</c:v>
                </c:pt>
                <c:pt idx="37">
                  <c:v>18.874250134414744</c:v>
                </c:pt>
                <c:pt idx="38">
                  <c:v>18.472211552034317</c:v>
                </c:pt>
                <c:pt idx="39">
                  <c:v>18.064735567012839</c:v>
                </c:pt>
                <c:pt idx="40">
                  <c:v>17.653428671355993</c:v>
                </c:pt>
                <c:pt idx="41">
                  <c:v>17.239912460603257</c:v>
                </c:pt>
                <c:pt idx="42">
                  <c:v>16.825817240616121</c:v>
                </c:pt>
                <c:pt idx="43">
                  <c:v>16.412775600025459</c:v>
                </c:pt>
                <c:pt idx="44">
                  <c:v>16.00241597367901</c:v>
                </c:pt>
                <c:pt idx="45">
                  <c:v>15.5963562224653</c:v>
                </c:pt>
                <c:pt idx="46">
                  <c:v>15.196197254825899</c:v>
                </c:pt>
                <c:pt idx="47">
                  <c:v>14.803516715103404</c:v>
                </c:pt>
                <c:pt idx="48">
                  <c:v>14.419862763609196</c:v>
                </c:pt>
                <c:pt idx="49">
                  <c:v>14.046747972933275</c:v>
                </c:pt>
                <c:pt idx="50">
                  <c:v>13.685643364560235</c:v>
                </c:pt>
                <c:pt idx="51">
                  <c:v>13.33797260930233</c:v>
                </c:pt>
                <c:pt idx="52">
                  <c:v>13.005106414414616</c:v>
                </c:pt>
                <c:pt idx="53">
                  <c:v>12.688357119521285</c:v>
                </c:pt>
                <c:pt idx="54">
                  <c:v>12.388973522658929</c:v>
                </c:pt>
                <c:pt idx="55">
                  <c:v>12.108135956835312</c:v>
                </c:pt>
                <c:pt idx="56">
                  <c:v>11.846951636514543</c:v>
                </c:pt>
                <c:pt idx="57">
                  <c:v>11.606450292375305</c:v>
                </c:pt>
                <c:pt idx="58">
                  <c:v>11.387580111552349</c:v>
                </c:pt>
                <c:pt idx="59">
                  <c:v>11.191203999366969</c:v>
                </c:pt>
                <c:pt idx="60">
                  <c:v>11.0180961772848</c:v>
                </c:pt>
                <c:pt idx="61">
                  <c:v>10.868939130513606</c:v>
                </c:pt>
                <c:pt idx="62">
                  <c:v>10.744320917275314</c:v>
                </c:pt>
                <c:pt idx="63">
                  <c:v>10.644732850360583</c:v>
                </c:pt>
                <c:pt idx="64">
                  <c:v>10.570567560106525</c:v>
                </c:pt>
                <c:pt idx="65">
                  <c:v>10.522117446434288</c:v>
                </c:pt>
                <c:pt idx="66">
                  <c:v>10.49957352604952</c:v>
                </c:pt>
                <c:pt idx="67">
                  <c:v>10.503024679350593</c:v>
                </c:pt>
                <c:pt idx="68">
                  <c:v>10.532457300013714</c:v>
                </c:pt>
                <c:pt idx="69">
                  <c:v>10.587755348636469</c:v>
                </c:pt>
                <c:pt idx="70">
                  <c:v>10.668700810228259</c:v>
                </c:pt>
                <c:pt idx="71">
                  <c:v>10.774974553744009</c:v>
                </c:pt>
                <c:pt idx="72">
                  <c:v>10.90615759027235</c:v>
                </c:pt>
                <c:pt idx="73">
                  <c:v>11.061732724917853</c:v>
                </c:pt>
                <c:pt idx="74">
                  <c:v>11.241086595864658</c:v>
                </c:pt>
                <c:pt idx="75">
                  <c:v>11.443512092582438</c:v>
                </c:pt>
                <c:pt idx="76">
                  <c:v>11.668211143640777</c:v>
                </c:pt>
                <c:pt idx="77">
                  <c:v>11.914297863140931</c:v>
                </c:pt>
                <c:pt idx="78">
                  <c:v>12.180802043359954</c:v>
                </c:pt>
                <c:pt idx="79">
                  <c:v>12.466672979837357</c:v>
                </c:pt>
                <c:pt idx="80">
                  <c:v>12.770783613823692</c:v>
                </c:pt>
                <c:pt idx="81">
                  <c:v>13.091934975759273</c:v>
                </c:pt>
                <c:pt idx="82">
                  <c:v>13.428860912264449</c:v>
                </c:pt>
                <c:pt idx="83">
                  <c:v>13.780233078005011</c:v>
                </c:pt>
                <c:pt idx="84">
                  <c:v>14.144666172752149</c:v>
                </c:pt>
                <c:pt idx="85">
                  <c:v>14.520723402989599</c:v>
                </c:pt>
                <c:pt idx="86">
                  <c:v>14.906922146535274</c:v>
                </c:pt>
                <c:pt idx="87">
                  <c:v>15.301739797844512</c:v>
                </c:pt>
                <c:pt idx="88">
                  <c:v>15.70361977094943</c:v>
                </c:pt>
                <c:pt idx="89">
                  <c:v>16.110977636367636</c:v>
                </c:pt>
                <c:pt idx="90">
                  <c:v>16.522207367785171</c:v>
                </c:pt>
                <c:pt idx="91">
                  <c:v>16.935687673885969</c:v>
                </c:pt>
                <c:pt idx="92">
                  <c:v>17.349788390364218</c:v>
                </c:pt>
                <c:pt idx="93">
                  <c:v>17.76287690691888</c:v>
                </c:pt>
                <c:pt idx="94">
                  <c:v>18.173324603891658</c:v>
                </c:pt>
                <c:pt idx="95">
                  <c:v>18.579513273171738</c:v>
                </c:pt>
                <c:pt idx="96">
                  <c:v>18.979841498052352</c:v>
                </c:pt>
                <c:pt idx="97">
                  <c:v>19.372730966886824</c:v>
                </c:pt>
                <c:pt idx="98">
                  <c:v>19.756632695651515</c:v>
                </c:pt>
                <c:pt idx="99">
                  <c:v>20.130033134883657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28-4886-82B6-33665CC1E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80720"/>
        <c:axId val="1070983672"/>
      </c:scatterChart>
      <c:valAx>
        <c:axId val="1070980720"/>
        <c:scaling>
          <c:orientation val="minMax"/>
          <c:max val="1"/>
        </c:scaling>
        <c:delete val="0"/>
        <c:axPos val="b"/>
        <c:numFmt formatCode="0.00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3672"/>
        <c:crosses val="autoZero"/>
        <c:crossBetween val="midCat"/>
        <c:majorUnit val="0.25"/>
      </c:valAx>
      <c:valAx>
        <c:axId val="107098367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0720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 b="0" i="0" baseline="0">
                <a:effectLst/>
              </a:rPr>
              <a:t>He II 4686 [km.s</a:t>
            </a:r>
            <a:r>
              <a:rPr lang="fr-FR" sz="1200" b="0" i="0" baseline="30000">
                <a:effectLst/>
              </a:rPr>
              <a:t>-1</a:t>
            </a:r>
            <a:r>
              <a:rPr lang="fr-FR" sz="1200" b="0" i="0" baseline="0">
                <a:effectLst/>
              </a:rPr>
              <a:t>]</a:t>
            </a:r>
            <a:endParaRPr lang="fr-FR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RV!$D$2:$D$38</c:f>
              <c:numCache>
                <c:formatCode>0.00</c:formatCode>
                <c:ptCount val="37"/>
                <c:pt idx="0">
                  <c:v>-0.81030897165620019</c:v>
                </c:pt>
                <c:pt idx="1">
                  <c:v>-0.79278484422574835</c:v>
                </c:pt>
                <c:pt idx="2">
                  <c:v>-0.78108081517918593</c:v>
                </c:pt>
                <c:pt idx="3">
                  <c:v>-0.74709615835074161</c:v>
                </c:pt>
                <c:pt idx="4">
                  <c:v>-0.74477851955981778</c:v>
                </c:pt>
                <c:pt idx="5">
                  <c:v>-0.71083157648141282</c:v>
                </c:pt>
                <c:pt idx="6">
                  <c:v>0.30786519091135189</c:v>
                </c:pt>
                <c:pt idx="7">
                  <c:v>0.32423073319284312</c:v>
                </c:pt>
                <c:pt idx="8">
                  <c:v>0.38570625439191786</c:v>
                </c:pt>
                <c:pt idx="9">
                  <c:v>0.45579573670623375</c:v>
                </c:pt>
                <c:pt idx="10">
                  <c:v>0.47215472007486325</c:v>
                </c:pt>
                <c:pt idx="11">
                  <c:v>0.51777172639976299</c:v>
                </c:pt>
                <c:pt idx="12">
                  <c:v>0.55402201920814931</c:v>
                </c:pt>
                <c:pt idx="13">
                  <c:v>0.56926680721505263</c:v>
                </c:pt>
                <c:pt idx="14">
                  <c:v>0.58571234481151691</c:v>
                </c:pt>
                <c:pt idx="15">
                  <c:v>0.60558198641364469</c:v>
                </c:pt>
                <c:pt idx="16">
                  <c:v>0.624272312016801</c:v>
                </c:pt>
                <c:pt idx="17">
                  <c:v>0.64529948465701081</c:v>
                </c:pt>
                <c:pt idx="18">
                  <c:v>0.65345256500364512</c:v>
                </c:pt>
                <c:pt idx="19">
                  <c:v>0.68500456781469921</c:v>
                </c:pt>
                <c:pt idx="20">
                  <c:v>0.72251182946823334</c:v>
                </c:pt>
                <c:pt idx="21">
                  <c:v>0.85645209650984966</c:v>
                </c:pt>
                <c:pt idx="22">
                  <c:v>0.89031869290243804</c:v>
                </c:pt>
                <c:pt idx="23">
                  <c:v>0.93005528226759693</c:v>
                </c:pt>
                <c:pt idx="24">
                  <c:v>0.94770238931854833</c:v>
                </c:pt>
                <c:pt idx="25">
                  <c:v>0.99351944249223734</c:v>
                </c:pt>
                <c:pt idx="26">
                  <c:v>1.0131393769033943</c:v>
                </c:pt>
                <c:pt idx="27">
                  <c:v>1.0634155539938754</c:v>
                </c:pt>
                <c:pt idx="28">
                  <c:v>1.0845044506911046</c:v>
                </c:pt>
                <c:pt idx="29">
                  <c:v>1.0949394471771343</c:v>
                </c:pt>
                <c:pt idx="30">
                  <c:v>0.1160561021318658</c:v>
                </c:pt>
                <c:pt idx="32">
                  <c:v>0.14999718903744763</c:v>
                </c:pt>
                <c:pt idx="35">
                  <c:v>0.16285910049184138</c:v>
                </c:pt>
              </c:numCache>
            </c:numRef>
          </c:xVal>
          <c:yVal>
            <c:numRef>
              <c:f>RV!$G$2:$G$37</c:f>
              <c:numCache>
                <c:formatCode>General</c:formatCode>
                <c:ptCount val="36"/>
                <c:pt idx="0">
                  <c:v>9.94</c:v>
                </c:pt>
                <c:pt idx="1">
                  <c:v>4.4400000000000004</c:v>
                </c:pt>
                <c:pt idx="2">
                  <c:v>2.96</c:v>
                </c:pt>
                <c:pt idx="3">
                  <c:v>2.99</c:v>
                </c:pt>
                <c:pt idx="4">
                  <c:v>2.94</c:v>
                </c:pt>
                <c:pt idx="5">
                  <c:v>5.22</c:v>
                </c:pt>
                <c:pt idx="6">
                  <c:v>3.5</c:v>
                </c:pt>
                <c:pt idx="7">
                  <c:v>0.92</c:v>
                </c:pt>
                <c:pt idx="8">
                  <c:v>-1.65</c:v>
                </c:pt>
                <c:pt idx="9">
                  <c:v>4.0599999999999996</c:v>
                </c:pt>
                <c:pt idx="10">
                  <c:v>5.7</c:v>
                </c:pt>
                <c:pt idx="11">
                  <c:v>7.45</c:v>
                </c:pt>
                <c:pt idx="12">
                  <c:v>7.65</c:v>
                </c:pt>
                <c:pt idx="13">
                  <c:v>7.56</c:v>
                </c:pt>
                <c:pt idx="14">
                  <c:v>8.98</c:v>
                </c:pt>
                <c:pt idx="15">
                  <c:v>9.07</c:v>
                </c:pt>
                <c:pt idx="16">
                  <c:v>10.210000000000001</c:v>
                </c:pt>
                <c:pt idx="17">
                  <c:v>12.43</c:v>
                </c:pt>
                <c:pt idx="18">
                  <c:v>15</c:v>
                </c:pt>
                <c:pt idx="19">
                  <c:v>16.579999999999998</c:v>
                </c:pt>
                <c:pt idx="20">
                  <c:v>18.149999999999999</c:v>
                </c:pt>
                <c:pt idx="21">
                  <c:v>32.020000000000003</c:v>
                </c:pt>
                <c:pt idx="22">
                  <c:v>31.29</c:v>
                </c:pt>
                <c:pt idx="23">
                  <c:v>31.6</c:v>
                </c:pt>
                <c:pt idx="24">
                  <c:v>31.93</c:v>
                </c:pt>
                <c:pt idx="25">
                  <c:v>28.18</c:v>
                </c:pt>
                <c:pt idx="26">
                  <c:v>26.36</c:v>
                </c:pt>
                <c:pt idx="27">
                  <c:v>22.37</c:v>
                </c:pt>
                <c:pt idx="28">
                  <c:v>24.56</c:v>
                </c:pt>
                <c:pt idx="29">
                  <c:v>23.02</c:v>
                </c:pt>
                <c:pt idx="30">
                  <c:v>19.43</c:v>
                </c:pt>
                <c:pt idx="32">
                  <c:v>16.79</c:v>
                </c:pt>
                <c:pt idx="35">
                  <c:v>13.8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51-49FF-BBF5-7949A73B4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80720"/>
        <c:axId val="1070983672"/>
      </c:scatterChart>
      <c:valAx>
        <c:axId val="10709807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3672"/>
        <c:crosses val="autoZero"/>
        <c:crossBetween val="midCat"/>
        <c:majorUnit val="0.25"/>
      </c:valAx>
      <c:valAx>
        <c:axId val="107098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 b="0" i="0" baseline="0">
                <a:effectLst/>
              </a:rPr>
              <a:t>He I 5876 [km.s</a:t>
            </a:r>
            <a:r>
              <a:rPr lang="fr-FR" sz="1200" b="0" i="0" baseline="30000">
                <a:effectLst/>
              </a:rPr>
              <a:t>-1</a:t>
            </a:r>
            <a:r>
              <a:rPr lang="fr-FR" sz="1200" b="0" i="0" baseline="0">
                <a:effectLst/>
              </a:rPr>
              <a:t>]</a:t>
            </a:r>
            <a:endParaRPr lang="fr-FR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RV!$D$2:$D$38</c:f>
              <c:numCache>
                <c:formatCode>0.00</c:formatCode>
                <c:ptCount val="37"/>
                <c:pt idx="0">
                  <c:v>-0.81030897165620019</c:v>
                </c:pt>
                <c:pt idx="1">
                  <c:v>-0.79278484422574835</c:v>
                </c:pt>
                <c:pt idx="2">
                  <c:v>-0.78108081517918593</c:v>
                </c:pt>
                <c:pt idx="3">
                  <c:v>-0.74709615835074161</c:v>
                </c:pt>
                <c:pt idx="4">
                  <c:v>-0.74477851955981778</c:v>
                </c:pt>
                <c:pt idx="5">
                  <c:v>-0.71083157648141282</c:v>
                </c:pt>
                <c:pt idx="6">
                  <c:v>0.30786519091135189</c:v>
                </c:pt>
                <c:pt idx="7">
                  <c:v>0.32423073319284312</c:v>
                </c:pt>
                <c:pt idx="8">
                  <c:v>0.38570625439191786</c:v>
                </c:pt>
                <c:pt idx="9">
                  <c:v>0.45579573670623375</c:v>
                </c:pt>
                <c:pt idx="10">
                  <c:v>0.47215472007486325</c:v>
                </c:pt>
                <c:pt idx="11">
                  <c:v>0.51777172639976299</c:v>
                </c:pt>
                <c:pt idx="12">
                  <c:v>0.55402201920814931</c:v>
                </c:pt>
                <c:pt idx="13">
                  <c:v>0.56926680721505263</c:v>
                </c:pt>
                <c:pt idx="14">
                  <c:v>0.58571234481151691</c:v>
                </c:pt>
                <c:pt idx="15">
                  <c:v>0.60558198641364469</c:v>
                </c:pt>
                <c:pt idx="16">
                  <c:v>0.624272312016801</c:v>
                </c:pt>
                <c:pt idx="17">
                  <c:v>0.64529948465701081</c:v>
                </c:pt>
                <c:pt idx="18">
                  <c:v>0.65345256500364512</c:v>
                </c:pt>
                <c:pt idx="19">
                  <c:v>0.68500456781469921</c:v>
                </c:pt>
                <c:pt idx="20">
                  <c:v>0.72251182946823334</c:v>
                </c:pt>
                <c:pt idx="21">
                  <c:v>0.85645209650984966</c:v>
                </c:pt>
                <c:pt idx="22">
                  <c:v>0.89031869290243804</c:v>
                </c:pt>
                <c:pt idx="23">
                  <c:v>0.93005528226759693</c:v>
                </c:pt>
                <c:pt idx="24">
                  <c:v>0.94770238931854833</c:v>
                </c:pt>
                <c:pt idx="25">
                  <c:v>0.99351944249223734</c:v>
                </c:pt>
                <c:pt idx="26">
                  <c:v>1.0131393769033943</c:v>
                </c:pt>
                <c:pt idx="27">
                  <c:v>1.0634155539938754</c:v>
                </c:pt>
                <c:pt idx="28">
                  <c:v>1.0845044506911046</c:v>
                </c:pt>
                <c:pt idx="29">
                  <c:v>1.0949394471771343</c:v>
                </c:pt>
                <c:pt idx="30">
                  <c:v>0.1160561021318658</c:v>
                </c:pt>
                <c:pt idx="32">
                  <c:v>0.14999718903744763</c:v>
                </c:pt>
                <c:pt idx="35">
                  <c:v>0.16285910049184138</c:v>
                </c:pt>
              </c:numCache>
            </c:numRef>
          </c:xVal>
          <c:yVal>
            <c:numRef>
              <c:f>RV!$H$2:$H$37</c:f>
              <c:numCache>
                <c:formatCode>General</c:formatCode>
                <c:ptCount val="36"/>
                <c:pt idx="0">
                  <c:v>6.15</c:v>
                </c:pt>
                <c:pt idx="1">
                  <c:v>4.5999999999999996</c:v>
                </c:pt>
                <c:pt idx="2">
                  <c:v>4.68</c:v>
                </c:pt>
                <c:pt idx="3">
                  <c:v>11.78</c:v>
                </c:pt>
                <c:pt idx="4">
                  <c:v>12.33</c:v>
                </c:pt>
                <c:pt idx="5">
                  <c:v>21.23</c:v>
                </c:pt>
                <c:pt idx="6">
                  <c:v>35.31</c:v>
                </c:pt>
                <c:pt idx="7">
                  <c:v>31.43</c:v>
                </c:pt>
                <c:pt idx="8">
                  <c:v>19.37</c:v>
                </c:pt>
                <c:pt idx="9">
                  <c:v>20.43</c:v>
                </c:pt>
                <c:pt idx="10">
                  <c:v>20.97</c:v>
                </c:pt>
                <c:pt idx="11">
                  <c:v>22.75</c:v>
                </c:pt>
                <c:pt idx="12">
                  <c:v>21.45</c:v>
                </c:pt>
                <c:pt idx="13">
                  <c:v>20.07</c:v>
                </c:pt>
                <c:pt idx="14">
                  <c:v>21.63</c:v>
                </c:pt>
                <c:pt idx="15">
                  <c:v>20.77</c:v>
                </c:pt>
                <c:pt idx="16">
                  <c:v>21.87</c:v>
                </c:pt>
                <c:pt idx="17">
                  <c:v>22.56</c:v>
                </c:pt>
                <c:pt idx="18">
                  <c:v>25.31</c:v>
                </c:pt>
                <c:pt idx="19">
                  <c:v>25.94</c:v>
                </c:pt>
                <c:pt idx="20">
                  <c:v>27.68</c:v>
                </c:pt>
                <c:pt idx="21">
                  <c:v>35.880000000000003</c:v>
                </c:pt>
                <c:pt idx="22">
                  <c:v>37.049999999999997</c:v>
                </c:pt>
                <c:pt idx="23">
                  <c:v>39.200000000000003</c:v>
                </c:pt>
                <c:pt idx="24">
                  <c:v>42.07</c:v>
                </c:pt>
                <c:pt idx="25">
                  <c:v>38.26</c:v>
                </c:pt>
                <c:pt idx="26">
                  <c:v>30.44</c:v>
                </c:pt>
                <c:pt idx="27">
                  <c:v>17.73</c:v>
                </c:pt>
                <c:pt idx="28">
                  <c:v>16.47</c:v>
                </c:pt>
                <c:pt idx="29">
                  <c:v>13.42</c:v>
                </c:pt>
                <c:pt idx="30">
                  <c:v>9.5500000000000007</c:v>
                </c:pt>
                <c:pt idx="32">
                  <c:v>4.71</c:v>
                </c:pt>
                <c:pt idx="35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C-4297-B966-707414D8D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80720"/>
        <c:axId val="1070983672"/>
      </c:scatterChart>
      <c:valAx>
        <c:axId val="10709807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3672"/>
        <c:crosses val="autoZero"/>
        <c:crossBetween val="midCat"/>
        <c:majorUnit val="0.25"/>
      </c:valAx>
      <c:valAx>
        <c:axId val="107098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 b="0" i="0" baseline="0">
                <a:effectLst/>
              </a:rPr>
              <a:t>[OI] 6300 [km.s</a:t>
            </a:r>
            <a:r>
              <a:rPr lang="fr-FR" sz="1200" b="0" i="0" baseline="30000">
                <a:effectLst/>
              </a:rPr>
              <a:t>-1</a:t>
            </a:r>
            <a:r>
              <a:rPr lang="fr-FR" sz="1200" b="0" i="0" baseline="0">
                <a:effectLst/>
              </a:rPr>
              <a:t>]</a:t>
            </a:r>
            <a:endParaRPr lang="fr-FR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RV!$D$2:$D$38</c:f>
              <c:numCache>
                <c:formatCode>0.00</c:formatCode>
                <c:ptCount val="37"/>
                <c:pt idx="0">
                  <c:v>-0.81030897165620019</c:v>
                </c:pt>
                <c:pt idx="1">
                  <c:v>-0.79278484422574835</c:v>
                </c:pt>
                <c:pt idx="2">
                  <c:v>-0.78108081517918593</c:v>
                </c:pt>
                <c:pt idx="3">
                  <c:v>-0.74709615835074161</c:v>
                </c:pt>
                <c:pt idx="4">
                  <c:v>-0.74477851955981778</c:v>
                </c:pt>
                <c:pt idx="5">
                  <c:v>-0.71083157648141282</c:v>
                </c:pt>
                <c:pt idx="6">
                  <c:v>0.30786519091135189</c:v>
                </c:pt>
                <c:pt idx="7">
                  <c:v>0.32423073319284312</c:v>
                </c:pt>
                <c:pt idx="8">
                  <c:v>0.38570625439191786</c:v>
                </c:pt>
                <c:pt idx="9">
                  <c:v>0.45579573670623375</c:v>
                </c:pt>
                <c:pt idx="10">
                  <c:v>0.47215472007486325</c:v>
                </c:pt>
                <c:pt idx="11">
                  <c:v>0.51777172639976299</c:v>
                </c:pt>
                <c:pt idx="12">
                  <c:v>0.55402201920814931</c:v>
                </c:pt>
                <c:pt idx="13">
                  <c:v>0.56926680721505263</c:v>
                </c:pt>
                <c:pt idx="14">
                  <c:v>0.58571234481151691</c:v>
                </c:pt>
                <c:pt idx="15">
                  <c:v>0.60558198641364469</c:v>
                </c:pt>
                <c:pt idx="16">
                  <c:v>0.624272312016801</c:v>
                </c:pt>
                <c:pt idx="17">
                  <c:v>0.64529948465701081</c:v>
                </c:pt>
                <c:pt idx="18">
                  <c:v>0.65345256500364512</c:v>
                </c:pt>
                <c:pt idx="19">
                  <c:v>0.68500456781469921</c:v>
                </c:pt>
                <c:pt idx="20">
                  <c:v>0.72251182946823334</c:v>
                </c:pt>
                <c:pt idx="21">
                  <c:v>0.85645209650984966</c:v>
                </c:pt>
                <c:pt idx="22">
                  <c:v>0.89031869290243804</c:v>
                </c:pt>
                <c:pt idx="23">
                  <c:v>0.93005528226759693</c:v>
                </c:pt>
                <c:pt idx="24">
                  <c:v>0.94770238931854833</c:v>
                </c:pt>
                <c:pt idx="25">
                  <c:v>0.99351944249223734</c:v>
                </c:pt>
                <c:pt idx="26">
                  <c:v>1.0131393769033943</c:v>
                </c:pt>
                <c:pt idx="27">
                  <c:v>1.0634155539938754</c:v>
                </c:pt>
                <c:pt idx="28">
                  <c:v>1.0845044506911046</c:v>
                </c:pt>
                <c:pt idx="29">
                  <c:v>1.0949394471771343</c:v>
                </c:pt>
                <c:pt idx="30">
                  <c:v>0.1160561021318658</c:v>
                </c:pt>
                <c:pt idx="32">
                  <c:v>0.14999718903744763</c:v>
                </c:pt>
                <c:pt idx="35">
                  <c:v>0.16285910049184138</c:v>
                </c:pt>
              </c:numCache>
            </c:numRef>
          </c:xVal>
          <c:yVal>
            <c:numRef>
              <c:f>RV!$I$2:$I$37</c:f>
              <c:numCache>
                <c:formatCode>General</c:formatCode>
                <c:ptCount val="36"/>
                <c:pt idx="0">
                  <c:v>1.06</c:v>
                </c:pt>
                <c:pt idx="1">
                  <c:v>2.2999999999999998</c:v>
                </c:pt>
                <c:pt idx="2">
                  <c:v>1.23</c:v>
                </c:pt>
                <c:pt idx="3">
                  <c:v>10.210000000000001</c:v>
                </c:pt>
                <c:pt idx="4">
                  <c:v>10.27</c:v>
                </c:pt>
                <c:pt idx="5">
                  <c:v>7.32</c:v>
                </c:pt>
                <c:pt idx="6">
                  <c:v>6.35</c:v>
                </c:pt>
                <c:pt idx="7">
                  <c:v>0.21</c:v>
                </c:pt>
                <c:pt idx="8">
                  <c:v>12.68</c:v>
                </c:pt>
                <c:pt idx="9">
                  <c:v>18.12</c:v>
                </c:pt>
                <c:pt idx="10">
                  <c:v>18.12</c:v>
                </c:pt>
                <c:pt idx="11">
                  <c:v>20.329999999999998</c:v>
                </c:pt>
                <c:pt idx="12">
                  <c:v>7.95</c:v>
                </c:pt>
                <c:pt idx="13">
                  <c:v>11.73</c:v>
                </c:pt>
                <c:pt idx="14">
                  <c:v>18.190000000000001</c:v>
                </c:pt>
                <c:pt idx="15">
                  <c:v>13.71</c:v>
                </c:pt>
                <c:pt idx="16">
                  <c:v>13.43</c:v>
                </c:pt>
                <c:pt idx="17">
                  <c:v>13.07</c:v>
                </c:pt>
                <c:pt idx="18">
                  <c:v>11.98</c:v>
                </c:pt>
                <c:pt idx="19">
                  <c:v>11.56</c:v>
                </c:pt>
                <c:pt idx="20">
                  <c:v>7.41</c:v>
                </c:pt>
                <c:pt idx="21">
                  <c:v>21.47</c:v>
                </c:pt>
                <c:pt idx="22">
                  <c:v>17.39</c:v>
                </c:pt>
                <c:pt idx="23">
                  <c:v>13.57</c:v>
                </c:pt>
                <c:pt idx="24">
                  <c:v>16.350000000000001</c:v>
                </c:pt>
                <c:pt idx="25">
                  <c:v>7.71</c:v>
                </c:pt>
                <c:pt idx="26">
                  <c:v>6.88</c:v>
                </c:pt>
                <c:pt idx="27">
                  <c:v>1.31</c:v>
                </c:pt>
                <c:pt idx="28">
                  <c:v>3.92</c:v>
                </c:pt>
                <c:pt idx="29">
                  <c:v>1.4</c:v>
                </c:pt>
                <c:pt idx="32">
                  <c:v>-8.68</c:v>
                </c:pt>
                <c:pt idx="35">
                  <c:v>-2.19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81-4491-BCC5-13CA334BE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80720"/>
        <c:axId val="1070983672"/>
      </c:scatterChart>
      <c:valAx>
        <c:axId val="10709807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3672"/>
        <c:crosses val="autoZero"/>
        <c:crossBetween val="midCat"/>
        <c:majorUnit val="0.25"/>
      </c:valAx>
      <c:valAx>
        <c:axId val="107098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 b="0" i="0" baseline="0">
                <a:effectLst/>
              </a:rPr>
              <a:t>[Fe VII] 6087 [km.s</a:t>
            </a:r>
            <a:r>
              <a:rPr lang="fr-FR" sz="1200" b="0" i="0" baseline="30000">
                <a:effectLst/>
              </a:rPr>
              <a:t>-1</a:t>
            </a:r>
            <a:r>
              <a:rPr lang="fr-FR" sz="1200" b="0" i="0" baseline="0">
                <a:effectLst/>
              </a:rPr>
              <a:t>]</a:t>
            </a:r>
            <a:endParaRPr lang="fr-FR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RV!$D$2:$D$38</c:f>
              <c:numCache>
                <c:formatCode>0.00</c:formatCode>
                <c:ptCount val="37"/>
                <c:pt idx="0">
                  <c:v>-0.81030897165620019</c:v>
                </c:pt>
                <c:pt idx="1">
                  <c:v>-0.79278484422574835</c:v>
                </c:pt>
                <c:pt idx="2">
                  <c:v>-0.78108081517918593</c:v>
                </c:pt>
                <c:pt idx="3">
                  <c:v>-0.74709615835074161</c:v>
                </c:pt>
                <c:pt idx="4">
                  <c:v>-0.74477851955981778</c:v>
                </c:pt>
                <c:pt idx="5">
                  <c:v>-0.71083157648141282</c:v>
                </c:pt>
                <c:pt idx="6">
                  <c:v>0.30786519091135189</c:v>
                </c:pt>
                <c:pt idx="7">
                  <c:v>0.32423073319284312</c:v>
                </c:pt>
                <c:pt idx="8">
                  <c:v>0.38570625439191786</c:v>
                </c:pt>
                <c:pt idx="9">
                  <c:v>0.45579573670623375</c:v>
                </c:pt>
                <c:pt idx="10">
                  <c:v>0.47215472007486325</c:v>
                </c:pt>
                <c:pt idx="11">
                  <c:v>0.51777172639976299</c:v>
                </c:pt>
                <c:pt idx="12">
                  <c:v>0.55402201920814931</c:v>
                </c:pt>
                <c:pt idx="13">
                  <c:v>0.56926680721505263</c:v>
                </c:pt>
                <c:pt idx="14">
                  <c:v>0.58571234481151691</c:v>
                </c:pt>
                <c:pt idx="15">
                  <c:v>0.60558198641364469</c:v>
                </c:pt>
                <c:pt idx="16">
                  <c:v>0.624272312016801</c:v>
                </c:pt>
                <c:pt idx="17">
                  <c:v>0.64529948465701081</c:v>
                </c:pt>
                <c:pt idx="18">
                  <c:v>0.65345256500364512</c:v>
                </c:pt>
                <c:pt idx="19">
                  <c:v>0.68500456781469921</c:v>
                </c:pt>
                <c:pt idx="20">
                  <c:v>0.72251182946823334</c:v>
                </c:pt>
                <c:pt idx="21">
                  <c:v>0.85645209650984966</c:v>
                </c:pt>
                <c:pt idx="22">
                  <c:v>0.89031869290243804</c:v>
                </c:pt>
                <c:pt idx="23">
                  <c:v>0.93005528226759693</c:v>
                </c:pt>
                <c:pt idx="24">
                  <c:v>0.94770238931854833</c:v>
                </c:pt>
                <c:pt idx="25">
                  <c:v>0.99351944249223734</c:v>
                </c:pt>
                <c:pt idx="26">
                  <c:v>1.0131393769033943</c:v>
                </c:pt>
                <c:pt idx="27">
                  <c:v>1.0634155539938754</c:v>
                </c:pt>
                <c:pt idx="28">
                  <c:v>1.0845044506911046</c:v>
                </c:pt>
                <c:pt idx="29">
                  <c:v>1.0949394471771343</c:v>
                </c:pt>
                <c:pt idx="30">
                  <c:v>0.1160561021318658</c:v>
                </c:pt>
                <c:pt idx="32">
                  <c:v>0.14999718903744763</c:v>
                </c:pt>
                <c:pt idx="35">
                  <c:v>0.16285910049184138</c:v>
                </c:pt>
              </c:numCache>
            </c:numRef>
          </c:xVal>
          <c:yVal>
            <c:numRef>
              <c:f>RV!$J$2:$J$37</c:f>
              <c:numCache>
                <c:formatCode>General</c:formatCode>
                <c:ptCount val="36"/>
                <c:pt idx="0">
                  <c:v>-6.1</c:v>
                </c:pt>
                <c:pt idx="1">
                  <c:v>-9.99</c:v>
                </c:pt>
                <c:pt idx="2">
                  <c:v>-13.76</c:v>
                </c:pt>
                <c:pt idx="3">
                  <c:v>-19.869999999999997</c:v>
                </c:pt>
                <c:pt idx="4">
                  <c:v>-20.45</c:v>
                </c:pt>
                <c:pt idx="5">
                  <c:v>-26.66</c:v>
                </c:pt>
                <c:pt idx="6">
                  <c:v>-29.56</c:v>
                </c:pt>
                <c:pt idx="7">
                  <c:v>-33.64</c:v>
                </c:pt>
                <c:pt idx="8">
                  <c:v>-42.86</c:v>
                </c:pt>
                <c:pt idx="9">
                  <c:v>-40.89</c:v>
                </c:pt>
                <c:pt idx="10">
                  <c:v>-36.35</c:v>
                </c:pt>
                <c:pt idx="11">
                  <c:v>-15.92</c:v>
                </c:pt>
                <c:pt idx="12">
                  <c:v>-12.11</c:v>
                </c:pt>
                <c:pt idx="13">
                  <c:v>-10.8</c:v>
                </c:pt>
                <c:pt idx="14">
                  <c:v>-10.27</c:v>
                </c:pt>
                <c:pt idx="15">
                  <c:v>-6.81</c:v>
                </c:pt>
                <c:pt idx="16">
                  <c:v>-2.6</c:v>
                </c:pt>
                <c:pt idx="17">
                  <c:v>1.42</c:v>
                </c:pt>
                <c:pt idx="18">
                  <c:v>2.0299999999999998</c:v>
                </c:pt>
                <c:pt idx="19">
                  <c:v>7.13</c:v>
                </c:pt>
                <c:pt idx="20">
                  <c:v>9.9</c:v>
                </c:pt>
                <c:pt idx="21">
                  <c:v>26.2</c:v>
                </c:pt>
                <c:pt idx="22">
                  <c:v>28.45</c:v>
                </c:pt>
                <c:pt idx="23">
                  <c:v>31.66</c:v>
                </c:pt>
                <c:pt idx="24">
                  <c:v>31.47</c:v>
                </c:pt>
                <c:pt idx="25">
                  <c:v>30.29</c:v>
                </c:pt>
                <c:pt idx="26">
                  <c:v>29.21</c:v>
                </c:pt>
                <c:pt idx="27">
                  <c:v>14.14</c:v>
                </c:pt>
                <c:pt idx="28">
                  <c:v>6.69</c:v>
                </c:pt>
                <c:pt idx="29">
                  <c:v>6.61</c:v>
                </c:pt>
                <c:pt idx="30">
                  <c:v>4.09</c:v>
                </c:pt>
                <c:pt idx="32">
                  <c:v>1.52</c:v>
                </c:pt>
                <c:pt idx="35">
                  <c:v>-0.56000000000000005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A8-4BF5-A19B-84E999873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80720"/>
        <c:axId val="1070983672"/>
      </c:scatterChart>
      <c:valAx>
        <c:axId val="10709807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3672"/>
        <c:crossesAt val="-50"/>
        <c:crossBetween val="midCat"/>
        <c:majorUnit val="0.25"/>
      </c:valAx>
      <c:valAx>
        <c:axId val="107098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0720"/>
        <c:crossesAt val="-5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>
                <a:solidFill>
                  <a:srgbClr val="FF0000"/>
                </a:solidFill>
              </a:rPr>
              <a:t>Kg  </a:t>
            </a:r>
            <a:r>
              <a:rPr lang="fr-FR" sz="1200">
                <a:solidFill>
                  <a:srgbClr val="0070C0"/>
                </a:solidFill>
              </a:rPr>
              <a:t>[FeVII]</a:t>
            </a:r>
            <a:r>
              <a:rPr lang="fr-FR" sz="1200" baseline="0">
                <a:solidFill>
                  <a:srgbClr val="0070C0"/>
                </a:solidFill>
              </a:rPr>
              <a:t> 6087 </a:t>
            </a:r>
            <a:r>
              <a:rPr lang="fr-FR" sz="1200">
                <a:solidFill>
                  <a:schemeClr val="tx1"/>
                </a:solidFill>
              </a:rPr>
              <a:t>[km.</a:t>
            </a:r>
            <a:r>
              <a:rPr lang="fr-FR" sz="1200" baseline="0">
                <a:solidFill>
                  <a:schemeClr val="tx1"/>
                </a:solidFill>
              </a:rPr>
              <a:t>s</a:t>
            </a:r>
            <a:r>
              <a:rPr lang="fr-FR" sz="1200" baseline="30000">
                <a:solidFill>
                  <a:schemeClr val="tx1"/>
                </a:solidFill>
              </a:rPr>
              <a:t>-1</a:t>
            </a:r>
            <a:r>
              <a:rPr lang="fr-FR" sz="1200" baseline="0">
                <a:solidFill>
                  <a:schemeClr val="tx1"/>
                </a:solidFill>
              </a:rPr>
              <a:t>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9486111111111112"/>
          <c:w val="0.88071084864391946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RV!$D$2:$D$38</c:f>
              <c:numCache>
                <c:formatCode>0.00</c:formatCode>
                <c:ptCount val="37"/>
                <c:pt idx="0">
                  <c:v>-0.81030897165620019</c:v>
                </c:pt>
                <c:pt idx="1">
                  <c:v>-0.79278484422574835</c:v>
                </c:pt>
                <c:pt idx="2">
                  <c:v>-0.78108081517918593</c:v>
                </c:pt>
                <c:pt idx="3">
                  <c:v>-0.74709615835074161</c:v>
                </c:pt>
                <c:pt idx="4">
                  <c:v>-0.74477851955981778</c:v>
                </c:pt>
                <c:pt idx="5">
                  <c:v>-0.71083157648141282</c:v>
                </c:pt>
                <c:pt idx="6">
                  <c:v>0.30786519091135189</c:v>
                </c:pt>
                <c:pt idx="7">
                  <c:v>0.32423073319284312</c:v>
                </c:pt>
                <c:pt idx="8">
                  <c:v>0.38570625439191786</c:v>
                </c:pt>
                <c:pt idx="9">
                  <c:v>0.45579573670623375</c:v>
                </c:pt>
                <c:pt idx="10">
                  <c:v>0.47215472007486325</c:v>
                </c:pt>
                <c:pt idx="11">
                  <c:v>0.51777172639976299</c:v>
                </c:pt>
                <c:pt idx="12">
                  <c:v>0.55402201920814931</c:v>
                </c:pt>
                <c:pt idx="13">
                  <c:v>0.56926680721505263</c:v>
                </c:pt>
                <c:pt idx="14">
                  <c:v>0.58571234481151691</c:v>
                </c:pt>
                <c:pt idx="15">
                  <c:v>0.60558198641364469</c:v>
                </c:pt>
                <c:pt idx="16">
                  <c:v>0.624272312016801</c:v>
                </c:pt>
                <c:pt idx="17">
                  <c:v>0.64529948465701081</c:v>
                </c:pt>
                <c:pt idx="18">
                  <c:v>0.65345256500364512</c:v>
                </c:pt>
                <c:pt idx="19">
                  <c:v>0.68500456781469921</c:v>
                </c:pt>
                <c:pt idx="20">
                  <c:v>0.72251182946823334</c:v>
                </c:pt>
                <c:pt idx="21">
                  <c:v>0.85645209650984966</c:v>
                </c:pt>
                <c:pt idx="22">
                  <c:v>0.89031869290243804</c:v>
                </c:pt>
                <c:pt idx="23">
                  <c:v>0.93005528226759693</c:v>
                </c:pt>
                <c:pt idx="24">
                  <c:v>0.94770238931854833</c:v>
                </c:pt>
                <c:pt idx="25">
                  <c:v>0.99351944249223734</c:v>
                </c:pt>
                <c:pt idx="26">
                  <c:v>1.0131393769033943</c:v>
                </c:pt>
                <c:pt idx="27">
                  <c:v>1.0634155539938754</c:v>
                </c:pt>
                <c:pt idx="28">
                  <c:v>1.0845044506911046</c:v>
                </c:pt>
                <c:pt idx="29">
                  <c:v>1.0949394471771343</c:v>
                </c:pt>
                <c:pt idx="30">
                  <c:v>0.1160561021318658</c:v>
                </c:pt>
                <c:pt idx="32">
                  <c:v>0.14999718903744763</c:v>
                </c:pt>
                <c:pt idx="35">
                  <c:v>0.16285910049184138</c:v>
                </c:pt>
              </c:numCache>
            </c:numRef>
          </c:xVal>
          <c:yVal>
            <c:numRef>
              <c:f>RV!$F$2:$F$38</c:f>
              <c:numCache>
                <c:formatCode>General</c:formatCode>
                <c:ptCount val="37"/>
                <c:pt idx="0">
                  <c:v>18.320999999999998</c:v>
                </c:pt>
                <c:pt idx="1">
                  <c:v>18.721</c:v>
                </c:pt>
                <c:pt idx="2">
                  <c:v>18.420999999999999</c:v>
                </c:pt>
                <c:pt idx="3">
                  <c:v>23.820999999999998</c:v>
                </c:pt>
                <c:pt idx="4">
                  <c:v>24.021000000000001</c:v>
                </c:pt>
                <c:pt idx="5">
                  <c:v>25.820999999999998</c:v>
                </c:pt>
                <c:pt idx="6">
                  <c:v>25.721</c:v>
                </c:pt>
                <c:pt idx="7">
                  <c:v>24.920999999999999</c:v>
                </c:pt>
                <c:pt idx="8">
                  <c:v>22.420999999999999</c:v>
                </c:pt>
                <c:pt idx="9">
                  <c:v>21.721</c:v>
                </c:pt>
                <c:pt idx="10">
                  <c:v>20.471</c:v>
                </c:pt>
                <c:pt idx="11">
                  <c:v>20.920999999999999</c:v>
                </c:pt>
                <c:pt idx="12">
                  <c:v>19.521000000000001</c:v>
                </c:pt>
                <c:pt idx="13">
                  <c:v>18.320999999999998</c:v>
                </c:pt>
                <c:pt idx="14">
                  <c:v>17.420999999999999</c:v>
                </c:pt>
                <c:pt idx="15">
                  <c:v>17.440999999999999</c:v>
                </c:pt>
                <c:pt idx="16">
                  <c:v>16.550999999999998</c:v>
                </c:pt>
                <c:pt idx="17">
                  <c:v>14.120999999999999</c:v>
                </c:pt>
                <c:pt idx="18">
                  <c:v>14.420999999999999</c:v>
                </c:pt>
                <c:pt idx="19">
                  <c:v>14.221</c:v>
                </c:pt>
                <c:pt idx="20">
                  <c:v>12.221</c:v>
                </c:pt>
                <c:pt idx="21">
                  <c:v>11.521000000000001</c:v>
                </c:pt>
                <c:pt idx="22">
                  <c:v>11.420999999999999</c:v>
                </c:pt>
                <c:pt idx="23">
                  <c:v>11.420999999999999</c:v>
                </c:pt>
                <c:pt idx="24">
                  <c:v>11.420999999999999</c:v>
                </c:pt>
                <c:pt idx="25">
                  <c:v>13.021000000000001</c:v>
                </c:pt>
                <c:pt idx="26">
                  <c:v>12.620999999999999</c:v>
                </c:pt>
                <c:pt idx="27">
                  <c:v>13.221</c:v>
                </c:pt>
                <c:pt idx="28">
                  <c:v>18.420999999999999</c:v>
                </c:pt>
                <c:pt idx="29">
                  <c:v>16.920999999999999</c:v>
                </c:pt>
                <c:pt idx="30">
                  <c:v>16.221</c:v>
                </c:pt>
                <c:pt idx="32">
                  <c:v>18.420999999999999</c:v>
                </c:pt>
                <c:pt idx="35">
                  <c:v>20.420999999999999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46-443B-8BC1-4E586DCF3831}"/>
            </c:ext>
          </c:extLst>
        </c:ser>
        <c:ser>
          <c:idx val="1"/>
          <c:order val="1"/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RV!$AN$2:$AN$101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RV!$AP$2:$AP$101</c:f>
              <c:numCache>
                <c:formatCode>General</c:formatCode>
                <c:ptCount val="100"/>
                <c:pt idx="0">
                  <c:v>20.509447007635075</c:v>
                </c:pt>
                <c:pt idx="1">
                  <c:v>20.856759013298024</c:v>
                </c:pt>
                <c:pt idx="2">
                  <c:v>21.189232432999891</c:v>
                </c:pt>
                <c:pt idx="3">
                  <c:v>21.505556475649946</c:v>
                </c:pt>
                <c:pt idx="4">
                  <c:v>21.804484019787282</c:v>
                </c:pt>
                <c:pt idx="5">
                  <c:v>22.084836530412076</c:v>
                </c:pt>
                <c:pt idx="6">
                  <c:v>22.345508705411689</c:v>
                </c:pt>
                <c:pt idx="7">
                  <c:v>22.585472833262909</c:v>
                </c:pt>
                <c:pt idx="8">
                  <c:v>22.803782844829843</c:v>
                </c:pt>
                <c:pt idx="9">
                  <c:v>22.999578043283147</c:v>
                </c:pt>
                <c:pt idx="10">
                  <c:v>23.172086497435146</c:v>
                </c:pt>
                <c:pt idx="11">
                  <c:v>23.320628085112517</c:v>
                </c:pt>
                <c:pt idx="12">
                  <c:v>23.444617174567902</c:v>
                </c:pt>
                <c:pt idx="13">
                  <c:v>23.543564933358841</c:v>
                </c:pt>
                <c:pt idx="14">
                  <c:v>23.617081255591188</c:v>
                </c:pt>
                <c:pt idx="15">
                  <c:v>23.664876299928785</c:v>
                </c:pt>
                <c:pt idx="16">
                  <c:v>23.686761632305668</c:v>
                </c:pt>
                <c:pt idx="17">
                  <c:v>23.682650968835667</c:v>
                </c:pt>
                <c:pt idx="18">
                  <c:v>23.652560515990452</c:v>
                </c:pt>
                <c:pt idx="19">
                  <c:v>23.596608906704766</c:v>
                </c:pt>
                <c:pt idx="20">
                  <c:v>23.515016732660882</c:v>
                </c:pt>
                <c:pt idx="21">
                  <c:v>23.408105674596193</c:v>
                </c:pt>
                <c:pt idx="22">
                  <c:v>23.276297234062717</c:v>
                </c:pt>
                <c:pt idx="23">
                  <c:v>23.120111071638711</c:v>
                </c:pt>
                <c:pt idx="24">
                  <c:v>22.940162958143937</c:v>
                </c:pt>
                <c:pt idx="25">
                  <c:v>22.737162346936124</c:v>
                </c:pt>
                <c:pt idx="26">
                  <c:v>22.511909576859878</c:v>
                </c:pt>
                <c:pt idx="27">
                  <c:v>22.265292716875546</c:v>
                </c:pt>
                <c:pt idx="28">
                  <c:v>21.998284064808267</c:v>
                </c:pt>
                <c:pt idx="29">
                  <c:v>21.711936314020988</c:v>
                </c:pt>
                <c:pt idx="30">
                  <c:v>21.407378403124568</c:v>
                </c:pt>
                <c:pt idx="31">
                  <c:v>21.085811065087594</c:v>
                </c:pt>
                <c:pt idx="32">
                  <c:v>20.748502093293808</c:v>
                </c:pt>
                <c:pt idx="33">
                  <c:v>20.3967813432109</c:v>
                </c:pt>
                <c:pt idx="34">
                  <c:v>20.032035489376792</c:v>
                </c:pt>
                <c:pt idx="35">
                  <c:v>19.655702558374223</c:v>
                </c:pt>
                <c:pt idx="36">
                  <c:v>19.269266259347674</c:v>
                </c:pt>
                <c:pt idx="37">
                  <c:v>18.874250134414744</c:v>
                </c:pt>
                <c:pt idx="38">
                  <c:v>18.472211552034317</c:v>
                </c:pt>
                <c:pt idx="39">
                  <c:v>18.064735567012839</c:v>
                </c:pt>
                <c:pt idx="40">
                  <c:v>17.653428671355993</c:v>
                </c:pt>
                <c:pt idx="41">
                  <c:v>17.239912460603257</c:v>
                </c:pt>
                <c:pt idx="42">
                  <c:v>16.825817240616121</c:v>
                </c:pt>
                <c:pt idx="43">
                  <c:v>16.412775600025459</c:v>
                </c:pt>
                <c:pt idx="44">
                  <c:v>16.00241597367901</c:v>
                </c:pt>
                <c:pt idx="45">
                  <c:v>15.5963562224653</c:v>
                </c:pt>
                <c:pt idx="46">
                  <c:v>15.196197254825899</c:v>
                </c:pt>
                <c:pt idx="47">
                  <c:v>14.803516715103404</c:v>
                </c:pt>
                <c:pt idx="48">
                  <c:v>14.419862763609196</c:v>
                </c:pt>
                <c:pt idx="49">
                  <c:v>14.046747972933275</c:v>
                </c:pt>
                <c:pt idx="50">
                  <c:v>13.685643364560235</c:v>
                </c:pt>
                <c:pt idx="51">
                  <c:v>13.33797260930233</c:v>
                </c:pt>
                <c:pt idx="52">
                  <c:v>13.005106414414616</c:v>
                </c:pt>
                <c:pt idx="53">
                  <c:v>12.688357119521285</c:v>
                </c:pt>
                <c:pt idx="54">
                  <c:v>12.388973522658929</c:v>
                </c:pt>
                <c:pt idx="55">
                  <c:v>12.108135956835312</c:v>
                </c:pt>
                <c:pt idx="56">
                  <c:v>11.846951636514543</c:v>
                </c:pt>
                <c:pt idx="57">
                  <c:v>11.606450292375305</c:v>
                </c:pt>
                <c:pt idx="58">
                  <c:v>11.387580111552349</c:v>
                </c:pt>
                <c:pt idx="59">
                  <c:v>11.191203999366969</c:v>
                </c:pt>
                <c:pt idx="60">
                  <c:v>11.0180961772848</c:v>
                </c:pt>
                <c:pt idx="61">
                  <c:v>10.868939130513606</c:v>
                </c:pt>
                <c:pt idx="62">
                  <c:v>10.744320917275314</c:v>
                </c:pt>
                <c:pt idx="63">
                  <c:v>10.644732850360583</c:v>
                </c:pt>
                <c:pt idx="64">
                  <c:v>10.570567560106525</c:v>
                </c:pt>
                <c:pt idx="65">
                  <c:v>10.522117446434288</c:v>
                </c:pt>
                <c:pt idx="66">
                  <c:v>10.49957352604952</c:v>
                </c:pt>
                <c:pt idx="67">
                  <c:v>10.503024679350593</c:v>
                </c:pt>
                <c:pt idx="68">
                  <c:v>10.532457300013714</c:v>
                </c:pt>
                <c:pt idx="69">
                  <c:v>10.587755348636469</c:v>
                </c:pt>
                <c:pt idx="70">
                  <c:v>10.668700810228259</c:v>
                </c:pt>
                <c:pt idx="71">
                  <c:v>10.774974553744009</c:v>
                </c:pt>
                <c:pt idx="72">
                  <c:v>10.90615759027235</c:v>
                </c:pt>
                <c:pt idx="73">
                  <c:v>11.061732724917853</c:v>
                </c:pt>
                <c:pt idx="74">
                  <c:v>11.241086595864658</c:v>
                </c:pt>
                <c:pt idx="75">
                  <c:v>11.443512092582438</c:v>
                </c:pt>
                <c:pt idx="76">
                  <c:v>11.668211143640777</c:v>
                </c:pt>
                <c:pt idx="77">
                  <c:v>11.914297863140931</c:v>
                </c:pt>
                <c:pt idx="78">
                  <c:v>12.180802043359954</c:v>
                </c:pt>
                <c:pt idx="79">
                  <c:v>12.466672979837357</c:v>
                </c:pt>
                <c:pt idx="80">
                  <c:v>12.770783613823692</c:v>
                </c:pt>
                <c:pt idx="81">
                  <c:v>13.091934975759273</c:v>
                </c:pt>
                <c:pt idx="82">
                  <c:v>13.428860912264449</c:v>
                </c:pt>
                <c:pt idx="83">
                  <c:v>13.780233078005011</c:v>
                </c:pt>
                <c:pt idx="84">
                  <c:v>14.144666172752149</c:v>
                </c:pt>
                <c:pt idx="85">
                  <c:v>14.520723402989599</c:v>
                </c:pt>
                <c:pt idx="86">
                  <c:v>14.906922146535274</c:v>
                </c:pt>
                <c:pt idx="87">
                  <c:v>15.301739797844512</c:v>
                </c:pt>
                <c:pt idx="88">
                  <c:v>15.70361977094943</c:v>
                </c:pt>
                <c:pt idx="89">
                  <c:v>16.110977636367636</c:v>
                </c:pt>
                <c:pt idx="90">
                  <c:v>16.522207367785171</c:v>
                </c:pt>
                <c:pt idx="91">
                  <c:v>16.935687673885969</c:v>
                </c:pt>
                <c:pt idx="92">
                  <c:v>17.349788390364218</c:v>
                </c:pt>
                <c:pt idx="93">
                  <c:v>17.76287690691888</c:v>
                </c:pt>
                <c:pt idx="94">
                  <c:v>18.173324603891658</c:v>
                </c:pt>
                <c:pt idx="95">
                  <c:v>18.579513273171738</c:v>
                </c:pt>
                <c:pt idx="96">
                  <c:v>18.979841498052352</c:v>
                </c:pt>
                <c:pt idx="97">
                  <c:v>19.372730966886824</c:v>
                </c:pt>
                <c:pt idx="98">
                  <c:v>19.756632695651515</c:v>
                </c:pt>
                <c:pt idx="99">
                  <c:v>20.130033134883657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46-443B-8BC1-4E586DCF383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RV!$D$2:$D$37</c:f>
              <c:numCache>
                <c:formatCode>0.00</c:formatCode>
                <c:ptCount val="36"/>
                <c:pt idx="0">
                  <c:v>-0.81030897165620019</c:v>
                </c:pt>
                <c:pt idx="1">
                  <c:v>-0.79278484422574835</c:v>
                </c:pt>
                <c:pt idx="2">
                  <c:v>-0.78108081517918593</c:v>
                </c:pt>
                <c:pt idx="3">
                  <c:v>-0.74709615835074161</c:v>
                </c:pt>
                <c:pt idx="4">
                  <c:v>-0.74477851955981778</c:v>
                </c:pt>
                <c:pt idx="5">
                  <c:v>-0.71083157648141282</c:v>
                </c:pt>
                <c:pt idx="6">
                  <c:v>0.30786519091135189</c:v>
                </c:pt>
                <c:pt idx="7">
                  <c:v>0.32423073319284312</c:v>
                </c:pt>
                <c:pt idx="8">
                  <c:v>0.38570625439191786</c:v>
                </c:pt>
                <c:pt idx="9">
                  <c:v>0.45579573670623375</c:v>
                </c:pt>
                <c:pt idx="10">
                  <c:v>0.47215472007486325</c:v>
                </c:pt>
                <c:pt idx="11">
                  <c:v>0.51777172639976299</c:v>
                </c:pt>
                <c:pt idx="12">
                  <c:v>0.55402201920814931</c:v>
                </c:pt>
                <c:pt idx="13">
                  <c:v>0.56926680721505263</c:v>
                </c:pt>
                <c:pt idx="14">
                  <c:v>0.58571234481151691</c:v>
                </c:pt>
                <c:pt idx="15">
                  <c:v>0.60558198641364469</c:v>
                </c:pt>
                <c:pt idx="16">
                  <c:v>0.624272312016801</c:v>
                </c:pt>
                <c:pt idx="17">
                  <c:v>0.64529948465701081</c:v>
                </c:pt>
                <c:pt idx="18">
                  <c:v>0.65345256500364512</c:v>
                </c:pt>
                <c:pt idx="19">
                  <c:v>0.68500456781469921</c:v>
                </c:pt>
                <c:pt idx="20">
                  <c:v>0.72251182946823334</c:v>
                </c:pt>
                <c:pt idx="21">
                  <c:v>0.85645209650984966</c:v>
                </c:pt>
                <c:pt idx="22">
                  <c:v>0.89031869290243804</c:v>
                </c:pt>
                <c:pt idx="23">
                  <c:v>0.93005528226759693</c:v>
                </c:pt>
                <c:pt idx="24">
                  <c:v>0.94770238931854833</c:v>
                </c:pt>
                <c:pt idx="25">
                  <c:v>0.99351944249223734</c:v>
                </c:pt>
                <c:pt idx="26">
                  <c:v>1.0131393769033943</c:v>
                </c:pt>
                <c:pt idx="27">
                  <c:v>1.0634155539938754</c:v>
                </c:pt>
                <c:pt idx="28">
                  <c:v>1.0845044506911046</c:v>
                </c:pt>
                <c:pt idx="29">
                  <c:v>1.0949394471771343</c:v>
                </c:pt>
                <c:pt idx="30">
                  <c:v>0.1160561021318658</c:v>
                </c:pt>
                <c:pt idx="32">
                  <c:v>0.14999718903744763</c:v>
                </c:pt>
                <c:pt idx="35">
                  <c:v>0.16285910049184138</c:v>
                </c:pt>
              </c:numCache>
            </c:numRef>
          </c:xVal>
          <c:yVal>
            <c:numRef>
              <c:f>RV!$J$2:$J$38</c:f>
              <c:numCache>
                <c:formatCode>General</c:formatCode>
                <c:ptCount val="37"/>
                <c:pt idx="0">
                  <c:v>-6.1</c:v>
                </c:pt>
                <c:pt idx="1">
                  <c:v>-9.99</c:v>
                </c:pt>
                <c:pt idx="2">
                  <c:v>-13.76</c:v>
                </c:pt>
                <c:pt idx="3">
                  <c:v>-19.869999999999997</c:v>
                </c:pt>
                <c:pt idx="4">
                  <c:v>-20.45</c:v>
                </c:pt>
                <c:pt idx="5">
                  <c:v>-26.66</c:v>
                </c:pt>
                <c:pt idx="6">
                  <c:v>-29.56</c:v>
                </c:pt>
                <c:pt idx="7">
                  <c:v>-33.64</c:v>
                </c:pt>
                <c:pt idx="8">
                  <c:v>-42.86</c:v>
                </c:pt>
                <c:pt idx="9">
                  <c:v>-40.89</c:v>
                </c:pt>
                <c:pt idx="10">
                  <c:v>-36.35</c:v>
                </c:pt>
                <c:pt idx="11">
                  <c:v>-15.92</c:v>
                </c:pt>
                <c:pt idx="12">
                  <c:v>-12.11</c:v>
                </c:pt>
                <c:pt idx="13">
                  <c:v>-10.8</c:v>
                </c:pt>
                <c:pt idx="14">
                  <c:v>-10.27</c:v>
                </c:pt>
                <c:pt idx="15">
                  <c:v>-6.81</c:v>
                </c:pt>
                <c:pt idx="16">
                  <c:v>-2.6</c:v>
                </c:pt>
                <c:pt idx="17">
                  <c:v>1.42</c:v>
                </c:pt>
                <c:pt idx="18">
                  <c:v>2.0299999999999998</c:v>
                </c:pt>
                <c:pt idx="19">
                  <c:v>7.13</c:v>
                </c:pt>
                <c:pt idx="20">
                  <c:v>9.9</c:v>
                </c:pt>
                <c:pt idx="21">
                  <c:v>26.2</c:v>
                </c:pt>
                <c:pt idx="22">
                  <c:v>28.45</c:v>
                </c:pt>
                <c:pt idx="23">
                  <c:v>31.66</c:v>
                </c:pt>
                <c:pt idx="24">
                  <c:v>31.47</c:v>
                </c:pt>
                <c:pt idx="25">
                  <c:v>30.29</c:v>
                </c:pt>
                <c:pt idx="26">
                  <c:v>29.21</c:v>
                </c:pt>
                <c:pt idx="27">
                  <c:v>14.14</c:v>
                </c:pt>
                <c:pt idx="28">
                  <c:v>6.69</c:v>
                </c:pt>
                <c:pt idx="29">
                  <c:v>6.61</c:v>
                </c:pt>
                <c:pt idx="30">
                  <c:v>4.09</c:v>
                </c:pt>
                <c:pt idx="32">
                  <c:v>1.52</c:v>
                </c:pt>
                <c:pt idx="35">
                  <c:v>-0.56000000000000005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46-443B-8BC1-4E586DCF3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80720"/>
        <c:axId val="1070983672"/>
      </c:scatterChart>
      <c:valAx>
        <c:axId val="10709807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3672"/>
        <c:crossesAt val="-50"/>
        <c:crossBetween val="midCat"/>
        <c:majorUnit val="0.25"/>
      </c:valAx>
      <c:valAx>
        <c:axId val="107098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 b="0" i="0" baseline="0">
                <a:effectLst/>
              </a:rPr>
              <a:t>He I 6678 [km.s</a:t>
            </a:r>
            <a:r>
              <a:rPr lang="fr-FR" sz="1200" b="0" i="0" baseline="30000">
                <a:effectLst/>
              </a:rPr>
              <a:t>-1</a:t>
            </a:r>
            <a:r>
              <a:rPr lang="fr-FR" sz="1200" b="0" i="0" baseline="0">
                <a:effectLst/>
              </a:rPr>
              <a:t>]</a:t>
            </a:r>
            <a:endParaRPr lang="fr-FR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RV!$D$2:$D$38</c:f>
              <c:numCache>
                <c:formatCode>0.00</c:formatCode>
                <c:ptCount val="37"/>
                <c:pt idx="0">
                  <c:v>-0.81030897165620019</c:v>
                </c:pt>
                <c:pt idx="1">
                  <c:v>-0.79278484422574835</c:v>
                </c:pt>
                <c:pt idx="2">
                  <c:v>-0.78108081517918593</c:v>
                </c:pt>
                <c:pt idx="3">
                  <c:v>-0.74709615835074161</c:v>
                </c:pt>
                <c:pt idx="4">
                  <c:v>-0.74477851955981778</c:v>
                </c:pt>
                <c:pt idx="5">
                  <c:v>-0.71083157648141282</c:v>
                </c:pt>
                <c:pt idx="6">
                  <c:v>0.30786519091135189</c:v>
                </c:pt>
                <c:pt idx="7">
                  <c:v>0.32423073319284312</c:v>
                </c:pt>
                <c:pt idx="8">
                  <c:v>0.38570625439191786</c:v>
                </c:pt>
                <c:pt idx="9">
                  <c:v>0.45579573670623375</c:v>
                </c:pt>
                <c:pt idx="10">
                  <c:v>0.47215472007486325</c:v>
                </c:pt>
                <c:pt idx="11">
                  <c:v>0.51777172639976299</c:v>
                </c:pt>
                <c:pt idx="12">
                  <c:v>0.55402201920814931</c:v>
                </c:pt>
                <c:pt idx="13">
                  <c:v>0.56926680721505263</c:v>
                </c:pt>
                <c:pt idx="14">
                  <c:v>0.58571234481151691</c:v>
                </c:pt>
                <c:pt idx="15">
                  <c:v>0.60558198641364469</c:v>
                </c:pt>
                <c:pt idx="16">
                  <c:v>0.624272312016801</c:v>
                </c:pt>
                <c:pt idx="17">
                  <c:v>0.64529948465701081</c:v>
                </c:pt>
                <c:pt idx="18">
                  <c:v>0.65345256500364512</c:v>
                </c:pt>
                <c:pt idx="19">
                  <c:v>0.68500456781469921</c:v>
                </c:pt>
                <c:pt idx="20">
                  <c:v>0.72251182946823334</c:v>
                </c:pt>
                <c:pt idx="21">
                  <c:v>0.85645209650984966</c:v>
                </c:pt>
                <c:pt idx="22">
                  <c:v>0.89031869290243804</c:v>
                </c:pt>
                <c:pt idx="23">
                  <c:v>0.93005528226759693</c:v>
                </c:pt>
                <c:pt idx="24">
                  <c:v>0.94770238931854833</c:v>
                </c:pt>
                <c:pt idx="25">
                  <c:v>0.99351944249223734</c:v>
                </c:pt>
                <c:pt idx="26">
                  <c:v>1.0131393769033943</c:v>
                </c:pt>
                <c:pt idx="27">
                  <c:v>1.0634155539938754</c:v>
                </c:pt>
                <c:pt idx="28">
                  <c:v>1.0845044506911046</c:v>
                </c:pt>
                <c:pt idx="29">
                  <c:v>1.0949394471771343</c:v>
                </c:pt>
                <c:pt idx="30">
                  <c:v>0.1160561021318658</c:v>
                </c:pt>
                <c:pt idx="32">
                  <c:v>0.14999718903744763</c:v>
                </c:pt>
                <c:pt idx="35">
                  <c:v>0.16285910049184138</c:v>
                </c:pt>
              </c:numCache>
            </c:numRef>
          </c:xVal>
          <c:yVal>
            <c:numRef>
              <c:f>RV!$K$2:$K$35</c:f>
              <c:numCache>
                <c:formatCode>General</c:formatCode>
                <c:ptCount val="34"/>
                <c:pt idx="0">
                  <c:v>2.76</c:v>
                </c:pt>
                <c:pt idx="1">
                  <c:v>0.39</c:v>
                </c:pt>
                <c:pt idx="2">
                  <c:v>-0.17</c:v>
                </c:pt>
                <c:pt idx="3">
                  <c:v>3.63</c:v>
                </c:pt>
                <c:pt idx="4">
                  <c:v>3.34</c:v>
                </c:pt>
                <c:pt idx="5">
                  <c:v>10.41</c:v>
                </c:pt>
                <c:pt idx="6">
                  <c:v>11.31</c:v>
                </c:pt>
                <c:pt idx="7">
                  <c:v>9.82</c:v>
                </c:pt>
                <c:pt idx="8">
                  <c:v>10.99</c:v>
                </c:pt>
                <c:pt idx="9">
                  <c:v>10</c:v>
                </c:pt>
                <c:pt idx="10">
                  <c:v>10.31</c:v>
                </c:pt>
                <c:pt idx="11">
                  <c:v>10.5</c:v>
                </c:pt>
                <c:pt idx="12">
                  <c:v>9.24</c:v>
                </c:pt>
                <c:pt idx="13">
                  <c:v>9.6199999999999992</c:v>
                </c:pt>
                <c:pt idx="14">
                  <c:v>11.7</c:v>
                </c:pt>
                <c:pt idx="15">
                  <c:v>10.65</c:v>
                </c:pt>
                <c:pt idx="16">
                  <c:v>10.32</c:v>
                </c:pt>
                <c:pt idx="17">
                  <c:v>15.15</c:v>
                </c:pt>
                <c:pt idx="18">
                  <c:v>16.73</c:v>
                </c:pt>
                <c:pt idx="19">
                  <c:v>16.18</c:v>
                </c:pt>
                <c:pt idx="20">
                  <c:v>19.829999999999998</c:v>
                </c:pt>
                <c:pt idx="21">
                  <c:v>30.23</c:v>
                </c:pt>
                <c:pt idx="22">
                  <c:v>26.36</c:v>
                </c:pt>
                <c:pt idx="23">
                  <c:v>25.98</c:v>
                </c:pt>
                <c:pt idx="24">
                  <c:v>26.96</c:v>
                </c:pt>
                <c:pt idx="25">
                  <c:v>23.18</c:v>
                </c:pt>
                <c:pt idx="26">
                  <c:v>21.67</c:v>
                </c:pt>
                <c:pt idx="27">
                  <c:v>14.27</c:v>
                </c:pt>
                <c:pt idx="28">
                  <c:v>13.43</c:v>
                </c:pt>
                <c:pt idx="29">
                  <c:v>9.3000000000000007</c:v>
                </c:pt>
                <c:pt idx="30">
                  <c:v>4.37</c:v>
                </c:pt>
                <c:pt idx="31">
                  <c:v>-4.1500000000000004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CA-4825-B6D8-732C6A7E8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80720"/>
        <c:axId val="1070983672"/>
      </c:scatterChart>
      <c:valAx>
        <c:axId val="10709807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3672"/>
        <c:crossesAt val="-10"/>
        <c:crossBetween val="midCat"/>
        <c:majorUnit val="0.25"/>
      </c:valAx>
      <c:valAx>
        <c:axId val="107098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>
                <a:solidFill>
                  <a:srgbClr val="FF0000"/>
                </a:solidFill>
              </a:rPr>
              <a:t>Kg  </a:t>
            </a:r>
            <a:r>
              <a:rPr lang="fr-FR" sz="1200">
                <a:solidFill>
                  <a:srgbClr val="0070C0"/>
                </a:solidFill>
              </a:rPr>
              <a:t>He II </a:t>
            </a:r>
            <a:r>
              <a:rPr lang="fr-FR" sz="1200" baseline="0">
                <a:solidFill>
                  <a:srgbClr val="0070C0"/>
                </a:solidFill>
              </a:rPr>
              <a:t> </a:t>
            </a:r>
            <a:r>
              <a:rPr lang="fr-FR" sz="1200">
                <a:solidFill>
                  <a:schemeClr val="tx1"/>
                </a:solidFill>
              </a:rPr>
              <a:t>[km.</a:t>
            </a:r>
            <a:r>
              <a:rPr lang="fr-FR" sz="1200" baseline="0">
                <a:solidFill>
                  <a:schemeClr val="tx1"/>
                </a:solidFill>
              </a:rPr>
              <a:t>s</a:t>
            </a:r>
            <a:r>
              <a:rPr lang="fr-FR" sz="1200" baseline="30000">
                <a:solidFill>
                  <a:schemeClr val="tx1"/>
                </a:solidFill>
              </a:rPr>
              <a:t>-1</a:t>
            </a:r>
            <a:r>
              <a:rPr lang="fr-FR" sz="1200" baseline="0">
                <a:solidFill>
                  <a:schemeClr val="tx1"/>
                </a:solidFill>
              </a:rPr>
              <a:t>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5108033182599162"/>
          <c:w val="0.88071084864391946"/>
          <c:h val="0.7514724514857329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errBars>
            <c:errDir val="y"/>
            <c:errBarType val="both"/>
            <c:errValType val="fixedVal"/>
            <c:noEndCap val="0"/>
            <c:val val="3"/>
            <c:spPr>
              <a:noFill/>
              <a:ln w="9525" cap="flat" cmpd="sng" algn="ctr">
                <a:solidFill>
                  <a:schemeClr val="bg1">
                    <a:lumMod val="65000"/>
                  </a:schemeClr>
                </a:solidFill>
                <a:round/>
              </a:ln>
              <a:effectLst/>
            </c:spPr>
          </c:errBars>
          <c:xVal>
            <c:numRef>
              <c:f>RV!$D$2:$D$38</c:f>
              <c:numCache>
                <c:formatCode>0.00</c:formatCode>
                <c:ptCount val="37"/>
                <c:pt idx="0">
                  <c:v>-0.81030897165620019</c:v>
                </c:pt>
                <c:pt idx="1">
                  <c:v>-0.79278484422574835</c:v>
                </c:pt>
                <c:pt idx="2">
                  <c:v>-0.78108081517918593</c:v>
                </c:pt>
                <c:pt idx="3">
                  <c:v>-0.74709615835074161</c:v>
                </c:pt>
                <c:pt idx="4">
                  <c:v>-0.74477851955981778</c:v>
                </c:pt>
                <c:pt idx="5">
                  <c:v>-0.71083157648141282</c:v>
                </c:pt>
                <c:pt idx="6">
                  <c:v>0.30786519091135189</c:v>
                </c:pt>
                <c:pt idx="7">
                  <c:v>0.32423073319284312</c:v>
                </c:pt>
                <c:pt idx="8">
                  <c:v>0.38570625439191786</c:v>
                </c:pt>
                <c:pt idx="9">
                  <c:v>0.45579573670623375</c:v>
                </c:pt>
                <c:pt idx="10">
                  <c:v>0.47215472007486325</c:v>
                </c:pt>
                <c:pt idx="11">
                  <c:v>0.51777172639976299</c:v>
                </c:pt>
                <c:pt idx="12">
                  <c:v>0.55402201920814931</c:v>
                </c:pt>
                <c:pt idx="13">
                  <c:v>0.56926680721505263</c:v>
                </c:pt>
                <c:pt idx="14">
                  <c:v>0.58571234481151691</c:v>
                </c:pt>
                <c:pt idx="15">
                  <c:v>0.60558198641364469</c:v>
                </c:pt>
                <c:pt idx="16">
                  <c:v>0.624272312016801</c:v>
                </c:pt>
                <c:pt idx="17">
                  <c:v>0.64529948465701081</c:v>
                </c:pt>
                <c:pt idx="18">
                  <c:v>0.65345256500364512</c:v>
                </c:pt>
                <c:pt idx="19">
                  <c:v>0.68500456781469921</c:v>
                </c:pt>
                <c:pt idx="20">
                  <c:v>0.72251182946823334</c:v>
                </c:pt>
                <c:pt idx="21">
                  <c:v>0.85645209650984966</c:v>
                </c:pt>
                <c:pt idx="22">
                  <c:v>0.89031869290243804</c:v>
                </c:pt>
                <c:pt idx="23">
                  <c:v>0.93005528226759693</c:v>
                </c:pt>
                <c:pt idx="24">
                  <c:v>0.94770238931854833</c:v>
                </c:pt>
                <c:pt idx="25">
                  <c:v>0.99351944249223734</c:v>
                </c:pt>
                <c:pt idx="26">
                  <c:v>1.0131393769033943</c:v>
                </c:pt>
                <c:pt idx="27">
                  <c:v>1.0634155539938754</c:v>
                </c:pt>
                <c:pt idx="28">
                  <c:v>1.0845044506911046</c:v>
                </c:pt>
                <c:pt idx="29">
                  <c:v>1.0949394471771343</c:v>
                </c:pt>
                <c:pt idx="30">
                  <c:v>0.1160561021318658</c:v>
                </c:pt>
                <c:pt idx="32">
                  <c:v>0.14999718903744763</c:v>
                </c:pt>
                <c:pt idx="35">
                  <c:v>0.16285910049184138</c:v>
                </c:pt>
              </c:numCache>
            </c:numRef>
          </c:xVal>
          <c:yVal>
            <c:numRef>
              <c:f>RV!$F$2:$F$38</c:f>
              <c:numCache>
                <c:formatCode>General</c:formatCode>
                <c:ptCount val="37"/>
                <c:pt idx="0">
                  <c:v>18.320999999999998</c:v>
                </c:pt>
                <c:pt idx="1">
                  <c:v>18.721</c:v>
                </c:pt>
                <c:pt idx="2">
                  <c:v>18.420999999999999</c:v>
                </c:pt>
                <c:pt idx="3">
                  <c:v>23.820999999999998</c:v>
                </c:pt>
                <c:pt idx="4">
                  <c:v>24.021000000000001</c:v>
                </c:pt>
                <c:pt idx="5">
                  <c:v>25.820999999999998</c:v>
                </c:pt>
                <c:pt idx="6">
                  <c:v>25.721</c:v>
                </c:pt>
                <c:pt idx="7">
                  <c:v>24.920999999999999</c:v>
                </c:pt>
                <c:pt idx="8">
                  <c:v>22.420999999999999</c:v>
                </c:pt>
                <c:pt idx="9">
                  <c:v>21.721</c:v>
                </c:pt>
                <c:pt idx="10">
                  <c:v>20.471</c:v>
                </c:pt>
                <c:pt idx="11">
                  <c:v>20.920999999999999</c:v>
                </c:pt>
                <c:pt idx="12">
                  <c:v>19.521000000000001</c:v>
                </c:pt>
                <c:pt idx="13">
                  <c:v>18.320999999999998</c:v>
                </c:pt>
                <c:pt idx="14">
                  <c:v>17.420999999999999</c:v>
                </c:pt>
                <c:pt idx="15">
                  <c:v>17.440999999999999</c:v>
                </c:pt>
                <c:pt idx="16">
                  <c:v>16.550999999999998</c:v>
                </c:pt>
                <c:pt idx="17">
                  <c:v>14.120999999999999</c:v>
                </c:pt>
                <c:pt idx="18">
                  <c:v>14.420999999999999</c:v>
                </c:pt>
                <c:pt idx="19">
                  <c:v>14.221</c:v>
                </c:pt>
                <c:pt idx="20">
                  <c:v>12.221</c:v>
                </c:pt>
                <c:pt idx="21">
                  <c:v>11.521000000000001</c:v>
                </c:pt>
                <c:pt idx="22">
                  <c:v>11.420999999999999</c:v>
                </c:pt>
                <c:pt idx="23">
                  <c:v>11.420999999999999</c:v>
                </c:pt>
                <c:pt idx="24">
                  <c:v>11.420999999999999</c:v>
                </c:pt>
                <c:pt idx="25">
                  <c:v>13.021000000000001</c:v>
                </c:pt>
                <c:pt idx="26">
                  <c:v>12.620999999999999</c:v>
                </c:pt>
                <c:pt idx="27">
                  <c:v>13.221</c:v>
                </c:pt>
                <c:pt idx="28">
                  <c:v>18.420999999999999</c:v>
                </c:pt>
                <c:pt idx="29">
                  <c:v>16.920999999999999</c:v>
                </c:pt>
                <c:pt idx="30">
                  <c:v>16.221</c:v>
                </c:pt>
                <c:pt idx="32">
                  <c:v>18.420999999999999</c:v>
                </c:pt>
                <c:pt idx="35">
                  <c:v>20.420999999999999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9E-45A4-B6C4-695E52AC7D21}"/>
            </c:ext>
          </c:extLst>
        </c:ser>
        <c:ser>
          <c:idx val="1"/>
          <c:order val="1"/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RV!$AN$2:$AN$101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RV!$AP$2:$AP$101</c:f>
              <c:numCache>
                <c:formatCode>General</c:formatCode>
                <c:ptCount val="100"/>
                <c:pt idx="0">
                  <c:v>20.509447007635075</c:v>
                </c:pt>
                <c:pt idx="1">
                  <c:v>20.856759013298024</c:v>
                </c:pt>
                <c:pt idx="2">
                  <c:v>21.189232432999891</c:v>
                </c:pt>
                <c:pt idx="3">
                  <c:v>21.505556475649946</c:v>
                </c:pt>
                <c:pt idx="4">
                  <c:v>21.804484019787282</c:v>
                </c:pt>
                <c:pt idx="5">
                  <c:v>22.084836530412076</c:v>
                </c:pt>
                <c:pt idx="6">
                  <c:v>22.345508705411689</c:v>
                </c:pt>
                <c:pt idx="7">
                  <c:v>22.585472833262909</c:v>
                </c:pt>
                <c:pt idx="8">
                  <c:v>22.803782844829843</c:v>
                </c:pt>
                <c:pt idx="9">
                  <c:v>22.999578043283147</c:v>
                </c:pt>
                <c:pt idx="10">
                  <c:v>23.172086497435146</c:v>
                </c:pt>
                <c:pt idx="11">
                  <c:v>23.320628085112517</c:v>
                </c:pt>
                <c:pt idx="12">
                  <c:v>23.444617174567902</c:v>
                </c:pt>
                <c:pt idx="13">
                  <c:v>23.543564933358841</c:v>
                </c:pt>
                <c:pt idx="14">
                  <c:v>23.617081255591188</c:v>
                </c:pt>
                <c:pt idx="15">
                  <c:v>23.664876299928785</c:v>
                </c:pt>
                <c:pt idx="16">
                  <c:v>23.686761632305668</c:v>
                </c:pt>
                <c:pt idx="17">
                  <c:v>23.682650968835667</c:v>
                </c:pt>
                <c:pt idx="18">
                  <c:v>23.652560515990452</c:v>
                </c:pt>
                <c:pt idx="19">
                  <c:v>23.596608906704766</c:v>
                </c:pt>
                <c:pt idx="20">
                  <c:v>23.515016732660882</c:v>
                </c:pt>
                <c:pt idx="21">
                  <c:v>23.408105674596193</c:v>
                </c:pt>
                <c:pt idx="22">
                  <c:v>23.276297234062717</c:v>
                </c:pt>
                <c:pt idx="23">
                  <c:v>23.120111071638711</c:v>
                </c:pt>
                <c:pt idx="24">
                  <c:v>22.940162958143937</c:v>
                </c:pt>
                <c:pt idx="25">
                  <c:v>22.737162346936124</c:v>
                </c:pt>
                <c:pt idx="26">
                  <c:v>22.511909576859878</c:v>
                </c:pt>
                <c:pt idx="27">
                  <c:v>22.265292716875546</c:v>
                </c:pt>
                <c:pt idx="28">
                  <c:v>21.998284064808267</c:v>
                </c:pt>
                <c:pt idx="29">
                  <c:v>21.711936314020988</c:v>
                </c:pt>
                <c:pt idx="30">
                  <c:v>21.407378403124568</c:v>
                </c:pt>
                <c:pt idx="31">
                  <c:v>21.085811065087594</c:v>
                </c:pt>
                <c:pt idx="32">
                  <c:v>20.748502093293808</c:v>
                </c:pt>
                <c:pt idx="33">
                  <c:v>20.3967813432109</c:v>
                </c:pt>
                <c:pt idx="34">
                  <c:v>20.032035489376792</c:v>
                </c:pt>
                <c:pt idx="35">
                  <c:v>19.655702558374223</c:v>
                </c:pt>
                <c:pt idx="36">
                  <c:v>19.269266259347674</c:v>
                </c:pt>
                <c:pt idx="37">
                  <c:v>18.874250134414744</c:v>
                </c:pt>
                <c:pt idx="38">
                  <c:v>18.472211552034317</c:v>
                </c:pt>
                <c:pt idx="39">
                  <c:v>18.064735567012839</c:v>
                </c:pt>
                <c:pt idx="40">
                  <c:v>17.653428671355993</c:v>
                </c:pt>
                <c:pt idx="41">
                  <c:v>17.239912460603257</c:v>
                </c:pt>
                <c:pt idx="42">
                  <c:v>16.825817240616121</c:v>
                </c:pt>
                <c:pt idx="43">
                  <c:v>16.412775600025459</c:v>
                </c:pt>
                <c:pt idx="44">
                  <c:v>16.00241597367901</c:v>
                </c:pt>
                <c:pt idx="45">
                  <c:v>15.5963562224653</c:v>
                </c:pt>
                <c:pt idx="46">
                  <c:v>15.196197254825899</c:v>
                </c:pt>
                <c:pt idx="47">
                  <c:v>14.803516715103404</c:v>
                </c:pt>
                <c:pt idx="48">
                  <c:v>14.419862763609196</c:v>
                </c:pt>
                <c:pt idx="49">
                  <c:v>14.046747972933275</c:v>
                </c:pt>
                <c:pt idx="50">
                  <c:v>13.685643364560235</c:v>
                </c:pt>
                <c:pt idx="51">
                  <c:v>13.33797260930233</c:v>
                </c:pt>
                <c:pt idx="52">
                  <c:v>13.005106414414616</c:v>
                </c:pt>
                <c:pt idx="53">
                  <c:v>12.688357119521285</c:v>
                </c:pt>
                <c:pt idx="54">
                  <c:v>12.388973522658929</c:v>
                </c:pt>
                <c:pt idx="55">
                  <c:v>12.108135956835312</c:v>
                </c:pt>
                <c:pt idx="56">
                  <c:v>11.846951636514543</c:v>
                </c:pt>
                <c:pt idx="57">
                  <c:v>11.606450292375305</c:v>
                </c:pt>
                <c:pt idx="58">
                  <c:v>11.387580111552349</c:v>
                </c:pt>
                <c:pt idx="59">
                  <c:v>11.191203999366969</c:v>
                </c:pt>
                <c:pt idx="60">
                  <c:v>11.0180961772848</c:v>
                </c:pt>
                <c:pt idx="61">
                  <c:v>10.868939130513606</c:v>
                </c:pt>
                <c:pt idx="62">
                  <c:v>10.744320917275314</c:v>
                </c:pt>
                <c:pt idx="63">
                  <c:v>10.644732850360583</c:v>
                </c:pt>
                <c:pt idx="64">
                  <c:v>10.570567560106525</c:v>
                </c:pt>
                <c:pt idx="65">
                  <c:v>10.522117446434288</c:v>
                </c:pt>
                <c:pt idx="66">
                  <c:v>10.49957352604952</c:v>
                </c:pt>
                <c:pt idx="67">
                  <c:v>10.503024679350593</c:v>
                </c:pt>
                <c:pt idx="68">
                  <c:v>10.532457300013714</c:v>
                </c:pt>
                <c:pt idx="69">
                  <c:v>10.587755348636469</c:v>
                </c:pt>
                <c:pt idx="70">
                  <c:v>10.668700810228259</c:v>
                </c:pt>
                <c:pt idx="71">
                  <c:v>10.774974553744009</c:v>
                </c:pt>
                <c:pt idx="72">
                  <c:v>10.90615759027235</c:v>
                </c:pt>
                <c:pt idx="73">
                  <c:v>11.061732724917853</c:v>
                </c:pt>
                <c:pt idx="74">
                  <c:v>11.241086595864658</c:v>
                </c:pt>
                <c:pt idx="75">
                  <c:v>11.443512092582438</c:v>
                </c:pt>
                <c:pt idx="76">
                  <c:v>11.668211143640777</c:v>
                </c:pt>
                <c:pt idx="77">
                  <c:v>11.914297863140931</c:v>
                </c:pt>
                <c:pt idx="78">
                  <c:v>12.180802043359954</c:v>
                </c:pt>
                <c:pt idx="79">
                  <c:v>12.466672979837357</c:v>
                </c:pt>
                <c:pt idx="80">
                  <c:v>12.770783613823692</c:v>
                </c:pt>
                <c:pt idx="81">
                  <c:v>13.091934975759273</c:v>
                </c:pt>
                <c:pt idx="82">
                  <c:v>13.428860912264449</c:v>
                </c:pt>
                <c:pt idx="83">
                  <c:v>13.780233078005011</c:v>
                </c:pt>
                <c:pt idx="84">
                  <c:v>14.144666172752149</c:v>
                </c:pt>
                <c:pt idx="85">
                  <c:v>14.520723402989599</c:v>
                </c:pt>
                <c:pt idx="86">
                  <c:v>14.906922146535274</c:v>
                </c:pt>
                <c:pt idx="87">
                  <c:v>15.301739797844512</c:v>
                </c:pt>
                <c:pt idx="88">
                  <c:v>15.70361977094943</c:v>
                </c:pt>
                <c:pt idx="89">
                  <c:v>16.110977636367636</c:v>
                </c:pt>
                <c:pt idx="90">
                  <c:v>16.522207367785171</c:v>
                </c:pt>
                <c:pt idx="91">
                  <c:v>16.935687673885969</c:v>
                </c:pt>
                <c:pt idx="92">
                  <c:v>17.349788390364218</c:v>
                </c:pt>
                <c:pt idx="93">
                  <c:v>17.76287690691888</c:v>
                </c:pt>
                <c:pt idx="94">
                  <c:v>18.173324603891658</c:v>
                </c:pt>
                <c:pt idx="95">
                  <c:v>18.579513273171738</c:v>
                </c:pt>
                <c:pt idx="96">
                  <c:v>18.979841498052352</c:v>
                </c:pt>
                <c:pt idx="97">
                  <c:v>19.372730966886824</c:v>
                </c:pt>
                <c:pt idx="98">
                  <c:v>19.756632695651515</c:v>
                </c:pt>
                <c:pt idx="99">
                  <c:v>20.130033134883657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9E-45A4-B6C4-695E52AC7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80720"/>
        <c:axId val="1070983672"/>
      </c:scatterChart>
      <c:scatterChart>
        <c:scatterStyle val="lineMarker"/>
        <c:varyColors val="0"/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y"/>
            <c:errBarType val="both"/>
            <c:errValType val="fixedVal"/>
            <c:noEndCap val="0"/>
            <c:val val="4"/>
            <c:spPr>
              <a:noFill/>
              <a:ln w="9525" cap="flat" cmpd="sng" algn="ctr">
                <a:solidFill>
                  <a:schemeClr val="bg1">
                    <a:lumMod val="65000"/>
                  </a:schemeClr>
                </a:solidFill>
                <a:round/>
              </a:ln>
              <a:effectLst/>
            </c:spPr>
          </c:errBars>
          <c:xVal>
            <c:numRef>
              <c:f>RV!$D$2:$D$37</c:f>
              <c:numCache>
                <c:formatCode>0.00</c:formatCode>
                <c:ptCount val="36"/>
                <c:pt idx="0">
                  <c:v>-0.81030897165620019</c:v>
                </c:pt>
                <c:pt idx="1">
                  <c:v>-0.79278484422574835</c:v>
                </c:pt>
                <c:pt idx="2">
                  <c:v>-0.78108081517918593</c:v>
                </c:pt>
                <c:pt idx="3">
                  <c:v>-0.74709615835074161</c:v>
                </c:pt>
                <c:pt idx="4">
                  <c:v>-0.74477851955981778</c:v>
                </c:pt>
                <c:pt idx="5">
                  <c:v>-0.71083157648141282</c:v>
                </c:pt>
                <c:pt idx="6">
                  <c:v>0.30786519091135189</c:v>
                </c:pt>
                <c:pt idx="7">
                  <c:v>0.32423073319284312</c:v>
                </c:pt>
                <c:pt idx="8">
                  <c:v>0.38570625439191786</c:v>
                </c:pt>
                <c:pt idx="9">
                  <c:v>0.45579573670623375</c:v>
                </c:pt>
                <c:pt idx="10">
                  <c:v>0.47215472007486325</c:v>
                </c:pt>
                <c:pt idx="11">
                  <c:v>0.51777172639976299</c:v>
                </c:pt>
                <c:pt idx="12">
                  <c:v>0.55402201920814931</c:v>
                </c:pt>
                <c:pt idx="13">
                  <c:v>0.56926680721505263</c:v>
                </c:pt>
                <c:pt idx="14">
                  <c:v>0.58571234481151691</c:v>
                </c:pt>
                <c:pt idx="15">
                  <c:v>0.60558198641364469</c:v>
                </c:pt>
                <c:pt idx="16">
                  <c:v>0.624272312016801</c:v>
                </c:pt>
                <c:pt idx="17">
                  <c:v>0.64529948465701081</c:v>
                </c:pt>
                <c:pt idx="18">
                  <c:v>0.65345256500364512</c:v>
                </c:pt>
                <c:pt idx="19">
                  <c:v>0.68500456781469921</c:v>
                </c:pt>
                <c:pt idx="20">
                  <c:v>0.72251182946823334</c:v>
                </c:pt>
                <c:pt idx="21">
                  <c:v>0.85645209650984966</c:v>
                </c:pt>
                <c:pt idx="22">
                  <c:v>0.89031869290243804</c:v>
                </c:pt>
                <c:pt idx="23">
                  <c:v>0.93005528226759693</c:v>
                </c:pt>
                <c:pt idx="24">
                  <c:v>0.94770238931854833</c:v>
                </c:pt>
                <c:pt idx="25">
                  <c:v>0.99351944249223734</c:v>
                </c:pt>
                <c:pt idx="26">
                  <c:v>1.0131393769033943</c:v>
                </c:pt>
                <c:pt idx="27">
                  <c:v>1.0634155539938754</c:v>
                </c:pt>
                <c:pt idx="28">
                  <c:v>1.0845044506911046</c:v>
                </c:pt>
                <c:pt idx="29">
                  <c:v>1.0949394471771343</c:v>
                </c:pt>
                <c:pt idx="30">
                  <c:v>0.1160561021318658</c:v>
                </c:pt>
                <c:pt idx="32">
                  <c:v>0.14999718903744763</c:v>
                </c:pt>
                <c:pt idx="35">
                  <c:v>0.16285910049184138</c:v>
                </c:pt>
              </c:numCache>
            </c:numRef>
          </c:xVal>
          <c:yVal>
            <c:numRef>
              <c:f>RV!$G$2:$G$38</c:f>
              <c:numCache>
                <c:formatCode>General</c:formatCode>
                <c:ptCount val="37"/>
                <c:pt idx="0">
                  <c:v>9.94</c:v>
                </c:pt>
                <c:pt idx="1">
                  <c:v>4.4400000000000004</c:v>
                </c:pt>
                <c:pt idx="2">
                  <c:v>2.96</c:v>
                </c:pt>
                <c:pt idx="3">
                  <c:v>2.99</c:v>
                </c:pt>
                <c:pt idx="4">
                  <c:v>2.94</c:v>
                </c:pt>
                <c:pt idx="5">
                  <c:v>5.22</c:v>
                </c:pt>
                <c:pt idx="6">
                  <c:v>3.5</c:v>
                </c:pt>
                <c:pt idx="7">
                  <c:v>0.92</c:v>
                </c:pt>
                <c:pt idx="8">
                  <c:v>-1.65</c:v>
                </c:pt>
                <c:pt idx="9">
                  <c:v>4.0599999999999996</c:v>
                </c:pt>
                <c:pt idx="10">
                  <c:v>5.7</c:v>
                </c:pt>
                <c:pt idx="11">
                  <c:v>7.45</c:v>
                </c:pt>
                <c:pt idx="12">
                  <c:v>7.65</c:v>
                </c:pt>
                <c:pt idx="13">
                  <c:v>7.56</c:v>
                </c:pt>
                <c:pt idx="14">
                  <c:v>8.98</c:v>
                </c:pt>
                <c:pt idx="15">
                  <c:v>9.07</c:v>
                </c:pt>
                <c:pt idx="16">
                  <c:v>10.210000000000001</c:v>
                </c:pt>
                <c:pt idx="17">
                  <c:v>12.43</c:v>
                </c:pt>
                <c:pt idx="18">
                  <c:v>15</c:v>
                </c:pt>
                <c:pt idx="19">
                  <c:v>16.579999999999998</c:v>
                </c:pt>
                <c:pt idx="20">
                  <c:v>18.149999999999999</c:v>
                </c:pt>
                <c:pt idx="21">
                  <c:v>32.020000000000003</c:v>
                </c:pt>
                <c:pt idx="22">
                  <c:v>31.29</c:v>
                </c:pt>
                <c:pt idx="23">
                  <c:v>31.6</c:v>
                </c:pt>
                <c:pt idx="24">
                  <c:v>31.93</c:v>
                </c:pt>
                <c:pt idx="25">
                  <c:v>28.18</c:v>
                </c:pt>
                <c:pt idx="26">
                  <c:v>26.36</c:v>
                </c:pt>
                <c:pt idx="27">
                  <c:v>22.37</c:v>
                </c:pt>
                <c:pt idx="28">
                  <c:v>24.56</c:v>
                </c:pt>
                <c:pt idx="29">
                  <c:v>23.02</c:v>
                </c:pt>
                <c:pt idx="30">
                  <c:v>19.43</c:v>
                </c:pt>
                <c:pt idx="32">
                  <c:v>16.79</c:v>
                </c:pt>
                <c:pt idx="35">
                  <c:v>13.8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9E-45A4-B6C4-695E52AC7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597832"/>
        <c:axId val="686608984"/>
      </c:scatterChart>
      <c:valAx>
        <c:axId val="10709807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3672"/>
        <c:crossesAt val="-50"/>
        <c:crossBetween val="midCat"/>
        <c:majorUnit val="0.25"/>
      </c:valAx>
      <c:valAx>
        <c:axId val="1070983672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0720"/>
        <c:crosses val="autoZero"/>
        <c:crossBetween val="midCat"/>
      </c:valAx>
      <c:valAx>
        <c:axId val="686608984"/>
        <c:scaling>
          <c:orientation val="minMax"/>
          <c:max val="5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6597832"/>
        <c:crosses val="max"/>
        <c:crossBetween val="midCat"/>
      </c:valAx>
      <c:valAx>
        <c:axId val="68659783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6866089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 b="0" i="0" baseline="0">
                <a:solidFill>
                  <a:srgbClr val="0070C0"/>
                </a:solidFill>
                <a:effectLst/>
              </a:rPr>
              <a:t>He I 5876 </a:t>
            </a:r>
            <a:r>
              <a:rPr lang="fr-FR" sz="1200" b="0" i="0" baseline="0">
                <a:solidFill>
                  <a:srgbClr val="C00000"/>
                </a:solidFill>
                <a:effectLst/>
              </a:rPr>
              <a:t>He I 6678 </a:t>
            </a:r>
            <a:r>
              <a:rPr lang="fr-FR" sz="1200" b="0" i="0" baseline="0">
                <a:effectLst/>
              </a:rPr>
              <a:t>[km.s</a:t>
            </a:r>
            <a:r>
              <a:rPr lang="fr-FR" sz="1200" b="0" i="0" baseline="30000">
                <a:effectLst/>
              </a:rPr>
              <a:t>-1</a:t>
            </a:r>
            <a:r>
              <a:rPr lang="fr-FR" sz="1200" b="0" i="0" baseline="0">
                <a:effectLst/>
              </a:rPr>
              <a:t>]</a:t>
            </a:r>
            <a:endParaRPr lang="fr-FR" sz="120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>
              <a:noFill/>
            </a:ln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</c:spPr>
          </c:marker>
          <c:xVal>
            <c:numRef>
              <c:f>RV!$D$2:$D$38</c:f>
              <c:numCache>
                <c:formatCode>0.00</c:formatCode>
                <c:ptCount val="37"/>
                <c:pt idx="0">
                  <c:v>-0.81030897165620019</c:v>
                </c:pt>
                <c:pt idx="1">
                  <c:v>-0.79278484422574835</c:v>
                </c:pt>
                <c:pt idx="2">
                  <c:v>-0.78108081517918593</c:v>
                </c:pt>
                <c:pt idx="3">
                  <c:v>-0.74709615835074161</c:v>
                </c:pt>
                <c:pt idx="4">
                  <c:v>-0.74477851955981778</c:v>
                </c:pt>
                <c:pt idx="5">
                  <c:v>-0.71083157648141282</c:v>
                </c:pt>
                <c:pt idx="6">
                  <c:v>0.30786519091135189</c:v>
                </c:pt>
                <c:pt idx="7">
                  <c:v>0.32423073319284312</c:v>
                </c:pt>
                <c:pt idx="8">
                  <c:v>0.38570625439191786</c:v>
                </c:pt>
                <c:pt idx="9">
                  <c:v>0.45579573670623375</c:v>
                </c:pt>
                <c:pt idx="10">
                  <c:v>0.47215472007486325</c:v>
                </c:pt>
                <c:pt idx="11">
                  <c:v>0.51777172639976299</c:v>
                </c:pt>
                <c:pt idx="12">
                  <c:v>0.55402201920814931</c:v>
                </c:pt>
                <c:pt idx="13">
                  <c:v>0.56926680721505263</c:v>
                </c:pt>
                <c:pt idx="14">
                  <c:v>0.58571234481151691</c:v>
                </c:pt>
                <c:pt idx="15">
                  <c:v>0.60558198641364469</c:v>
                </c:pt>
                <c:pt idx="16">
                  <c:v>0.624272312016801</c:v>
                </c:pt>
                <c:pt idx="17">
                  <c:v>0.64529948465701081</c:v>
                </c:pt>
                <c:pt idx="18">
                  <c:v>0.65345256500364512</c:v>
                </c:pt>
                <c:pt idx="19">
                  <c:v>0.68500456781469921</c:v>
                </c:pt>
                <c:pt idx="20">
                  <c:v>0.72251182946823334</c:v>
                </c:pt>
                <c:pt idx="21">
                  <c:v>0.85645209650984966</c:v>
                </c:pt>
                <c:pt idx="22">
                  <c:v>0.89031869290243804</c:v>
                </c:pt>
                <c:pt idx="23">
                  <c:v>0.93005528226759693</c:v>
                </c:pt>
                <c:pt idx="24">
                  <c:v>0.94770238931854833</c:v>
                </c:pt>
                <c:pt idx="25">
                  <c:v>0.99351944249223734</c:v>
                </c:pt>
                <c:pt idx="26">
                  <c:v>1.0131393769033943</c:v>
                </c:pt>
                <c:pt idx="27">
                  <c:v>1.0634155539938754</c:v>
                </c:pt>
                <c:pt idx="28">
                  <c:v>1.0845044506911046</c:v>
                </c:pt>
                <c:pt idx="29">
                  <c:v>1.0949394471771343</c:v>
                </c:pt>
                <c:pt idx="30">
                  <c:v>0.1160561021318658</c:v>
                </c:pt>
                <c:pt idx="32">
                  <c:v>0.14999718903744763</c:v>
                </c:pt>
                <c:pt idx="35">
                  <c:v>0.16285910049184138</c:v>
                </c:pt>
              </c:numCache>
            </c:numRef>
          </c:xVal>
          <c:yVal>
            <c:numRef>
              <c:f>RV!$K$2:$K$35</c:f>
              <c:numCache>
                <c:formatCode>General</c:formatCode>
                <c:ptCount val="34"/>
                <c:pt idx="0">
                  <c:v>2.76</c:v>
                </c:pt>
                <c:pt idx="1">
                  <c:v>0.39</c:v>
                </c:pt>
                <c:pt idx="2">
                  <c:v>-0.17</c:v>
                </c:pt>
                <c:pt idx="3">
                  <c:v>3.63</c:v>
                </c:pt>
                <c:pt idx="4">
                  <c:v>3.34</c:v>
                </c:pt>
                <c:pt idx="5">
                  <c:v>10.41</c:v>
                </c:pt>
                <c:pt idx="6">
                  <c:v>11.31</c:v>
                </c:pt>
                <c:pt idx="7">
                  <c:v>9.82</c:v>
                </c:pt>
                <c:pt idx="8">
                  <c:v>10.99</c:v>
                </c:pt>
                <c:pt idx="9">
                  <c:v>10</c:v>
                </c:pt>
                <c:pt idx="10">
                  <c:v>10.31</c:v>
                </c:pt>
                <c:pt idx="11">
                  <c:v>10.5</c:v>
                </c:pt>
                <c:pt idx="12">
                  <c:v>9.24</c:v>
                </c:pt>
                <c:pt idx="13">
                  <c:v>9.6199999999999992</c:v>
                </c:pt>
                <c:pt idx="14">
                  <c:v>11.7</c:v>
                </c:pt>
                <c:pt idx="15">
                  <c:v>10.65</c:v>
                </c:pt>
                <c:pt idx="16">
                  <c:v>10.32</c:v>
                </c:pt>
                <c:pt idx="17">
                  <c:v>15.15</c:v>
                </c:pt>
                <c:pt idx="18">
                  <c:v>16.73</c:v>
                </c:pt>
                <c:pt idx="19">
                  <c:v>16.18</c:v>
                </c:pt>
                <c:pt idx="20">
                  <c:v>19.829999999999998</c:v>
                </c:pt>
                <c:pt idx="21">
                  <c:v>30.23</c:v>
                </c:pt>
                <c:pt idx="22">
                  <c:v>26.36</c:v>
                </c:pt>
                <c:pt idx="23">
                  <c:v>25.98</c:v>
                </c:pt>
                <c:pt idx="24">
                  <c:v>26.96</c:v>
                </c:pt>
                <c:pt idx="25">
                  <c:v>23.18</c:v>
                </c:pt>
                <c:pt idx="26">
                  <c:v>21.67</c:v>
                </c:pt>
                <c:pt idx="27">
                  <c:v>14.27</c:v>
                </c:pt>
                <c:pt idx="28">
                  <c:v>13.43</c:v>
                </c:pt>
                <c:pt idx="29">
                  <c:v>9.3000000000000007</c:v>
                </c:pt>
                <c:pt idx="30">
                  <c:v>4.37</c:v>
                </c:pt>
                <c:pt idx="31">
                  <c:v>-4.1500000000000004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E1-45BA-9CD2-0339A38BD171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RV!$D$2:$D$38</c:f>
              <c:numCache>
                <c:formatCode>0.00</c:formatCode>
                <c:ptCount val="37"/>
                <c:pt idx="0">
                  <c:v>-0.81030897165620019</c:v>
                </c:pt>
                <c:pt idx="1">
                  <c:v>-0.79278484422574835</c:v>
                </c:pt>
                <c:pt idx="2">
                  <c:v>-0.78108081517918593</c:v>
                </c:pt>
                <c:pt idx="3">
                  <c:v>-0.74709615835074161</c:v>
                </c:pt>
                <c:pt idx="4">
                  <c:v>-0.74477851955981778</c:v>
                </c:pt>
                <c:pt idx="5">
                  <c:v>-0.71083157648141282</c:v>
                </c:pt>
                <c:pt idx="6">
                  <c:v>0.30786519091135189</c:v>
                </c:pt>
                <c:pt idx="7">
                  <c:v>0.32423073319284312</c:v>
                </c:pt>
                <c:pt idx="8">
                  <c:v>0.38570625439191786</c:v>
                </c:pt>
                <c:pt idx="9">
                  <c:v>0.45579573670623375</c:v>
                </c:pt>
                <c:pt idx="10">
                  <c:v>0.47215472007486325</c:v>
                </c:pt>
                <c:pt idx="11">
                  <c:v>0.51777172639976299</c:v>
                </c:pt>
                <c:pt idx="12">
                  <c:v>0.55402201920814931</c:v>
                </c:pt>
                <c:pt idx="13">
                  <c:v>0.56926680721505263</c:v>
                </c:pt>
                <c:pt idx="14">
                  <c:v>0.58571234481151691</c:v>
                </c:pt>
                <c:pt idx="15">
                  <c:v>0.60558198641364469</c:v>
                </c:pt>
                <c:pt idx="16">
                  <c:v>0.624272312016801</c:v>
                </c:pt>
                <c:pt idx="17">
                  <c:v>0.64529948465701081</c:v>
                </c:pt>
                <c:pt idx="18">
                  <c:v>0.65345256500364512</c:v>
                </c:pt>
                <c:pt idx="19">
                  <c:v>0.68500456781469921</c:v>
                </c:pt>
                <c:pt idx="20">
                  <c:v>0.72251182946823334</c:v>
                </c:pt>
                <c:pt idx="21">
                  <c:v>0.85645209650984966</c:v>
                </c:pt>
                <c:pt idx="22">
                  <c:v>0.89031869290243804</c:v>
                </c:pt>
                <c:pt idx="23">
                  <c:v>0.93005528226759693</c:v>
                </c:pt>
                <c:pt idx="24">
                  <c:v>0.94770238931854833</c:v>
                </c:pt>
                <c:pt idx="25">
                  <c:v>0.99351944249223734</c:v>
                </c:pt>
                <c:pt idx="26">
                  <c:v>1.0131393769033943</c:v>
                </c:pt>
                <c:pt idx="27">
                  <c:v>1.0634155539938754</c:v>
                </c:pt>
                <c:pt idx="28">
                  <c:v>1.0845044506911046</c:v>
                </c:pt>
                <c:pt idx="29">
                  <c:v>1.0949394471771343</c:v>
                </c:pt>
                <c:pt idx="30">
                  <c:v>0.1160561021318658</c:v>
                </c:pt>
                <c:pt idx="32">
                  <c:v>0.14999718903744763</c:v>
                </c:pt>
                <c:pt idx="35">
                  <c:v>0.16285910049184138</c:v>
                </c:pt>
              </c:numCache>
            </c:numRef>
          </c:xVal>
          <c:yVal>
            <c:numRef>
              <c:f>RV!$H$2:$H$35</c:f>
              <c:numCache>
                <c:formatCode>General</c:formatCode>
                <c:ptCount val="34"/>
                <c:pt idx="0">
                  <c:v>6.15</c:v>
                </c:pt>
                <c:pt idx="1">
                  <c:v>4.5999999999999996</c:v>
                </c:pt>
                <c:pt idx="2">
                  <c:v>4.68</c:v>
                </c:pt>
                <c:pt idx="3">
                  <c:v>11.78</c:v>
                </c:pt>
                <c:pt idx="4">
                  <c:v>12.33</c:v>
                </c:pt>
                <c:pt idx="5">
                  <c:v>21.23</c:v>
                </c:pt>
                <c:pt idx="6">
                  <c:v>35.31</c:v>
                </c:pt>
                <c:pt idx="7">
                  <c:v>31.43</c:v>
                </c:pt>
                <c:pt idx="8">
                  <c:v>19.37</c:v>
                </c:pt>
                <c:pt idx="9">
                  <c:v>20.43</c:v>
                </c:pt>
                <c:pt idx="10">
                  <c:v>20.97</c:v>
                </c:pt>
                <c:pt idx="11">
                  <c:v>22.75</c:v>
                </c:pt>
                <c:pt idx="12">
                  <c:v>21.45</c:v>
                </c:pt>
                <c:pt idx="13">
                  <c:v>20.07</c:v>
                </c:pt>
                <c:pt idx="14">
                  <c:v>21.63</c:v>
                </c:pt>
                <c:pt idx="15">
                  <c:v>20.77</c:v>
                </c:pt>
                <c:pt idx="16">
                  <c:v>21.87</c:v>
                </c:pt>
                <c:pt idx="17">
                  <c:v>22.56</c:v>
                </c:pt>
                <c:pt idx="18">
                  <c:v>25.31</c:v>
                </c:pt>
                <c:pt idx="19">
                  <c:v>25.94</c:v>
                </c:pt>
                <c:pt idx="20">
                  <c:v>27.68</c:v>
                </c:pt>
                <c:pt idx="21">
                  <c:v>35.880000000000003</c:v>
                </c:pt>
                <c:pt idx="22">
                  <c:v>37.049999999999997</c:v>
                </c:pt>
                <c:pt idx="23">
                  <c:v>39.200000000000003</c:v>
                </c:pt>
                <c:pt idx="24">
                  <c:v>42.07</c:v>
                </c:pt>
                <c:pt idx="25">
                  <c:v>38.26</c:v>
                </c:pt>
                <c:pt idx="26">
                  <c:v>30.44</c:v>
                </c:pt>
                <c:pt idx="27">
                  <c:v>17.73</c:v>
                </c:pt>
                <c:pt idx="28">
                  <c:v>16.47</c:v>
                </c:pt>
                <c:pt idx="29">
                  <c:v>13.42</c:v>
                </c:pt>
                <c:pt idx="30">
                  <c:v>9.5500000000000007</c:v>
                </c:pt>
                <c:pt idx="32">
                  <c:v>4.71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E1-45BA-9CD2-0339A38BD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80720"/>
        <c:axId val="1070983672"/>
      </c:scatterChart>
      <c:valAx>
        <c:axId val="10709807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3672"/>
        <c:crossesAt val="-10"/>
        <c:crossBetween val="midCat"/>
        <c:majorUnit val="0.25"/>
      </c:valAx>
      <c:valAx>
        <c:axId val="107098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072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 b="0" i="0" baseline="0">
                <a:effectLst/>
              </a:rPr>
              <a:t>He I 6678 [km.s</a:t>
            </a:r>
            <a:r>
              <a:rPr lang="fr-FR" sz="1200" b="0" i="0" baseline="30000">
                <a:effectLst/>
              </a:rPr>
              <a:t>-1</a:t>
            </a:r>
            <a:r>
              <a:rPr lang="fr-FR" sz="1200" b="0" i="0" baseline="0">
                <a:effectLst/>
              </a:rPr>
              <a:t>]</a:t>
            </a:r>
            <a:endParaRPr lang="fr-FR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RV!$D$2:$D$38</c:f>
              <c:numCache>
                <c:formatCode>0.00</c:formatCode>
                <c:ptCount val="37"/>
                <c:pt idx="0">
                  <c:v>-0.81030897165620019</c:v>
                </c:pt>
                <c:pt idx="1">
                  <c:v>-0.79278484422574835</c:v>
                </c:pt>
                <c:pt idx="2">
                  <c:v>-0.78108081517918593</c:v>
                </c:pt>
                <c:pt idx="3">
                  <c:v>-0.74709615835074161</c:v>
                </c:pt>
                <c:pt idx="4">
                  <c:v>-0.74477851955981778</c:v>
                </c:pt>
                <c:pt idx="5">
                  <c:v>-0.71083157648141282</c:v>
                </c:pt>
                <c:pt idx="6">
                  <c:v>0.30786519091135189</c:v>
                </c:pt>
                <c:pt idx="7">
                  <c:v>0.32423073319284312</c:v>
                </c:pt>
                <c:pt idx="8">
                  <c:v>0.38570625439191786</c:v>
                </c:pt>
                <c:pt idx="9">
                  <c:v>0.45579573670623375</c:v>
                </c:pt>
                <c:pt idx="10">
                  <c:v>0.47215472007486325</c:v>
                </c:pt>
                <c:pt idx="11">
                  <c:v>0.51777172639976299</c:v>
                </c:pt>
                <c:pt idx="12">
                  <c:v>0.55402201920814931</c:v>
                </c:pt>
                <c:pt idx="13">
                  <c:v>0.56926680721505263</c:v>
                </c:pt>
                <c:pt idx="14">
                  <c:v>0.58571234481151691</c:v>
                </c:pt>
                <c:pt idx="15">
                  <c:v>0.60558198641364469</c:v>
                </c:pt>
                <c:pt idx="16">
                  <c:v>0.624272312016801</c:v>
                </c:pt>
                <c:pt idx="17">
                  <c:v>0.64529948465701081</c:v>
                </c:pt>
                <c:pt idx="18">
                  <c:v>0.65345256500364512</c:v>
                </c:pt>
                <c:pt idx="19">
                  <c:v>0.68500456781469921</c:v>
                </c:pt>
                <c:pt idx="20">
                  <c:v>0.72251182946823334</c:v>
                </c:pt>
                <c:pt idx="21">
                  <c:v>0.85645209650984966</c:v>
                </c:pt>
                <c:pt idx="22">
                  <c:v>0.89031869290243804</c:v>
                </c:pt>
                <c:pt idx="23">
                  <c:v>0.93005528226759693</c:v>
                </c:pt>
                <c:pt idx="24">
                  <c:v>0.94770238931854833</c:v>
                </c:pt>
                <c:pt idx="25">
                  <c:v>0.99351944249223734</c:v>
                </c:pt>
                <c:pt idx="26">
                  <c:v>1.0131393769033943</c:v>
                </c:pt>
                <c:pt idx="27">
                  <c:v>1.0634155539938754</c:v>
                </c:pt>
                <c:pt idx="28">
                  <c:v>1.0845044506911046</c:v>
                </c:pt>
                <c:pt idx="29">
                  <c:v>1.0949394471771343</c:v>
                </c:pt>
                <c:pt idx="30">
                  <c:v>0.1160561021318658</c:v>
                </c:pt>
                <c:pt idx="32">
                  <c:v>0.14999718903744763</c:v>
                </c:pt>
                <c:pt idx="35">
                  <c:v>0.16285910049184138</c:v>
                </c:pt>
              </c:numCache>
            </c:numRef>
          </c:xVal>
          <c:yVal>
            <c:numRef>
              <c:f>RV!$Y$2:$Y$35</c:f>
              <c:numCache>
                <c:formatCode>General</c:formatCode>
                <c:ptCount val="34"/>
                <c:pt idx="0">
                  <c:v>3.3900000000000006</c:v>
                </c:pt>
                <c:pt idx="1">
                  <c:v>4.21</c:v>
                </c:pt>
                <c:pt idx="2">
                  <c:v>4.8499999999999996</c:v>
                </c:pt>
                <c:pt idx="3">
                  <c:v>8.1499999999999986</c:v>
                </c:pt>
                <c:pt idx="4">
                  <c:v>8.99</c:v>
                </c:pt>
                <c:pt idx="5">
                  <c:v>10.82</c:v>
                </c:pt>
                <c:pt idx="6">
                  <c:v>24</c:v>
                </c:pt>
                <c:pt idx="7">
                  <c:v>21.61</c:v>
                </c:pt>
                <c:pt idx="8">
                  <c:v>8.3800000000000008</c:v>
                </c:pt>
                <c:pt idx="9">
                  <c:v>10.43</c:v>
                </c:pt>
                <c:pt idx="10">
                  <c:v>10.659999999999998</c:v>
                </c:pt>
                <c:pt idx="11">
                  <c:v>12.25</c:v>
                </c:pt>
                <c:pt idx="12">
                  <c:v>12.209999999999999</c:v>
                </c:pt>
                <c:pt idx="13">
                  <c:v>10.450000000000001</c:v>
                </c:pt>
                <c:pt idx="14">
                  <c:v>9.93</c:v>
                </c:pt>
                <c:pt idx="15">
                  <c:v>10.119999999999999</c:v>
                </c:pt>
                <c:pt idx="16">
                  <c:v>11.55</c:v>
                </c:pt>
                <c:pt idx="17">
                  <c:v>7.4099999999999984</c:v>
                </c:pt>
                <c:pt idx="18">
                  <c:v>8.5799999999999983</c:v>
                </c:pt>
                <c:pt idx="19">
                  <c:v>9.7600000000000016</c:v>
                </c:pt>
                <c:pt idx="20">
                  <c:v>7.8500000000000014</c:v>
                </c:pt>
                <c:pt idx="21">
                  <c:v>5.6500000000000021</c:v>
                </c:pt>
                <c:pt idx="22">
                  <c:v>10.689999999999998</c:v>
                </c:pt>
                <c:pt idx="23">
                  <c:v>13.220000000000002</c:v>
                </c:pt>
                <c:pt idx="24">
                  <c:v>15.11</c:v>
                </c:pt>
                <c:pt idx="25">
                  <c:v>15.079999999999998</c:v>
                </c:pt>
                <c:pt idx="26">
                  <c:v>8.77</c:v>
                </c:pt>
                <c:pt idx="27">
                  <c:v>3.4600000000000009</c:v>
                </c:pt>
                <c:pt idx="28">
                  <c:v>3.0399999999999991</c:v>
                </c:pt>
                <c:pt idx="29">
                  <c:v>4.1199999999999992</c:v>
                </c:pt>
                <c:pt idx="30">
                  <c:v>5.1800000000000006</c:v>
                </c:pt>
                <c:pt idx="32">
                  <c:v>4.71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60-43C7-86DB-87011A8DF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80720"/>
        <c:axId val="1070983672"/>
      </c:scatterChart>
      <c:valAx>
        <c:axId val="10709807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3672"/>
        <c:crossesAt val="-10"/>
        <c:crossBetween val="midCat"/>
        <c:majorUnit val="0.25"/>
      </c:valAx>
      <c:valAx>
        <c:axId val="107098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 b="0" i="0" baseline="0">
                <a:effectLst/>
              </a:rPr>
              <a:t>[OIII] 5007 [km.s</a:t>
            </a:r>
            <a:r>
              <a:rPr lang="fr-FR" sz="1200" b="0" i="0" baseline="30000">
                <a:effectLst/>
              </a:rPr>
              <a:t>-1</a:t>
            </a:r>
            <a:r>
              <a:rPr lang="fr-FR" sz="1200" b="0" i="0" baseline="0">
                <a:effectLst/>
              </a:rPr>
              <a:t>]</a:t>
            </a:r>
            <a:endParaRPr lang="fr-FR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RV!$D$2:$D$38</c:f>
              <c:numCache>
                <c:formatCode>0.00</c:formatCode>
                <c:ptCount val="37"/>
                <c:pt idx="0">
                  <c:v>-0.81030897165620019</c:v>
                </c:pt>
                <c:pt idx="1">
                  <c:v>-0.79278484422574835</c:v>
                </c:pt>
                <c:pt idx="2">
                  <c:v>-0.78108081517918593</c:v>
                </c:pt>
                <c:pt idx="3">
                  <c:v>-0.74709615835074161</c:v>
                </c:pt>
                <c:pt idx="4">
                  <c:v>-0.74477851955981778</c:v>
                </c:pt>
                <c:pt idx="5">
                  <c:v>-0.71083157648141282</c:v>
                </c:pt>
                <c:pt idx="6">
                  <c:v>0.30786519091135189</c:v>
                </c:pt>
                <c:pt idx="7">
                  <c:v>0.32423073319284312</c:v>
                </c:pt>
                <c:pt idx="8">
                  <c:v>0.38570625439191786</c:v>
                </c:pt>
                <c:pt idx="9">
                  <c:v>0.45579573670623375</c:v>
                </c:pt>
                <c:pt idx="10">
                  <c:v>0.47215472007486325</c:v>
                </c:pt>
                <c:pt idx="11">
                  <c:v>0.51777172639976299</c:v>
                </c:pt>
                <c:pt idx="12">
                  <c:v>0.55402201920814931</c:v>
                </c:pt>
                <c:pt idx="13">
                  <c:v>0.56926680721505263</c:v>
                </c:pt>
                <c:pt idx="14">
                  <c:v>0.58571234481151691</c:v>
                </c:pt>
                <c:pt idx="15">
                  <c:v>0.60558198641364469</c:v>
                </c:pt>
                <c:pt idx="16">
                  <c:v>0.624272312016801</c:v>
                </c:pt>
                <c:pt idx="17">
                  <c:v>0.64529948465701081</c:v>
                </c:pt>
                <c:pt idx="18">
                  <c:v>0.65345256500364512</c:v>
                </c:pt>
                <c:pt idx="19">
                  <c:v>0.68500456781469921</c:v>
                </c:pt>
                <c:pt idx="20">
                  <c:v>0.72251182946823334</c:v>
                </c:pt>
                <c:pt idx="21">
                  <c:v>0.85645209650984966</c:v>
                </c:pt>
                <c:pt idx="22">
                  <c:v>0.89031869290243804</c:v>
                </c:pt>
                <c:pt idx="23">
                  <c:v>0.93005528226759693</c:v>
                </c:pt>
                <c:pt idx="24">
                  <c:v>0.94770238931854833</c:v>
                </c:pt>
                <c:pt idx="25">
                  <c:v>0.99351944249223734</c:v>
                </c:pt>
                <c:pt idx="26">
                  <c:v>1.0131393769033943</c:v>
                </c:pt>
                <c:pt idx="27">
                  <c:v>1.0634155539938754</c:v>
                </c:pt>
                <c:pt idx="28">
                  <c:v>1.0845044506911046</c:v>
                </c:pt>
                <c:pt idx="29">
                  <c:v>1.0949394471771343</c:v>
                </c:pt>
                <c:pt idx="30">
                  <c:v>0.1160561021318658</c:v>
                </c:pt>
                <c:pt idx="32">
                  <c:v>0.14999718903744763</c:v>
                </c:pt>
                <c:pt idx="35">
                  <c:v>0.16285910049184138</c:v>
                </c:pt>
              </c:numCache>
            </c:numRef>
          </c:xVal>
          <c:yVal>
            <c:numRef>
              <c:f>RV!$O$2:$O$37</c:f>
              <c:numCache>
                <c:formatCode>General</c:formatCode>
                <c:ptCount val="36"/>
                <c:pt idx="0">
                  <c:v>-47.37</c:v>
                </c:pt>
                <c:pt idx="1">
                  <c:v>-47.32</c:v>
                </c:pt>
                <c:pt idx="2">
                  <c:v>-46.46</c:v>
                </c:pt>
                <c:pt idx="3">
                  <c:v>-43.56</c:v>
                </c:pt>
                <c:pt idx="4">
                  <c:v>-40.93</c:v>
                </c:pt>
                <c:pt idx="5">
                  <c:v>-35.159999999999997</c:v>
                </c:pt>
                <c:pt idx="6">
                  <c:v>-41.07</c:v>
                </c:pt>
                <c:pt idx="9">
                  <c:v>85.25</c:v>
                </c:pt>
                <c:pt idx="13">
                  <c:v>80.709999999999994</c:v>
                </c:pt>
                <c:pt idx="15">
                  <c:v>74.88</c:v>
                </c:pt>
                <c:pt idx="17">
                  <c:v>80.83</c:v>
                </c:pt>
                <c:pt idx="18">
                  <c:v>74.83</c:v>
                </c:pt>
                <c:pt idx="19">
                  <c:v>72.89</c:v>
                </c:pt>
                <c:pt idx="20">
                  <c:v>68.28</c:v>
                </c:pt>
                <c:pt idx="26">
                  <c:v>-38.869999999999997</c:v>
                </c:pt>
                <c:pt idx="27">
                  <c:v>-54.13</c:v>
                </c:pt>
                <c:pt idx="32">
                  <c:v>-59.63</c:v>
                </c:pt>
                <c:pt idx="33">
                  <c:v>-52.24</c:v>
                </c:pt>
                <c:pt idx="34">
                  <c:v>-49.53</c:v>
                </c:pt>
                <c:pt idx="35">
                  <c:v>-60.52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7D-48FF-8994-18DDDE879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80720"/>
        <c:axId val="1070983672"/>
      </c:scatterChart>
      <c:valAx>
        <c:axId val="10709807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3672"/>
        <c:crossesAt val="-80"/>
        <c:crossBetween val="midCat"/>
        <c:majorUnit val="0.25"/>
      </c:valAx>
      <c:valAx>
        <c:axId val="107098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Graphes_EW!$B$71</c:f>
          <c:strCache>
            <c:ptCount val="1"/>
            <c:pt idx="0">
              <c:v>[OIII] 5007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EW!$B$1:$B$37</c:f>
              <c:numCache>
                <c:formatCode>0.000</c:formatCode>
                <c:ptCount val="37"/>
                <c:pt idx="0">
                  <c:v>7.4689622862628369E-2</c:v>
                </c:pt>
                <c:pt idx="1">
                  <c:v>9.2211290700486614E-2</c:v>
                </c:pt>
                <c:pt idx="2">
                  <c:v>0.10392363551191863</c:v>
                </c:pt>
                <c:pt idx="3">
                  <c:v>0.13790114780961815</c:v>
                </c:pt>
                <c:pt idx="4">
                  <c:v>0.14022019208226055</c:v>
                </c:pt>
                <c:pt idx="5">
                  <c:v>0.17417427969085963</c:v>
                </c:pt>
                <c:pt idx="6">
                  <c:v>0.19286718200986286</c:v>
                </c:pt>
                <c:pt idx="7">
                  <c:v>0.20922932771167169</c:v>
                </c:pt>
                <c:pt idx="8">
                  <c:v>0.27070742562658978</c:v>
                </c:pt>
                <c:pt idx="9">
                  <c:v>0.34079409697801921</c:v>
                </c:pt>
                <c:pt idx="10">
                  <c:v>0.35715624267982804</c:v>
                </c:pt>
                <c:pt idx="11">
                  <c:v>0.40277582572057113</c:v>
                </c:pt>
                <c:pt idx="12">
                  <c:v>0.43902553291162505</c:v>
                </c:pt>
                <c:pt idx="13">
                  <c:v>0.45426329351158046</c:v>
                </c:pt>
                <c:pt idx="14">
                  <c:v>0.47070742562687329</c:v>
                </c:pt>
                <c:pt idx="15">
                  <c:v>0.49058327477156638</c:v>
                </c:pt>
                <c:pt idx="16">
                  <c:v>0.50927617709056605</c:v>
                </c:pt>
                <c:pt idx="17">
                  <c:v>0.53029983602730368</c:v>
                </c:pt>
                <c:pt idx="18">
                  <c:v>0.53845162801601631</c:v>
                </c:pt>
                <c:pt idx="19">
                  <c:v>0.57000468493794898</c:v>
                </c:pt>
                <c:pt idx="20">
                  <c:v>0.60750761302417189</c:v>
                </c:pt>
                <c:pt idx="21">
                  <c:v>0.74144998828754538</c:v>
                </c:pt>
                <c:pt idx="22">
                  <c:v>0.77532208948212045</c:v>
                </c:pt>
                <c:pt idx="23">
                  <c:v>0.81505036308295331</c:v>
                </c:pt>
                <c:pt idx="24">
                  <c:v>0.83270086671358357</c:v>
                </c:pt>
                <c:pt idx="25">
                  <c:v>0.87851955961603068</c:v>
                </c:pt>
                <c:pt idx="26">
                  <c:v>0.89813773717517975</c:v>
                </c:pt>
                <c:pt idx="27">
                  <c:v>0.92972593113130486</c:v>
                </c:pt>
                <c:pt idx="28">
                  <c:v>0.94841883345030453</c:v>
                </c:pt>
                <c:pt idx="29">
                  <c:v>0.96950105411088217</c:v>
                </c:pt>
                <c:pt idx="30">
                  <c:v>0.9799367533380412</c:v>
                </c:pt>
                <c:pt idx="31">
                  <c:v>1.0541110328112779E-3</c:v>
                </c:pt>
                <c:pt idx="32">
                  <c:v>2.6809557273409723E-2</c:v>
                </c:pt>
                <c:pt idx="33">
                  <c:v>3.4996486296318352E-2</c:v>
                </c:pt>
                <c:pt idx="34">
                  <c:v>3.6237994846395338E-2</c:v>
                </c:pt>
                <c:pt idx="35">
                  <c:v>4.0876083391676588E-2</c:v>
                </c:pt>
                <c:pt idx="36">
                  <c:v>4.7856640899247793E-2</c:v>
                </c:pt>
              </c:numCache>
            </c:numRef>
          </c:xVal>
          <c:yVal>
            <c:numRef>
              <c:f>EW!$L$1:$L$37</c:f>
              <c:numCache>
                <c:formatCode>General</c:formatCode>
                <c:ptCount val="37"/>
                <c:pt idx="0">
                  <c:v>7.56</c:v>
                </c:pt>
                <c:pt idx="1">
                  <c:v>7.59</c:v>
                </c:pt>
                <c:pt idx="2">
                  <c:v>7.34</c:v>
                </c:pt>
                <c:pt idx="3">
                  <c:v>5.35</c:v>
                </c:pt>
                <c:pt idx="4">
                  <c:v>5.76</c:v>
                </c:pt>
                <c:pt idx="5">
                  <c:v>2.5299999999999998</c:v>
                </c:pt>
                <c:pt idx="6">
                  <c:v>2.5099999999999998</c:v>
                </c:pt>
                <c:pt idx="7">
                  <c:v>2.1</c:v>
                </c:pt>
                <c:pt idx="8">
                  <c:v>1.56</c:v>
                </c:pt>
                <c:pt idx="9">
                  <c:v>1.51</c:v>
                </c:pt>
                <c:pt idx="10">
                  <c:v>1.33</c:v>
                </c:pt>
                <c:pt idx="11">
                  <c:v>1.19</c:v>
                </c:pt>
                <c:pt idx="12">
                  <c:v>1.64</c:v>
                </c:pt>
                <c:pt idx="13">
                  <c:v>1.18</c:v>
                </c:pt>
                <c:pt idx="14">
                  <c:v>0.55000000000000004</c:v>
                </c:pt>
                <c:pt idx="15">
                  <c:v>1.63</c:v>
                </c:pt>
                <c:pt idx="16">
                  <c:v>1.61</c:v>
                </c:pt>
                <c:pt idx="17">
                  <c:v>1.49</c:v>
                </c:pt>
                <c:pt idx="18">
                  <c:v>1.3</c:v>
                </c:pt>
                <c:pt idx="19">
                  <c:v>1.69</c:v>
                </c:pt>
                <c:pt idx="20">
                  <c:v>2.0299999999999998</c:v>
                </c:pt>
                <c:pt idx="21">
                  <c:v>1.35</c:v>
                </c:pt>
                <c:pt idx="22">
                  <c:v>1.34</c:v>
                </c:pt>
                <c:pt idx="23">
                  <c:v>1.67</c:v>
                </c:pt>
                <c:pt idx="24">
                  <c:v>1.77</c:v>
                </c:pt>
                <c:pt idx="25">
                  <c:v>2.06</c:v>
                </c:pt>
                <c:pt idx="26">
                  <c:v>2.14</c:v>
                </c:pt>
                <c:pt idx="27">
                  <c:v>3.21</c:v>
                </c:pt>
                <c:pt idx="28">
                  <c:v>4.16</c:v>
                </c:pt>
                <c:pt idx="29">
                  <c:v>3.79</c:v>
                </c:pt>
                <c:pt idx="30">
                  <c:v>4.08</c:v>
                </c:pt>
                <c:pt idx="31">
                  <c:v>3.83</c:v>
                </c:pt>
                <c:pt idx="32">
                  <c:v>6.16</c:v>
                </c:pt>
                <c:pt idx="33">
                  <c:v>5.44</c:v>
                </c:pt>
                <c:pt idx="34">
                  <c:v>5.84</c:v>
                </c:pt>
                <c:pt idx="35">
                  <c:v>5.48</c:v>
                </c:pt>
                <c:pt idx="36">
                  <c:v>5.36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6-4837-BE51-298F25B827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 b="0" i="0" baseline="0">
                <a:effectLst/>
              </a:rPr>
              <a:t>[Ca VII] 5618 [km.s</a:t>
            </a:r>
            <a:r>
              <a:rPr lang="fr-FR" sz="1200" b="0" i="0" baseline="30000">
                <a:effectLst/>
              </a:rPr>
              <a:t>-1</a:t>
            </a:r>
            <a:r>
              <a:rPr lang="fr-FR" sz="1200" b="0" i="0" baseline="0">
                <a:effectLst/>
              </a:rPr>
              <a:t>]</a:t>
            </a:r>
            <a:endParaRPr lang="fr-FR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RV!$D$2:$D$38</c:f>
              <c:numCache>
                <c:formatCode>0.00</c:formatCode>
                <c:ptCount val="37"/>
                <c:pt idx="0">
                  <c:v>-0.81030897165620019</c:v>
                </c:pt>
                <c:pt idx="1">
                  <c:v>-0.79278484422574835</c:v>
                </c:pt>
                <c:pt idx="2">
                  <c:v>-0.78108081517918593</c:v>
                </c:pt>
                <c:pt idx="3">
                  <c:v>-0.74709615835074161</c:v>
                </c:pt>
                <c:pt idx="4">
                  <c:v>-0.74477851955981778</c:v>
                </c:pt>
                <c:pt idx="5">
                  <c:v>-0.71083157648141282</c:v>
                </c:pt>
                <c:pt idx="6">
                  <c:v>0.30786519091135189</c:v>
                </c:pt>
                <c:pt idx="7">
                  <c:v>0.32423073319284312</c:v>
                </c:pt>
                <c:pt idx="8">
                  <c:v>0.38570625439191786</c:v>
                </c:pt>
                <c:pt idx="9">
                  <c:v>0.45579573670623375</c:v>
                </c:pt>
                <c:pt idx="10">
                  <c:v>0.47215472007486325</c:v>
                </c:pt>
                <c:pt idx="11">
                  <c:v>0.51777172639976299</c:v>
                </c:pt>
                <c:pt idx="12">
                  <c:v>0.55402201920814931</c:v>
                </c:pt>
                <c:pt idx="13">
                  <c:v>0.56926680721505263</c:v>
                </c:pt>
                <c:pt idx="14">
                  <c:v>0.58571234481151691</c:v>
                </c:pt>
                <c:pt idx="15">
                  <c:v>0.60558198641364469</c:v>
                </c:pt>
                <c:pt idx="16">
                  <c:v>0.624272312016801</c:v>
                </c:pt>
                <c:pt idx="17">
                  <c:v>0.64529948465701081</c:v>
                </c:pt>
                <c:pt idx="18">
                  <c:v>0.65345256500364512</c:v>
                </c:pt>
                <c:pt idx="19">
                  <c:v>0.68500456781469921</c:v>
                </c:pt>
                <c:pt idx="20">
                  <c:v>0.72251182946823334</c:v>
                </c:pt>
                <c:pt idx="21">
                  <c:v>0.85645209650984966</c:v>
                </c:pt>
                <c:pt idx="22">
                  <c:v>0.89031869290243804</c:v>
                </c:pt>
                <c:pt idx="23">
                  <c:v>0.93005528226759693</c:v>
                </c:pt>
                <c:pt idx="24">
                  <c:v>0.94770238931854833</c:v>
                </c:pt>
                <c:pt idx="25">
                  <c:v>0.99351944249223734</c:v>
                </c:pt>
                <c:pt idx="26">
                  <c:v>1.0131393769033943</c:v>
                </c:pt>
                <c:pt idx="27">
                  <c:v>1.0634155539938754</c:v>
                </c:pt>
                <c:pt idx="28">
                  <c:v>1.0845044506911046</c:v>
                </c:pt>
                <c:pt idx="29">
                  <c:v>1.0949394471771343</c:v>
                </c:pt>
                <c:pt idx="30">
                  <c:v>0.1160561021318658</c:v>
                </c:pt>
                <c:pt idx="32">
                  <c:v>0.14999718903744763</c:v>
                </c:pt>
                <c:pt idx="35">
                  <c:v>0.16285910049184138</c:v>
                </c:pt>
              </c:numCache>
            </c:numRef>
          </c:xVal>
          <c:yVal>
            <c:numRef>
              <c:f>RV!$P$2:$P$37</c:f>
              <c:numCache>
                <c:formatCode>General</c:formatCode>
                <c:ptCount val="36"/>
                <c:pt idx="0">
                  <c:v>25.23</c:v>
                </c:pt>
                <c:pt idx="1">
                  <c:v>20.86</c:v>
                </c:pt>
                <c:pt idx="2">
                  <c:v>17.420000000000002</c:v>
                </c:pt>
                <c:pt idx="3">
                  <c:v>11.64</c:v>
                </c:pt>
                <c:pt idx="4">
                  <c:v>11.43</c:v>
                </c:pt>
                <c:pt idx="5">
                  <c:v>-1.58</c:v>
                </c:pt>
                <c:pt idx="6">
                  <c:v>-3.57</c:v>
                </c:pt>
                <c:pt idx="7">
                  <c:v>-13.13</c:v>
                </c:pt>
                <c:pt idx="8">
                  <c:v>-24.1</c:v>
                </c:pt>
                <c:pt idx="9">
                  <c:v>-26.15</c:v>
                </c:pt>
                <c:pt idx="11">
                  <c:v>-26.18</c:v>
                </c:pt>
                <c:pt idx="12">
                  <c:v>-26.47</c:v>
                </c:pt>
                <c:pt idx="13">
                  <c:v>-20.78</c:v>
                </c:pt>
                <c:pt idx="14">
                  <c:v>-21.75</c:v>
                </c:pt>
                <c:pt idx="15">
                  <c:v>-10.75</c:v>
                </c:pt>
                <c:pt idx="16">
                  <c:v>-8.8699999999999992</c:v>
                </c:pt>
                <c:pt idx="17">
                  <c:v>-6.76</c:v>
                </c:pt>
                <c:pt idx="18">
                  <c:v>-2.46</c:v>
                </c:pt>
                <c:pt idx="19">
                  <c:v>-0.62</c:v>
                </c:pt>
                <c:pt idx="20">
                  <c:v>7.77</c:v>
                </c:pt>
                <c:pt idx="21">
                  <c:v>31.99</c:v>
                </c:pt>
                <c:pt idx="22">
                  <c:v>29.65</c:v>
                </c:pt>
                <c:pt idx="23">
                  <c:v>35.19</c:v>
                </c:pt>
                <c:pt idx="24">
                  <c:v>37.57</c:v>
                </c:pt>
                <c:pt idx="25">
                  <c:v>35.799999999999997</c:v>
                </c:pt>
                <c:pt idx="26">
                  <c:v>38.72</c:v>
                </c:pt>
                <c:pt idx="27">
                  <c:v>36.31</c:v>
                </c:pt>
                <c:pt idx="28">
                  <c:v>31.46</c:v>
                </c:pt>
                <c:pt idx="29">
                  <c:v>38.83</c:v>
                </c:pt>
                <c:pt idx="30">
                  <c:v>36.950000000000003</c:v>
                </c:pt>
                <c:pt idx="32">
                  <c:v>32.18</c:v>
                </c:pt>
                <c:pt idx="35">
                  <c:v>27.14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12-4BD4-B329-3C98BBD0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80720"/>
        <c:axId val="1070983672"/>
      </c:scatterChart>
      <c:valAx>
        <c:axId val="10709807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3672"/>
        <c:crossesAt val="-30"/>
        <c:crossBetween val="midCat"/>
        <c:majorUnit val="0.25"/>
      </c:valAx>
      <c:valAx>
        <c:axId val="107098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 b="0" i="0" baseline="0">
                <a:solidFill>
                  <a:srgbClr val="00B050"/>
                </a:solidFill>
                <a:effectLst/>
              </a:rPr>
              <a:t>[Ca VII] 5618</a:t>
            </a:r>
            <a:r>
              <a:rPr lang="fr-FR" sz="1200" b="0" i="0" baseline="0">
                <a:solidFill>
                  <a:srgbClr val="002060"/>
                </a:solidFill>
                <a:effectLst/>
              </a:rPr>
              <a:t>       [Fe VII] 6087</a:t>
            </a:r>
            <a:r>
              <a:rPr lang="fr-FR" sz="1200" b="0" i="0" baseline="0">
                <a:solidFill>
                  <a:srgbClr val="00B050"/>
                </a:solidFill>
                <a:effectLst/>
              </a:rPr>
              <a:t>       </a:t>
            </a:r>
            <a:r>
              <a:rPr lang="fr-FR" sz="1200" b="0" i="0" baseline="0">
                <a:effectLst/>
              </a:rPr>
              <a:t>[km.s</a:t>
            </a:r>
            <a:r>
              <a:rPr lang="fr-FR" sz="1200" b="0" i="0" baseline="30000">
                <a:effectLst/>
              </a:rPr>
              <a:t>-1</a:t>
            </a:r>
            <a:r>
              <a:rPr lang="fr-FR" sz="1200" b="0" i="0" baseline="0">
                <a:effectLst/>
              </a:rPr>
              <a:t>]</a:t>
            </a:r>
            <a:endParaRPr lang="fr-FR" sz="120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errBars>
            <c:errDir val="y"/>
            <c:errBarType val="both"/>
            <c:errValType val="fixedVal"/>
            <c:noEndCap val="0"/>
            <c:val val="5"/>
          </c:errBars>
          <c:xVal>
            <c:numRef>
              <c:f>RV!$D$2:$D$38</c:f>
              <c:numCache>
                <c:formatCode>0.00</c:formatCode>
                <c:ptCount val="37"/>
                <c:pt idx="0">
                  <c:v>-0.81030897165620019</c:v>
                </c:pt>
                <c:pt idx="1">
                  <c:v>-0.79278484422574835</c:v>
                </c:pt>
                <c:pt idx="2">
                  <c:v>-0.78108081517918593</c:v>
                </c:pt>
                <c:pt idx="3">
                  <c:v>-0.74709615835074161</c:v>
                </c:pt>
                <c:pt idx="4">
                  <c:v>-0.74477851955981778</c:v>
                </c:pt>
                <c:pt idx="5">
                  <c:v>-0.71083157648141282</c:v>
                </c:pt>
                <c:pt idx="6">
                  <c:v>0.30786519091135189</c:v>
                </c:pt>
                <c:pt idx="7">
                  <c:v>0.32423073319284312</c:v>
                </c:pt>
                <c:pt idx="8">
                  <c:v>0.38570625439191786</c:v>
                </c:pt>
                <c:pt idx="9">
                  <c:v>0.45579573670623375</c:v>
                </c:pt>
                <c:pt idx="10">
                  <c:v>0.47215472007486325</c:v>
                </c:pt>
                <c:pt idx="11">
                  <c:v>0.51777172639976299</c:v>
                </c:pt>
                <c:pt idx="12">
                  <c:v>0.55402201920814931</c:v>
                </c:pt>
                <c:pt idx="13">
                  <c:v>0.56926680721505263</c:v>
                </c:pt>
                <c:pt idx="14">
                  <c:v>0.58571234481151691</c:v>
                </c:pt>
                <c:pt idx="15">
                  <c:v>0.60558198641364469</c:v>
                </c:pt>
                <c:pt idx="16">
                  <c:v>0.624272312016801</c:v>
                </c:pt>
                <c:pt idx="17">
                  <c:v>0.64529948465701081</c:v>
                </c:pt>
                <c:pt idx="18">
                  <c:v>0.65345256500364512</c:v>
                </c:pt>
                <c:pt idx="19">
                  <c:v>0.68500456781469921</c:v>
                </c:pt>
                <c:pt idx="20">
                  <c:v>0.72251182946823334</c:v>
                </c:pt>
                <c:pt idx="21">
                  <c:v>0.85645209650984966</c:v>
                </c:pt>
                <c:pt idx="22">
                  <c:v>0.89031869290243804</c:v>
                </c:pt>
                <c:pt idx="23">
                  <c:v>0.93005528226759693</c:v>
                </c:pt>
                <c:pt idx="24">
                  <c:v>0.94770238931854833</c:v>
                </c:pt>
                <c:pt idx="25">
                  <c:v>0.99351944249223734</c:v>
                </c:pt>
                <c:pt idx="26">
                  <c:v>1.0131393769033943</c:v>
                </c:pt>
                <c:pt idx="27">
                  <c:v>1.0634155539938754</c:v>
                </c:pt>
                <c:pt idx="28">
                  <c:v>1.0845044506911046</c:v>
                </c:pt>
                <c:pt idx="29">
                  <c:v>1.0949394471771343</c:v>
                </c:pt>
                <c:pt idx="30">
                  <c:v>0.1160561021318658</c:v>
                </c:pt>
                <c:pt idx="32">
                  <c:v>0.14999718903744763</c:v>
                </c:pt>
                <c:pt idx="35">
                  <c:v>0.16285910049184138</c:v>
                </c:pt>
              </c:numCache>
            </c:numRef>
          </c:xVal>
          <c:yVal>
            <c:numRef>
              <c:f>RV!$P$2:$P$37</c:f>
              <c:numCache>
                <c:formatCode>General</c:formatCode>
                <c:ptCount val="36"/>
                <c:pt idx="0">
                  <c:v>25.23</c:v>
                </c:pt>
                <c:pt idx="1">
                  <c:v>20.86</c:v>
                </c:pt>
                <c:pt idx="2">
                  <c:v>17.420000000000002</c:v>
                </c:pt>
                <c:pt idx="3">
                  <c:v>11.64</c:v>
                </c:pt>
                <c:pt idx="4">
                  <c:v>11.43</c:v>
                </c:pt>
                <c:pt idx="5">
                  <c:v>-1.58</c:v>
                </c:pt>
                <c:pt idx="6">
                  <c:v>-3.57</c:v>
                </c:pt>
                <c:pt idx="7">
                  <c:v>-13.13</c:v>
                </c:pt>
                <c:pt idx="8">
                  <c:v>-24.1</c:v>
                </c:pt>
                <c:pt idx="9">
                  <c:v>-26.15</c:v>
                </c:pt>
                <c:pt idx="11">
                  <c:v>-26.18</c:v>
                </c:pt>
                <c:pt idx="12">
                  <c:v>-26.47</c:v>
                </c:pt>
                <c:pt idx="13">
                  <c:v>-20.78</c:v>
                </c:pt>
                <c:pt idx="14">
                  <c:v>-21.75</c:v>
                </c:pt>
                <c:pt idx="15">
                  <c:v>-10.75</c:v>
                </c:pt>
                <c:pt idx="16">
                  <c:v>-8.8699999999999992</c:v>
                </c:pt>
                <c:pt idx="17">
                  <c:v>-6.76</c:v>
                </c:pt>
                <c:pt idx="18">
                  <c:v>-2.46</c:v>
                </c:pt>
                <c:pt idx="19">
                  <c:v>-0.62</c:v>
                </c:pt>
                <c:pt idx="20">
                  <c:v>7.77</c:v>
                </c:pt>
                <c:pt idx="21">
                  <c:v>31.99</c:v>
                </c:pt>
                <c:pt idx="22">
                  <c:v>29.65</c:v>
                </c:pt>
                <c:pt idx="23">
                  <c:v>35.19</c:v>
                </c:pt>
                <c:pt idx="24">
                  <c:v>37.57</c:v>
                </c:pt>
                <c:pt idx="25">
                  <c:v>35.799999999999997</c:v>
                </c:pt>
                <c:pt idx="26">
                  <c:v>38.72</c:v>
                </c:pt>
                <c:pt idx="27">
                  <c:v>36.31</c:v>
                </c:pt>
                <c:pt idx="28">
                  <c:v>31.46</c:v>
                </c:pt>
                <c:pt idx="29">
                  <c:v>38.83</c:v>
                </c:pt>
                <c:pt idx="30">
                  <c:v>36.950000000000003</c:v>
                </c:pt>
                <c:pt idx="32">
                  <c:v>32.18</c:v>
                </c:pt>
                <c:pt idx="35">
                  <c:v>27.14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D21-4F37-84C2-06CB58C4F87A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fixedVal"/>
            <c:noEndCap val="0"/>
            <c:val val="5"/>
          </c:errBars>
          <c:xVal>
            <c:numRef>
              <c:f>RV!$D$2:$D$38</c:f>
              <c:numCache>
                <c:formatCode>0.00</c:formatCode>
                <c:ptCount val="37"/>
                <c:pt idx="0">
                  <c:v>-0.81030897165620019</c:v>
                </c:pt>
                <c:pt idx="1">
                  <c:v>-0.79278484422574835</c:v>
                </c:pt>
                <c:pt idx="2">
                  <c:v>-0.78108081517918593</c:v>
                </c:pt>
                <c:pt idx="3">
                  <c:v>-0.74709615835074161</c:v>
                </c:pt>
                <c:pt idx="4">
                  <c:v>-0.74477851955981778</c:v>
                </c:pt>
                <c:pt idx="5">
                  <c:v>-0.71083157648141282</c:v>
                </c:pt>
                <c:pt idx="6">
                  <c:v>0.30786519091135189</c:v>
                </c:pt>
                <c:pt idx="7">
                  <c:v>0.32423073319284312</c:v>
                </c:pt>
                <c:pt idx="8">
                  <c:v>0.38570625439191786</c:v>
                </c:pt>
                <c:pt idx="9">
                  <c:v>0.45579573670623375</c:v>
                </c:pt>
                <c:pt idx="10">
                  <c:v>0.47215472007486325</c:v>
                </c:pt>
                <c:pt idx="11">
                  <c:v>0.51777172639976299</c:v>
                </c:pt>
                <c:pt idx="12">
                  <c:v>0.55402201920814931</c:v>
                </c:pt>
                <c:pt idx="13">
                  <c:v>0.56926680721505263</c:v>
                </c:pt>
                <c:pt idx="14">
                  <c:v>0.58571234481151691</c:v>
                </c:pt>
                <c:pt idx="15">
                  <c:v>0.60558198641364469</c:v>
                </c:pt>
                <c:pt idx="16">
                  <c:v>0.624272312016801</c:v>
                </c:pt>
                <c:pt idx="17">
                  <c:v>0.64529948465701081</c:v>
                </c:pt>
                <c:pt idx="18">
                  <c:v>0.65345256500364512</c:v>
                </c:pt>
                <c:pt idx="19">
                  <c:v>0.68500456781469921</c:v>
                </c:pt>
                <c:pt idx="20">
                  <c:v>0.72251182946823334</c:v>
                </c:pt>
                <c:pt idx="21">
                  <c:v>0.85645209650984966</c:v>
                </c:pt>
                <c:pt idx="22">
                  <c:v>0.89031869290243804</c:v>
                </c:pt>
                <c:pt idx="23">
                  <c:v>0.93005528226759693</c:v>
                </c:pt>
                <c:pt idx="24">
                  <c:v>0.94770238931854833</c:v>
                </c:pt>
                <c:pt idx="25">
                  <c:v>0.99351944249223734</c:v>
                </c:pt>
                <c:pt idx="26">
                  <c:v>1.0131393769033943</c:v>
                </c:pt>
                <c:pt idx="27">
                  <c:v>1.0634155539938754</c:v>
                </c:pt>
                <c:pt idx="28">
                  <c:v>1.0845044506911046</c:v>
                </c:pt>
                <c:pt idx="29">
                  <c:v>1.0949394471771343</c:v>
                </c:pt>
                <c:pt idx="30">
                  <c:v>0.1160561021318658</c:v>
                </c:pt>
                <c:pt idx="32">
                  <c:v>0.14999718903744763</c:v>
                </c:pt>
                <c:pt idx="35">
                  <c:v>0.16285910049184138</c:v>
                </c:pt>
              </c:numCache>
            </c:numRef>
          </c:xVal>
          <c:yVal>
            <c:numRef>
              <c:f>RV!$J$2:$J$37</c:f>
              <c:numCache>
                <c:formatCode>General</c:formatCode>
                <c:ptCount val="36"/>
                <c:pt idx="0">
                  <c:v>-6.1</c:v>
                </c:pt>
                <c:pt idx="1">
                  <c:v>-9.99</c:v>
                </c:pt>
                <c:pt idx="2">
                  <c:v>-13.76</c:v>
                </c:pt>
                <c:pt idx="3">
                  <c:v>-19.869999999999997</c:v>
                </c:pt>
                <c:pt idx="4">
                  <c:v>-20.45</c:v>
                </c:pt>
                <c:pt idx="5">
                  <c:v>-26.66</c:v>
                </c:pt>
                <c:pt idx="6">
                  <c:v>-29.56</c:v>
                </c:pt>
                <c:pt idx="7">
                  <c:v>-33.64</c:v>
                </c:pt>
                <c:pt idx="8">
                  <c:v>-42.86</c:v>
                </c:pt>
                <c:pt idx="9">
                  <c:v>-40.89</c:v>
                </c:pt>
                <c:pt idx="10">
                  <c:v>-36.35</c:v>
                </c:pt>
                <c:pt idx="11">
                  <c:v>-15.92</c:v>
                </c:pt>
                <c:pt idx="12">
                  <c:v>-12.11</c:v>
                </c:pt>
                <c:pt idx="13">
                  <c:v>-10.8</c:v>
                </c:pt>
                <c:pt idx="14">
                  <c:v>-10.27</c:v>
                </c:pt>
                <c:pt idx="15">
                  <c:v>-6.81</c:v>
                </c:pt>
                <c:pt idx="16">
                  <c:v>-2.6</c:v>
                </c:pt>
                <c:pt idx="17">
                  <c:v>1.42</c:v>
                </c:pt>
                <c:pt idx="18">
                  <c:v>2.0299999999999998</c:v>
                </c:pt>
                <c:pt idx="19">
                  <c:v>7.13</c:v>
                </c:pt>
                <c:pt idx="20">
                  <c:v>9.9</c:v>
                </c:pt>
                <c:pt idx="21">
                  <c:v>26.2</c:v>
                </c:pt>
                <c:pt idx="22">
                  <c:v>28.45</c:v>
                </c:pt>
                <c:pt idx="23">
                  <c:v>31.66</c:v>
                </c:pt>
                <c:pt idx="24">
                  <c:v>31.47</c:v>
                </c:pt>
                <c:pt idx="25">
                  <c:v>30.29</c:v>
                </c:pt>
                <c:pt idx="26">
                  <c:v>29.21</c:v>
                </c:pt>
                <c:pt idx="27">
                  <c:v>14.14</c:v>
                </c:pt>
                <c:pt idx="28">
                  <c:v>6.69</c:v>
                </c:pt>
                <c:pt idx="29">
                  <c:v>6.61</c:v>
                </c:pt>
                <c:pt idx="30">
                  <c:v>4.09</c:v>
                </c:pt>
                <c:pt idx="32">
                  <c:v>1.52</c:v>
                </c:pt>
                <c:pt idx="35">
                  <c:v>-0.56000000000000005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21-4F37-84C2-06CB58C4F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80720"/>
        <c:axId val="1070983672"/>
      </c:scatterChart>
      <c:valAx>
        <c:axId val="10709807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3672"/>
        <c:crossesAt val="-50"/>
        <c:crossBetween val="midCat"/>
        <c:majorUnit val="0.25"/>
      </c:valAx>
      <c:valAx>
        <c:axId val="1070983672"/>
        <c:scaling>
          <c:orientation val="minMax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0720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 b="0" i="0" baseline="0">
                <a:effectLst/>
              </a:rPr>
              <a:t>[Ca VII] 5618 - [Fe VII] 6087 [km.s</a:t>
            </a:r>
            <a:r>
              <a:rPr lang="fr-FR" sz="1200" b="0" i="0" baseline="30000">
                <a:effectLst/>
              </a:rPr>
              <a:t>-1</a:t>
            </a:r>
            <a:r>
              <a:rPr lang="fr-FR" sz="1200" b="0" i="0" baseline="0">
                <a:effectLst/>
              </a:rPr>
              <a:t>]</a:t>
            </a:r>
            <a:endParaRPr lang="fr-FR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RV!$D$2:$D$38</c:f>
              <c:numCache>
                <c:formatCode>0.00</c:formatCode>
                <c:ptCount val="37"/>
                <c:pt idx="0">
                  <c:v>-0.81030897165620019</c:v>
                </c:pt>
                <c:pt idx="1">
                  <c:v>-0.79278484422574835</c:v>
                </c:pt>
                <c:pt idx="2">
                  <c:v>-0.78108081517918593</c:v>
                </c:pt>
                <c:pt idx="3">
                  <c:v>-0.74709615835074161</c:v>
                </c:pt>
                <c:pt idx="4">
                  <c:v>-0.74477851955981778</c:v>
                </c:pt>
                <c:pt idx="5">
                  <c:v>-0.71083157648141282</c:v>
                </c:pt>
                <c:pt idx="6">
                  <c:v>0.30786519091135189</c:v>
                </c:pt>
                <c:pt idx="7">
                  <c:v>0.32423073319284312</c:v>
                </c:pt>
                <c:pt idx="8">
                  <c:v>0.38570625439191786</c:v>
                </c:pt>
                <c:pt idx="9">
                  <c:v>0.45579573670623375</c:v>
                </c:pt>
                <c:pt idx="10">
                  <c:v>0.47215472007486325</c:v>
                </c:pt>
                <c:pt idx="11">
                  <c:v>0.51777172639976299</c:v>
                </c:pt>
                <c:pt idx="12">
                  <c:v>0.55402201920814931</c:v>
                </c:pt>
                <c:pt idx="13">
                  <c:v>0.56926680721505263</c:v>
                </c:pt>
                <c:pt idx="14">
                  <c:v>0.58571234481151691</c:v>
                </c:pt>
                <c:pt idx="15">
                  <c:v>0.60558198641364469</c:v>
                </c:pt>
                <c:pt idx="16">
                  <c:v>0.624272312016801</c:v>
                </c:pt>
                <c:pt idx="17">
                  <c:v>0.64529948465701081</c:v>
                </c:pt>
                <c:pt idx="18">
                  <c:v>0.65345256500364512</c:v>
                </c:pt>
                <c:pt idx="19">
                  <c:v>0.68500456781469921</c:v>
                </c:pt>
                <c:pt idx="20">
                  <c:v>0.72251182946823334</c:v>
                </c:pt>
                <c:pt idx="21">
                  <c:v>0.85645209650984966</c:v>
                </c:pt>
                <c:pt idx="22">
                  <c:v>0.89031869290243804</c:v>
                </c:pt>
                <c:pt idx="23">
                  <c:v>0.93005528226759693</c:v>
                </c:pt>
                <c:pt idx="24">
                  <c:v>0.94770238931854833</c:v>
                </c:pt>
                <c:pt idx="25">
                  <c:v>0.99351944249223734</c:v>
                </c:pt>
                <c:pt idx="26">
                  <c:v>1.0131393769033943</c:v>
                </c:pt>
                <c:pt idx="27">
                  <c:v>1.0634155539938754</c:v>
                </c:pt>
                <c:pt idx="28">
                  <c:v>1.0845044506911046</c:v>
                </c:pt>
                <c:pt idx="29">
                  <c:v>1.0949394471771343</c:v>
                </c:pt>
                <c:pt idx="30">
                  <c:v>0.1160561021318658</c:v>
                </c:pt>
                <c:pt idx="32">
                  <c:v>0.14999718903744763</c:v>
                </c:pt>
                <c:pt idx="35">
                  <c:v>0.16285910049184138</c:v>
                </c:pt>
              </c:numCache>
            </c:numRef>
          </c:xVal>
          <c:yVal>
            <c:numRef>
              <c:f>RV!$Z$2:$Z$37</c:f>
              <c:numCache>
                <c:formatCode>General</c:formatCode>
                <c:ptCount val="36"/>
                <c:pt idx="0">
                  <c:v>31.33</c:v>
                </c:pt>
                <c:pt idx="1">
                  <c:v>30.85</c:v>
                </c:pt>
                <c:pt idx="2">
                  <c:v>31.18</c:v>
                </c:pt>
                <c:pt idx="3">
                  <c:v>31.509999999999998</c:v>
                </c:pt>
                <c:pt idx="4">
                  <c:v>31.88</c:v>
                </c:pt>
                <c:pt idx="5">
                  <c:v>25.08</c:v>
                </c:pt>
                <c:pt idx="6">
                  <c:v>25.99</c:v>
                </c:pt>
                <c:pt idx="7">
                  <c:v>20.509999999999998</c:v>
                </c:pt>
                <c:pt idx="8">
                  <c:v>18.759999999999998</c:v>
                </c:pt>
                <c:pt idx="9">
                  <c:v>14.740000000000002</c:v>
                </c:pt>
                <c:pt idx="11">
                  <c:v>-10.26</c:v>
                </c:pt>
                <c:pt idx="12">
                  <c:v>-14.36</c:v>
                </c:pt>
                <c:pt idx="13">
                  <c:v>-9.98</c:v>
                </c:pt>
                <c:pt idx="14">
                  <c:v>-11.48</c:v>
                </c:pt>
                <c:pt idx="15">
                  <c:v>-3.9400000000000004</c:v>
                </c:pt>
                <c:pt idx="16">
                  <c:v>-6.27</c:v>
                </c:pt>
                <c:pt idx="17">
                  <c:v>-8.18</c:v>
                </c:pt>
                <c:pt idx="18">
                  <c:v>-4.49</c:v>
                </c:pt>
                <c:pt idx="19">
                  <c:v>-7.75</c:v>
                </c:pt>
                <c:pt idx="20">
                  <c:v>-2.1300000000000008</c:v>
                </c:pt>
                <c:pt idx="21">
                  <c:v>5.7899999999999991</c:v>
                </c:pt>
                <c:pt idx="22">
                  <c:v>1.1999999999999993</c:v>
                </c:pt>
                <c:pt idx="23">
                  <c:v>3.5299999999999976</c:v>
                </c:pt>
                <c:pt idx="24">
                  <c:v>6.1000000000000014</c:v>
                </c:pt>
                <c:pt idx="25">
                  <c:v>5.509999999999998</c:v>
                </c:pt>
                <c:pt idx="26">
                  <c:v>9.509999999999998</c:v>
                </c:pt>
                <c:pt idx="27">
                  <c:v>22.17</c:v>
                </c:pt>
                <c:pt idx="28">
                  <c:v>24.77</c:v>
                </c:pt>
                <c:pt idx="29">
                  <c:v>32.22</c:v>
                </c:pt>
                <c:pt idx="30">
                  <c:v>32.86</c:v>
                </c:pt>
                <c:pt idx="32">
                  <c:v>30.66</c:v>
                </c:pt>
                <c:pt idx="35">
                  <c:v>27.7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99-4CCB-AFB2-E57FA089B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80720"/>
        <c:axId val="1070983672"/>
      </c:scatterChart>
      <c:valAx>
        <c:axId val="10709807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3672"/>
        <c:crossesAt val="-30"/>
        <c:crossBetween val="midCat"/>
        <c:majorUnit val="0.25"/>
      </c:valAx>
      <c:valAx>
        <c:axId val="107098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 b="0" i="0" baseline="0">
                <a:effectLst/>
              </a:rPr>
              <a:t>He 4922 [km.s</a:t>
            </a:r>
            <a:r>
              <a:rPr lang="fr-FR" sz="1200" b="0" i="0" baseline="30000">
                <a:effectLst/>
              </a:rPr>
              <a:t>-1</a:t>
            </a:r>
            <a:r>
              <a:rPr lang="fr-FR" sz="1200" b="0" i="0" baseline="0">
                <a:effectLst/>
              </a:rPr>
              <a:t>]</a:t>
            </a:r>
            <a:endParaRPr lang="fr-FR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RV!$D$2:$D$38</c:f>
              <c:numCache>
                <c:formatCode>0.00</c:formatCode>
                <c:ptCount val="37"/>
                <c:pt idx="0">
                  <c:v>-0.81030897165620019</c:v>
                </c:pt>
                <c:pt idx="1">
                  <c:v>-0.79278484422574835</c:v>
                </c:pt>
                <c:pt idx="2">
                  <c:v>-0.78108081517918593</c:v>
                </c:pt>
                <c:pt idx="3">
                  <c:v>-0.74709615835074161</c:v>
                </c:pt>
                <c:pt idx="4">
                  <c:v>-0.74477851955981778</c:v>
                </c:pt>
                <c:pt idx="5">
                  <c:v>-0.71083157648141282</c:v>
                </c:pt>
                <c:pt idx="6">
                  <c:v>0.30786519091135189</c:v>
                </c:pt>
                <c:pt idx="7">
                  <c:v>0.32423073319284312</c:v>
                </c:pt>
                <c:pt idx="8">
                  <c:v>0.38570625439191786</c:v>
                </c:pt>
                <c:pt idx="9">
                  <c:v>0.45579573670623375</c:v>
                </c:pt>
                <c:pt idx="10">
                  <c:v>0.47215472007486325</c:v>
                </c:pt>
                <c:pt idx="11">
                  <c:v>0.51777172639976299</c:v>
                </c:pt>
                <c:pt idx="12">
                  <c:v>0.55402201920814931</c:v>
                </c:pt>
                <c:pt idx="13">
                  <c:v>0.56926680721505263</c:v>
                </c:pt>
                <c:pt idx="14">
                  <c:v>0.58571234481151691</c:v>
                </c:pt>
                <c:pt idx="15">
                  <c:v>0.60558198641364469</c:v>
                </c:pt>
                <c:pt idx="16">
                  <c:v>0.624272312016801</c:v>
                </c:pt>
                <c:pt idx="17">
                  <c:v>0.64529948465701081</c:v>
                </c:pt>
                <c:pt idx="18">
                  <c:v>0.65345256500364512</c:v>
                </c:pt>
                <c:pt idx="19">
                  <c:v>0.68500456781469921</c:v>
                </c:pt>
                <c:pt idx="20">
                  <c:v>0.72251182946823334</c:v>
                </c:pt>
                <c:pt idx="21">
                  <c:v>0.85645209650984966</c:v>
                </c:pt>
                <c:pt idx="22">
                  <c:v>0.89031869290243804</c:v>
                </c:pt>
                <c:pt idx="23">
                  <c:v>0.93005528226759693</c:v>
                </c:pt>
                <c:pt idx="24">
                  <c:v>0.94770238931854833</c:v>
                </c:pt>
                <c:pt idx="25">
                  <c:v>0.99351944249223734</c:v>
                </c:pt>
                <c:pt idx="26">
                  <c:v>1.0131393769033943</c:v>
                </c:pt>
                <c:pt idx="27">
                  <c:v>1.0634155539938754</c:v>
                </c:pt>
                <c:pt idx="28">
                  <c:v>1.0845044506911046</c:v>
                </c:pt>
                <c:pt idx="29">
                  <c:v>1.0949394471771343</c:v>
                </c:pt>
                <c:pt idx="30">
                  <c:v>0.1160561021318658</c:v>
                </c:pt>
                <c:pt idx="32">
                  <c:v>0.14999718903744763</c:v>
                </c:pt>
                <c:pt idx="35">
                  <c:v>0.16285910049184138</c:v>
                </c:pt>
              </c:numCache>
            </c:numRef>
          </c:xVal>
          <c:yVal>
            <c:numRef>
              <c:f>RV!$M$2:$M$34</c:f>
              <c:numCache>
                <c:formatCode>General</c:formatCode>
                <c:ptCount val="33"/>
                <c:pt idx="0">
                  <c:v>2.33</c:v>
                </c:pt>
                <c:pt idx="1">
                  <c:v>-0.66</c:v>
                </c:pt>
                <c:pt idx="2">
                  <c:v>1.68</c:v>
                </c:pt>
                <c:pt idx="3">
                  <c:v>7.2</c:v>
                </c:pt>
                <c:pt idx="4">
                  <c:v>5.81</c:v>
                </c:pt>
                <c:pt idx="5">
                  <c:v>12.68</c:v>
                </c:pt>
                <c:pt idx="6">
                  <c:v>12.33</c:v>
                </c:pt>
                <c:pt idx="7">
                  <c:v>8.86</c:v>
                </c:pt>
                <c:pt idx="8">
                  <c:v>9.0399999999999991</c:v>
                </c:pt>
                <c:pt idx="9">
                  <c:v>10.69</c:v>
                </c:pt>
                <c:pt idx="10">
                  <c:v>9.51</c:v>
                </c:pt>
                <c:pt idx="11">
                  <c:v>10.63</c:v>
                </c:pt>
                <c:pt idx="12">
                  <c:v>11.02</c:v>
                </c:pt>
                <c:pt idx="13">
                  <c:v>9.42</c:v>
                </c:pt>
                <c:pt idx="14">
                  <c:v>11.6</c:v>
                </c:pt>
                <c:pt idx="15">
                  <c:v>10.56</c:v>
                </c:pt>
                <c:pt idx="16">
                  <c:v>8.6300000000000008</c:v>
                </c:pt>
                <c:pt idx="17">
                  <c:v>13.91</c:v>
                </c:pt>
                <c:pt idx="18">
                  <c:v>16.48</c:v>
                </c:pt>
                <c:pt idx="19">
                  <c:v>15.58</c:v>
                </c:pt>
                <c:pt idx="20">
                  <c:v>15.03</c:v>
                </c:pt>
                <c:pt idx="21">
                  <c:v>29.1</c:v>
                </c:pt>
                <c:pt idx="22">
                  <c:v>29.77</c:v>
                </c:pt>
                <c:pt idx="23">
                  <c:v>23.82</c:v>
                </c:pt>
                <c:pt idx="24">
                  <c:v>25.18</c:v>
                </c:pt>
                <c:pt idx="25">
                  <c:v>24.9</c:v>
                </c:pt>
                <c:pt idx="26">
                  <c:v>22.29</c:v>
                </c:pt>
                <c:pt idx="27">
                  <c:v>18</c:v>
                </c:pt>
                <c:pt idx="29">
                  <c:v>10.4</c:v>
                </c:pt>
                <c:pt idx="32">
                  <c:v>-4.45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ED-421F-8DC7-901035DFB0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80720"/>
        <c:axId val="1070983672"/>
      </c:scatterChart>
      <c:valAx>
        <c:axId val="10709807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3672"/>
        <c:crossesAt val="-10"/>
        <c:crossBetween val="midCat"/>
        <c:majorUnit val="0.25"/>
      </c:valAx>
      <c:valAx>
        <c:axId val="107098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 b="0" i="0" baseline="0">
                <a:effectLst/>
              </a:rPr>
              <a:t>Fe II 5018 [km.s</a:t>
            </a:r>
            <a:r>
              <a:rPr lang="fr-FR" sz="1200" b="0" i="0" baseline="30000">
                <a:effectLst/>
              </a:rPr>
              <a:t>-1</a:t>
            </a:r>
            <a:r>
              <a:rPr lang="fr-FR" sz="1200" b="0" i="0" baseline="0">
                <a:effectLst/>
              </a:rPr>
              <a:t>]</a:t>
            </a:r>
            <a:endParaRPr lang="fr-FR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RV!$D$2:$D$38</c:f>
              <c:numCache>
                <c:formatCode>0.00</c:formatCode>
                <c:ptCount val="37"/>
                <c:pt idx="0">
                  <c:v>-0.81030897165620019</c:v>
                </c:pt>
                <c:pt idx="1">
                  <c:v>-0.79278484422574835</c:v>
                </c:pt>
                <c:pt idx="2">
                  <c:v>-0.78108081517918593</c:v>
                </c:pt>
                <c:pt idx="3">
                  <c:v>-0.74709615835074161</c:v>
                </c:pt>
                <c:pt idx="4">
                  <c:v>-0.74477851955981778</c:v>
                </c:pt>
                <c:pt idx="5">
                  <c:v>-0.71083157648141282</c:v>
                </c:pt>
                <c:pt idx="6">
                  <c:v>0.30786519091135189</c:v>
                </c:pt>
                <c:pt idx="7">
                  <c:v>0.32423073319284312</c:v>
                </c:pt>
                <c:pt idx="8">
                  <c:v>0.38570625439191786</c:v>
                </c:pt>
                <c:pt idx="9">
                  <c:v>0.45579573670623375</c:v>
                </c:pt>
                <c:pt idx="10">
                  <c:v>0.47215472007486325</c:v>
                </c:pt>
                <c:pt idx="11">
                  <c:v>0.51777172639976299</c:v>
                </c:pt>
                <c:pt idx="12">
                  <c:v>0.55402201920814931</c:v>
                </c:pt>
                <c:pt idx="13">
                  <c:v>0.56926680721505263</c:v>
                </c:pt>
                <c:pt idx="14">
                  <c:v>0.58571234481151691</c:v>
                </c:pt>
                <c:pt idx="15">
                  <c:v>0.60558198641364469</c:v>
                </c:pt>
                <c:pt idx="16">
                  <c:v>0.624272312016801</c:v>
                </c:pt>
                <c:pt idx="17">
                  <c:v>0.64529948465701081</c:v>
                </c:pt>
                <c:pt idx="18">
                  <c:v>0.65345256500364512</c:v>
                </c:pt>
                <c:pt idx="19">
                  <c:v>0.68500456781469921</c:v>
                </c:pt>
                <c:pt idx="20">
                  <c:v>0.72251182946823334</c:v>
                </c:pt>
                <c:pt idx="21">
                  <c:v>0.85645209650984966</c:v>
                </c:pt>
                <c:pt idx="22">
                  <c:v>0.89031869290243804</c:v>
                </c:pt>
                <c:pt idx="23">
                  <c:v>0.93005528226759693</c:v>
                </c:pt>
                <c:pt idx="24">
                  <c:v>0.94770238931854833</c:v>
                </c:pt>
                <c:pt idx="25">
                  <c:v>0.99351944249223734</c:v>
                </c:pt>
                <c:pt idx="26">
                  <c:v>1.0131393769033943</c:v>
                </c:pt>
                <c:pt idx="27">
                  <c:v>1.0634155539938754</c:v>
                </c:pt>
                <c:pt idx="28">
                  <c:v>1.0845044506911046</c:v>
                </c:pt>
                <c:pt idx="29">
                  <c:v>1.0949394471771343</c:v>
                </c:pt>
                <c:pt idx="30">
                  <c:v>0.1160561021318658</c:v>
                </c:pt>
                <c:pt idx="32">
                  <c:v>0.14999718903744763</c:v>
                </c:pt>
                <c:pt idx="35">
                  <c:v>0.16285910049184138</c:v>
                </c:pt>
              </c:numCache>
            </c:numRef>
          </c:xVal>
          <c:yVal>
            <c:numRef>
              <c:f>RV!$R$2:$R$34</c:f>
              <c:numCache>
                <c:formatCode>0.00</c:formatCode>
                <c:ptCount val="33"/>
                <c:pt idx="7" formatCode="General">
                  <c:v>16.13</c:v>
                </c:pt>
                <c:pt idx="8" formatCode="General">
                  <c:v>12.56</c:v>
                </c:pt>
                <c:pt idx="9" formatCode="General">
                  <c:v>14.55</c:v>
                </c:pt>
                <c:pt idx="10" formatCode="General">
                  <c:v>13.9</c:v>
                </c:pt>
                <c:pt idx="11" formatCode="General">
                  <c:v>13.85</c:v>
                </c:pt>
                <c:pt idx="12" formatCode="General">
                  <c:v>14.81</c:v>
                </c:pt>
                <c:pt idx="13" formatCode="General">
                  <c:v>13.25</c:v>
                </c:pt>
                <c:pt idx="14" formatCode="General">
                  <c:v>12.15</c:v>
                </c:pt>
                <c:pt idx="15" formatCode="General">
                  <c:v>13.37</c:v>
                </c:pt>
                <c:pt idx="16" formatCode="General">
                  <c:v>14.95</c:v>
                </c:pt>
                <c:pt idx="17" formatCode="General">
                  <c:v>15.92</c:v>
                </c:pt>
                <c:pt idx="18" formatCode="General">
                  <c:v>17.47</c:v>
                </c:pt>
                <c:pt idx="19" formatCode="General">
                  <c:v>16.809999999999999</c:v>
                </c:pt>
                <c:pt idx="20" formatCode="General">
                  <c:v>18.12</c:v>
                </c:pt>
                <c:pt idx="21" formatCode="General">
                  <c:v>26.52</c:v>
                </c:pt>
                <c:pt idx="22" formatCode="General">
                  <c:v>27.74</c:v>
                </c:pt>
                <c:pt idx="23" formatCode="General">
                  <c:v>31.96</c:v>
                </c:pt>
                <c:pt idx="24" formatCode="General">
                  <c:v>30.51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85-4D4D-8ED7-498788E9E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80720"/>
        <c:axId val="1070983672"/>
      </c:scatterChart>
      <c:valAx>
        <c:axId val="10709807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3672"/>
        <c:crossesAt val="-10"/>
        <c:crossBetween val="midCat"/>
        <c:majorUnit val="0.25"/>
      </c:valAx>
      <c:valAx>
        <c:axId val="107098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 b="0" i="0" baseline="0">
                <a:effectLst/>
              </a:rPr>
              <a:t>[Ca VI]  5460 [km.s</a:t>
            </a:r>
            <a:r>
              <a:rPr lang="fr-FR" sz="1200" b="0" i="0" baseline="30000">
                <a:effectLst/>
              </a:rPr>
              <a:t>-1</a:t>
            </a:r>
            <a:r>
              <a:rPr lang="fr-FR" sz="1200" b="0" i="0" baseline="0">
                <a:effectLst/>
              </a:rPr>
              <a:t>]</a:t>
            </a:r>
            <a:endParaRPr lang="fr-FR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RV!$D$2:$D$38</c:f>
              <c:numCache>
                <c:formatCode>0.00</c:formatCode>
                <c:ptCount val="37"/>
                <c:pt idx="0">
                  <c:v>-0.81030897165620019</c:v>
                </c:pt>
                <c:pt idx="1">
                  <c:v>-0.79278484422574835</c:v>
                </c:pt>
                <c:pt idx="2">
                  <c:v>-0.78108081517918593</c:v>
                </c:pt>
                <c:pt idx="3">
                  <c:v>-0.74709615835074161</c:v>
                </c:pt>
                <c:pt idx="4">
                  <c:v>-0.74477851955981778</c:v>
                </c:pt>
                <c:pt idx="5">
                  <c:v>-0.71083157648141282</c:v>
                </c:pt>
                <c:pt idx="6">
                  <c:v>0.30786519091135189</c:v>
                </c:pt>
                <c:pt idx="7">
                  <c:v>0.32423073319284312</c:v>
                </c:pt>
                <c:pt idx="8">
                  <c:v>0.38570625439191786</c:v>
                </c:pt>
                <c:pt idx="9">
                  <c:v>0.45579573670623375</c:v>
                </c:pt>
                <c:pt idx="10">
                  <c:v>0.47215472007486325</c:v>
                </c:pt>
                <c:pt idx="11">
                  <c:v>0.51777172639976299</c:v>
                </c:pt>
                <c:pt idx="12">
                  <c:v>0.55402201920814931</c:v>
                </c:pt>
                <c:pt idx="13">
                  <c:v>0.56926680721505263</c:v>
                </c:pt>
                <c:pt idx="14">
                  <c:v>0.58571234481151691</c:v>
                </c:pt>
                <c:pt idx="15">
                  <c:v>0.60558198641364469</c:v>
                </c:pt>
                <c:pt idx="16">
                  <c:v>0.624272312016801</c:v>
                </c:pt>
                <c:pt idx="17">
                  <c:v>0.64529948465701081</c:v>
                </c:pt>
                <c:pt idx="18">
                  <c:v>0.65345256500364512</c:v>
                </c:pt>
                <c:pt idx="19">
                  <c:v>0.68500456781469921</c:v>
                </c:pt>
                <c:pt idx="20">
                  <c:v>0.72251182946823334</c:v>
                </c:pt>
                <c:pt idx="21">
                  <c:v>0.85645209650984966</c:v>
                </c:pt>
                <c:pt idx="22">
                  <c:v>0.89031869290243804</c:v>
                </c:pt>
                <c:pt idx="23">
                  <c:v>0.93005528226759693</c:v>
                </c:pt>
                <c:pt idx="24">
                  <c:v>0.94770238931854833</c:v>
                </c:pt>
                <c:pt idx="25">
                  <c:v>0.99351944249223734</c:v>
                </c:pt>
                <c:pt idx="26">
                  <c:v>1.0131393769033943</c:v>
                </c:pt>
                <c:pt idx="27">
                  <c:v>1.0634155539938754</c:v>
                </c:pt>
                <c:pt idx="28">
                  <c:v>1.0845044506911046</c:v>
                </c:pt>
                <c:pt idx="29">
                  <c:v>1.0949394471771343</c:v>
                </c:pt>
                <c:pt idx="30">
                  <c:v>0.1160561021318658</c:v>
                </c:pt>
                <c:pt idx="32">
                  <c:v>0.14999718903744763</c:v>
                </c:pt>
                <c:pt idx="35">
                  <c:v>0.16285910049184138</c:v>
                </c:pt>
              </c:numCache>
            </c:numRef>
          </c:xVal>
          <c:yVal>
            <c:numRef>
              <c:f>RV!$T$2:$T$34</c:f>
              <c:numCache>
                <c:formatCode>General</c:formatCode>
                <c:ptCount val="33"/>
                <c:pt idx="0">
                  <c:v>-2.99</c:v>
                </c:pt>
                <c:pt idx="1">
                  <c:v>-7.91</c:v>
                </c:pt>
                <c:pt idx="2">
                  <c:v>-10.92</c:v>
                </c:pt>
                <c:pt idx="3">
                  <c:v>-10.89</c:v>
                </c:pt>
                <c:pt idx="4">
                  <c:v>-9.9600000000000009</c:v>
                </c:pt>
                <c:pt idx="5">
                  <c:v>-10.83</c:v>
                </c:pt>
                <c:pt idx="6">
                  <c:v>-9.7200000000000006</c:v>
                </c:pt>
                <c:pt idx="7">
                  <c:v>-6.87</c:v>
                </c:pt>
                <c:pt idx="8">
                  <c:v>6.14</c:v>
                </c:pt>
                <c:pt idx="9">
                  <c:v>21.63</c:v>
                </c:pt>
                <c:pt idx="10">
                  <c:v>19.329999999999998</c:v>
                </c:pt>
                <c:pt idx="11">
                  <c:v>17.850000000000001</c:v>
                </c:pt>
                <c:pt idx="12">
                  <c:v>12.6</c:v>
                </c:pt>
                <c:pt idx="13">
                  <c:v>6.5</c:v>
                </c:pt>
                <c:pt idx="14">
                  <c:v>5.27</c:v>
                </c:pt>
                <c:pt idx="15">
                  <c:v>-1.81</c:v>
                </c:pt>
                <c:pt idx="16">
                  <c:v>-4.16</c:v>
                </c:pt>
                <c:pt idx="17">
                  <c:v>-0.95</c:v>
                </c:pt>
                <c:pt idx="18">
                  <c:v>-2.65</c:v>
                </c:pt>
                <c:pt idx="19">
                  <c:v>-13.08</c:v>
                </c:pt>
                <c:pt idx="20">
                  <c:v>22.28</c:v>
                </c:pt>
                <c:pt idx="21">
                  <c:v>24.79</c:v>
                </c:pt>
                <c:pt idx="22">
                  <c:v>29.1</c:v>
                </c:pt>
                <c:pt idx="23">
                  <c:v>30.46</c:v>
                </c:pt>
                <c:pt idx="24">
                  <c:v>21.47</c:v>
                </c:pt>
                <c:pt idx="25">
                  <c:v>4.12</c:v>
                </c:pt>
                <c:pt idx="27">
                  <c:v>-2.85</c:v>
                </c:pt>
                <c:pt idx="28">
                  <c:v>-8.9499999999999993</c:v>
                </c:pt>
                <c:pt idx="29">
                  <c:v>-13.2</c:v>
                </c:pt>
                <c:pt idx="32">
                  <c:v>-9.06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A7-41EE-8882-00CB97147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80720"/>
        <c:axId val="1070983672"/>
      </c:scatterChart>
      <c:valAx>
        <c:axId val="10709807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3672"/>
        <c:crossesAt val="-10"/>
        <c:crossBetween val="midCat"/>
        <c:majorUnit val="0.25"/>
      </c:valAx>
      <c:valAx>
        <c:axId val="107098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FWHM</a:t>
            </a:r>
            <a:r>
              <a:rPr lang="fr-FR" baseline="0"/>
              <a:t> He II 4686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FWHM!$D$2:$D$37</c:f>
              <c:numCache>
                <c:formatCode>0.00</c:formatCode>
                <c:ptCount val="36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  <c:pt idx="35">
                  <c:v>4.7859100491841389E-2</c:v>
                </c:pt>
              </c:numCache>
            </c:numRef>
          </c:xVal>
          <c:yVal>
            <c:numRef>
              <c:f>FWHM!$E$2:$E$37</c:f>
              <c:numCache>
                <c:formatCode>General</c:formatCode>
                <c:ptCount val="36"/>
                <c:pt idx="0">
                  <c:v>55.81</c:v>
                </c:pt>
                <c:pt idx="1">
                  <c:v>54.9</c:v>
                </c:pt>
                <c:pt idx="2">
                  <c:v>57.16</c:v>
                </c:pt>
                <c:pt idx="3">
                  <c:v>63.85</c:v>
                </c:pt>
                <c:pt idx="4">
                  <c:v>63.17</c:v>
                </c:pt>
                <c:pt idx="5">
                  <c:v>70.459999999999994</c:v>
                </c:pt>
                <c:pt idx="6">
                  <c:v>71.97</c:v>
                </c:pt>
                <c:pt idx="7">
                  <c:v>71.430000000000007</c:v>
                </c:pt>
                <c:pt idx="8">
                  <c:v>69.48</c:v>
                </c:pt>
                <c:pt idx="9">
                  <c:v>57.65</c:v>
                </c:pt>
                <c:pt idx="10">
                  <c:v>56.15</c:v>
                </c:pt>
                <c:pt idx="11">
                  <c:v>50.96</c:v>
                </c:pt>
                <c:pt idx="12">
                  <c:v>49.2</c:v>
                </c:pt>
                <c:pt idx="13">
                  <c:v>48.62</c:v>
                </c:pt>
                <c:pt idx="14">
                  <c:v>47.56</c:v>
                </c:pt>
                <c:pt idx="15">
                  <c:v>53.22</c:v>
                </c:pt>
                <c:pt idx="16">
                  <c:v>56.48</c:v>
                </c:pt>
                <c:pt idx="17">
                  <c:v>56.52</c:v>
                </c:pt>
                <c:pt idx="18">
                  <c:v>56.97</c:v>
                </c:pt>
                <c:pt idx="19">
                  <c:v>63.48</c:v>
                </c:pt>
                <c:pt idx="20">
                  <c:v>64.59</c:v>
                </c:pt>
                <c:pt idx="21">
                  <c:v>74.03</c:v>
                </c:pt>
                <c:pt idx="22">
                  <c:v>78.17</c:v>
                </c:pt>
                <c:pt idx="24">
                  <c:v>67.44</c:v>
                </c:pt>
                <c:pt idx="25">
                  <c:v>57.94</c:v>
                </c:pt>
                <c:pt idx="26">
                  <c:v>57.16</c:v>
                </c:pt>
                <c:pt idx="27">
                  <c:v>53.37</c:v>
                </c:pt>
                <c:pt idx="28">
                  <c:v>47.76</c:v>
                </c:pt>
                <c:pt idx="29">
                  <c:v>48.05</c:v>
                </c:pt>
                <c:pt idx="30">
                  <c:v>48.99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C9-496C-9158-42299E783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077496"/>
        <c:axId val="945080776"/>
      </c:scatterChart>
      <c:valAx>
        <c:axId val="945077496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080776"/>
        <c:crosses val="autoZero"/>
        <c:crossBetween val="midCat"/>
        <c:majorUnit val="0.25"/>
      </c:valAx>
      <c:valAx>
        <c:axId val="94508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077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FWHM</a:t>
            </a:r>
            <a:r>
              <a:rPr lang="fr-FR" baseline="0"/>
              <a:t> He I 5876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FWHM!$D$2:$D$37</c:f>
              <c:numCache>
                <c:formatCode>0.00</c:formatCode>
                <c:ptCount val="36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  <c:pt idx="35">
                  <c:v>4.7859100491841389E-2</c:v>
                </c:pt>
              </c:numCache>
            </c:numRef>
          </c:xVal>
          <c:yVal>
            <c:numRef>
              <c:f>FWHM!$F$2:$F$37</c:f>
              <c:numCache>
                <c:formatCode>General</c:formatCode>
                <c:ptCount val="36"/>
                <c:pt idx="0">
                  <c:v>71.94</c:v>
                </c:pt>
                <c:pt idx="1">
                  <c:v>75.02</c:v>
                </c:pt>
                <c:pt idx="2">
                  <c:v>78.900000000000006</c:v>
                </c:pt>
                <c:pt idx="3">
                  <c:v>90</c:v>
                </c:pt>
                <c:pt idx="4">
                  <c:v>89.09</c:v>
                </c:pt>
                <c:pt idx="5">
                  <c:v>79.650000000000006</c:v>
                </c:pt>
                <c:pt idx="6">
                  <c:v>51.51</c:v>
                </c:pt>
                <c:pt idx="7">
                  <c:v>47.13</c:v>
                </c:pt>
                <c:pt idx="8">
                  <c:v>63.38</c:v>
                </c:pt>
                <c:pt idx="9">
                  <c:v>60.42</c:v>
                </c:pt>
                <c:pt idx="10">
                  <c:v>59.33</c:v>
                </c:pt>
                <c:pt idx="11">
                  <c:v>60.45</c:v>
                </c:pt>
                <c:pt idx="12">
                  <c:v>65.03</c:v>
                </c:pt>
                <c:pt idx="13">
                  <c:v>64.16</c:v>
                </c:pt>
                <c:pt idx="14">
                  <c:v>64.69</c:v>
                </c:pt>
                <c:pt idx="15">
                  <c:v>67.81</c:v>
                </c:pt>
                <c:pt idx="16">
                  <c:v>66.61</c:v>
                </c:pt>
                <c:pt idx="17">
                  <c:v>65.89</c:v>
                </c:pt>
                <c:pt idx="18">
                  <c:v>67.38</c:v>
                </c:pt>
                <c:pt idx="19">
                  <c:v>67.510000000000005</c:v>
                </c:pt>
                <c:pt idx="20">
                  <c:v>67.81</c:v>
                </c:pt>
                <c:pt idx="21">
                  <c:v>70.489999999999995</c:v>
                </c:pt>
                <c:pt idx="22">
                  <c:v>70.36</c:v>
                </c:pt>
                <c:pt idx="23">
                  <c:v>66.16</c:v>
                </c:pt>
                <c:pt idx="24">
                  <c:v>58.71</c:v>
                </c:pt>
                <c:pt idx="25">
                  <c:v>54.81</c:v>
                </c:pt>
                <c:pt idx="26">
                  <c:v>64.680000000000007</c:v>
                </c:pt>
                <c:pt idx="27">
                  <c:v>63.67</c:v>
                </c:pt>
                <c:pt idx="28">
                  <c:v>59.64</c:v>
                </c:pt>
                <c:pt idx="29">
                  <c:v>59.05</c:v>
                </c:pt>
                <c:pt idx="30">
                  <c:v>59.92</c:v>
                </c:pt>
                <c:pt idx="32">
                  <c:v>61.7</c:v>
                </c:pt>
                <c:pt idx="35">
                  <c:v>61.55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FC-43AE-B26A-A89941DC6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077496"/>
        <c:axId val="945080776"/>
      </c:scatterChart>
      <c:valAx>
        <c:axId val="945077496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080776"/>
        <c:crosses val="autoZero"/>
        <c:crossBetween val="midCat"/>
        <c:majorUnit val="0.25"/>
      </c:valAx>
      <c:valAx>
        <c:axId val="94508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077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FWHM</a:t>
            </a:r>
            <a:r>
              <a:rPr lang="fr-FR" baseline="0"/>
              <a:t> He I 6678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FWHM!$D$2:$D$37</c:f>
              <c:numCache>
                <c:formatCode>0.00</c:formatCode>
                <c:ptCount val="36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  <c:pt idx="35">
                  <c:v>4.7859100491841389E-2</c:v>
                </c:pt>
              </c:numCache>
            </c:numRef>
          </c:xVal>
          <c:yVal>
            <c:numRef>
              <c:f>FWHM!$G$2:$G$37</c:f>
              <c:numCache>
                <c:formatCode>General</c:formatCode>
                <c:ptCount val="36"/>
                <c:pt idx="0">
                  <c:v>49.77</c:v>
                </c:pt>
                <c:pt idx="1">
                  <c:v>50.51</c:v>
                </c:pt>
                <c:pt idx="2">
                  <c:v>52.49</c:v>
                </c:pt>
                <c:pt idx="3">
                  <c:v>53.53</c:v>
                </c:pt>
                <c:pt idx="4">
                  <c:v>52.48</c:v>
                </c:pt>
                <c:pt idx="5">
                  <c:v>59.06</c:v>
                </c:pt>
                <c:pt idx="6">
                  <c:v>52.37</c:v>
                </c:pt>
                <c:pt idx="7">
                  <c:v>48.69</c:v>
                </c:pt>
                <c:pt idx="8">
                  <c:v>35.630000000000003</c:v>
                </c:pt>
                <c:pt idx="9">
                  <c:v>36.61</c:v>
                </c:pt>
                <c:pt idx="10">
                  <c:v>34.47</c:v>
                </c:pt>
                <c:pt idx="11">
                  <c:v>33.5</c:v>
                </c:pt>
                <c:pt idx="12">
                  <c:v>32.380000000000003</c:v>
                </c:pt>
                <c:pt idx="13">
                  <c:v>33.36</c:v>
                </c:pt>
                <c:pt idx="14">
                  <c:v>34.64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7F-4D3A-BA38-111FF92D6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077496"/>
        <c:axId val="945080776"/>
      </c:scatterChart>
      <c:valAx>
        <c:axId val="945077496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080776"/>
        <c:crosses val="autoZero"/>
        <c:crossBetween val="midCat"/>
      </c:valAx>
      <c:valAx>
        <c:axId val="94508077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077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FWHM</a:t>
            </a:r>
            <a:r>
              <a:rPr lang="fr-FR" baseline="0"/>
              <a:t> [OI] 6300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FWHM!$D$2:$D$37</c:f>
              <c:numCache>
                <c:formatCode>0.00</c:formatCode>
                <c:ptCount val="36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  <c:pt idx="35">
                  <c:v>4.7859100491841389E-2</c:v>
                </c:pt>
              </c:numCache>
            </c:numRef>
          </c:xVal>
          <c:yVal>
            <c:numRef>
              <c:f>FWHM!$H$2:$H$37</c:f>
              <c:numCache>
                <c:formatCode>General</c:formatCode>
                <c:ptCount val="36"/>
                <c:pt idx="0">
                  <c:v>42.86</c:v>
                </c:pt>
                <c:pt idx="1">
                  <c:v>46.54</c:v>
                </c:pt>
                <c:pt idx="2">
                  <c:v>52.2</c:v>
                </c:pt>
                <c:pt idx="3">
                  <c:v>66.75</c:v>
                </c:pt>
                <c:pt idx="4">
                  <c:v>57.41</c:v>
                </c:pt>
                <c:pt idx="5">
                  <c:v>63.9</c:v>
                </c:pt>
                <c:pt idx="6">
                  <c:v>62.44</c:v>
                </c:pt>
                <c:pt idx="7">
                  <c:v>46.88</c:v>
                </c:pt>
                <c:pt idx="8">
                  <c:v>32.1</c:v>
                </c:pt>
                <c:pt idx="9">
                  <c:v>28.2</c:v>
                </c:pt>
                <c:pt idx="10">
                  <c:v>37.31</c:v>
                </c:pt>
                <c:pt idx="11">
                  <c:v>43.98</c:v>
                </c:pt>
                <c:pt idx="12">
                  <c:v>26.87</c:v>
                </c:pt>
                <c:pt idx="13">
                  <c:v>42.23</c:v>
                </c:pt>
                <c:pt idx="14">
                  <c:v>44.89</c:v>
                </c:pt>
                <c:pt idx="15">
                  <c:v>44.89</c:v>
                </c:pt>
                <c:pt idx="16">
                  <c:v>49.42</c:v>
                </c:pt>
                <c:pt idx="17">
                  <c:v>47.78</c:v>
                </c:pt>
                <c:pt idx="18">
                  <c:v>43.84</c:v>
                </c:pt>
                <c:pt idx="19">
                  <c:v>44.28</c:v>
                </c:pt>
                <c:pt idx="20">
                  <c:v>37.29</c:v>
                </c:pt>
                <c:pt idx="21">
                  <c:v>46.52</c:v>
                </c:pt>
                <c:pt idx="22">
                  <c:v>37.880000000000003</c:v>
                </c:pt>
                <c:pt idx="23">
                  <c:v>30.98</c:v>
                </c:pt>
                <c:pt idx="24">
                  <c:v>37.68</c:v>
                </c:pt>
                <c:pt idx="26">
                  <c:v>34.83</c:v>
                </c:pt>
                <c:pt idx="27">
                  <c:v>50.43</c:v>
                </c:pt>
                <c:pt idx="28">
                  <c:v>46.33</c:v>
                </c:pt>
                <c:pt idx="29">
                  <c:v>46.91</c:v>
                </c:pt>
                <c:pt idx="30">
                  <c:v>70.34</c:v>
                </c:pt>
                <c:pt idx="32">
                  <c:v>46.61</c:v>
                </c:pt>
                <c:pt idx="35">
                  <c:v>46.78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3-4FE9-8D4D-549011C5C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077496"/>
        <c:axId val="945080776"/>
      </c:scatterChart>
      <c:valAx>
        <c:axId val="945077496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080776"/>
        <c:crosses val="autoZero"/>
        <c:crossBetween val="midCat"/>
        <c:majorUnit val="0.22000000000000003"/>
      </c:valAx>
      <c:valAx>
        <c:axId val="94508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077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FWHM</a:t>
            </a:r>
            <a:r>
              <a:rPr lang="fr-FR" baseline="0"/>
              <a:t> [Fe VII] 6087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FWHM!$D$2:$D$37</c:f>
              <c:numCache>
                <c:formatCode>0.00</c:formatCode>
                <c:ptCount val="36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  <c:pt idx="35">
                  <c:v>4.7859100491841389E-2</c:v>
                </c:pt>
              </c:numCache>
            </c:numRef>
          </c:xVal>
          <c:yVal>
            <c:numRef>
              <c:f>FWHM!$I$2:$I$37</c:f>
              <c:numCache>
                <c:formatCode>General</c:formatCode>
                <c:ptCount val="36"/>
                <c:pt idx="0">
                  <c:v>102.58</c:v>
                </c:pt>
                <c:pt idx="1">
                  <c:v>99.91</c:v>
                </c:pt>
                <c:pt idx="2">
                  <c:v>96.53</c:v>
                </c:pt>
                <c:pt idx="3">
                  <c:v>92.32</c:v>
                </c:pt>
                <c:pt idx="4">
                  <c:v>91.97</c:v>
                </c:pt>
                <c:pt idx="5">
                  <c:v>86.72</c:v>
                </c:pt>
                <c:pt idx="6">
                  <c:v>86.94</c:v>
                </c:pt>
                <c:pt idx="7">
                  <c:v>79.06</c:v>
                </c:pt>
                <c:pt idx="8">
                  <c:v>78.5</c:v>
                </c:pt>
                <c:pt idx="9">
                  <c:v>100.7</c:v>
                </c:pt>
                <c:pt idx="10">
                  <c:v>106.41</c:v>
                </c:pt>
                <c:pt idx="11">
                  <c:v>118.63</c:v>
                </c:pt>
                <c:pt idx="12">
                  <c:v>120.82</c:v>
                </c:pt>
                <c:pt idx="13">
                  <c:v>122.27</c:v>
                </c:pt>
                <c:pt idx="14">
                  <c:v>120.04</c:v>
                </c:pt>
                <c:pt idx="15">
                  <c:v>125.99</c:v>
                </c:pt>
                <c:pt idx="16">
                  <c:v>128.38999999999999</c:v>
                </c:pt>
                <c:pt idx="17">
                  <c:v>97.38</c:v>
                </c:pt>
                <c:pt idx="18">
                  <c:v>88.22</c:v>
                </c:pt>
                <c:pt idx="19">
                  <c:v>85.67</c:v>
                </c:pt>
                <c:pt idx="20">
                  <c:v>88.67</c:v>
                </c:pt>
                <c:pt idx="21">
                  <c:v>83.82</c:v>
                </c:pt>
                <c:pt idx="22">
                  <c:v>74.3</c:v>
                </c:pt>
                <c:pt idx="23">
                  <c:v>80</c:v>
                </c:pt>
                <c:pt idx="24">
                  <c:v>74.86</c:v>
                </c:pt>
                <c:pt idx="25">
                  <c:v>93.76</c:v>
                </c:pt>
                <c:pt idx="26">
                  <c:v>99.57</c:v>
                </c:pt>
                <c:pt idx="27">
                  <c:v>98.07</c:v>
                </c:pt>
                <c:pt idx="28">
                  <c:v>99.31</c:v>
                </c:pt>
                <c:pt idx="29">
                  <c:v>90.06</c:v>
                </c:pt>
                <c:pt idx="30">
                  <c:v>83.13</c:v>
                </c:pt>
                <c:pt idx="31">
                  <c:v>84.7</c:v>
                </c:pt>
                <c:pt idx="32">
                  <c:v>89.57</c:v>
                </c:pt>
                <c:pt idx="35">
                  <c:v>78.930000000000007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44-4D73-A342-D706AB966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077496"/>
        <c:axId val="945080776"/>
      </c:scatterChart>
      <c:valAx>
        <c:axId val="945077496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080776"/>
        <c:crosses val="autoZero"/>
        <c:crossBetween val="midCat"/>
        <c:majorUnit val="0.25"/>
      </c:valAx>
      <c:valAx>
        <c:axId val="94508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077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FWHM</a:t>
            </a:r>
            <a:r>
              <a:rPr lang="fr-FR" baseline="0"/>
              <a:t> [Ca VIII] 5619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FWHM!$D$2:$D$37</c:f>
              <c:numCache>
                <c:formatCode>0.00</c:formatCode>
                <c:ptCount val="36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  <c:pt idx="35">
                  <c:v>4.7859100491841389E-2</c:v>
                </c:pt>
              </c:numCache>
            </c:numRef>
          </c:xVal>
          <c:yVal>
            <c:numRef>
              <c:f>FWHM!$J$2:$J$37</c:f>
              <c:numCache>
                <c:formatCode>General</c:formatCode>
                <c:ptCount val="36"/>
                <c:pt idx="0">
                  <c:v>84.38</c:v>
                </c:pt>
                <c:pt idx="1">
                  <c:v>84.54</c:v>
                </c:pt>
                <c:pt idx="2">
                  <c:v>83.69</c:v>
                </c:pt>
                <c:pt idx="3">
                  <c:v>79.819999999999993</c:v>
                </c:pt>
                <c:pt idx="4">
                  <c:v>81.34</c:v>
                </c:pt>
                <c:pt idx="5">
                  <c:v>64.11</c:v>
                </c:pt>
                <c:pt idx="6">
                  <c:v>75.83</c:v>
                </c:pt>
                <c:pt idx="7">
                  <c:v>60.15</c:v>
                </c:pt>
                <c:pt idx="8">
                  <c:v>67.540000000000006</c:v>
                </c:pt>
                <c:pt idx="9">
                  <c:v>78.78</c:v>
                </c:pt>
                <c:pt idx="10">
                  <c:v>96.99</c:v>
                </c:pt>
                <c:pt idx="11">
                  <c:v>91.82</c:v>
                </c:pt>
                <c:pt idx="12">
                  <c:v>78.02</c:v>
                </c:pt>
                <c:pt idx="13">
                  <c:v>85.83</c:v>
                </c:pt>
                <c:pt idx="14">
                  <c:v>73.87</c:v>
                </c:pt>
                <c:pt idx="15">
                  <c:v>77.88</c:v>
                </c:pt>
                <c:pt idx="16">
                  <c:v>79.540000000000006</c:v>
                </c:pt>
                <c:pt idx="17">
                  <c:v>69.64</c:v>
                </c:pt>
                <c:pt idx="18">
                  <c:v>71.53</c:v>
                </c:pt>
                <c:pt idx="19">
                  <c:v>67.989999999999995</c:v>
                </c:pt>
                <c:pt idx="20">
                  <c:v>58.6</c:v>
                </c:pt>
                <c:pt idx="21">
                  <c:v>71.69</c:v>
                </c:pt>
                <c:pt idx="22">
                  <c:v>66.099999999999994</c:v>
                </c:pt>
                <c:pt idx="23">
                  <c:v>75.58</c:v>
                </c:pt>
                <c:pt idx="24">
                  <c:v>83.94</c:v>
                </c:pt>
                <c:pt idx="25">
                  <c:v>76.13</c:v>
                </c:pt>
                <c:pt idx="26">
                  <c:v>92.58</c:v>
                </c:pt>
                <c:pt idx="27">
                  <c:v>86.24</c:v>
                </c:pt>
                <c:pt idx="28">
                  <c:v>90.95</c:v>
                </c:pt>
                <c:pt idx="29">
                  <c:v>88.23</c:v>
                </c:pt>
                <c:pt idx="32">
                  <c:v>85.62</c:v>
                </c:pt>
                <c:pt idx="35">
                  <c:v>74.430000000000007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34-4C6F-9298-4FF68D262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077496"/>
        <c:axId val="945080776"/>
      </c:scatterChart>
      <c:valAx>
        <c:axId val="945077496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080776"/>
        <c:crosses val="autoZero"/>
        <c:crossBetween val="midCat"/>
        <c:majorUnit val="0.25"/>
      </c:valAx>
      <c:valAx>
        <c:axId val="94508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077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FWHM</a:t>
            </a:r>
            <a:r>
              <a:rPr lang="fr-FR" baseline="0"/>
              <a:t> He I 7065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FWHM!$D$2:$D$37</c:f>
              <c:numCache>
                <c:formatCode>0.00</c:formatCode>
                <c:ptCount val="36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  <c:pt idx="35">
                  <c:v>4.7859100491841389E-2</c:v>
                </c:pt>
              </c:numCache>
            </c:numRef>
          </c:xVal>
          <c:yVal>
            <c:numRef>
              <c:f>FWHM!$L$2:$L$37</c:f>
              <c:numCache>
                <c:formatCode>General</c:formatCode>
                <c:ptCount val="36"/>
                <c:pt idx="0">
                  <c:v>73.95</c:v>
                </c:pt>
                <c:pt idx="1">
                  <c:v>74.25</c:v>
                </c:pt>
                <c:pt idx="2">
                  <c:v>76.17</c:v>
                </c:pt>
                <c:pt idx="3">
                  <c:v>81.66</c:v>
                </c:pt>
                <c:pt idx="4">
                  <c:v>83.85</c:v>
                </c:pt>
                <c:pt idx="5">
                  <c:v>91.35</c:v>
                </c:pt>
                <c:pt idx="6">
                  <c:v>79.349999999999994</c:v>
                </c:pt>
                <c:pt idx="7">
                  <c:v>73.17</c:v>
                </c:pt>
                <c:pt idx="8">
                  <c:v>62.23</c:v>
                </c:pt>
                <c:pt idx="9">
                  <c:v>57.24</c:v>
                </c:pt>
                <c:pt idx="10">
                  <c:v>59.67</c:v>
                </c:pt>
                <c:pt idx="11">
                  <c:v>55.36</c:v>
                </c:pt>
                <c:pt idx="12">
                  <c:v>59.44</c:v>
                </c:pt>
                <c:pt idx="13">
                  <c:v>59.35</c:v>
                </c:pt>
                <c:pt idx="14">
                  <c:v>58.28</c:v>
                </c:pt>
                <c:pt idx="15">
                  <c:v>62.62</c:v>
                </c:pt>
                <c:pt idx="16">
                  <c:v>58.96</c:v>
                </c:pt>
                <c:pt idx="17">
                  <c:v>62.72</c:v>
                </c:pt>
                <c:pt idx="18">
                  <c:v>60.63</c:v>
                </c:pt>
                <c:pt idx="19">
                  <c:v>63.02</c:v>
                </c:pt>
                <c:pt idx="20">
                  <c:v>70.319999999999993</c:v>
                </c:pt>
                <c:pt idx="21">
                  <c:v>69.67</c:v>
                </c:pt>
                <c:pt idx="22">
                  <c:v>67.86</c:v>
                </c:pt>
                <c:pt idx="23">
                  <c:v>60.96</c:v>
                </c:pt>
                <c:pt idx="24">
                  <c:v>63.4</c:v>
                </c:pt>
                <c:pt idx="25">
                  <c:v>63.1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4-4AAD-9D38-A7B489802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077496"/>
        <c:axId val="945080776"/>
      </c:scatterChart>
      <c:valAx>
        <c:axId val="945077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080776"/>
        <c:crosses val="autoZero"/>
        <c:crossBetween val="midCat"/>
      </c:valAx>
      <c:valAx>
        <c:axId val="94508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077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FWHM</a:t>
            </a:r>
            <a:r>
              <a:rPr lang="fr-FR" baseline="0"/>
              <a:t> He I 7065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FWHM!$D$2:$D$37</c:f>
              <c:numCache>
                <c:formatCode>0.00</c:formatCode>
                <c:ptCount val="36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  <c:pt idx="35">
                  <c:v>4.7859100491841389E-2</c:v>
                </c:pt>
              </c:numCache>
            </c:numRef>
          </c:xVal>
          <c:yVal>
            <c:numRef>
              <c:f>FWHM!$N$2:$N$37</c:f>
              <c:numCache>
                <c:formatCode>General</c:formatCode>
                <c:ptCount val="36"/>
                <c:pt idx="0">
                  <c:v>1.4858348402652199</c:v>
                </c:pt>
                <c:pt idx="1">
                  <c:v>1.470005939417937</c:v>
                </c:pt>
                <c:pt idx="2">
                  <c:v>1.4511335492474757</c:v>
                </c:pt>
                <c:pt idx="3">
                  <c:v>1.5254997197832989</c:v>
                </c:pt>
                <c:pt idx="4">
                  <c:v>1.5977515243902438</c:v>
                </c:pt>
                <c:pt idx="5">
                  <c:v>1.5467321368100235</c:v>
                </c:pt>
                <c:pt idx="6">
                  <c:v>1.5151804468206989</c:v>
                </c:pt>
                <c:pt idx="7">
                  <c:v>1.5027726432532349</c:v>
                </c:pt>
                <c:pt idx="8">
                  <c:v>1.7465618860510803</c:v>
                </c:pt>
                <c:pt idx="9">
                  <c:v>1.5635072384594373</c:v>
                </c:pt>
                <c:pt idx="10">
                  <c:v>1.731070496083551</c:v>
                </c:pt>
                <c:pt idx="11">
                  <c:v>1.6525373134328358</c:v>
                </c:pt>
                <c:pt idx="12">
                  <c:v>1.835701050030883</c:v>
                </c:pt>
                <c:pt idx="13">
                  <c:v>1.7790767386091129</c:v>
                </c:pt>
                <c:pt idx="14">
                  <c:v>1.6824480369515011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9B-4470-AAF5-B0CE2102D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077496"/>
        <c:axId val="945080776"/>
      </c:scatterChart>
      <c:valAx>
        <c:axId val="945077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080776"/>
        <c:crosses val="autoZero"/>
        <c:crossBetween val="midCat"/>
      </c:valAx>
      <c:valAx>
        <c:axId val="94508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077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'RV1'!$A$1:$A$33</c:f>
              <c:numCache>
                <c:formatCode>0.00</c:formatCode>
                <c:ptCount val="33"/>
                <c:pt idx="0">
                  <c:v>16.189691028343798</c:v>
                </c:pt>
                <c:pt idx="1">
                  <c:v>16.20721515577425</c:v>
                </c:pt>
                <c:pt idx="2">
                  <c:v>16.218919184820813</c:v>
                </c:pt>
                <c:pt idx="3">
                  <c:v>16.252903841649257</c:v>
                </c:pt>
                <c:pt idx="4">
                  <c:v>16.255221480440181</c:v>
                </c:pt>
                <c:pt idx="5">
                  <c:v>16.289168423518586</c:v>
                </c:pt>
                <c:pt idx="6">
                  <c:v>16.30786519091135</c:v>
                </c:pt>
                <c:pt idx="7">
                  <c:v>16.324230733192842</c:v>
                </c:pt>
                <c:pt idx="8">
                  <c:v>16.385706254391916</c:v>
                </c:pt>
                <c:pt idx="9">
                  <c:v>16.455795736706232</c:v>
                </c:pt>
                <c:pt idx="10">
                  <c:v>16.472154720074862</c:v>
                </c:pt>
                <c:pt idx="11">
                  <c:v>16.517771726399761</c:v>
                </c:pt>
                <c:pt idx="12">
                  <c:v>16.554022019208148</c:v>
                </c:pt>
                <c:pt idx="13">
                  <c:v>16.569266807215051</c:v>
                </c:pt>
                <c:pt idx="14">
                  <c:v>16.585712344811515</c:v>
                </c:pt>
                <c:pt idx="15">
                  <c:v>16.605581986413643</c:v>
                </c:pt>
                <c:pt idx="16">
                  <c:v>16.624272312016799</c:v>
                </c:pt>
                <c:pt idx="17">
                  <c:v>16.645299484657009</c:v>
                </c:pt>
                <c:pt idx="18">
                  <c:v>16.653452565003644</c:v>
                </c:pt>
                <c:pt idx="19">
                  <c:v>16.685004567814698</c:v>
                </c:pt>
                <c:pt idx="20">
                  <c:v>16.722511829468232</c:v>
                </c:pt>
                <c:pt idx="21">
                  <c:v>16.856452096509848</c:v>
                </c:pt>
                <c:pt idx="22">
                  <c:v>16.890318692902436</c:v>
                </c:pt>
                <c:pt idx="23">
                  <c:v>16.930055282267595</c:v>
                </c:pt>
                <c:pt idx="24">
                  <c:v>16.947702389318547</c:v>
                </c:pt>
                <c:pt idx="25">
                  <c:v>16.993519442492236</c:v>
                </c:pt>
                <c:pt idx="26">
                  <c:v>17.013139376903393</c:v>
                </c:pt>
                <c:pt idx="27">
                  <c:v>17.063415553993874</c:v>
                </c:pt>
                <c:pt idx="28">
                  <c:v>17.084504450691103</c:v>
                </c:pt>
                <c:pt idx="29">
                  <c:v>17.094939447177133</c:v>
                </c:pt>
                <c:pt idx="30">
                  <c:v>17.116056102131864</c:v>
                </c:pt>
                <c:pt idx="31">
                  <c:v>17.149997189037446</c:v>
                </c:pt>
                <c:pt idx="32">
                  <c:v>17.16285910049184</c:v>
                </c:pt>
              </c:numCache>
            </c:numRef>
          </c:xVal>
          <c:yVal>
            <c:numRef>
              <c:f>'RV1'!$I$1:$I$33</c:f>
              <c:numCache>
                <c:formatCode>0.00</c:formatCode>
                <c:ptCount val="33"/>
                <c:pt idx="0">
                  <c:v>6.04118646659178</c:v>
                </c:pt>
                <c:pt idx="1">
                  <c:v>4.4538702436520303</c:v>
                </c:pt>
                <c:pt idx="2">
                  <c:v>4.5569083150753196</c:v>
                </c:pt>
                <c:pt idx="3">
                  <c:v>11.5206792869068</c:v>
                </c:pt>
                <c:pt idx="4">
                  <c:v>12.1017528831124</c:v>
                </c:pt>
                <c:pt idx="5">
                  <c:v>20.7256607449287</c:v>
                </c:pt>
                <c:pt idx="6">
                  <c:v>35.427110813333002</c:v>
                </c:pt>
                <c:pt idx="7">
                  <c:v>31.566684570769802</c:v>
                </c:pt>
                <c:pt idx="8">
                  <c:v>19.151118022970099</c:v>
                </c:pt>
                <c:pt idx="9">
                  <c:v>20.4070679225985</c:v>
                </c:pt>
                <c:pt idx="10">
                  <c:v>20.937983540917401</c:v>
                </c:pt>
                <c:pt idx="11">
                  <c:v>22.657705144186</c:v>
                </c:pt>
                <c:pt idx="12">
                  <c:v>21.375864205779099</c:v>
                </c:pt>
                <c:pt idx="13">
                  <c:v>20.025754540020099</c:v>
                </c:pt>
                <c:pt idx="14">
                  <c:v>21.559291164419601</c:v>
                </c:pt>
                <c:pt idx="15">
                  <c:v>20.6755322028161</c:v>
                </c:pt>
                <c:pt idx="16">
                  <c:v>21.737778067014801</c:v>
                </c:pt>
                <c:pt idx="17">
                  <c:v>22.5606563865087</c:v>
                </c:pt>
                <c:pt idx="18">
                  <c:v>25.253908609528899</c:v>
                </c:pt>
                <c:pt idx="19">
                  <c:v>25.803434405334698</c:v>
                </c:pt>
                <c:pt idx="20">
                  <c:v>27.625895581370699</c:v>
                </c:pt>
                <c:pt idx="21">
                  <c:v>35.7876080689893</c:v>
                </c:pt>
                <c:pt idx="22">
                  <c:v>36.909247081329902</c:v>
                </c:pt>
                <c:pt idx="23">
                  <c:v>39.720375792216302</c:v>
                </c:pt>
                <c:pt idx="24">
                  <c:v>42.074297345743403</c:v>
                </c:pt>
                <c:pt idx="25">
                  <c:v>38.144080594506804</c:v>
                </c:pt>
                <c:pt idx="26">
                  <c:v>30.410963507362101</c:v>
                </c:pt>
                <c:pt idx="27">
                  <c:v>17.654889724799499</c:v>
                </c:pt>
                <c:pt idx="28">
                  <c:v>16.380928640613998</c:v>
                </c:pt>
                <c:pt idx="29">
                  <c:v>13.275324340817599</c:v>
                </c:pt>
                <c:pt idx="30">
                  <c:v>9.4990803694804899</c:v>
                </c:pt>
                <c:pt idx="31">
                  <c:v>4.53528163625134</c:v>
                </c:pt>
                <c:pt idx="32">
                  <c:v>2.2251638332922901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32-4B1D-A8C4-50EC9D6DF94F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'RV1'!$A$1:$A$33</c:f>
              <c:numCache>
                <c:formatCode>0.00</c:formatCode>
                <c:ptCount val="33"/>
                <c:pt idx="0">
                  <c:v>16.189691028343798</c:v>
                </c:pt>
                <c:pt idx="1">
                  <c:v>16.20721515577425</c:v>
                </c:pt>
                <c:pt idx="2">
                  <c:v>16.218919184820813</c:v>
                </c:pt>
                <c:pt idx="3">
                  <c:v>16.252903841649257</c:v>
                </c:pt>
                <c:pt idx="4">
                  <c:v>16.255221480440181</c:v>
                </c:pt>
                <c:pt idx="5">
                  <c:v>16.289168423518586</c:v>
                </c:pt>
                <c:pt idx="6">
                  <c:v>16.30786519091135</c:v>
                </c:pt>
                <c:pt idx="7">
                  <c:v>16.324230733192842</c:v>
                </c:pt>
                <c:pt idx="8">
                  <c:v>16.385706254391916</c:v>
                </c:pt>
                <c:pt idx="9">
                  <c:v>16.455795736706232</c:v>
                </c:pt>
                <c:pt idx="10">
                  <c:v>16.472154720074862</c:v>
                </c:pt>
                <c:pt idx="11">
                  <c:v>16.517771726399761</c:v>
                </c:pt>
                <c:pt idx="12">
                  <c:v>16.554022019208148</c:v>
                </c:pt>
                <c:pt idx="13">
                  <c:v>16.569266807215051</c:v>
                </c:pt>
                <c:pt idx="14">
                  <c:v>16.585712344811515</c:v>
                </c:pt>
                <c:pt idx="15">
                  <c:v>16.605581986413643</c:v>
                </c:pt>
                <c:pt idx="16">
                  <c:v>16.624272312016799</c:v>
                </c:pt>
                <c:pt idx="17">
                  <c:v>16.645299484657009</c:v>
                </c:pt>
                <c:pt idx="18">
                  <c:v>16.653452565003644</c:v>
                </c:pt>
                <c:pt idx="19">
                  <c:v>16.685004567814698</c:v>
                </c:pt>
                <c:pt idx="20">
                  <c:v>16.722511829468232</c:v>
                </c:pt>
                <c:pt idx="21">
                  <c:v>16.856452096509848</c:v>
                </c:pt>
                <c:pt idx="22">
                  <c:v>16.890318692902436</c:v>
                </c:pt>
                <c:pt idx="23">
                  <c:v>16.930055282267595</c:v>
                </c:pt>
                <c:pt idx="24">
                  <c:v>16.947702389318547</c:v>
                </c:pt>
                <c:pt idx="25">
                  <c:v>16.993519442492236</c:v>
                </c:pt>
                <c:pt idx="26">
                  <c:v>17.013139376903393</c:v>
                </c:pt>
                <c:pt idx="27">
                  <c:v>17.063415553993874</c:v>
                </c:pt>
                <c:pt idx="28">
                  <c:v>17.084504450691103</c:v>
                </c:pt>
                <c:pt idx="29">
                  <c:v>17.094939447177133</c:v>
                </c:pt>
                <c:pt idx="30">
                  <c:v>17.116056102131864</c:v>
                </c:pt>
                <c:pt idx="31">
                  <c:v>17.149997189037446</c:v>
                </c:pt>
                <c:pt idx="32">
                  <c:v>17.16285910049184</c:v>
                </c:pt>
              </c:numCache>
            </c:numRef>
          </c:xVal>
          <c:yVal>
            <c:numRef>
              <c:f>'RV1'!$K$1:$K$33</c:f>
              <c:numCache>
                <c:formatCode>0.00</c:formatCode>
                <c:ptCount val="33"/>
                <c:pt idx="0">
                  <c:v>0.75560338992341203</c:v>
                </c:pt>
                <c:pt idx="1">
                  <c:v>-1.2306034770110701</c:v>
                </c:pt>
                <c:pt idx="2">
                  <c:v>1.32639291038542</c:v>
                </c:pt>
                <c:pt idx="3">
                  <c:v>15.3065875802889</c:v>
                </c:pt>
                <c:pt idx="4">
                  <c:v>16.1857457938425</c:v>
                </c:pt>
                <c:pt idx="5">
                  <c:v>30.467486208763798</c:v>
                </c:pt>
                <c:pt idx="6">
                  <c:v>27.115161826840801</c:v>
                </c:pt>
                <c:pt idx="7">
                  <c:v>25.2088296806823</c:v>
                </c:pt>
                <c:pt idx="8">
                  <c:v>20.5449044732526</c:v>
                </c:pt>
                <c:pt idx="9">
                  <c:v>21.2312788916967</c:v>
                </c:pt>
                <c:pt idx="10">
                  <c:v>21.3303459673504</c:v>
                </c:pt>
                <c:pt idx="11">
                  <c:v>21.2400634700215</c:v>
                </c:pt>
                <c:pt idx="12">
                  <c:v>20.8045659453737</c:v>
                </c:pt>
                <c:pt idx="13">
                  <c:v>20.710231102982</c:v>
                </c:pt>
                <c:pt idx="14">
                  <c:v>21.0727801659338</c:v>
                </c:pt>
                <c:pt idx="15">
                  <c:v>21.299244187125002</c:v>
                </c:pt>
                <c:pt idx="16">
                  <c:v>21.2174868905634</c:v>
                </c:pt>
                <c:pt idx="17">
                  <c:v>26.020159968195099</c:v>
                </c:pt>
                <c:pt idx="18">
                  <c:v>27.397617325114702</c:v>
                </c:pt>
                <c:pt idx="19">
                  <c:v>32.869206852422003</c:v>
                </c:pt>
                <c:pt idx="20">
                  <c:v>26.4516022342338</c:v>
                </c:pt>
                <c:pt idx="21">
                  <c:v>39.154359998394199</c:v>
                </c:pt>
                <c:pt idx="22">
                  <c:v>37.840205024043499</c:v>
                </c:pt>
                <c:pt idx="23">
                  <c:v>39.056990570091799</c:v>
                </c:pt>
                <c:pt idx="24">
                  <c:v>40.674889245173397</c:v>
                </c:pt>
                <c:pt idx="25">
                  <c:v>32.407687078663997</c:v>
                </c:pt>
                <c:pt idx="26">
                  <c:v>31.413900970353598</c:v>
                </c:pt>
                <c:pt idx="27">
                  <c:v>19.021001696137098</c:v>
                </c:pt>
                <c:pt idx="28">
                  <c:v>16.549596855650002</c:v>
                </c:pt>
                <c:pt idx="29">
                  <c:v>13.737844234008501</c:v>
                </c:pt>
                <c:pt idx="30">
                  <c:v>9.0827387742477601</c:v>
                </c:pt>
                <c:pt idx="31">
                  <c:v>1.25471016421287</c:v>
                </c:pt>
                <c:pt idx="32">
                  <c:v>5.7785894993106303E-2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32-4B1D-A8C4-50EC9D6DF94F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'RV1'!$A$1:$A$33</c:f>
              <c:numCache>
                <c:formatCode>0.00</c:formatCode>
                <c:ptCount val="33"/>
                <c:pt idx="0">
                  <c:v>16.189691028343798</c:v>
                </c:pt>
                <c:pt idx="1">
                  <c:v>16.20721515577425</c:v>
                </c:pt>
                <c:pt idx="2">
                  <c:v>16.218919184820813</c:v>
                </c:pt>
                <c:pt idx="3">
                  <c:v>16.252903841649257</c:v>
                </c:pt>
                <c:pt idx="4">
                  <c:v>16.255221480440181</c:v>
                </c:pt>
                <c:pt idx="5">
                  <c:v>16.289168423518586</c:v>
                </c:pt>
                <c:pt idx="6">
                  <c:v>16.30786519091135</c:v>
                </c:pt>
                <c:pt idx="7">
                  <c:v>16.324230733192842</c:v>
                </c:pt>
                <c:pt idx="8">
                  <c:v>16.385706254391916</c:v>
                </c:pt>
                <c:pt idx="9">
                  <c:v>16.455795736706232</c:v>
                </c:pt>
                <c:pt idx="10">
                  <c:v>16.472154720074862</c:v>
                </c:pt>
                <c:pt idx="11">
                  <c:v>16.517771726399761</c:v>
                </c:pt>
                <c:pt idx="12">
                  <c:v>16.554022019208148</c:v>
                </c:pt>
                <c:pt idx="13">
                  <c:v>16.569266807215051</c:v>
                </c:pt>
                <c:pt idx="14">
                  <c:v>16.585712344811515</c:v>
                </c:pt>
                <c:pt idx="15">
                  <c:v>16.605581986413643</c:v>
                </c:pt>
                <c:pt idx="16">
                  <c:v>16.624272312016799</c:v>
                </c:pt>
                <c:pt idx="17">
                  <c:v>16.645299484657009</c:v>
                </c:pt>
                <c:pt idx="18">
                  <c:v>16.653452565003644</c:v>
                </c:pt>
                <c:pt idx="19">
                  <c:v>16.685004567814698</c:v>
                </c:pt>
                <c:pt idx="20">
                  <c:v>16.722511829468232</c:v>
                </c:pt>
                <c:pt idx="21">
                  <c:v>16.856452096509848</c:v>
                </c:pt>
                <c:pt idx="22">
                  <c:v>16.890318692902436</c:v>
                </c:pt>
                <c:pt idx="23">
                  <c:v>16.930055282267595</c:v>
                </c:pt>
                <c:pt idx="24">
                  <c:v>16.947702389318547</c:v>
                </c:pt>
                <c:pt idx="25">
                  <c:v>16.993519442492236</c:v>
                </c:pt>
                <c:pt idx="26">
                  <c:v>17.013139376903393</c:v>
                </c:pt>
                <c:pt idx="27">
                  <c:v>17.063415553993874</c:v>
                </c:pt>
                <c:pt idx="28">
                  <c:v>17.084504450691103</c:v>
                </c:pt>
                <c:pt idx="29">
                  <c:v>17.094939447177133</c:v>
                </c:pt>
                <c:pt idx="30">
                  <c:v>17.116056102131864</c:v>
                </c:pt>
                <c:pt idx="31">
                  <c:v>17.149997189037446</c:v>
                </c:pt>
                <c:pt idx="32">
                  <c:v>17.16285910049184</c:v>
                </c:pt>
              </c:numCache>
            </c:numRef>
          </c:xVal>
          <c:yVal>
            <c:numRef>
              <c:f>'RV1'!$N$1:$N$33</c:f>
              <c:numCache>
                <c:formatCode>0.00</c:formatCode>
                <c:ptCount val="33"/>
                <c:pt idx="0">
                  <c:v>3.9881557879061398</c:v>
                </c:pt>
                <c:pt idx="1">
                  <c:v>1.7151317709910101</c:v>
                </c:pt>
                <c:pt idx="2">
                  <c:v>4.3701906951374401</c:v>
                </c:pt>
                <c:pt idx="3">
                  <c:v>9.9501457671664308</c:v>
                </c:pt>
                <c:pt idx="4">
                  <c:v>10.258564348586001</c:v>
                </c:pt>
                <c:pt idx="8">
                  <c:v>15.910383584213299</c:v>
                </c:pt>
                <c:pt idx="9">
                  <c:v>15.361122088147701</c:v>
                </c:pt>
                <c:pt idx="10">
                  <c:v>13.8420942802227</c:v>
                </c:pt>
                <c:pt idx="11">
                  <c:v>18.160795584589501</c:v>
                </c:pt>
                <c:pt idx="12">
                  <c:v>10.9321081965844</c:v>
                </c:pt>
                <c:pt idx="13">
                  <c:v>13.923842604563299</c:v>
                </c:pt>
                <c:pt idx="14">
                  <c:v>17.843180883585401</c:v>
                </c:pt>
                <c:pt idx="15">
                  <c:v>14.9147081119765</c:v>
                </c:pt>
                <c:pt idx="16">
                  <c:v>14.995779591511999</c:v>
                </c:pt>
                <c:pt idx="17">
                  <c:v>18.7954515463055</c:v>
                </c:pt>
                <c:pt idx="18">
                  <c:v>19.799928942280498</c:v>
                </c:pt>
                <c:pt idx="19">
                  <c:v>20.450177654182198</c:v>
                </c:pt>
                <c:pt idx="20">
                  <c:v>23.346886470965401</c:v>
                </c:pt>
                <c:pt idx="21">
                  <c:v>34.304123078438103</c:v>
                </c:pt>
                <c:pt idx="22">
                  <c:v>33.4506989893382</c:v>
                </c:pt>
                <c:pt idx="25">
                  <c:v>27.655824780720899</c:v>
                </c:pt>
                <c:pt idx="26">
                  <c:v>21.7857787175924</c:v>
                </c:pt>
                <c:pt idx="27">
                  <c:v>19.489620529699899</c:v>
                </c:pt>
                <c:pt idx="28">
                  <c:v>12.970763748549</c:v>
                </c:pt>
                <c:pt idx="29">
                  <c:v>16.616523955142899</c:v>
                </c:pt>
                <c:pt idx="31">
                  <c:v>2.8876359702096899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32-4B1D-A8C4-50EC9D6DF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7800816"/>
        <c:axId val="857801144"/>
      </c:scatterChart>
      <c:valAx>
        <c:axId val="857800816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7801144"/>
        <c:crosses val="autoZero"/>
        <c:crossBetween val="midCat"/>
      </c:valAx>
      <c:valAx>
        <c:axId val="85780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7800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'RV1'!$A$1:$A$33</c:f>
              <c:numCache>
                <c:formatCode>0.00</c:formatCode>
                <c:ptCount val="33"/>
                <c:pt idx="0">
                  <c:v>16.189691028343798</c:v>
                </c:pt>
                <c:pt idx="1">
                  <c:v>16.20721515577425</c:v>
                </c:pt>
                <c:pt idx="2">
                  <c:v>16.218919184820813</c:v>
                </c:pt>
                <c:pt idx="3">
                  <c:v>16.252903841649257</c:v>
                </c:pt>
                <c:pt idx="4">
                  <c:v>16.255221480440181</c:v>
                </c:pt>
                <c:pt idx="5">
                  <c:v>16.289168423518586</c:v>
                </c:pt>
                <c:pt idx="6">
                  <c:v>16.30786519091135</c:v>
                </c:pt>
                <c:pt idx="7">
                  <c:v>16.324230733192842</c:v>
                </c:pt>
                <c:pt idx="8">
                  <c:v>16.385706254391916</c:v>
                </c:pt>
                <c:pt idx="9">
                  <c:v>16.455795736706232</c:v>
                </c:pt>
                <c:pt idx="10">
                  <c:v>16.472154720074862</c:v>
                </c:pt>
                <c:pt idx="11">
                  <c:v>16.517771726399761</c:v>
                </c:pt>
                <c:pt idx="12">
                  <c:v>16.554022019208148</c:v>
                </c:pt>
                <c:pt idx="13">
                  <c:v>16.569266807215051</c:v>
                </c:pt>
                <c:pt idx="14">
                  <c:v>16.585712344811515</c:v>
                </c:pt>
                <c:pt idx="15">
                  <c:v>16.605581986413643</c:v>
                </c:pt>
                <c:pt idx="16">
                  <c:v>16.624272312016799</c:v>
                </c:pt>
                <c:pt idx="17">
                  <c:v>16.645299484657009</c:v>
                </c:pt>
                <c:pt idx="18">
                  <c:v>16.653452565003644</c:v>
                </c:pt>
                <c:pt idx="19">
                  <c:v>16.685004567814698</c:v>
                </c:pt>
                <c:pt idx="20">
                  <c:v>16.722511829468232</c:v>
                </c:pt>
                <c:pt idx="21">
                  <c:v>16.856452096509848</c:v>
                </c:pt>
                <c:pt idx="22">
                  <c:v>16.890318692902436</c:v>
                </c:pt>
                <c:pt idx="23">
                  <c:v>16.930055282267595</c:v>
                </c:pt>
                <c:pt idx="24">
                  <c:v>16.947702389318547</c:v>
                </c:pt>
                <c:pt idx="25">
                  <c:v>16.993519442492236</c:v>
                </c:pt>
                <c:pt idx="26">
                  <c:v>17.013139376903393</c:v>
                </c:pt>
                <c:pt idx="27">
                  <c:v>17.063415553993874</c:v>
                </c:pt>
                <c:pt idx="28">
                  <c:v>17.084504450691103</c:v>
                </c:pt>
                <c:pt idx="29">
                  <c:v>17.094939447177133</c:v>
                </c:pt>
                <c:pt idx="30">
                  <c:v>17.116056102131864</c:v>
                </c:pt>
                <c:pt idx="31">
                  <c:v>17.149997189037446</c:v>
                </c:pt>
                <c:pt idx="32">
                  <c:v>17.16285910049184</c:v>
                </c:pt>
              </c:numCache>
            </c:numRef>
          </c:xVal>
          <c:yVal>
            <c:numRef>
              <c:f>'RV1'!$J$1:$J$33</c:f>
              <c:numCache>
                <c:formatCode>0.00</c:formatCode>
                <c:ptCount val="33"/>
                <c:pt idx="0">
                  <c:v>2.6504339127343202</c:v>
                </c:pt>
                <c:pt idx="1">
                  <c:v>0.31344043137993799</c:v>
                </c:pt>
                <c:pt idx="2">
                  <c:v>-0.219429839315046</c:v>
                </c:pt>
                <c:pt idx="3">
                  <c:v>3.5236528527420701</c:v>
                </c:pt>
                <c:pt idx="4">
                  <c:v>3.2628857888238398</c:v>
                </c:pt>
                <c:pt idx="5">
                  <c:v>10.2264401329424</c:v>
                </c:pt>
                <c:pt idx="6">
                  <c:v>11.167816036459101</c:v>
                </c:pt>
                <c:pt idx="7">
                  <c:v>9.7568509433612203</c:v>
                </c:pt>
                <c:pt idx="8">
                  <c:v>10.9357871730592</c:v>
                </c:pt>
                <c:pt idx="9">
                  <c:v>9.9679106433217495</c:v>
                </c:pt>
                <c:pt idx="10">
                  <c:v>10.282111747669299</c:v>
                </c:pt>
                <c:pt idx="11">
                  <c:v>10.4669934348219</c:v>
                </c:pt>
                <c:pt idx="12">
                  <c:v>9.2212541339656493</c:v>
                </c:pt>
                <c:pt idx="13">
                  <c:v>9.5885514154832006</c:v>
                </c:pt>
                <c:pt idx="14">
                  <c:v>11.6777841514151</c:v>
                </c:pt>
                <c:pt idx="15">
                  <c:v>10.621113500060099</c:v>
                </c:pt>
                <c:pt idx="16">
                  <c:v>10.2668577433005</c:v>
                </c:pt>
                <c:pt idx="17">
                  <c:v>15.1081968017245</c:v>
                </c:pt>
                <c:pt idx="18">
                  <c:v>16.701901125329201</c:v>
                </c:pt>
                <c:pt idx="19">
                  <c:v>16.1580047097457</c:v>
                </c:pt>
                <c:pt idx="20">
                  <c:v>19.7689197349377</c:v>
                </c:pt>
                <c:pt idx="21">
                  <c:v>30.217703085674501</c:v>
                </c:pt>
                <c:pt idx="22">
                  <c:v>26.276732567839598</c:v>
                </c:pt>
                <c:pt idx="23">
                  <c:v>25.904672222328301</c:v>
                </c:pt>
                <c:pt idx="24">
                  <c:v>26.950180056462798</c:v>
                </c:pt>
                <c:pt idx="25">
                  <c:v>23.106390973059799</c:v>
                </c:pt>
                <c:pt idx="26">
                  <c:v>21.5841137451111</c:v>
                </c:pt>
                <c:pt idx="27">
                  <c:v>14.2466626578769</c:v>
                </c:pt>
                <c:pt idx="28">
                  <c:v>13.685158445769</c:v>
                </c:pt>
                <c:pt idx="32">
                  <c:v>-4.05513867671461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82-4A38-BB54-CB905672101C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'RV1'!$A$1:$A$33</c:f>
              <c:numCache>
                <c:formatCode>0.00</c:formatCode>
                <c:ptCount val="33"/>
                <c:pt idx="0">
                  <c:v>16.189691028343798</c:v>
                </c:pt>
                <c:pt idx="1">
                  <c:v>16.20721515577425</c:v>
                </c:pt>
                <c:pt idx="2">
                  <c:v>16.218919184820813</c:v>
                </c:pt>
                <c:pt idx="3">
                  <c:v>16.252903841649257</c:v>
                </c:pt>
                <c:pt idx="4">
                  <c:v>16.255221480440181</c:v>
                </c:pt>
                <c:pt idx="5">
                  <c:v>16.289168423518586</c:v>
                </c:pt>
                <c:pt idx="6">
                  <c:v>16.30786519091135</c:v>
                </c:pt>
                <c:pt idx="7">
                  <c:v>16.324230733192842</c:v>
                </c:pt>
                <c:pt idx="8">
                  <c:v>16.385706254391916</c:v>
                </c:pt>
                <c:pt idx="9">
                  <c:v>16.455795736706232</c:v>
                </c:pt>
                <c:pt idx="10">
                  <c:v>16.472154720074862</c:v>
                </c:pt>
                <c:pt idx="11">
                  <c:v>16.517771726399761</c:v>
                </c:pt>
                <c:pt idx="12">
                  <c:v>16.554022019208148</c:v>
                </c:pt>
                <c:pt idx="13">
                  <c:v>16.569266807215051</c:v>
                </c:pt>
                <c:pt idx="14">
                  <c:v>16.585712344811515</c:v>
                </c:pt>
                <c:pt idx="15">
                  <c:v>16.605581986413643</c:v>
                </c:pt>
                <c:pt idx="16">
                  <c:v>16.624272312016799</c:v>
                </c:pt>
                <c:pt idx="17">
                  <c:v>16.645299484657009</c:v>
                </c:pt>
                <c:pt idx="18">
                  <c:v>16.653452565003644</c:v>
                </c:pt>
                <c:pt idx="19">
                  <c:v>16.685004567814698</c:v>
                </c:pt>
                <c:pt idx="20">
                  <c:v>16.722511829468232</c:v>
                </c:pt>
                <c:pt idx="21">
                  <c:v>16.856452096509848</c:v>
                </c:pt>
                <c:pt idx="22">
                  <c:v>16.890318692902436</c:v>
                </c:pt>
                <c:pt idx="23">
                  <c:v>16.930055282267595</c:v>
                </c:pt>
                <c:pt idx="24">
                  <c:v>16.947702389318547</c:v>
                </c:pt>
                <c:pt idx="25">
                  <c:v>16.993519442492236</c:v>
                </c:pt>
                <c:pt idx="26">
                  <c:v>17.013139376903393</c:v>
                </c:pt>
                <c:pt idx="27">
                  <c:v>17.063415553993874</c:v>
                </c:pt>
                <c:pt idx="28">
                  <c:v>17.084504450691103</c:v>
                </c:pt>
                <c:pt idx="29">
                  <c:v>17.094939447177133</c:v>
                </c:pt>
                <c:pt idx="30">
                  <c:v>17.116056102131864</c:v>
                </c:pt>
                <c:pt idx="31">
                  <c:v>17.149997189037446</c:v>
                </c:pt>
                <c:pt idx="32">
                  <c:v>17.16285910049184</c:v>
                </c:pt>
              </c:numCache>
            </c:numRef>
          </c:xVal>
          <c:yVal>
            <c:numRef>
              <c:f>'RV1'!$M$1:$M$33</c:f>
              <c:numCache>
                <c:formatCode>0.00</c:formatCode>
                <c:ptCount val="33"/>
                <c:pt idx="0">
                  <c:v>2.03270856578717</c:v>
                </c:pt>
                <c:pt idx="1">
                  <c:v>-6.6660546391860406E-2</c:v>
                </c:pt>
                <c:pt idx="2">
                  <c:v>1.44586697770493</c:v>
                </c:pt>
                <c:pt idx="3">
                  <c:v>7.9459104394974496</c:v>
                </c:pt>
                <c:pt idx="4">
                  <c:v>8.4489333009302907</c:v>
                </c:pt>
                <c:pt idx="5">
                  <c:v>21.691181441153098</c:v>
                </c:pt>
                <c:pt idx="6">
                  <c:v>19.991862543782698</c:v>
                </c:pt>
                <c:pt idx="7">
                  <c:v>17.697083616536599</c:v>
                </c:pt>
                <c:pt idx="8">
                  <c:v>11.4133479511717</c:v>
                </c:pt>
                <c:pt idx="9">
                  <c:v>12.7940953089799</c:v>
                </c:pt>
                <c:pt idx="10">
                  <c:v>11.6270660103123</c:v>
                </c:pt>
                <c:pt idx="11">
                  <c:v>12.681387330486301</c:v>
                </c:pt>
                <c:pt idx="12">
                  <c:v>12.7773200250495</c:v>
                </c:pt>
                <c:pt idx="13">
                  <c:v>12.1572305400371</c:v>
                </c:pt>
                <c:pt idx="14">
                  <c:v>13.894135371590901</c:v>
                </c:pt>
                <c:pt idx="15">
                  <c:v>11.679947470978499</c:v>
                </c:pt>
                <c:pt idx="16">
                  <c:v>13.560249938893399</c:v>
                </c:pt>
                <c:pt idx="17">
                  <c:v>15.234289547600101</c:v>
                </c:pt>
                <c:pt idx="18">
                  <c:v>18.3210841117446</c:v>
                </c:pt>
                <c:pt idx="19">
                  <c:v>16.718819701616301</c:v>
                </c:pt>
                <c:pt idx="20">
                  <c:v>20.461509326035198</c:v>
                </c:pt>
                <c:pt idx="21">
                  <c:v>28.072899205363299</c:v>
                </c:pt>
                <c:pt idx="22">
                  <c:v>25.929242329443799</c:v>
                </c:pt>
                <c:pt idx="23">
                  <c:v>24.739149673499998</c:v>
                </c:pt>
                <c:pt idx="24">
                  <c:v>23.386744812204601</c:v>
                </c:pt>
                <c:pt idx="25">
                  <c:v>24.009377188842301</c:v>
                </c:pt>
                <c:pt idx="26">
                  <c:v>18.883743771120798</c:v>
                </c:pt>
                <c:pt idx="27">
                  <c:v>14.988581324739</c:v>
                </c:pt>
                <c:pt idx="28">
                  <c:v>13.6654091100879</c:v>
                </c:pt>
                <c:pt idx="29">
                  <c:v>10.6562797410493</c:v>
                </c:pt>
                <c:pt idx="30">
                  <c:v>7.7910529623227296</c:v>
                </c:pt>
                <c:pt idx="31">
                  <c:v>-1.3360071770534001</c:v>
                </c:pt>
                <c:pt idx="32">
                  <c:v>-3.6949758570399398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82-4A38-BB54-CB905672101C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'RV1'!$A$1:$A$33</c:f>
              <c:numCache>
                <c:formatCode>0.00</c:formatCode>
                <c:ptCount val="33"/>
                <c:pt idx="0">
                  <c:v>16.189691028343798</c:v>
                </c:pt>
                <c:pt idx="1">
                  <c:v>16.20721515577425</c:v>
                </c:pt>
                <c:pt idx="2">
                  <c:v>16.218919184820813</c:v>
                </c:pt>
                <c:pt idx="3">
                  <c:v>16.252903841649257</c:v>
                </c:pt>
                <c:pt idx="4">
                  <c:v>16.255221480440181</c:v>
                </c:pt>
                <c:pt idx="5">
                  <c:v>16.289168423518586</c:v>
                </c:pt>
                <c:pt idx="6">
                  <c:v>16.30786519091135</c:v>
                </c:pt>
                <c:pt idx="7">
                  <c:v>16.324230733192842</c:v>
                </c:pt>
                <c:pt idx="8">
                  <c:v>16.385706254391916</c:v>
                </c:pt>
                <c:pt idx="9">
                  <c:v>16.455795736706232</c:v>
                </c:pt>
                <c:pt idx="10">
                  <c:v>16.472154720074862</c:v>
                </c:pt>
                <c:pt idx="11">
                  <c:v>16.517771726399761</c:v>
                </c:pt>
                <c:pt idx="12">
                  <c:v>16.554022019208148</c:v>
                </c:pt>
                <c:pt idx="13">
                  <c:v>16.569266807215051</c:v>
                </c:pt>
                <c:pt idx="14">
                  <c:v>16.585712344811515</c:v>
                </c:pt>
                <c:pt idx="15">
                  <c:v>16.605581986413643</c:v>
                </c:pt>
                <c:pt idx="16">
                  <c:v>16.624272312016799</c:v>
                </c:pt>
                <c:pt idx="17">
                  <c:v>16.645299484657009</c:v>
                </c:pt>
                <c:pt idx="18">
                  <c:v>16.653452565003644</c:v>
                </c:pt>
                <c:pt idx="19">
                  <c:v>16.685004567814698</c:v>
                </c:pt>
                <c:pt idx="20">
                  <c:v>16.722511829468232</c:v>
                </c:pt>
                <c:pt idx="21">
                  <c:v>16.856452096509848</c:v>
                </c:pt>
                <c:pt idx="22">
                  <c:v>16.890318692902436</c:v>
                </c:pt>
                <c:pt idx="23">
                  <c:v>16.930055282267595</c:v>
                </c:pt>
                <c:pt idx="24">
                  <c:v>16.947702389318547</c:v>
                </c:pt>
                <c:pt idx="25">
                  <c:v>16.993519442492236</c:v>
                </c:pt>
                <c:pt idx="26">
                  <c:v>17.013139376903393</c:v>
                </c:pt>
                <c:pt idx="27">
                  <c:v>17.063415553993874</c:v>
                </c:pt>
                <c:pt idx="28">
                  <c:v>17.084504450691103</c:v>
                </c:pt>
                <c:pt idx="29">
                  <c:v>17.094939447177133</c:v>
                </c:pt>
                <c:pt idx="30">
                  <c:v>17.116056102131864</c:v>
                </c:pt>
                <c:pt idx="31">
                  <c:v>17.149997189037446</c:v>
                </c:pt>
                <c:pt idx="32">
                  <c:v>17.16285910049184</c:v>
                </c:pt>
              </c:numCache>
            </c:numRef>
          </c:xVal>
          <c:yVal>
            <c:numRef>
              <c:f>'RV1'!$L$1:$L$33</c:f>
              <c:numCache>
                <c:formatCode>0.00</c:formatCode>
                <c:ptCount val="33"/>
                <c:pt idx="0">
                  <c:v>2.2558193523273999</c:v>
                </c:pt>
                <c:pt idx="1">
                  <c:v>-0.55637635831223198</c:v>
                </c:pt>
                <c:pt idx="2">
                  <c:v>1.75671985087516</c:v>
                </c:pt>
                <c:pt idx="3">
                  <c:v>7.0413816229629296</c:v>
                </c:pt>
                <c:pt idx="4">
                  <c:v>5.8085986637758698</c:v>
                </c:pt>
                <c:pt idx="5">
                  <c:v>12.548365253526301</c:v>
                </c:pt>
                <c:pt idx="6">
                  <c:v>12.347795741356601</c:v>
                </c:pt>
                <c:pt idx="7">
                  <c:v>8.8223132304433296</c:v>
                </c:pt>
                <c:pt idx="8">
                  <c:v>9.1022127002049107</c:v>
                </c:pt>
                <c:pt idx="9">
                  <c:v>10.779526942478499</c:v>
                </c:pt>
                <c:pt idx="10">
                  <c:v>9.5519999736211307</c:v>
                </c:pt>
                <c:pt idx="11">
                  <c:v>10.522045905527699</c:v>
                </c:pt>
                <c:pt idx="12">
                  <c:v>11.497109610831201</c:v>
                </c:pt>
                <c:pt idx="13">
                  <c:v>9.3823230193984006</c:v>
                </c:pt>
                <c:pt idx="14">
                  <c:v>11.4522316292959</c:v>
                </c:pt>
                <c:pt idx="15">
                  <c:v>10.722391059613001</c:v>
                </c:pt>
                <c:pt idx="16">
                  <c:v>8.7390208918014594</c:v>
                </c:pt>
                <c:pt idx="17">
                  <c:v>13.9321900736033</c:v>
                </c:pt>
                <c:pt idx="18">
                  <c:v>16.474629462576701</c:v>
                </c:pt>
                <c:pt idx="19">
                  <c:v>15.6123329276265</c:v>
                </c:pt>
                <c:pt idx="20">
                  <c:v>14.9699854987109</c:v>
                </c:pt>
                <c:pt idx="21">
                  <c:v>29.0645422369358</c:v>
                </c:pt>
                <c:pt idx="22">
                  <c:v>29.786839384317801</c:v>
                </c:pt>
                <c:pt idx="23">
                  <c:v>23.7292788358927</c:v>
                </c:pt>
                <c:pt idx="24">
                  <c:v>25.2074259393119</c:v>
                </c:pt>
                <c:pt idx="25">
                  <c:v>24.957125180436101</c:v>
                </c:pt>
                <c:pt idx="26">
                  <c:v>22.299440808042799</c:v>
                </c:pt>
                <c:pt idx="27">
                  <c:v>17.8614198577901</c:v>
                </c:pt>
                <c:pt idx="31">
                  <c:v>-4.384135708714</c:v>
                </c:pt>
                <c:pt idx="32">
                  <c:v>-3.2883462521969999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82-4A38-BB54-CB90567210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7800816"/>
        <c:axId val="857801144"/>
      </c:scatterChart>
      <c:valAx>
        <c:axId val="857800816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7801144"/>
        <c:crosses val="autoZero"/>
        <c:crossBetween val="midCat"/>
      </c:valAx>
      <c:valAx>
        <c:axId val="85780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7800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'RV2'!$C$42:$C$50</c:f>
              <c:numCache>
                <c:formatCode>General</c:formatCode>
                <c:ptCount val="9"/>
                <c:pt idx="0">
                  <c:v>0.23799999999999999</c:v>
                </c:pt>
                <c:pt idx="1">
                  <c:v>0.38200000000000001</c:v>
                </c:pt>
                <c:pt idx="2">
                  <c:v>0.59599999999999997</c:v>
                </c:pt>
                <c:pt idx="3">
                  <c:v>0.65100000000000002</c:v>
                </c:pt>
                <c:pt idx="4">
                  <c:v>0.73199999999999998</c:v>
                </c:pt>
                <c:pt idx="5">
                  <c:v>0.79700000000000004</c:v>
                </c:pt>
                <c:pt idx="6">
                  <c:v>2.5999999999999999E-2</c:v>
                </c:pt>
                <c:pt idx="7">
                  <c:v>7.8E-2</c:v>
                </c:pt>
                <c:pt idx="8">
                  <c:v>9.7000000000000003E-2</c:v>
                </c:pt>
              </c:numCache>
            </c:numRef>
          </c:xVal>
          <c:yVal>
            <c:numRef>
              <c:f>'RV2'!$D$42:$D$50</c:f>
              <c:numCache>
                <c:formatCode>General</c:formatCode>
                <c:ptCount val="9"/>
                <c:pt idx="0">
                  <c:v>20.2</c:v>
                </c:pt>
                <c:pt idx="1">
                  <c:v>16.3</c:v>
                </c:pt>
                <c:pt idx="2">
                  <c:v>10.5</c:v>
                </c:pt>
                <c:pt idx="3">
                  <c:v>8.3000000000000007</c:v>
                </c:pt>
                <c:pt idx="4">
                  <c:v>8</c:v>
                </c:pt>
                <c:pt idx="5">
                  <c:v>10</c:v>
                </c:pt>
                <c:pt idx="6">
                  <c:v>19.3</c:v>
                </c:pt>
                <c:pt idx="7">
                  <c:v>20.5</c:v>
                </c:pt>
                <c:pt idx="8">
                  <c:v>22.3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24-4546-8CA7-8765D938CF0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'RV2'!$C$51:$C$83</c:f>
              <c:numCache>
                <c:formatCode>General</c:formatCode>
                <c:ptCount val="33"/>
                <c:pt idx="0">
                  <c:v>1.4021082220585512E-2</c:v>
                </c:pt>
                <c:pt idx="1">
                  <c:v>3.154520965103913E-2</c:v>
                </c:pt>
                <c:pt idx="2">
                  <c:v>4.3249238697599779E-2</c:v>
                </c:pt>
                <c:pt idx="3">
                  <c:v>7.7233895526042318E-2</c:v>
                </c:pt>
                <c:pt idx="4">
                  <c:v>7.9551534316967931E-2</c:v>
                </c:pt>
                <c:pt idx="5">
                  <c:v>0.11349847739537111</c:v>
                </c:pt>
                <c:pt idx="6">
                  <c:v>0.13219524478813938</c:v>
                </c:pt>
                <c:pt idx="7">
                  <c:v>0.14856078706962705</c:v>
                </c:pt>
                <c:pt idx="8">
                  <c:v>0.21003630826870179</c:v>
                </c:pt>
                <c:pt idx="9">
                  <c:v>0.28012579058302123</c:v>
                </c:pt>
                <c:pt idx="10">
                  <c:v>0.29648477395164896</c:v>
                </c:pt>
                <c:pt idx="11">
                  <c:v>0.34210178027654692</c:v>
                </c:pt>
                <c:pt idx="12">
                  <c:v>0.37835207308493679</c:v>
                </c:pt>
                <c:pt idx="13">
                  <c:v>0.39359686109184011</c:v>
                </c:pt>
                <c:pt idx="14">
                  <c:v>0.41004239868830439</c:v>
                </c:pt>
                <c:pt idx="15">
                  <c:v>0.4299120402904304</c:v>
                </c:pt>
                <c:pt idx="16">
                  <c:v>0.44860236589358671</c:v>
                </c:pt>
                <c:pt idx="17">
                  <c:v>0.46962953853379652</c:v>
                </c:pt>
                <c:pt idx="18">
                  <c:v>0.47778261888043261</c:v>
                </c:pt>
                <c:pt idx="19">
                  <c:v>0.50933462169148314</c:v>
                </c:pt>
                <c:pt idx="20">
                  <c:v>0.54684188334501727</c:v>
                </c:pt>
                <c:pt idx="21">
                  <c:v>0.68078215038663537</c:v>
                </c:pt>
                <c:pt idx="22">
                  <c:v>0.71464874677922552</c:v>
                </c:pt>
                <c:pt idx="23">
                  <c:v>0.75438533614438263</c:v>
                </c:pt>
                <c:pt idx="24">
                  <c:v>0.77203244319533404</c:v>
                </c:pt>
                <c:pt idx="25">
                  <c:v>0.81784949636902304</c:v>
                </c:pt>
                <c:pt idx="26">
                  <c:v>0.83746943078017999</c:v>
                </c:pt>
                <c:pt idx="27">
                  <c:v>0.88774560787066115</c:v>
                </c:pt>
                <c:pt idx="28">
                  <c:v>0.90883450456789205</c:v>
                </c:pt>
                <c:pt idx="29">
                  <c:v>0.91926950105392002</c:v>
                </c:pt>
                <c:pt idx="30">
                  <c:v>0.9403861560086515</c:v>
                </c:pt>
                <c:pt idx="31">
                  <c:v>0.97432724291423511</c:v>
                </c:pt>
                <c:pt idx="32">
                  <c:v>0.98718915436862886</c:v>
                </c:pt>
              </c:numCache>
            </c:numRef>
          </c:xVal>
          <c:yVal>
            <c:numRef>
              <c:f>'RV2'!$D$51:$D$83</c:f>
              <c:numCache>
                <c:formatCode>0.00</c:formatCode>
                <c:ptCount val="33"/>
                <c:pt idx="0">
                  <c:v>14.899999999999999</c:v>
                </c:pt>
                <c:pt idx="1">
                  <c:v>15.3</c:v>
                </c:pt>
                <c:pt idx="2">
                  <c:v>15</c:v>
                </c:pt>
                <c:pt idx="3">
                  <c:v>20.399999999999999</c:v>
                </c:pt>
                <c:pt idx="4">
                  <c:v>20.6</c:v>
                </c:pt>
                <c:pt idx="5">
                  <c:v>22.4</c:v>
                </c:pt>
                <c:pt idx="6">
                  <c:v>22.3</c:v>
                </c:pt>
                <c:pt idx="7">
                  <c:v>21.5</c:v>
                </c:pt>
                <c:pt idx="8">
                  <c:v>19</c:v>
                </c:pt>
                <c:pt idx="9">
                  <c:v>18.3</c:v>
                </c:pt>
                <c:pt idx="10">
                  <c:v>17.05</c:v>
                </c:pt>
                <c:pt idx="11">
                  <c:v>17.5</c:v>
                </c:pt>
                <c:pt idx="12">
                  <c:v>16.100000000000001</c:v>
                </c:pt>
                <c:pt idx="13">
                  <c:v>14.899999999999999</c:v>
                </c:pt>
                <c:pt idx="14">
                  <c:v>14</c:v>
                </c:pt>
                <c:pt idx="15">
                  <c:v>14.02</c:v>
                </c:pt>
                <c:pt idx="16">
                  <c:v>13.129999999999999</c:v>
                </c:pt>
                <c:pt idx="17">
                  <c:v>10.7</c:v>
                </c:pt>
                <c:pt idx="18">
                  <c:v>11</c:v>
                </c:pt>
                <c:pt idx="19">
                  <c:v>10.8</c:v>
                </c:pt>
                <c:pt idx="20">
                  <c:v>8.8000000000000007</c:v>
                </c:pt>
                <c:pt idx="21">
                  <c:v>8.1000000000000014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9.6000000000000014</c:v>
                </c:pt>
                <c:pt idx="26">
                  <c:v>9.1999999999999993</c:v>
                </c:pt>
                <c:pt idx="27">
                  <c:v>9.8000000000000007</c:v>
                </c:pt>
                <c:pt idx="28">
                  <c:v>15</c:v>
                </c:pt>
                <c:pt idx="29">
                  <c:v>13.5</c:v>
                </c:pt>
                <c:pt idx="30">
                  <c:v>12.8</c:v>
                </c:pt>
                <c:pt idx="31">
                  <c:v>15</c:v>
                </c:pt>
                <c:pt idx="32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24-4546-8CA7-8765D938CF0A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'RV2'!$C$1:$C$50</c:f>
              <c:numCache>
                <c:formatCode>General</c:formatCode>
                <c:ptCount val="50"/>
                <c:pt idx="0">
                  <c:v>0.93</c:v>
                </c:pt>
                <c:pt idx="1">
                  <c:v>0.251</c:v>
                </c:pt>
                <c:pt idx="2">
                  <c:v>0.42099999999999999</c:v>
                </c:pt>
                <c:pt idx="3">
                  <c:v>0.56499999999999995</c:v>
                </c:pt>
                <c:pt idx="4">
                  <c:v>0.60399999999999998</c:v>
                </c:pt>
                <c:pt idx="5">
                  <c:v>0.629</c:v>
                </c:pt>
                <c:pt idx="6">
                  <c:v>0.66600000000000004</c:v>
                </c:pt>
                <c:pt idx="7">
                  <c:v>0.75800000000000001</c:v>
                </c:pt>
                <c:pt idx="8">
                  <c:v>0.92800000000000005</c:v>
                </c:pt>
                <c:pt idx="9">
                  <c:v>0.108</c:v>
                </c:pt>
                <c:pt idx="10">
                  <c:v>0.14699999999999999</c:v>
                </c:pt>
                <c:pt idx="11">
                  <c:v>0.24</c:v>
                </c:pt>
                <c:pt idx="12">
                  <c:v>0.47699999999999998</c:v>
                </c:pt>
                <c:pt idx="13">
                  <c:v>0.52</c:v>
                </c:pt>
                <c:pt idx="14">
                  <c:v>0.55000000000000004</c:v>
                </c:pt>
                <c:pt idx="15">
                  <c:v>0.58499999999999996</c:v>
                </c:pt>
                <c:pt idx="16">
                  <c:v>0.61499999999999999</c:v>
                </c:pt>
                <c:pt idx="17">
                  <c:v>0.65</c:v>
                </c:pt>
                <c:pt idx="18">
                  <c:v>0.69599999999999995</c:v>
                </c:pt>
                <c:pt idx="19">
                  <c:v>0.73699999999999999</c:v>
                </c:pt>
                <c:pt idx="20">
                  <c:v>0.75800000000000001</c:v>
                </c:pt>
                <c:pt idx="21">
                  <c:v>0.84499999999999997</c:v>
                </c:pt>
                <c:pt idx="22">
                  <c:v>0.879</c:v>
                </c:pt>
                <c:pt idx="23">
                  <c:v>0.90400000000000003</c:v>
                </c:pt>
                <c:pt idx="24">
                  <c:v>0.92700000000000005</c:v>
                </c:pt>
                <c:pt idx="25">
                  <c:v>0.96799999999999997</c:v>
                </c:pt>
                <c:pt idx="26">
                  <c:v>1.0999999999999999E-2</c:v>
                </c:pt>
                <c:pt idx="27">
                  <c:v>7.0000000000000007E-2</c:v>
                </c:pt>
                <c:pt idx="28">
                  <c:v>9.9000000000000005E-2</c:v>
                </c:pt>
                <c:pt idx="29">
                  <c:v>0.39400000000000002</c:v>
                </c:pt>
                <c:pt idx="30">
                  <c:v>0.44800000000000001</c:v>
                </c:pt>
                <c:pt idx="31">
                  <c:v>0.49399999999999999</c:v>
                </c:pt>
                <c:pt idx="32">
                  <c:v>0.53300000000000003</c:v>
                </c:pt>
                <c:pt idx="33">
                  <c:v>0.55000000000000004</c:v>
                </c:pt>
                <c:pt idx="34">
                  <c:v>0.59799999999999998</c:v>
                </c:pt>
                <c:pt idx="35">
                  <c:v>0.74099999999999999</c:v>
                </c:pt>
                <c:pt idx="36">
                  <c:v>0.76800000000000002</c:v>
                </c:pt>
                <c:pt idx="37">
                  <c:v>0.83399999999999996</c:v>
                </c:pt>
                <c:pt idx="38">
                  <c:v>0.89500000000000002</c:v>
                </c:pt>
                <c:pt idx="39">
                  <c:v>0.92600000000000005</c:v>
                </c:pt>
                <c:pt idx="40">
                  <c:v>0.96</c:v>
                </c:pt>
                <c:pt idx="41">
                  <c:v>0.23799999999999999</c:v>
                </c:pt>
                <c:pt idx="42">
                  <c:v>0.38200000000000001</c:v>
                </c:pt>
                <c:pt idx="43">
                  <c:v>0.59599999999999997</c:v>
                </c:pt>
                <c:pt idx="44">
                  <c:v>0.65100000000000002</c:v>
                </c:pt>
                <c:pt idx="45">
                  <c:v>0.73199999999999998</c:v>
                </c:pt>
                <c:pt idx="46">
                  <c:v>0.79700000000000004</c:v>
                </c:pt>
                <c:pt idx="47">
                  <c:v>2.5999999999999999E-2</c:v>
                </c:pt>
                <c:pt idx="48">
                  <c:v>7.8E-2</c:v>
                </c:pt>
                <c:pt idx="49">
                  <c:v>9.7000000000000003E-2</c:v>
                </c:pt>
              </c:numCache>
            </c:numRef>
          </c:xVal>
          <c:yVal>
            <c:numRef>
              <c:f>'RV2'!$D$1:$D$41</c:f>
              <c:numCache>
                <c:formatCode>General</c:formatCode>
                <c:ptCount val="41"/>
                <c:pt idx="0">
                  <c:v>10.7</c:v>
                </c:pt>
                <c:pt idx="1">
                  <c:v>20.6</c:v>
                </c:pt>
                <c:pt idx="2">
                  <c:v>16</c:v>
                </c:pt>
                <c:pt idx="3">
                  <c:v>13.1</c:v>
                </c:pt>
                <c:pt idx="4">
                  <c:v>13</c:v>
                </c:pt>
                <c:pt idx="5">
                  <c:v>10.8</c:v>
                </c:pt>
                <c:pt idx="6">
                  <c:v>9.6</c:v>
                </c:pt>
                <c:pt idx="7">
                  <c:v>9.6999999999999993</c:v>
                </c:pt>
                <c:pt idx="8">
                  <c:v>17.100000000000001</c:v>
                </c:pt>
                <c:pt idx="9">
                  <c:v>21.6</c:v>
                </c:pt>
                <c:pt idx="10">
                  <c:v>22.4</c:v>
                </c:pt>
                <c:pt idx="11">
                  <c:v>21.5</c:v>
                </c:pt>
                <c:pt idx="12">
                  <c:v>12</c:v>
                </c:pt>
                <c:pt idx="13">
                  <c:v>9.6999999999999993</c:v>
                </c:pt>
                <c:pt idx="14">
                  <c:v>7.2</c:v>
                </c:pt>
                <c:pt idx="15">
                  <c:v>8.1</c:v>
                </c:pt>
                <c:pt idx="16">
                  <c:v>7.3</c:v>
                </c:pt>
                <c:pt idx="17">
                  <c:v>10</c:v>
                </c:pt>
                <c:pt idx="18">
                  <c:v>7.6</c:v>
                </c:pt>
                <c:pt idx="19">
                  <c:v>10.4</c:v>
                </c:pt>
                <c:pt idx="20">
                  <c:v>8.9</c:v>
                </c:pt>
                <c:pt idx="21">
                  <c:v>12.2</c:v>
                </c:pt>
                <c:pt idx="22">
                  <c:v>12.1</c:v>
                </c:pt>
                <c:pt idx="23">
                  <c:v>14.5</c:v>
                </c:pt>
                <c:pt idx="24">
                  <c:v>15.6</c:v>
                </c:pt>
                <c:pt idx="25">
                  <c:v>15.8</c:v>
                </c:pt>
                <c:pt idx="26">
                  <c:v>23.2</c:v>
                </c:pt>
                <c:pt idx="27">
                  <c:v>20.7</c:v>
                </c:pt>
                <c:pt idx="28">
                  <c:v>22.3</c:v>
                </c:pt>
                <c:pt idx="29">
                  <c:v>15</c:v>
                </c:pt>
                <c:pt idx="30">
                  <c:v>14.9</c:v>
                </c:pt>
                <c:pt idx="31">
                  <c:v>11</c:v>
                </c:pt>
                <c:pt idx="32">
                  <c:v>12.6</c:v>
                </c:pt>
                <c:pt idx="33">
                  <c:v>13.7</c:v>
                </c:pt>
                <c:pt idx="34">
                  <c:v>5.9</c:v>
                </c:pt>
                <c:pt idx="35">
                  <c:v>11</c:v>
                </c:pt>
                <c:pt idx="36">
                  <c:v>6.9</c:v>
                </c:pt>
                <c:pt idx="37">
                  <c:v>11</c:v>
                </c:pt>
                <c:pt idx="38">
                  <c:v>8.8000000000000007</c:v>
                </c:pt>
                <c:pt idx="39">
                  <c:v>16.100000000000001</c:v>
                </c:pt>
                <c:pt idx="40">
                  <c:v>16.899999999999999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24-4546-8CA7-8765D938C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4116016"/>
        <c:axId val="914114376"/>
      </c:scatterChart>
      <c:valAx>
        <c:axId val="914116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14114376"/>
        <c:crosses val="autoZero"/>
        <c:crossBetween val="midCat"/>
      </c:valAx>
      <c:valAx>
        <c:axId val="914114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14116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fr-FR" sz="1200" b="0">
                <a:solidFill>
                  <a:srgbClr val="FF0000"/>
                </a:solidFill>
              </a:rPr>
              <a:t>Kg [km.</a:t>
            </a:r>
            <a:r>
              <a:rPr lang="fr-FR" sz="1200" b="0" baseline="0">
                <a:solidFill>
                  <a:srgbClr val="FF0000"/>
                </a:solidFill>
              </a:rPr>
              <a:t>s</a:t>
            </a:r>
            <a:r>
              <a:rPr lang="fr-FR" sz="1200" b="0" baseline="30000">
                <a:solidFill>
                  <a:srgbClr val="FF0000"/>
                </a:solidFill>
              </a:rPr>
              <a:t>-1</a:t>
            </a:r>
            <a:r>
              <a:rPr lang="fr-FR" sz="1200" b="0" baseline="0">
                <a:solidFill>
                  <a:srgbClr val="FF0000"/>
                </a:solidFill>
              </a:rPr>
              <a:t>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9486111111111112"/>
          <c:w val="0.88071084864391946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errBars>
            <c:errDir val="y"/>
            <c:errBarType val="both"/>
            <c:errValType val="fixedVal"/>
            <c:noEndCap val="0"/>
            <c:val val="3"/>
            <c:spPr>
              <a:noFill/>
              <a:ln w="9525" cap="flat" cmpd="sng" algn="ctr">
                <a:solidFill>
                  <a:schemeClr val="bg1">
                    <a:lumMod val="50000"/>
                  </a:schemeClr>
                </a:solidFill>
                <a:round/>
              </a:ln>
              <a:effectLst/>
            </c:spPr>
          </c:errBars>
          <c:xVal>
            <c:numRef>
              <c:f>RV!$D$2:$D$38</c:f>
              <c:numCache>
                <c:formatCode>0.00</c:formatCode>
                <c:ptCount val="37"/>
                <c:pt idx="0">
                  <c:v>-0.81030897165620019</c:v>
                </c:pt>
                <c:pt idx="1">
                  <c:v>-0.79278484422574835</c:v>
                </c:pt>
                <c:pt idx="2">
                  <c:v>-0.78108081517918593</c:v>
                </c:pt>
                <c:pt idx="3">
                  <c:v>-0.74709615835074161</c:v>
                </c:pt>
                <c:pt idx="4">
                  <c:v>-0.74477851955981778</c:v>
                </c:pt>
                <c:pt idx="5">
                  <c:v>-0.71083157648141282</c:v>
                </c:pt>
                <c:pt idx="6">
                  <c:v>0.30786519091135189</c:v>
                </c:pt>
                <c:pt idx="7">
                  <c:v>0.32423073319284312</c:v>
                </c:pt>
                <c:pt idx="8">
                  <c:v>0.38570625439191786</c:v>
                </c:pt>
                <c:pt idx="9">
                  <c:v>0.45579573670623375</c:v>
                </c:pt>
                <c:pt idx="10">
                  <c:v>0.47215472007486325</c:v>
                </c:pt>
                <c:pt idx="11">
                  <c:v>0.51777172639976299</c:v>
                </c:pt>
                <c:pt idx="12">
                  <c:v>0.55402201920814931</c:v>
                </c:pt>
                <c:pt idx="13">
                  <c:v>0.56926680721505263</c:v>
                </c:pt>
                <c:pt idx="14">
                  <c:v>0.58571234481151691</c:v>
                </c:pt>
                <c:pt idx="15">
                  <c:v>0.60558198641364469</c:v>
                </c:pt>
                <c:pt idx="16">
                  <c:v>0.624272312016801</c:v>
                </c:pt>
                <c:pt idx="17">
                  <c:v>0.64529948465701081</c:v>
                </c:pt>
                <c:pt idx="18">
                  <c:v>0.65345256500364512</c:v>
                </c:pt>
                <c:pt idx="19">
                  <c:v>0.68500456781469921</c:v>
                </c:pt>
                <c:pt idx="20">
                  <c:v>0.72251182946823334</c:v>
                </c:pt>
                <c:pt idx="21">
                  <c:v>0.85645209650984966</c:v>
                </c:pt>
                <c:pt idx="22">
                  <c:v>0.89031869290243804</c:v>
                </c:pt>
                <c:pt idx="23">
                  <c:v>0.93005528226759693</c:v>
                </c:pt>
                <c:pt idx="24">
                  <c:v>0.94770238931854833</c:v>
                </c:pt>
                <c:pt idx="25">
                  <c:v>0.99351944249223734</c:v>
                </c:pt>
                <c:pt idx="26">
                  <c:v>1.0131393769033943</c:v>
                </c:pt>
                <c:pt idx="27">
                  <c:v>1.0634155539938754</c:v>
                </c:pt>
                <c:pt idx="28">
                  <c:v>1.0845044506911046</c:v>
                </c:pt>
                <c:pt idx="29">
                  <c:v>1.0949394471771343</c:v>
                </c:pt>
                <c:pt idx="30">
                  <c:v>0.1160561021318658</c:v>
                </c:pt>
                <c:pt idx="32">
                  <c:v>0.14999718903744763</c:v>
                </c:pt>
                <c:pt idx="35">
                  <c:v>0.16285910049184138</c:v>
                </c:pt>
              </c:numCache>
            </c:numRef>
          </c:xVal>
          <c:yVal>
            <c:numRef>
              <c:f>RV!$F$2:$F$38</c:f>
              <c:numCache>
                <c:formatCode>General</c:formatCode>
                <c:ptCount val="37"/>
                <c:pt idx="0">
                  <c:v>18.320999999999998</c:v>
                </c:pt>
                <c:pt idx="1">
                  <c:v>18.721</c:v>
                </c:pt>
                <c:pt idx="2">
                  <c:v>18.420999999999999</c:v>
                </c:pt>
                <c:pt idx="3">
                  <c:v>23.820999999999998</c:v>
                </c:pt>
                <c:pt idx="4">
                  <c:v>24.021000000000001</c:v>
                </c:pt>
                <c:pt idx="5">
                  <c:v>25.820999999999998</c:v>
                </c:pt>
                <c:pt idx="6">
                  <c:v>25.721</c:v>
                </c:pt>
                <c:pt idx="7">
                  <c:v>24.920999999999999</c:v>
                </c:pt>
                <c:pt idx="8">
                  <c:v>22.420999999999999</c:v>
                </c:pt>
                <c:pt idx="9">
                  <c:v>21.721</c:v>
                </c:pt>
                <c:pt idx="10">
                  <c:v>20.471</c:v>
                </c:pt>
                <c:pt idx="11">
                  <c:v>20.920999999999999</c:v>
                </c:pt>
                <c:pt idx="12">
                  <c:v>19.521000000000001</c:v>
                </c:pt>
                <c:pt idx="13">
                  <c:v>18.320999999999998</c:v>
                </c:pt>
                <c:pt idx="14">
                  <c:v>17.420999999999999</c:v>
                </c:pt>
                <c:pt idx="15">
                  <c:v>17.440999999999999</c:v>
                </c:pt>
                <c:pt idx="16">
                  <c:v>16.550999999999998</c:v>
                </c:pt>
                <c:pt idx="17">
                  <c:v>14.120999999999999</c:v>
                </c:pt>
                <c:pt idx="18">
                  <c:v>14.420999999999999</c:v>
                </c:pt>
                <c:pt idx="19">
                  <c:v>14.221</c:v>
                </c:pt>
                <c:pt idx="20">
                  <c:v>12.221</c:v>
                </c:pt>
                <c:pt idx="21">
                  <c:v>11.521000000000001</c:v>
                </c:pt>
                <c:pt idx="22">
                  <c:v>11.420999999999999</c:v>
                </c:pt>
                <c:pt idx="23">
                  <c:v>11.420999999999999</c:v>
                </c:pt>
                <c:pt idx="24">
                  <c:v>11.420999999999999</c:v>
                </c:pt>
                <c:pt idx="25">
                  <c:v>13.021000000000001</c:v>
                </c:pt>
                <c:pt idx="26">
                  <c:v>12.620999999999999</c:v>
                </c:pt>
                <c:pt idx="27">
                  <c:v>13.221</c:v>
                </c:pt>
                <c:pt idx="28">
                  <c:v>18.420999999999999</c:v>
                </c:pt>
                <c:pt idx="29">
                  <c:v>16.920999999999999</c:v>
                </c:pt>
                <c:pt idx="30">
                  <c:v>16.221</c:v>
                </c:pt>
                <c:pt idx="32">
                  <c:v>18.420999999999999</c:v>
                </c:pt>
                <c:pt idx="35">
                  <c:v>20.420999999999999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B-42AD-A08A-836CEA9658C2}"/>
            </c:ext>
          </c:extLst>
        </c:ser>
        <c:ser>
          <c:idx val="1"/>
          <c:order val="1"/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RV!$AN$2:$AN$101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RV!$AP$2:$AP$101</c:f>
              <c:numCache>
                <c:formatCode>General</c:formatCode>
                <c:ptCount val="100"/>
                <c:pt idx="0">
                  <c:v>20.509447007635075</c:v>
                </c:pt>
                <c:pt idx="1">
                  <c:v>20.856759013298024</c:v>
                </c:pt>
                <c:pt idx="2">
                  <c:v>21.189232432999891</c:v>
                </c:pt>
                <c:pt idx="3">
                  <c:v>21.505556475649946</c:v>
                </c:pt>
                <c:pt idx="4">
                  <c:v>21.804484019787282</c:v>
                </c:pt>
                <c:pt idx="5">
                  <c:v>22.084836530412076</c:v>
                </c:pt>
                <c:pt idx="6">
                  <c:v>22.345508705411689</c:v>
                </c:pt>
                <c:pt idx="7">
                  <c:v>22.585472833262909</c:v>
                </c:pt>
                <c:pt idx="8">
                  <c:v>22.803782844829843</c:v>
                </c:pt>
                <c:pt idx="9">
                  <c:v>22.999578043283147</c:v>
                </c:pt>
                <c:pt idx="10">
                  <c:v>23.172086497435146</c:v>
                </c:pt>
                <c:pt idx="11">
                  <c:v>23.320628085112517</c:v>
                </c:pt>
                <c:pt idx="12">
                  <c:v>23.444617174567902</c:v>
                </c:pt>
                <c:pt idx="13">
                  <c:v>23.543564933358841</c:v>
                </c:pt>
                <c:pt idx="14">
                  <c:v>23.617081255591188</c:v>
                </c:pt>
                <c:pt idx="15">
                  <c:v>23.664876299928785</c:v>
                </c:pt>
                <c:pt idx="16">
                  <c:v>23.686761632305668</c:v>
                </c:pt>
                <c:pt idx="17">
                  <c:v>23.682650968835667</c:v>
                </c:pt>
                <c:pt idx="18">
                  <c:v>23.652560515990452</c:v>
                </c:pt>
                <c:pt idx="19">
                  <c:v>23.596608906704766</c:v>
                </c:pt>
                <c:pt idx="20">
                  <c:v>23.515016732660882</c:v>
                </c:pt>
                <c:pt idx="21">
                  <c:v>23.408105674596193</c:v>
                </c:pt>
                <c:pt idx="22">
                  <c:v>23.276297234062717</c:v>
                </c:pt>
                <c:pt idx="23">
                  <c:v>23.120111071638711</c:v>
                </c:pt>
                <c:pt idx="24">
                  <c:v>22.940162958143937</c:v>
                </c:pt>
                <c:pt idx="25">
                  <c:v>22.737162346936124</c:v>
                </c:pt>
                <c:pt idx="26">
                  <c:v>22.511909576859878</c:v>
                </c:pt>
                <c:pt idx="27">
                  <c:v>22.265292716875546</c:v>
                </c:pt>
                <c:pt idx="28">
                  <c:v>21.998284064808267</c:v>
                </c:pt>
                <c:pt idx="29">
                  <c:v>21.711936314020988</c:v>
                </c:pt>
                <c:pt idx="30">
                  <c:v>21.407378403124568</c:v>
                </c:pt>
                <c:pt idx="31">
                  <c:v>21.085811065087594</c:v>
                </c:pt>
                <c:pt idx="32">
                  <c:v>20.748502093293808</c:v>
                </c:pt>
                <c:pt idx="33">
                  <c:v>20.3967813432109</c:v>
                </c:pt>
                <c:pt idx="34">
                  <c:v>20.032035489376792</c:v>
                </c:pt>
                <c:pt idx="35">
                  <c:v>19.655702558374223</c:v>
                </c:pt>
                <c:pt idx="36">
                  <c:v>19.269266259347674</c:v>
                </c:pt>
                <c:pt idx="37">
                  <c:v>18.874250134414744</c:v>
                </c:pt>
                <c:pt idx="38">
                  <c:v>18.472211552034317</c:v>
                </c:pt>
                <c:pt idx="39">
                  <c:v>18.064735567012839</c:v>
                </c:pt>
                <c:pt idx="40">
                  <c:v>17.653428671355993</c:v>
                </c:pt>
                <c:pt idx="41">
                  <c:v>17.239912460603257</c:v>
                </c:pt>
                <c:pt idx="42">
                  <c:v>16.825817240616121</c:v>
                </c:pt>
                <c:pt idx="43">
                  <c:v>16.412775600025459</c:v>
                </c:pt>
                <c:pt idx="44">
                  <c:v>16.00241597367901</c:v>
                </c:pt>
                <c:pt idx="45">
                  <c:v>15.5963562224653</c:v>
                </c:pt>
                <c:pt idx="46">
                  <c:v>15.196197254825899</c:v>
                </c:pt>
                <c:pt idx="47">
                  <c:v>14.803516715103404</c:v>
                </c:pt>
                <c:pt idx="48">
                  <c:v>14.419862763609196</c:v>
                </c:pt>
                <c:pt idx="49">
                  <c:v>14.046747972933275</c:v>
                </c:pt>
                <c:pt idx="50">
                  <c:v>13.685643364560235</c:v>
                </c:pt>
                <c:pt idx="51">
                  <c:v>13.33797260930233</c:v>
                </c:pt>
                <c:pt idx="52">
                  <c:v>13.005106414414616</c:v>
                </c:pt>
                <c:pt idx="53">
                  <c:v>12.688357119521285</c:v>
                </c:pt>
                <c:pt idx="54">
                  <c:v>12.388973522658929</c:v>
                </c:pt>
                <c:pt idx="55">
                  <c:v>12.108135956835312</c:v>
                </c:pt>
                <c:pt idx="56">
                  <c:v>11.846951636514543</c:v>
                </c:pt>
                <c:pt idx="57">
                  <c:v>11.606450292375305</c:v>
                </c:pt>
                <c:pt idx="58">
                  <c:v>11.387580111552349</c:v>
                </c:pt>
                <c:pt idx="59">
                  <c:v>11.191203999366969</c:v>
                </c:pt>
                <c:pt idx="60">
                  <c:v>11.0180961772848</c:v>
                </c:pt>
                <c:pt idx="61">
                  <c:v>10.868939130513606</c:v>
                </c:pt>
                <c:pt idx="62">
                  <c:v>10.744320917275314</c:v>
                </c:pt>
                <c:pt idx="63">
                  <c:v>10.644732850360583</c:v>
                </c:pt>
                <c:pt idx="64">
                  <c:v>10.570567560106525</c:v>
                </c:pt>
                <c:pt idx="65">
                  <c:v>10.522117446434288</c:v>
                </c:pt>
                <c:pt idx="66">
                  <c:v>10.49957352604952</c:v>
                </c:pt>
                <c:pt idx="67">
                  <c:v>10.503024679350593</c:v>
                </c:pt>
                <c:pt idx="68">
                  <c:v>10.532457300013714</c:v>
                </c:pt>
                <c:pt idx="69">
                  <c:v>10.587755348636469</c:v>
                </c:pt>
                <c:pt idx="70">
                  <c:v>10.668700810228259</c:v>
                </c:pt>
                <c:pt idx="71">
                  <c:v>10.774974553744009</c:v>
                </c:pt>
                <c:pt idx="72">
                  <c:v>10.90615759027235</c:v>
                </c:pt>
                <c:pt idx="73">
                  <c:v>11.061732724917853</c:v>
                </c:pt>
                <c:pt idx="74">
                  <c:v>11.241086595864658</c:v>
                </c:pt>
                <c:pt idx="75">
                  <c:v>11.443512092582438</c:v>
                </c:pt>
                <c:pt idx="76">
                  <c:v>11.668211143640777</c:v>
                </c:pt>
                <c:pt idx="77">
                  <c:v>11.914297863140931</c:v>
                </c:pt>
                <c:pt idx="78">
                  <c:v>12.180802043359954</c:v>
                </c:pt>
                <c:pt idx="79">
                  <c:v>12.466672979837357</c:v>
                </c:pt>
                <c:pt idx="80">
                  <c:v>12.770783613823692</c:v>
                </c:pt>
                <c:pt idx="81">
                  <c:v>13.091934975759273</c:v>
                </c:pt>
                <c:pt idx="82">
                  <c:v>13.428860912264449</c:v>
                </c:pt>
                <c:pt idx="83">
                  <c:v>13.780233078005011</c:v>
                </c:pt>
                <c:pt idx="84">
                  <c:v>14.144666172752149</c:v>
                </c:pt>
                <c:pt idx="85">
                  <c:v>14.520723402989599</c:v>
                </c:pt>
                <c:pt idx="86">
                  <c:v>14.906922146535274</c:v>
                </c:pt>
                <c:pt idx="87">
                  <c:v>15.301739797844512</c:v>
                </c:pt>
                <c:pt idx="88">
                  <c:v>15.70361977094943</c:v>
                </c:pt>
                <c:pt idx="89">
                  <c:v>16.110977636367636</c:v>
                </c:pt>
                <c:pt idx="90">
                  <c:v>16.522207367785171</c:v>
                </c:pt>
                <c:pt idx="91">
                  <c:v>16.935687673885969</c:v>
                </c:pt>
                <c:pt idx="92">
                  <c:v>17.349788390364218</c:v>
                </c:pt>
                <c:pt idx="93">
                  <c:v>17.76287690691888</c:v>
                </c:pt>
                <c:pt idx="94">
                  <c:v>18.173324603891658</c:v>
                </c:pt>
                <c:pt idx="95">
                  <c:v>18.579513273171738</c:v>
                </c:pt>
                <c:pt idx="96">
                  <c:v>18.979841498052352</c:v>
                </c:pt>
                <c:pt idx="97">
                  <c:v>19.372730966886824</c:v>
                </c:pt>
                <c:pt idx="98">
                  <c:v>19.756632695651515</c:v>
                </c:pt>
                <c:pt idx="99">
                  <c:v>20.130033134883657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BB-42AD-A08A-836CEA965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80720"/>
        <c:axId val="1070983672"/>
      </c:scatterChart>
      <c:valAx>
        <c:axId val="1070980720"/>
        <c:scaling>
          <c:orientation val="minMax"/>
          <c:max val="1"/>
        </c:scaling>
        <c:delete val="0"/>
        <c:axPos val="b"/>
        <c:numFmt formatCode="0.00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3672"/>
        <c:crosses val="autoZero"/>
        <c:crossBetween val="midCat"/>
        <c:majorUnit val="0.25"/>
      </c:valAx>
      <c:valAx>
        <c:axId val="107098367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0980720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Graphes_EW!$B$2</c:f>
          <c:strCache>
            <c:ptCount val="1"/>
            <c:pt idx="0">
              <c:v>H alpha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EW!$B$1:$B$37</c:f>
              <c:numCache>
                <c:formatCode>0.000</c:formatCode>
                <c:ptCount val="37"/>
                <c:pt idx="0">
                  <c:v>7.4689622862628369E-2</c:v>
                </c:pt>
                <c:pt idx="1">
                  <c:v>9.2211290700486614E-2</c:v>
                </c:pt>
                <c:pt idx="2">
                  <c:v>0.10392363551191863</c:v>
                </c:pt>
                <c:pt idx="3">
                  <c:v>0.13790114780961815</c:v>
                </c:pt>
                <c:pt idx="4">
                  <c:v>0.14022019208226055</c:v>
                </c:pt>
                <c:pt idx="5">
                  <c:v>0.17417427969085963</c:v>
                </c:pt>
                <c:pt idx="6">
                  <c:v>0.19286718200986286</c:v>
                </c:pt>
                <c:pt idx="7">
                  <c:v>0.20922932771167169</c:v>
                </c:pt>
                <c:pt idx="8">
                  <c:v>0.27070742562658978</c:v>
                </c:pt>
                <c:pt idx="9">
                  <c:v>0.34079409697801921</c:v>
                </c:pt>
                <c:pt idx="10">
                  <c:v>0.35715624267982804</c:v>
                </c:pt>
                <c:pt idx="11">
                  <c:v>0.40277582572057113</c:v>
                </c:pt>
                <c:pt idx="12">
                  <c:v>0.43902553291162505</c:v>
                </c:pt>
                <c:pt idx="13">
                  <c:v>0.45426329351158046</c:v>
                </c:pt>
                <c:pt idx="14">
                  <c:v>0.47070742562687329</c:v>
                </c:pt>
                <c:pt idx="15">
                  <c:v>0.49058327477156638</c:v>
                </c:pt>
                <c:pt idx="16">
                  <c:v>0.50927617709056605</c:v>
                </c:pt>
                <c:pt idx="17">
                  <c:v>0.53029983602730368</c:v>
                </c:pt>
                <c:pt idx="18">
                  <c:v>0.53845162801601631</c:v>
                </c:pt>
                <c:pt idx="19">
                  <c:v>0.57000468493794898</c:v>
                </c:pt>
                <c:pt idx="20">
                  <c:v>0.60750761302417189</c:v>
                </c:pt>
                <c:pt idx="21">
                  <c:v>0.74144998828754538</c:v>
                </c:pt>
                <c:pt idx="22">
                  <c:v>0.77532208948212045</c:v>
                </c:pt>
                <c:pt idx="23">
                  <c:v>0.81505036308295331</c:v>
                </c:pt>
                <c:pt idx="24">
                  <c:v>0.83270086671358357</c:v>
                </c:pt>
                <c:pt idx="25">
                  <c:v>0.87851955961603068</c:v>
                </c:pt>
                <c:pt idx="26">
                  <c:v>0.89813773717517975</c:v>
                </c:pt>
                <c:pt idx="27">
                  <c:v>0.92972593113130486</c:v>
                </c:pt>
                <c:pt idx="28">
                  <c:v>0.94841883345030453</c:v>
                </c:pt>
                <c:pt idx="29">
                  <c:v>0.96950105411088217</c:v>
                </c:pt>
                <c:pt idx="30">
                  <c:v>0.9799367533380412</c:v>
                </c:pt>
                <c:pt idx="31">
                  <c:v>1.0541110328112779E-3</c:v>
                </c:pt>
                <c:pt idx="32">
                  <c:v>2.6809557273409723E-2</c:v>
                </c:pt>
                <c:pt idx="33">
                  <c:v>3.4996486296318352E-2</c:v>
                </c:pt>
                <c:pt idx="34">
                  <c:v>3.6237994846395338E-2</c:v>
                </c:pt>
                <c:pt idx="35">
                  <c:v>4.0876083391676588E-2</c:v>
                </c:pt>
                <c:pt idx="36">
                  <c:v>4.7856640899247793E-2</c:v>
                </c:pt>
              </c:numCache>
            </c:numRef>
          </c:xVal>
          <c:yVal>
            <c:numRef>
              <c:f>EW!$C$1:$C$37</c:f>
              <c:numCache>
                <c:formatCode>General</c:formatCode>
                <c:ptCount val="37"/>
                <c:pt idx="0">
                  <c:v>108.59</c:v>
                </c:pt>
                <c:pt idx="1">
                  <c:v>113.2</c:v>
                </c:pt>
                <c:pt idx="2">
                  <c:v>115.57</c:v>
                </c:pt>
                <c:pt idx="3">
                  <c:v>106.12</c:v>
                </c:pt>
                <c:pt idx="4">
                  <c:v>108.07</c:v>
                </c:pt>
                <c:pt idx="5">
                  <c:v>85.91</c:v>
                </c:pt>
                <c:pt idx="6">
                  <c:v>91.55</c:v>
                </c:pt>
                <c:pt idx="7">
                  <c:v>97.02</c:v>
                </c:pt>
                <c:pt idx="8">
                  <c:v>131.72999999999999</c:v>
                </c:pt>
                <c:pt idx="9">
                  <c:v>179.32</c:v>
                </c:pt>
                <c:pt idx="10">
                  <c:v>190.03</c:v>
                </c:pt>
                <c:pt idx="11">
                  <c:v>208.83</c:v>
                </c:pt>
                <c:pt idx="12">
                  <c:v>196.92</c:v>
                </c:pt>
                <c:pt idx="13">
                  <c:v>195.99</c:v>
                </c:pt>
                <c:pt idx="14">
                  <c:v>203.92</c:v>
                </c:pt>
                <c:pt idx="15">
                  <c:v>232.05</c:v>
                </c:pt>
                <c:pt idx="16">
                  <c:v>234.76</c:v>
                </c:pt>
                <c:pt idx="17">
                  <c:v>214.26</c:v>
                </c:pt>
                <c:pt idx="18">
                  <c:v>219.59</c:v>
                </c:pt>
                <c:pt idx="19">
                  <c:v>230.34</c:v>
                </c:pt>
                <c:pt idx="20">
                  <c:v>209.47</c:v>
                </c:pt>
                <c:pt idx="21">
                  <c:v>129.16</c:v>
                </c:pt>
                <c:pt idx="22">
                  <c:v>112.68</c:v>
                </c:pt>
                <c:pt idx="23">
                  <c:v>84.93</c:v>
                </c:pt>
                <c:pt idx="24">
                  <c:v>75.03</c:v>
                </c:pt>
                <c:pt idx="25">
                  <c:v>64.95</c:v>
                </c:pt>
                <c:pt idx="26">
                  <c:v>61.06</c:v>
                </c:pt>
                <c:pt idx="27">
                  <c:v>69.8</c:v>
                </c:pt>
                <c:pt idx="28">
                  <c:v>89.6</c:v>
                </c:pt>
                <c:pt idx="29">
                  <c:v>87.46</c:v>
                </c:pt>
                <c:pt idx="30">
                  <c:v>87.18</c:v>
                </c:pt>
                <c:pt idx="31">
                  <c:v>87.86</c:v>
                </c:pt>
                <c:pt idx="32">
                  <c:v>107.76</c:v>
                </c:pt>
                <c:pt idx="33">
                  <c:v>96.78</c:v>
                </c:pt>
                <c:pt idx="34">
                  <c:v>108.7</c:v>
                </c:pt>
                <c:pt idx="35">
                  <c:v>100.96</c:v>
                </c:pt>
                <c:pt idx="36">
                  <c:v>104.78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D6-441E-A41D-45D43CC45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Graphes_EW!$B$16</c:f>
          <c:strCache>
            <c:ptCount val="1"/>
            <c:pt idx="0">
              <c:v>H beta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EW!$B$1:$B$37</c:f>
              <c:numCache>
                <c:formatCode>0.000</c:formatCode>
                <c:ptCount val="37"/>
                <c:pt idx="0">
                  <c:v>7.4689622862628369E-2</c:v>
                </c:pt>
                <c:pt idx="1">
                  <c:v>9.2211290700486614E-2</c:v>
                </c:pt>
                <c:pt idx="2">
                  <c:v>0.10392363551191863</c:v>
                </c:pt>
                <c:pt idx="3">
                  <c:v>0.13790114780961815</c:v>
                </c:pt>
                <c:pt idx="4">
                  <c:v>0.14022019208226055</c:v>
                </c:pt>
                <c:pt idx="5">
                  <c:v>0.17417427969085963</c:v>
                </c:pt>
                <c:pt idx="6">
                  <c:v>0.19286718200986286</c:v>
                </c:pt>
                <c:pt idx="7">
                  <c:v>0.20922932771167169</c:v>
                </c:pt>
                <c:pt idx="8">
                  <c:v>0.27070742562658978</c:v>
                </c:pt>
                <c:pt idx="9">
                  <c:v>0.34079409697801921</c:v>
                </c:pt>
                <c:pt idx="10">
                  <c:v>0.35715624267982804</c:v>
                </c:pt>
                <c:pt idx="11">
                  <c:v>0.40277582572057113</c:v>
                </c:pt>
                <c:pt idx="12">
                  <c:v>0.43902553291162505</c:v>
                </c:pt>
                <c:pt idx="13">
                  <c:v>0.45426329351158046</c:v>
                </c:pt>
                <c:pt idx="14">
                  <c:v>0.47070742562687329</c:v>
                </c:pt>
                <c:pt idx="15">
                  <c:v>0.49058327477156638</c:v>
                </c:pt>
                <c:pt idx="16">
                  <c:v>0.50927617709056605</c:v>
                </c:pt>
                <c:pt idx="17">
                  <c:v>0.53029983602730368</c:v>
                </c:pt>
                <c:pt idx="18">
                  <c:v>0.53845162801601631</c:v>
                </c:pt>
                <c:pt idx="19">
                  <c:v>0.57000468493794898</c:v>
                </c:pt>
                <c:pt idx="20">
                  <c:v>0.60750761302417189</c:v>
                </c:pt>
                <c:pt idx="21">
                  <c:v>0.74144998828754538</c:v>
                </c:pt>
                <c:pt idx="22">
                  <c:v>0.77532208948212045</c:v>
                </c:pt>
                <c:pt idx="23">
                  <c:v>0.81505036308295331</c:v>
                </c:pt>
                <c:pt idx="24">
                  <c:v>0.83270086671358357</c:v>
                </c:pt>
                <c:pt idx="25">
                  <c:v>0.87851955961603068</c:v>
                </c:pt>
                <c:pt idx="26">
                  <c:v>0.89813773717517975</c:v>
                </c:pt>
                <c:pt idx="27">
                  <c:v>0.92972593113130486</c:v>
                </c:pt>
                <c:pt idx="28">
                  <c:v>0.94841883345030453</c:v>
                </c:pt>
                <c:pt idx="29">
                  <c:v>0.96950105411088217</c:v>
                </c:pt>
                <c:pt idx="30">
                  <c:v>0.9799367533380412</c:v>
                </c:pt>
                <c:pt idx="31">
                  <c:v>1.0541110328112779E-3</c:v>
                </c:pt>
                <c:pt idx="32">
                  <c:v>2.6809557273409723E-2</c:v>
                </c:pt>
                <c:pt idx="33">
                  <c:v>3.4996486296318352E-2</c:v>
                </c:pt>
                <c:pt idx="34">
                  <c:v>3.6237994846395338E-2</c:v>
                </c:pt>
                <c:pt idx="35">
                  <c:v>4.0876083391676588E-2</c:v>
                </c:pt>
                <c:pt idx="36">
                  <c:v>4.7856640899247793E-2</c:v>
                </c:pt>
              </c:numCache>
            </c:numRef>
          </c:xVal>
          <c:yVal>
            <c:numRef>
              <c:f>EW!$D$1:$D$37</c:f>
              <c:numCache>
                <c:formatCode>General</c:formatCode>
                <c:ptCount val="37"/>
                <c:pt idx="0">
                  <c:v>46.18</c:v>
                </c:pt>
                <c:pt idx="1">
                  <c:v>47.53</c:v>
                </c:pt>
                <c:pt idx="2">
                  <c:v>49.29</c:v>
                </c:pt>
                <c:pt idx="3">
                  <c:v>43.69</c:v>
                </c:pt>
                <c:pt idx="4">
                  <c:v>50.52</c:v>
                </c:pt>
                <c:pt idx="5">
                  <c:v>36.92</c:v>
                </c:pt>
                <c:pt idx="6">
                  <c:v>45.07</c:v>
                </c:pt>
                <c:pt idx="7">
                  <c:v>45.88</c:v>
                </c:pt>
                <c:pt idx="8">
                  <c:v>83.25</c:v>
                </c:pt>
                <c:pt idx="9">
                  <c:v>108.62</c:v>
                </c:pt>
                <c:pt idx="10">
                  <c:v>119</c:v>
                </c:pt>
                <c:pt idx="11">
                  <c:v>116.85</c:v>
                </c:pt>
                <c:pt idx="12">
                  <c:v>108.13</c:v>
                </c:pt>
                <c:pt idx="13">
                  <c:v>121.02</c:v>
                </c:pt>
                <c:pt idx="14">
                  <c:v>104.55</c:v>
                </c:pt>
                <c:pt idx="15">
                  <c:v>164.41</c:v>
                </c:pt>
                <c:pt idx="16">
                  <c:v>154.37</c:v>
                </c:pt>
                <c:pt idx="17">
                  <c:v>138.9</c:v>
                </c:pt>
                <c:pt idx="18">
                  <c:v>143.04</c:v>
                </c:pt>
                <c:pt idx="19">
                  <c:v>139.87</c:v>
                </c:pt>
                <c:pt idx="20">
                  <c:v>137.22</c:v>
                </c:pt>
                <c:pt idx="21">
                  <c:v>76.38</c:v>
                </c:pt>
                <c:pt idx="22">
                  <c:v>66.5</c:v>
                </c:pt>
                <c:pt idx="23">
                  <c:v>48.14</c:v>
                </c:pt>
                <c:pt idx="24">
                  <c:v>43.44</c:v>
                </c:pt>
                <c:pt idx="25">
                  <c:v>33.18</c:v>
                </c:pt>
                <c:pt idx="26">
                  <c:v>27.61</c:v>
                </c:pt>
                <c:pt idx="27">
                  <c:v>32.67</c:v>
                </c:pt>
                <c:pt idx="28">
                  <c:v>38.86</c:v>
                </c:pt>
                <c:pt idx="29">
                  <c:v>30.97</c:v>
                </c:pt>
                <c:pt idx="30">
                  <c:v>31.86</c:v>
                </c:pt>
                <c:pt idx="31">
                  <c:v>32.4</c:v>
                </c:pt>
                <c:pt idx="32">
                  <c:v>51.11</c:v>
                </c:pt>
                <c:pt idx="33">
                  <c:v>35.700000000000003</c:v>
                </c:pt>
                <c:pt idx="34">
                  <c:v>45.75</c:v>
                </c:pt>
                <c:pt idx="35">
                  <c:v>45.7</c:v>
                </c:pt>
                <c:pt idx="36">
                  <c:v>50.87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AD-4B8C-847B-D709C4FF9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Graphes_EW!$B$30</c:f>
          <c:strCache>
            <c:ptCount val="1"/>
            <c:pt idx="0">
              <c:v>He I 5875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EW!$B$1:$B$37</c:f>
              <c:numCache>
                <c:formatCode>0.000</c:formatCode>
                <c:ptCount val="37"/>
                <c:pt idx="0">
                  <c:v>7.4689622862628369E-2</c:v>
                </c:pt>
                <c:pt idx="1">
                  <c:v>9.2211290700486614E-2</c:v>
                </c:pt>
                <c:pt idx="2">
                  <c:v>0.10392363551191863</c:v>
                </c:pt>
                <c:pt idx="3">
                  <c:v>0.13790114780961815</c:v>
                </c:pt>
                <c:pt idx="4">
                  <c:v>0.14022019208226055</c:v>
                </c:pt>
                <c:pt idx="5">
                  <c:v>0.17417427969085963</c:v>
                </c:pt>
                <c:pt idx="6">
                  <c:v>0.19286718200986286</c:v>
                </c:pt>
                <c:pt idx="7">
                  <c:v>0.20922932771167169</c:v>
                </c:pt>
                <c:pt idx="8">
                  <c:v>0.27070742562658978</c:v>
                </c:pt>
                <c:pt idx="9">
                  <c:v>0.34079409697801921</c:v>
                </c:pt>
                <c:pt idx="10">
                  <c:v>0.35715624267982804</c:v>
                </c:pt>
                <c:pt idx="11">
                  <c:v>0.40277582572057113</c:v>
                </c:pt>
                <c:pt idx="12">
                  <c:v>0.43902553291162505</c:v>
                </c:pt>
                <c:pt idx="13">
                  <c:v>0.45426329351158046</c:v>
                </c:pt>
                <c:pt idx="14">
                  <c:v>0.47070742562687329</c:v>
                </c:pt>
                <c:pt idx="15">
                  <c:v>0.49058327477156638</c:v>
                </c:pt>
                <c:pt idx="16">
                  <c:v>0.50927617709056605</c:v>
                </c:pt>
                <c:pt idx="17">
                  <c:v>0.53029983602730368</c:v>
                </c:pt>
                <c:pt idx="18">
                  <c:v>0.53845162801601631</c:v>
                </c:pt>
                <c:pt idx="19">
                  <c:v>0.57000468493794898</c:v>
                </c:pt>
                <c:pt idx="20">
                  <c:v>0.60750761302417189</c:v>
                </c:pt>
                <c:pt idx="21">
                  <c:v>0.74144998828754538</c:v>
                </c:pt>
                <c:pt idx="22">
                  <c:v>0.77532208948212045</c:v>
                </c:pt>
                <c:pt idx="23">
                  <c:v>0.81505036308295331</c:v>
                </c:pt>
                <c:pt idx="24">
                  <c:v>0.83270086671358357</c:v>
                </c:pt>
                <c:pt idx="25">
                  <c:v>0.87851955961603068</c:v>
                </c:pt>
                <c:pt idx="26">
                  <c:v>0.89813773717517975</c:v>
                </c:pt>
                <c:pt idx="27">
                  <c:v>0.92972593113130486</c:v>
                </c:pt>
                <c:pt idx="28">
                  <c:v>0.94841883345030453</c:v>
                </c:pt>
                <c:pt idx="29">
                  <c:v>0.96950105411088217</c:v>
                </c:pt>
                <c:pt idx="30">
                  <c:v>0.9799367533380412</c:v>
                </c:pt>
                <c:pt idx="31">
                  <c:v>1.0541110328112779E-3</c:v>
                </c:pt>
                <c:pt idx="32">
                  <c:v>2.6809557273409723E-2</c:v>
                </c:pt>
                <c:pt idx="33">
                  <c:v>3.4996486296318352E-2</c:v>
                </c:pt>
                <c:pt idx="34">
                  <c:v>3.6237994846395338E-2</c:v>
                </c:pt>
                <c:pt idx="35">
                  <c:v>4.0876083391676588E-2</c:v>
                </c:pt>
                <c:pt idx="36">
                  <c:v>4.7856640899247793E-2</c:v>
                </c:pt>
              </c:numCache>
            </c:numRef>
          </c:xVal>
          <c:yVal>
            <c:numRef>
              <c:f>EW!$H$1:$H$37</c:f>
              <c:numCache>
                <c:formatCode>General</c:formatCode>
                <c:ptCount val="37"/>
                <c:pt idx="0">
                  <c:v>19.03</c:v>
                </c:pt>
                <c:pt idx="1">
                  <c:v>18.43</c:v>
                </c:pt>
                <c:pt idx="2">
                  <c:v>17.95</c:v>
                </c:pt>
                <c:pt idx="3">
                  <c:v>10.3</c:v>
                </c:pt>
                <c:pt idx="4">
                  <c:v>11.34</c:v>
                </c:pt>
                <c:pt idx="5">
                  <c:v>4.46</c:v>
                </c:pt>
                <c:pt idx="6">
                  <c:v>4.1399999999999997</c:v>
                </c:pt>
                <c:pt idx="7">
                  <c:v>3.96</c:v>
                </c:pt>
                <c:pt idx="8">
                  <c:v>8.43</c:v>
                </c:pt>
                <c:pt idx="9">
                  <c:v>14.01</c:v>
                </c:pt>
                <c:pt idx="10">
                  <c:v>14.84</c:v>
                </c:pt>
                <c:pt idx="11">
                  <c:v>16</c:v>
                </c:pt>
                <c:pt idx="12">
                  <c:v>14.42</c:v>
                </c:pt>
                <c:pt idx="13">
                  <c:v>16.489999999999998</c:v>
                </c:pt>
                <c:pt idx="14">
                  <c:v>16.809999999999999</c:v>
                </c:pt>
                <c:pt idx="15">
                  <c:v>21.48</c:v>
                </c:pt>
                <c:pt idx="16">
                  <c:v>20.78</c:v>
                </c:pt>
                <c:pt idx="17">
                  <c:v>19.260000000000002</c:v>
                </c:pt>
                <c:pt idx="18">
                  <c:v>19.41</c:v>
                </c:pt>
                <c:pt idx="19">
                  <c:v>20.16</c:v>
                </c:pt>
                <c:pt idx="20">
                  <c:v>18.46</c:v>
                </c:pt>
                <c:pt idx="21">
                  <c:v>8.7899999999999991</c:v>
                </c:pt>
                <c:pt idx="22">
                  <c:v>7.04</c:v>
                </c:pt>
                <c:pt idx="23">
                  <c:v>4.5199999999999996</c:v>
                </c:pt>
                <c:pt idx="24">
                  <c:v>4.42</c:v>
                </c:pt>
                <c:pt idx="25">
                  <c:v>6.56</c:v>
                </c:pt>
                <c:pt idx="26">
                  <c:v>7.18</c:v>
                </c:pt>
                <c:pt idx="27">
                  <c:v>9.73</c:v>
                </c:pt>
                <c:pt idx="28">
                  <c:v>14.01</c:v>
                </c:pt>
                <c:pt idx="29">
                  <c:v>12.9</c:v>
                </c:pt>
                <c:pt idx="30">
                  <c:v>13.08</c:v>
                </c:pt>
                <c:pt idx="31">
                  <c:v>12.34</c:v>
                </c:pt>
                <c:pt idx="32">
                  <c:v>18.84</c:v>
                </c:pt>
                <c:pt idx="33">
                  <c:v>14.38</c:v>
                </c:pt>
                <c:pt idx="34">
                  <c:v>18.59</c:v>
                </c:pt>
                <c:pt idx="35">
                  <c:v>15.18</c:v>
                </c:pt>
                <c:pt idx="36">
                  <c:v>16.82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52-4607-8724-351191610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Graphes_EW!$H$30</c:f>
          <c:strCache>
            <c:ptCount val="1"/>
            <c:pt idx="0">
              <c:v>He I 6678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EW!$B$1:$B$37</c:f>
              <c:numCache>
                <c:formatCode>0.000</c:formatCode>
                <c:ptCount val="37"/>
                <c:pt idx="0">
                  <c:v>7.4689622862628369E-2</c:v>
                </c:pt>
                <c:pt idx="1">
                  <c:v>9.2211290700486614E-2</c:v>
                </c:pt>
                <c:pt idx="2">
                  <c:v>0.10392363551191863</c:v>
                </c:pt>
                <c:pt idx="3">
                  <c:v>0.13790114780961815</c:v>
                </c:pt>
                <c:pt idx="4">
                  <c:v>0.14022019208226055</c:v>
                </c:pt>
                <c:pt idx="5">
                  <c:v>0.17417427969085963</c:v>
                </c:pt>
                <c:pt idx="6">
                  <c:v>0.19286718200986286</c:v>
                </c:pt>
                <c:pt idx="7">
                  <c:v>0.20922932771167169</c:v>
                </c:pt>
                <c:pt idx="8">
                  <c:v>0.27070742562658978</c:v>
                </c:pt>
                <c:pt idx="9">
                  <c:v>0.34079409697801921</c:v>
                </c:pt>
                <c:pt idx="10">
                  <c:v>0.35715624267982804</c:v>
                </c:pt>
                <c:pt idx="11">
                  <c:v>0.40277582572057113</c:v>
                </c:pt>
                <c:pt idx="12">
                  <c:v>0.43902553291162505</c:v>
                </c:pt>
                <c:pt idx="13">
                  <c:v>0.45426329351158046</c:v>
                </c:pt>
                <c:pt idx="14">
                  <c:v>0.47070742562687329</c:v>
                </c:pt>
                <c:pt idx="15">
                  <c:v>0.49058327477156638</c:v>
                </c:pt>
                <c:pt idx="16">
                  <c:v>0.50927617709056605</c:v>
                </c:pt>
                <c:pt idx="17">
                  <c:v>0.53029983602730368</c:v>
                </c:pt>
                <c:pt idx="18">
                  <c:v>0.53845162801601631</c:v>
                </c:pt>
                <c:pt idx="19">
                  <c:v>0.57000468493794898</c:v>
                </c:pt>
                <c:pt idx="20">
                  <c:v>0.60750761302417189</c:v>
                </c:pt>
                <c:pt idx="21">
                  <c:v>0.74144998828754538</c:v>
                </c:pt>
                <c:pt idx="22">
                  <c:v>0.77532208948212045</c:v>
                </c:pt>
                <c:pt idx="23">
                  <c:v>0.81505036308295331</c:v>
                </c:pt>
                <c:pt idx="24">
                  <c:v>0.83270086671358357</c:v>
                </c:pt>
                <c:pt idx="25">
                  <c:v>0.87851955961603068</c:v>
                </c:pt>
                <c:pt idx="26">
                  <c:v>0.89813773717517975</c:v>
                </c:pt>
                <c:pt idx="27">
                  <c:v>0.92972593113130486</c:v>
                </c:pt>
                <c:pt idx="28">
                  <c:v>0.94841883345030453</c:v>
                </c:pt>
                <c:pt idx="29">
                  <c:v>0.96950105411088217</c:v>
                </c:pt>
                <c:pt idx="30">
                  <c:v>0.9799367533380412</c:v>
                </c:pt>
                <c:pt idx="31">
                  <c:v>1.0541110328112779E-3</c:v>
                </c:pt>
                <c:pt idx="32">
                  <c:v>2.6809557273409723E-2</c:v>
                </c:pt>
                <c:pt idx="33">
                  <c:v>3.4996486296318352E-2</c:v>
                </c:pt>
                <c:pt idx="34">
                  <c:v>3.6237994846395338E-2</c:v>
                </c:pt>
                <c:pt idx="35">
                  <c:v>4.0876083391676588E-2</c:v>
                </c:pt>
                <c:pt idx="36">
                  <c:v>4.7856640899247793E-2</c:v>
                </c:pt>
              </c:numCache>
            </c:numRef>
          </c:xVal>
          <c:yVal>
            <c:numRef>
              <c:f>EW!$I$1:$I$37</c:f>
              <c:numCache>
                <c:formatCode>General</c:formatCode>
                <c:ptCount val="37"/>
                <c:pt idx="0">
                  <c:v>4.74</c:v>
                </c:pt>
                <c:pt idx="1">
                  <c:v>5.75</c:v>
                </c:pt>
                <c:pt idx="2">
                  <c:v>6.19</c:v>
                </c:pt>
                <c:pt idx="3">
                  <c:v>6.36</c:v>
                </c:pt>
                <c:pt idx="4">
                  <c:v>6.31</c:v>
                </c:pt>
                <c:pt idx="5">
                  <c:v>4.45</c:v>
                </c:pt>
                <c:pt idx="6">
                  <c:v>4.66</c:v>
                </c:pt>
                <c:pt idx="7">
                  <c:v>4.3499999999999996</c:v>
                </c:pt>
                <c:pt idx="8">
                  <c:v>5.07</c:v>
                </c:pt>
                <c:pt idx="9">
                  <c:v>6.43</c:v>
                </c:pt>
                <c:pt idx="10">
                  <c:v>6.44</c:v>
                </c:pt>
                <c:pt idx="11">
                  <c:v>6.32</c:v>
                </c:pt>
                <c:pt idx="12">
                  <c:v>5.71</c:v>
                </c:pt>
                <c:pt idx="13">
                  <c:v>5.78</c:v>
                </c:pt>
                <c:pt idx="14">
                  <c:v>6.06</c:v>
                </c:pt>
                <c:pt idx="15">
                  <c:v>7.48</c:v>
                </c:pt>
                <c:pt idx="16">
                  <c:v>7.13</c:v>
                </c:pt>
                <c:pt idx="17">
                  <c:v>6.92</c:v>
                </c:pt>
                <c:pt idx="18">
                  <c:v>7.28</c:v>
                </c:pt>
                <c:pt idx="19">
                  <c:v>8.02</c:v>
                </c:pt>
                <c:pt idx="20">
                  <c:v>8.0299999999999994</c:v>
                </c:pt>
                <c:pt idx="21">
                  <c:v>5.35</c:v>
                </c:pt>
                <c:pt idx="22">
                  <c:v>4.8499999999999996</c:v>
                </c:pt>
                <c:pt idx="23">
                  <c:v>3.74</c:v>
                </c:pt>
                <c:pt idx="24">
                  <c:v>3.77</c:v>
                </c:pt>
                <c:pt idx="25">
                  <c:v>4.05</c:v>
                </c:pt>
                <c:pt idx="26">
                  <c:v>3.78</c:v>
                </c:pt>
                <c:pt idx="27">
                  <c:v>3.05</c:v>
                </c:pt>
                <c:pt idx="28">
                  <c:v>2.92</c:v>
                </c:pt>
                <c:pt idx="29">
                  <c:v>2.54</c:v>
                </c:pt>
                <c:pt idx="30">
                  <c:v>2.06</c:v>
                </c:pt>
                <c:pt idx="31">
                  <c:v>2.06</c:v>
                </c:pt>
                <c:pt idx="32">
                  <c:v>2.84</c:v>
                </c:pt>
                <c:pt idx="33">
                  <c:v>2.81</c:v>
                </c:pt>
                <c:pt idx="34">
                  <c:v>2.98</c:v>
                </c:pt>
                <c:pt idx="35">
                  <c:v>2.87</c:v>
                </c:pt>
                <c:pt idx="36">
                  <c:v>3.16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68-4C44-BE09-8BFEFFEF3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Graphes_EW!$M$30</c:f>
          <c:strCache>
            <c:ptCount val="1"/>
            <c:pt idx="0">
              <c:v>He I 5875 / He I 6678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F!$U$1:$U$37</c:f>
              <c:numCache>
                <c:formatCode>0.00E+00</c:formatCode>
                <c:ptCount val="37"/>
                <c:pt idx="0">
                  <c:v>0.37651422435275594</c:v>
                </c:pt>
                <c:pt idx="1">
                  <c:v>0.44305478910630597</c:v>
                </c:pt>
                <c:pt idx="2">
                  <c:v>0.5135158084289414</c:v>
                </c:pt>
                <c:pt idx="3">
                  <c:v>0.9054256021983178</c:v>
                </c:pt>
                <c:pt idx="4">
                  <c:v>0.84437367561434717</c:v>
                </c:pt>
                <c:pt idx="5">
                  <c:v>1.425163787519161</c:v>
                </c:pt>
                <c:pt idx="6">
                  <c:v>1.6817639706568801</c:v>
                </c:pt>
                <c:pt idx="7">
                  <c:v>1.6109781118449347</c:v>
                </c:pt>
                <c:pt idx="8">
                  <c:v>0.89839391021687609</c:v>
                </c:pt>
                <c:pt idx="9">
                  <c:v>0.65629310873205859</c:v>
                </c:pt>
                <c:pt idx="10">
                  <c:v>0.62244344396376816</c:v>
                </c:pt>
                <c:pt idx="11">
                  <c:v>0.59575658078368532</c:v>
                </c:pt>
                <c:pt idx="12">
                  <c:v>0.61228857625414124</c:v>
                </c:pt>
                <c:pt idx="13">
                  <c:v>0.51334936067240244</c:v>
                </c:pt>
                <c:pt idx="14">
                  <c:v>0.53737942322006482</c:v>
                </c:pt>
                <c:pt idx="15">
                  <c:v>0.52494983556023966</c:v>
                </c:pt>
                <c:pt idx="16">
                  <c:v>0.51987501783896883</c:v>
                </c:pt>
                <c:pt idx="17">
                  <c:v>0.54172581928780095</c:v>
                </c:pt>
                <c:pt idx="18">
                  <c:v>0.57935136558181743</c:v>
                </c:pt>
                <c:pt idx="19">
                  <c:v>0.57327440321378076</c:v>
                </c:pt>
                <c:pt idx="20">
                  <c:v>0.64617586535996363</c:v>
                </c:pt>
                <c:pt idx="21">
                  <c:v>0.88497764199657458</c:v>
                </c:pt>
                <c:pt idx="22">
                  <c:v>1.0288210820242323</c:v>
                </c:pt>
                <c:pt idx="23">
                  <c:v>1.2304073446301382</c:v>
                </c:pt>
                <c:pt idx="24">
                  <c:v>1.249514124030497</c:v>
                </c:pt>
                <c:pt idx="25">
                  <c:v>0.92464142708444097</c:v>
                </c:pt>
                <c:pt idx="26">
                  <c:v>0.80824858468100347</c:v>
                </c:pt>
                <c:pt idx="27">
                  <c:v>0.30118288027815815</c:v>
                </c:pt>
                <c:pt idx="28">
                  <c:v>0.29614955650161912</c:v>
                </c:pt>
                <c:pt idx="29">
                  <c:v>0.25326589402051869</c:v>
                </c:pt>
                <c:pt idx="30">
                  <c:v>0.26024789341418203</c:v>
                </c:pt>
                <c:pt idx="31">
                  <c:v>0.22734361350653912</c:v>
                </c:pt>
                <c:pt idx="32">
                  <c:v>0.30296470506441442</c:v>
                </c:pt>
                <c:pt idx="33">
                  <c:v>0.2608491728249821</c:v>
                </c:pt>
                <c:pt idx="34">
                  <c:v>0.30139146041228376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4F-4176-A068-9B2204890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Graphes_EW!$B$57</c:f>
          <c:strCache>
            <c:ptCount val="1"/>
            <c:pt idx="0">
              <c:v>He I 7085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EW!$B$1:$B$37</c:f>
              <c:numCache>
                <c:formatCode>0.000</c:formatCode>
                <c:ptCount val="37"/>
                <c:pt idx="0">
                  <c:v>7.4689622862628369E-2</c:v>
                </c:pt>
                <c:pt idx="1">
                  <c:v>9.2211290700486614E-2</c:v>
                </c:pt>
                <c:pt idx="2">
                  <c:v>0.10392363551191863</c:v>
                </c:pt>
                <c:pt idx="3">
                  <c:v>0.13790114780961815</c:v>
                </c:pt>
                <c:pt idx="4">
                  <c:v>0.14022019208226055</c:v>
                </c:pt>
                <c:pt idx="5">
                  <c:v>0.17417427969085963</c:v>
                </c:pt>
                <c:pt idx="6">
                  <c:v>0.19286718200986286</c:v>
                </c:pt>
                <c:pt idx="7">
                  <c:v>0.20922932771167169</c:v>
                </c:pt>
                <c:pt idx="8">
                  <c:v>0.27070742562658978</c:v>
                </c:pt>
                <c:pt idx="9">
                  <c:v>0.34079409697801921</c:v>
                </c:pt>
                <c:pt idx="10">
                  <c:v>0.35715624267982804</c:v>
                </c:pt>
                <c:pt idx="11">
                  <c:v>0.40277582572057113</c:v>
                </c:pt>
                <c:pt idx="12">
                  <c:v>0.43902553291162505</c:v>
                </c:pt>
                <c:pt idx="13">
                  <c:v>0.45426329351158046</c:v>
                </c:pt>
                <c:pt idx="14">
                  <c:v>0.47070742562687329</c:v>
                </c:pt>
                <c:pt idx="15">
                  <c:v>0.49058327477156638</c:v>
                </c:pt>
                <c:pt idx="16">
                  <c:v>0.50927617709056605</c:v>
                </c:pt>
                <c:pt idx="17">
                  <c:v>0.53029983602730368</c:v>
                </c:pt>
                <c:pt idx="18">
                  <c:v>0.53845162801601631</c:v>
                </c:pt>
                <c:pt idx="19">
                  <c:v>0.57000468493794898</c:v>
                </c:pt>
                <c:pt idx="20">
                  <c:v>0.60750761302417189</c:v>
                </c:pt>
                <c:pt idx="21">
                  <c:v>0.74144998828754538</c:v>
                </c:pt>
                <c:pt idx="22">
                  <c:v>0.77532208948212045</c:v>
                </c:pt>
                <c:pt idx="23">
                  <c:v>0.81505036308295331</c:v>
                </c:pt>
                <c:pt idx="24">
                  <c:v>0.83270086671358357</c:v>
                </c:pt>
                <c:pt idx="25">
                  <c:v>0.87851955961603068</c:v>
                </c:pt>
                <c:pt idx="26">
                  <c:v>0.89813773717517975</c:v>
                </c:pt>
                <c:pt idx="27">
                  <c:v>0.92972593113130486</c:v>
                </c:pt>
                <c:pt idx="28">
                  <c:v>0.94841883345030453</c:v>
                </c:pt>
                <c:pt idx="29">
                  <c:v>0.96950105411088217</c:v>
                </c:pt>
                <c:pt idx="30">
                  <c:v>0.9799367533380412</c:v>
                </c:pt>
                <c:pt idx="31">
                  <c:v>1.0541110328112779E-3</c:v>
                </c:pt>
                <c:pt idx="32">
                  <c:v>2.6809557273409723E-2</c:v>
                </c:pt>
                <c:pt idx="33">
                  <c:v>3.4996486296318352E-2</c:v>
                </c:pt>
                <c:pt idx="34">
                  <c:v>3.6237994846395338E-2</c:v>
                </c:pt>
                <c:pt idx="35">
                  <c:v>4.0876083391676588E-2</c:v>
                </c:pt>
                <c:pt idx="36">
                  <c:v>4.7856640899247793E-2</c:v>
                </c:pt>
              </c:numCache>
            </c:numRef>
          </c:xVal>
          <c:yVal>
            <c:numRef>
              <c:f>EW!$J$1:$J$37</c:f>
              <c:numCache>
                <c:formatCode>General</c:formatCode>
                <c:ptCount val="37"/>
                <c:pt idx="0">
                  <c:v>10.9</c:v>
                </c:pt>
                <c:pt idx="1">
                  <c:v>10.85</c:v>
                </c:pt>
                <c:pt idx="2">
                  <c:v>11.01</c:v>
                </c:pt>
                <c:pt idx="3">
                  <c:v>8.08</c:v>
                </c:pt>
                <c:pt idx="4">
                  <c:v>7.87</c:v>
                </c:pt>
                <c:pt idx="5">
                  <c:v>3.84</c:v>
                </c:pt>
                <c:pt idx="6">
                  <c:v>3.33</c:v>
                </c:pt>
                <c:pt idx="7">
                  <c:v>3.19</c:v>
                </c:pt>
                <c:pt idx="8">
                  <c:v>5.5</c:v>
                </c:pt>
                <c:pt idx="9">
                  <c:v>7.98</c:v>
                </c:pt>
                <c:pt idx="10">
                  <c:v>8.4499999999999993</c:v>
                </c:pt>
                <c:pt idx="11">
                  <c:v>8.85</c:v>
                </c:pt>
                <c:pt idx="12">
                  <c:v>9.25</c:v>
                </c:pt>
                <c:pt idx="13">
                  <c:v>9.0399999999999991</c:v>
                </c:pt>
                <c:pt idx="14">
                  <c:v>9.2799999999999994</c:v>
                </c:pt>
                <c:pt idx="15">
                  <c:v>10.94</c:v>
                </c:pt>
                <c:pt idx="16">
                  <c:v>11.12</c:v>
                </c:pt>
                <c:pt idx="17">
                  <c:v>10.4</c:v>
                </c:pt>
                <c:pt idx="18">
                  <c:v>10.36</c:v>
                </c:pt>
                <c:pt idx="19">
                  <c:v>11.36</c:v>
                </c:pt>
                <c:pt idx="20">
                  <c:v>10.58</c:v>
                </c:pt>
                <c:pt idx="21">
                  <c:v>5.64</c:v>
                </c:pt>
                <c:pt idx="22">
                  <c:v>4.51</c:v>
                </c:pt>
                <c:pt idx="23">
                  <c:v>3.14</c:v>
                </c:pt>
                <c:pt idx="24">
                  <c:v>2.91</c:v>
                </c:pt>
                <c:pt idx="25">
                  <c:v>4.49</c:v>
                </c:pt>
                <c:pt idx="26">
                  <c:v>5.2</c:v>
                </c:pt>
                <c:pt idx="27">
                  <c:v>7.03</c:v>
                </c:pt>
                <c:pt idx="28">
                  <c:v>7.69</c:v>
                </c:pt>
                <c:pt idx="29">
                  <c:v>6.56</c:v>
                </c:pt>
                <c:pt idx="30">
                  <c:v>6.56</c:v>
                </c:pt>
                <c:pt idx="31">
                  <c:v>6.37</c:v>
                </c:pt>
                <c:pt idx="32">
                  <c:v>9.91</c:v>
                </c:pt>
                <c:pt idx="33">
                  <c:v>9.0399999999999991</c:v>
                </c:pt>
                <c:pt idx="34">
                  <c:v>10.1</c:v>
                </c:pt>
                <c:pt idx="35">
                  <c:v>9.4499999999999993</c:v>
                </c:pt>
                <c:pt idx="36">
                  <c:v>9.7100000000000009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C8-4177-8223-C6D3B7EA1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Graphes_EW!$M$30</c:f>
          <c:strCache>
            <c:ptCount val="1"/>
            <c:pt idx="0">
              <c:v>He I 5875 / He I 6678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F!$V$1:$V$37</c:f>
              <c:numCache>
                <c:formatCode>General</c:formatCode>
                <c:ptCount val="37"/>
                <c:pt idx="0">
                  <c:v>1.0171072347508396</c:v>
                </c:pt>
                <c:pt idx="1">
                  <c:v>1.0182861138285979</c:v>
                </c:pt>
                <c:pt idx="2">
                  <c:v>0.92797087908654541</c:v>
                </c:pt>
                <c:pt idx="3">
                  <c:v>0.70909961878048466</c:v>
                </c:pt>
                <c:pt idx="4">
                  <c:v>0.79178994075030407</c:v>
                </c:pt>
                <c:pt idx="5">
                  <c:v>0.59659455112109627</c:v>
                </c:pt>
                <c:pt idx="6">
                  <c:v>0.69534148945872065</c:v>
                </c:pt>
                <c:pt idx="7">
                  <c:v>0.61523307278783201</c:v>
                </c:pt>
                <c:pt idx="8">
                  <c:v>0.79341223952668483</c:v>
                </c:pt>
                <c:pt idx="9">
                  <c:v>0.84889000870769471</c:v>
                </c:pt>
                <c:pt idx="10">
                  <c:v>0.88537681391375356</c:v>
                </c:pt>
                <c:pt idx="11">
                  <c:v>0.88533219267732621</c:v>
                </c:pt>
                <c:pt idx="12">
                  <c:v>0.8039477160228633</c:v>
                </c:pt>
                <c:pt idx="13">
                  <c:v>0.95696616571157833</c:v>
                </c:pt>
                <c:pt idx="14">
                  <c:v>0.94146745267062149</c:v>
                </c:pt>
                <c:pt idx="15">
                  <c:v>0.95872244772944326</c:v>
                </c:pt>
                <c:pt idx="16">
                  <c:v>0.91648780489459614</c:v>
                </c:pt>
                <c:pt idx="17">
                  <c:v>0.91050227201319855</c:v>
                </c:pt>
                <c:pt idx="18">
                  <c:v>0.989187750011156</c:v>
                </c:pt>
                <c:pt idx="19">
                  <c:v>0.97145642804895682</c:v>
                </c:pt>
                <c:pt idx="20">
                  <c:v>0.88552821194266707</c:v>
                </c:pt>
                <c:pt idx="21">
                  <c:v>0.81766212949659267</c:v>
                </c:pt>
                <c:pt idx="22">
                  <c:v>0.86690225402404886</c:v>
                </c:pt>
                <c:pt idx="23">
                  <c:v>0.81229723873554815</c:v>
                </c:pt>
                <c:pt idx="24">
                  <c:v>0.87168960198232237</c:v>
                </c:pt>
                <c:pt idx="25">
                  <c:v>0.81209286023223815</c:v>
                </c:pt>
                <c:pt idx="26">
                  <c:v>0.77199572004406214</c:v>
                </c:pt>
                <c:pt idx="27">
                  <c:v>1.0268746324755227</c:v>
                </c:pt>
                <c:pt idx="28">
                  <c:v>1.1775088597246692</c:v>
                </c:pt>
                <c:pt idx="29">
                  <c:v>1.1090891387135049</c:v>
                </c:pt>
                <c:pt idx="30">
                  <c:v>1.0305498075542303</c:v>
                </c:pt>
                <c:pt idx="31">
                  <c:v>1.0535554677364669</c:v>
                </c:pt>
                <c:pt idx="32">
                  <c:v>0.86853992348014142</c:v>
                </c:pt>
                <c:pt idx="33">
                  <c:v>1.0649107757198402</c:v>
                </c:pt>
                <c:pt idx="34">
                  <c:v>0.90265694749482095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5D-407D-AA71-E886D767A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Graphes_EW!$B$71</c:f>
          <c:strCache>
            <c:ptCount val="1"/>
            <c:pt idx="0">
              <c:v>[OIII] 5007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EW!$B$1:$B$37</c:f>
              <c:numCache>
                <c:formatCode>0.000</c:formatCode>
                <c:ptCount val="37"/>
                <c:pt idx="0">
                  <c:v>7.4689622862628369E-2</c:v>
                </c:pt>
                <c:pt idx="1">
                  <c:v>9.2211290700486614E-2</c:v>
                </c:pt>
                <c:pt idx="2">
                  <c:v>0.10392363551191863</c:v>
                </c:pt>
                <c:pt idx="3">
                  <c:v>0.13790114780961815</c:v>
                </c:pt>
                <c:pt idx="4">
                  <c:v>0.14022019208226055</c:v>
                </c:pt>
                <c:pt idx="5">
                  <c:v>0.17417427969085963</c:v>
                </c:pt>
                <c:pt idx="6">
                  <c:v>0.19286718200986286</c:v>
                </c:pt>
                <c:pt idx="7">
                  <c:v>0.20922932771167169</c:v>
                </c:pt>
                <c:pt idx="8">
                  <c:v>0.27070742562658978</c:v>
                </c:pt>
                <c:pt idx="9">
                  <c:v>0.34079409697801921</c:v>
                </c:pt>
                <c:pt idx="10">
                  <c:v>0.35715624267982804</c:v>
                </c:pt>
                <c:pt idx="11">
                  <c:v>0.40277582572057113</c:v>
                </c:pt>
                <c:pt idx="12">
                  <c:v>0.43902553291162505</c:v>
                </c:pt>
                <c:pt idx="13">
                  <c:v>0.45426329351158046</c:v>
                </c:pt>
                <c:pt idx="14">
                  <c:v>0.47070742562687329</c:v>
                </c:pt>
                <c:pt idx="15">
                  <c:v>0.49058327477156638</c:v>
                </c:pt>
                <c:pt idx="16">
                  <c:v>0.50927617709056605</c:v>
                </c:pt>
                <c:pt idx="17">
                  <c:v>0.53029983602730368</c:v>
                </c:pt>
                <c:pt idx="18">
                  <c:v>0.53845162801601631</c:v>
                </c:pt>
                <c:pt idx="19">
                  <c:v>0.57000468493794898</c:v>
                </c:pt>
                <c:pt idx="20">
                  <c:v>0.60750761302417189</c:v>
                </c:pt>
                <c:pt idx="21">
                  <c:v>0.74144998828754538</c:v>
                </c:pt>
                <c:pt idx="22">
                  <c:v>0.77532208948212045</c:v>
                </c:pt>
                <c:pt idx="23">
                  <c:v>0.81505036308295331</c:v>
                </c:pt>
                <c:pt idx="24">
                  <c:v>0.83270086671358357</c:v>
                </c:pt>
                <c:pt idx="25">
                  <c:v>0.87851955961603068</c:v>
                </c:pt>
                <c:pt idx="26">
                  <c:v>0.89813773717517975</c:v>
                </c:pt>
                <c:pt idx="27">
                  <c:v>0.92972593113130486</c:v>
                </c:pt>
                <c:pt idx="28">
                  <c:v>0.94841883345030453</c:v>
                </c:pt>
                <c:pt idx="29">
                  <c:v>0.96950105411088217</c:v>
                </c:pt>
                <c:pt idx="30">
                  <c:v>0.9799367533380412</c:v>
                </c:pt>
                <c:pt idx="31">
                  <c:v>1.0541110328112779E-3</c:v>
                </c:pt>
                <c:pt idx="32">
                  <c:v>2.6809557273409723E-2</c:v>
                </c:pt>
                <c:pt idx="33">
                  <c:v>3.4996486296318352E-2</c:v>
                </c:pt>
                <c:pt idx="34">
                  <c:v>3.6237994846395338E-2</c:v>
                </c:pt>
                <c:pt idx="35">
                  <c:v>4.0876083391676588E-2</c:v>
                </c:pt>
                <c:pt idx="36">
                  <c:v>4.7856640899247793E-2</c:v>
                </c:pt>
              </c:numCache>
            </c:numRef>
          </c:xVal>
          <c:yVal>
            <c:numRef>
              <c:f>EW!$L$1:$L$37</c:f>
              <c:numCache>
                <c:formatCode>General</c:formatCode>
                <c:ptCount val="37"/>
                <c:pt idx="0">
                  <c:v>7.56</c:v>
                </c:pt>
                <c:pt idx="1">
                  <c:v>7.59</c:v>
                </c:pt>
                <c:pt idx="2">
                  <c:v>7.34</c:v>
                </c:pt>
                <c:pt idx="3">
                  <c:v>5.35</c:v>
                </c:pt>
                <c:pt idx="4">
                  <c:v>5.76</c:v>
                </c:pt>
                <c:pt idx="5">
                  <c:v>2.5299999999999998</c:v>
                </c:pt>
                <c:pt idx="6">
                  <c:v>2.5099999999999998</c:v>
                </c:pt>
                <c:pt idx="7">
                  <c:v>2.1</c:v>
                </c:pt>
                <c:pt idx="8">
                  <c:v>1.56</c:v>
                </c:pt>
                <c:pt idx="9">
                  <c:v>1.51</c:v>
                </c:pt>
                <c:pt idx="10">
                  <c:v>1.33</c:v>
                </c:pt>
                <c:pt idx="11">
                  <c:v>1.19</c:v>
                </c:pt>
                <c:pt idx="12">
                  <c:v>1.64</c:v>
                </c:pt>
                <c:pt idx="13">
                  <c:v>1.18</c:v>
                </c:pt>
                <c:pt idx="14">
                  <c:v>0.55000000000000004</c:v>
                </c:pt>
                <c:pt idx="15">
                  <c:v>1.63</c:v>
                </c:pt>
                <c:pt idx="16">
                  <c:v>1.61</c:v>
                </c:pt>
                <c:pt idx="17">
                  <c:v>1.49</c:v>
                </c:pt>
                <c:pt idx="18">
                  <c:v>1.3</c:v>
                </c:pt>
                <c:pt idx="19">
                  <c:v>1.69</c:v>
                </c:pt>
                <c:pt idx="20">
                  <c:v>2.0299999999999998</c:v>
                </c:pt>
                <c:pt idx="21">
                  <c:v>1.35</c:v>
                </c:pt>
                <c:pt idx="22">
                  <c:v>1.34</c:v>
                </c:pt>
                <c:pt idx="23">
                  <c:v>1.67</c:v>
                </c:pt>
                <c:pt idx="24">
                  <c:v>1.77</c:v>
                </c:pt>
                <c:pt idx="25">
                  <c:v>2.06</c:v>
                </c:pt>
                <c:pt idx="26">
                  <c:v>2.14</c:v>
                </c:pt>
                <c:pt idx="27">
                  <c:v>3.21</c:v>
                </c:pt>
                <c:pt idx="28">
                  <c:v>4.16</c:v>
                </c:pt>
                <c:pt idx="29">
                  <c:v>3.79</c:v>
                </c:pt>
                <c:pt idx="30">
                  <c:v>4.08</c:v>
                </c:pt>
                <c:pt idx="31">
                  <c:v>3.83</c:v>
                </c:pt>
                <c:pt idx="32">
                  <c:v>6.16</c:v>
                </c:pt>
                <c:pt idx="33">
                  <c:v>5.44</c:v>
                </c:pt>
                <c:pt idx="34">
                  <c:v>5.84</c:v>
                </c:pt>
                <c:pt idx="35">
                  <c:v>5.48</c:v>
                </c:pt>
                <c:pt idx="36">
                  <c:v>5.36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E4-4AFB-B5A6-5A5F28A22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Graphes_EW!$B$85</c:f>
          <c:strCache>
            <c:ptCount val="1"/>
            <c:pt idx="0">
              <c:v>He II 4686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EW!$B$1:$B$37</c:f>
              <c:numCache>
                <c:formatCode>0.000</c:formatCode>
                <c:ptCount val="37"/>
                <c:pt idx="0">
                  <c:v>7.4689622862628369E-2</c:v>
                </c:pt>
                <c:pt idx="1">
                  <c:v>9.2211290700486614E-2</c:v>
                </c:pt>
                <c:pt idx="2">
                  <c:v>0.10392363551191863</c:v>
                </c:pt>
                <c:pt idx="3">
                  <c:v>0.13790114780961815</c:v>
                </c:pt>
                <c:pt idx="4">
                  <c:v>0.14022019208226055</c:v>
                </c:pt>
                <c:pt idx="5">
                  <c:v>0.17417427969085963</c:v>
                </c:pt>
                <c:pt idx="6">
                  <c:v>0.19286718200986286</c:v>
                </c:pt>
                <c:pt idx="7">
                  <c:v>0.20922932771167169</c:v>
                </c:pt>
                <c:pt idx="8">
                  <c:v>0.27070742562658978</c:v>
                </c:pt>
                <c:pt idx="9">
                  <c:v>0.34079409697801921</c:v>
                </c:pt>
                <c:pt idx="10">
                  <c:v>0.35715624267982804</c:v>
                </c:pt>
                <c:pt idx="11">
                  <c:v>0.40277582572057113</c:v>
                </c:pt>
                <c:pt idx="12">
                  <c:v>0.43902553291162505</c:v>
                </c:pt>
                <c:pt idx="13">
                  <c:v>0.45426329351158046</c:v>
                </c:pt>
                <c:pt idx="14">
                  <c:v>0.47070742562687329</c:v>
                </c:pt>
                <c:pt idx="15">
                  <c:v>0.49058327477156638</c:v>
                </c:pt>
                <c:pt idx="16">
                  <c:v>0.50927617709056605</c:v>
                </c:pt>
                <c:pt idx="17">
                  <c:v>0.53029983602730368</c:v>
                </c:pt>
                <c:pt idx="18">
                  <c:v>0.53845162801601631</c:v>
                </c:pt>
                <c:pt idx="19">
                  <c:v>0.57000468493794898</c:v>
                </c:pt>
                <c:pt idx="20">
                  <c:v>0.60750761302417189</c:v>
                </c:pt>
                <c:pt idx="21">
                  <c:v>0.74144998828754538</c:v>
                </c:pt>
                <c:pt idx="22">
                  <c:v>0.77532208948212045</c:v>
                </c:pt>
                <c:pt idx="23">
                  <c:v>0.81505036308295331</c:v>
                </c:pt>
                <c:pt idx="24">
                  <c:v>0.83270086671358357</c:v>
                </c:pt>
                <c:pt idx="25">
                  <c:v>0.87851955961603068</c:v>
                </c:pt>
                <c:pt idx="26">
                  <c:v>0.89813773717517975</c:v>
                </c:pt>
                <c:pt idx="27">
                  <c:v>0.92972593113130486</c:v>
                </c:pt>
                <c:pt idx="28">
                  <c:v>0.94841883345030453</c:v>
                </c:pt>
                <c:pt idx="29">
                  <c:v>0.96950105411088217</c:v>
                </c:pt>
                <c:pt idx="30">
                  <c:v>0.9799367533380412</c:v>
                </c:pt>
                <c:pt idx="31">
                  <c:v>1.0541110328112779E-3</c:v>
                </c:pt>
                <c:pt idx="32">
                  <c:v>2.6809557273409723E-2</c:v>
                </c:pt>
                <c:pt idx="33">
                  <c:v>3.4996486296318352E-2</c:v>
                </c:pt>
                <c:pt idx="34">
                  <c:v>3.6237994846395338E-2</c:v>
                </c:pt>
                <c:pt idx="35">
                  <c:v>4.0876083391676588E-2</c:v>
                </c:pt>
                <c:pt idx="36">
                  <c:v>4.7856640899247793E-2</c:v>
                </c:pt>
              </c:numCache>
            </c:numRef>
          </c:xVal>
          <c:yVal>
            <c:numRef>
              <c:f>EW!$K$1:$K$37</c:f>
              <c:numCache>
                <c:formatCode>General</c:formatCode>
                <c:ptCount val="37"/>
                <c:pt idx="0">
                  <c:v>56.12</c:v>
                </c:pt>
                <c:pt idx="1">
                  <c:v>60.52</c:v>
                </c:pt>
                <c:pt idx="2">
                  <c:v>62.92</c:v>
                </c:pt>
                <c:pt idx="3">
                  <c:v>53.05</c:v>
                </c:pt>
                <c:pt idx="4">
                  <c:v>63.28</c:v>
                </c:pt>
                <c:pt idx="5">
                  <c:v>37.93</c:v>
                </c:pt>
                <c:pt idx="6">
                  <c:v>44.92</c:v>
                </c:pt>
                <c:pt idx="7">
                  <c:v>38.22</c:v>
                </c:pt>
                <c:pt idx="8">
                  <c:v>37.97</c:v>
                </c:pt>
                <c:pt idx="9">
                  <c:v>35.479999999999997</c:v>
                </c:pt>
                <c:pt idx="10">
                  <c:v>36.04</c:v>
                </c:pt>
                <c:pt idx="11">
                  <c:v>29.59</c:v>
                </c:pt>
                <c:pt idx="12">
                  <c:v>26.83</c:v>
                </c:pt>
                <c:pt idx="13">
                  <c:v>29.87</c:v>
                </c:pt>
                <c:pt idx="14">
                  <c:v>25.6</c:v>
                </c:pt>
                <c:pt idx="15">
                  <c:v>42.4</c:v>
                </c:pt>
                <c:pt idx="16">
                  <c:v>40.619999999999997</c:v>
                </c:pt>
                <c:pt idx="17">
                  <c:v>36.729999999999997</c:v>
                </c:pt>
                <c:pt idx="18">
                  <c:v>38.07</c:v>
                </c:pt>
                <c:pt idx="19">
                  <c:v>38.340000000000003</c:v>
                </c:pt>
                <c:pt idx="20">
                  <c:v>40.67</c:v>
                </c:pt>
                <c:pt idx="21">
                  <c:v>33.4</c:v>
                </c:pt>
                <c:pt idx="22">
                  <c:v>35.25</c:v>
                </c:pt>
                <c:pt idx="23">
                  <c:v>32.869999999999997</c:v>
                </c:pt>
                <c:pt idx="24">
                  <c:v>35.47</c:v>
                </c:pt>
                <c:pt idx="25">
                  <c:v>35.35</c:v>
                </c:pt>
                <c:pt idx="26">
                  <c:v>28.19</c:v>
                </c:pt>
                <c:pt idx="27">
                  <c:v>33.729999999999997</c:v>
                </c:pt>
                <c:pt idx="28">
                  <c:v>41.17</c:v>
                </c:pt>
                <c:pt idx="29">
                  <c:v>31.37</c:v>
                </c:pt>
                <c:pt idx="30">
                  <c:v>32.299999999999997</c:v>
                </c:pt>
                <c:pt idx="31">
                  <c:v>30.97</c:v>
                </c:pt>
                <c:pt idx="32">
                  <c:v>53.58</c:v>
                </c:pt>
                <c:pt idx="33">
                  <c:v>39.659999999999997</c:v>
                </c:pt>
                <c:pt idx="34">
                  <c:v>49.27</c:v>
                </c:pt>
                <c:pt idx="35">
                  <c:v>48</c:v>
                </c:pt>
                <c:pt idx="36">
                  <c:v>45.64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4F-4FDC-AC0C-C79A212CC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Graphes_EW!$B$99</c:f>
          <c:strCache>
            <c:ptCount val="1"/>
            <c:pt idx="0">
              <c:v>[Fe VII] 6087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EW!$B$1:$B$37</c:f>
              <c:numCache>
                <c:formatCode>0.000</c:formatCode>
                <c:ptCount val="37"/>
                <c:pt idx="0">
                  <c:v>7.4689622862628369E-2</c:v>
                </c:pt>
                <c:pt idx="1">
                  <c:v>9.2211290700486614E-2</c:v>
                </c:pt>
                <c:pt idx="2">
                  <c:v>0.10392363551191863</c:v>
                </c:pt>
                <c:pt idx="3">
                  <c:v>0.13790114780961815</c:v>
                </c:pt>
                <c:pt idx="4">
                  <c:v>0.14022019208226055</c:v>
                </c:pt>
                <c:pt idx="5">
                  <c:v>0.17417427969085963</c:v>
                </c:pt>
                <c:pt idx="6">
                  <c:v>0.19286718200986286</c:v>
                </c:pt>
                <c:pt idx="7">
                  <c:v>0.20922932771167169</c:v>
                </c:pt>
                <c:pt idx="8">
                  <c:v>0.27070742562658978</c:v>
                </c:pt>
                <c:pt idx="9">
                  <c:v>0.34079409697801921</c:v>
                </c:pt>
                <c:pt idx="10">
                  <c:v>0.35715624267982804</c:v>
                </c:pt>
                <c:pt idx="11">
                  <c:v>0.40277582572057113</c:v>
                </c:pt>
                <c:pt idx="12">
                  <c:v>0.43902553291162505</c:v>
                </c:pt>
                <c:pt idx="13">
                  <c:v>0.45426329351158046</c:v>
                </c:pt>
                <c:pt idx="14">
                  <c:v>0.47070742562687329</c:v>
                </c:pt>
                <c:pt idx="15">
                  <c:v>0.49058327477156638</c:v>
                </c:pt>
                <c:pt idx="16">
                  <c:v>0.50927617709056605</c:v>
                </c:pt>
                <c:pt idx="17">
                  <c:v>0.53029983602730368</c:v>
                </c:pt>
                <c:pt idx="18">
                  <c:v>0.53845162801601631</c:v>
                </c:pt>
                <c:pt idx="19">
                  <c:v>0.57000468493794898</c:v>
                </c:pt>
                <c:pt idx="20">
                  <c:v>0.60750761302417189</c:v>
                </c:pt>
                <c:pt idx="21">
                  <c:v>0.74144998828754538</c:v>
                </c:pt>
                <c:pt idx="22">
                  <c:v>0.77532208948212045</c:v>
                </c:pt>
                <c:pt idx="23">
                  <c:v>0.81505036308295331</c:v>
                </c:pt>
                <c:pt idx="24">
                  <c:v>0.83270086671358357</c:v>
                </c:pt>
                <c:pt idx="25">
                  <c:v>0.87851955961603068</c:v>
                </c:pt>
                <c:pt idx="26">
                  <c:v>0.89813773717517975</c:v>
                </c:pt>
                <c:pt idx="27">
                  <c:v>0.92972593113130486</c:v>
                </c:pt>
                <c:pt idx="28">
                  <c:v>0.94841883345030453</c:v>
                </c:pt>
                <c:pt idx="29">
                  <c:v>0.96950105411088217</c:v>
                </c:pt>
                <c:pt idx="30">
                  <c:v>0.9799367533380412</c:v>
                </c:pt>
                <c:pt idx="31">
                  <c:v>1.0541110328112779E-3</c:v>
                </c:pt>
                <c:pt idx="32">
                  <c:v>2.6809557273409723E-2</c:v>
                </c:pt>
                <c:pt idx="33">
                  <c:v>3.4996486296318352E-2</c:v>
                </c:pt>
                <c:pt idx="34">
                  <c:v>3.6237994846395338E-2</c:v>
                </c:pt>
                <c:pt idx="35">
                  <c:v>4.0876083391676588E-2</c:v>
                </c:pt>
                <c:pt idx="36">
                  <c:v>4.7856640899247793E-2</c:v>
                </c:pt>
              </c:numCache>
            </c:numRef>
          </c:xVal>
          <c:yVal>
            <c:numRef>
              <c:f>EW!$O$1:$O$37</c:f>
              <c:numCache>
                <c:formatCode>General</c:formatCode>
                <c:ptCount val="37"/>
                <c:pt idx="0">
                  <c:v>10.32</c:v>
                </c:pt>
                <c:pt idx="1">
                  <c:v>10.34</c:v>
                </c:pt>
                <c:pt idx="2">
                  <c:v>10.62</c:v>
                </c:pt>
                <c:pt idx="3">
                  <c:v>9.41</c:v>
                </c:pt>
                <c:pt idx="4">
                  <c:v>9.91</c:v>
                </c:pt>
                <c:pt idx="5">
                  <c:v>6.94</c:v>
                </c:pt>
                <c:pt idx="6">
                  <c:v>6.5</c:v>
                </c:pt>
                <c:pt idx="7">
                  <c:v>6.56</c:v>
                </c:pt>
                <c:pt idx="8">
                  <c:v>6.44</c:v>
                </c:pt>
                <c:pt idx="9">
                  <c:v>6.45</c:v>
                </c:pt>
                <c:pt idx="10">
                  <c:v>6.51</c:v>
                </c:pt>
                <c:pt idx="11">
                  <c:v>6.49</c:v>
                </c:pt>
                <c:pt idx="12">
                  <c:v>5.88</c:v>
                </c:pt>
                <c:pt idx="13">
                  <c:v>5.96</c:v>
                </c:pt>
                <c:pt idx="14">
                  <c:v>6.1</c:v>
                </c:pt>
                <c:pt idx="15">
                  <c:v>7.8</c:v>
                </c:pt>
                <c:pt idx="16">
                  <c:v>7.6</c:v>
                </c:pt>
                <c:pt idx="17">
                  <c:v>7</c:v>
                </c:pt>
                <c:pt idx="18">
                  <c:v>7.3</c:v>
                </c:pt>
                <c:pt idx="19">
                  <c:v>7.76</c:v>
                </c:pt>
                <c:pt idx="20">
                  <c:v>7.55</c:v>
                </c:pt>
                <c:pt idx="21">
                  <c:v>5.64</c:v>
                </c:pt>
                <c:pt idx="22">
                  <c:v>5.73</c:v>
                </c:pt>
                <c:pt idx="23">
                  <c:v>5.31</c:v>
                </c:pt>
                <c:pt idx="24">
                  <c:v>5.54</c:v>
                </c:pt>
                <c:pt idx="25">
                  <c:v>5.96</c:v>
                </c:pt>
                <c:pt idx="26">
                  <c:v>5.54</c:v>
                </c:pt>
                <c:pt idx="27">
                  <c:v>5.96</c:v>
                </c:pt>
                <c:pt idx="28">
                  <c:v>7.29</c:v>
                </c:pt>
                <c:pt idx="29">
                  <c:v>6.57</c:v>
                </c:pt>
                <c:pt idx="30">
                  <c:v>6.5</c:v>
                </c:pt>
                <c:pt idx="31">
                  <c:v>6.24</c:v>
                </c:pt>
                <c:pt idx="32">
                  <c:v>9.1999999999999993</c:v>
                </c:pt>
                <c:pt idx="33">
                  <c:v>8.48</c:v>
                </c:pt>
                <c:pt idx="34">
                  <c:v>9.42</c:v>
                </c:pt>
                <c:pt idx="35">
                  <c:v>8.9499999999999993</c:v>
                </c:pt>
                <c:pt idx="36">
                  <c:v>9.02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44-476D-B73B-3D5453849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Graphes_EW!$H$2</c:f>
          <c:strCache>
            <c:ptCount val="1"/>
            <c:pt idx="0">
              <c:v>Ha/Hb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F!$T$1:$T$37</c:f>
              <c:numCache>
                <c:formatCode>General</c:formatCode>
                <c:ptCount val="37"/>
                <c:pt idx="0">
                  <c:v>7.2740043931614622</c:v>
                </c:pt>
                <c:pt idx="1">
                  <c:v>7.5025872930481423</c:v>
                </c:pt>
                <c:pt idx="2">
                  <c:v>7.3881671793229238</c:v>
                </c:pt>
                <c:pt idx="3">
                  <c:v>7.6886535019117961</c:v>
                </c:pt>
                <c:pt idx="4">
                  <c:v>6.9983715557776076</c:v>
                </c:pt>
                <c:pt idx="5">
                  <c:v>6.770157279062551</c:v>
                </c:pt>
                <c:pt idx="6">
                  <c:v>6.0679293355679578</c:v>
                </c:pt>
                <c:pt idx="7">
                  <c:v>6.3105829901290464</c:v>
                </c:pt>
                <c:pt idx="8">
                  <c:v>4.8971137006959999</c:v>
                </c:pt>
                <c:pt idx="9">
                  <c:v>4.9570800688265395</c:v>
                </c:pt>
                <c:pt idx="10">
                  <c:v>4.9265579007561469</c:v>
                </c:pt>
                <c:pt idx="11">
                  <c:v>5.1206225175687088</c:v>
                </c:pt>
                <c:pt idx="12">
                  <c:v>4.894533082368274</c:v>
                </c:pt>
                <c:pt idx="13">
                  <c:v>5.0153879152801704</c:v>
                </c:pt>
                <c:pt idx="14">
                  <c:v>5.262619934766839</c:v>
                </c:pt>
                <c:pt idx="15">
                  <c:v>4.2214781087104658</c:v>
                </c:pt>
                <c:pt idx="16">
                  <c:v>4.6977675160299919</c:v>
                </c:pt>
                <c:pt idx="17">
                  <c:v>4.6080334837392938</c:v>
                </c:pt>
                <c:pt idx="18">
                  <c:v>4.8131324983695691</c:v>
                </c:pt>
                <c:pt idx="19">
                  <c:v>5.1915816854364971</c:v>
                </c:pt>
                <c:pt idx="20">
                  <c:v>4.6344632944419608</c:v>
                </c:pt>
                <c:pt idx="21">
                  <c:v>5.2538624929584516</c:v>
                </c:pt>
                <c:pt idx="22">
                  <c:v>5.1470693650386137</c:v>
                </c:pt>
                <c:pt idx="23">
                  <c:v>5.3323300176687356</c:v>
                </c:pt>
                <c:pt idx="24">
                  <c:v>5.2021639751023168</c:v>
                </c:pt>
                <c:pt idx="25">
                  <c:v>6.0482485239303232</c:v>
                </c:pt>
                <c:pt idx="26">
                  <c:v>6.3880104531469453</c:v>
                </c:pt>
                <c:pt idx="27">
                  <c:v>7.1003265340057631</c:v>
                </c:pt>
                <c:pt idx="28">
                  <c:v>7.6127887797753893</c:v>
                </c:pt>
                <c:pt idx="29">
                  <c:v>7.4741160220375109</c:v>
                </c:pt>
                <c:pt idx="30">
                  <c:v>7.9232993389226269</c:v>
                </c:pt>
                <c:pt idx="31">
                  <c:v>6.5395199173541387</c:v>
                </c:pt>
                <c:pt idx="32">
                  <c:v>7.906149279067022</c:v>
                </c:pt>
                <c:pt idx="33">
                  <c:v>7.5671943838922484</c:v>
                </c:pt>
                <c:pt idx="34">
                  <c:v>6.8783226208305823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AD-4828-8F76-FDF11A85E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Graphes_EW!$G$85</c:f>
          <c:strCache>
            <c:ptCount val="1"/>
            <c:pt idx="0">
              <c:v>HeII/Hb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F!$W$1:$W$37</c:f>
              <c:numCache>
                <c:formatCode>General</c:formatCode>
                <c:ptCount val="37"/>
                <c:pt idx="0">
                  <c:v>1.0771570423406132</c:v>
                </c:pt>
                <c:pt idx="1">
                  <c:v>1.0964842315895165</c:v>
                </c:pt>
                <c:pt idx="2">
                  <c:v>1.1085753619996959</c:v>
                </c:pt>
                <c:pt idx="3">
                  <c:v>1.1829254411771579</c:v>
                </c:pt>
                <c:pt idx="4">
                  <c:v>1.2377466600757259</c:v>
                </c:pt>
                <c:pt idx="5">
                  <c:v>0.96583309393743411</c:v>
                </c:pt>
                <c:pt idx="6">
                  <c:v>0.95054454442173697</c:v>
                </c:pt>
                <c:pt idx="7">
                  <c:v>0.77197569124997845</c:v>
                </c:pt>
                <c:pt idx="8">
                  <c:v>0.41877512618827545</c:v>
                </c:pt>
                <c:pt idx="9">
                  <c:v>0.2891216507717852</c:v>
                </c:pt>
                <c:pt idx="10">
                  <c:v>0.27279194867253598</c:v>
                </c:pt>
                <c:pt idx="11">
                  <c:v>0.22390998154353231</c:v>
                </c:pt>
                <c:pt idx="12">
                  <c:v>0.19594898363829699</c:v>
                </c:pt>
                <c:pt idx="13">
                  <c:v>0.23787920807355142</c:v>
                </c:pt>
                <c:pt idx="14">
                  <c:v>0.18947336249120594</c:v>
                </c:pt>
                <c:pt idx="15">
                  <c:v>0.2117650410204901</c:v>
                </c:pt>
                <c:pt idx="16">
                  <c:v>0.22398758366605476</c:v>
                </c:pt>
                <c:pt idx="17">
                  <c:v>0.22476235943438747</c:v>
                </c:pt>
                <c:pt idx="18">
                  <c:v>0.23506078035063119</c:v>
                </c:pt>
                <c:pt idx="19">
                  <c:v>0.2421531371626516</c:v>
                </c:pt>
                <c:pt idx="20">
                  <c:v>0.26144192994785614</c:v>
                </c:pt>
                <c:pt idx="21">
                  <c:v>0.38827428889163712</c:v>
                </c:pt>
                <c:pt idx="22">
                  <c:v>0.48430720779089548</c:v>
                </c:pt>
                <c:pt idx="23">
                  <c:v>0.6051367087616476</c:v>
                </c:pt>
                <c:pt idx="24">
                  <c:v>0.72859429031011624</c:v>
                </c:pt>
                <c:pt idx="25">
                  <c:v>0.96676032884756835</c:v>
                </c:pt>
                <c:pt idx="26">
                  <c:v>0.93232401635441409</c:v>
                </c:pt>
                <c:pt idx="27">
                  <c:v>0.91697867622732299</c:v>
                </c:pt>
                <c:pt idx="28">
                  <c:v>0.74777588978179943</c:v>
                </c:pt>
                <c:pt idx="29">
                  <c:v>0.7759565439265127</c:v>
                </c:pt>
                <c:pt idx="30">
                  <c:v>0.93219751377207483</c:v>
                </c:pt>
                <c:pt idx="31">
                  <c:v>1.0137849715200931</c:v>
                </c:pt>
                <c:pt idx="32">
                  <c:v>0.98365899798717948</c:v>
                </c:pt>
                <c:pt idx="33">
                  <c:v>0.99949110248018513</c:v>
                </c:pt>
                <c:pt idx="34">
                  <c:v>0.94981481361715159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8D-47E3-A713-ADFE35540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EW!$B:$B</c:f>
              <c:numCache>
                <c:formatCode>0.000</c:formatCode>
                <c:ptCount val="1048576"/>
                <c:pt idx="0">
                  <c:v>7.4689622862628369E-2</c:v>
                </c:pt>
                <c:pt idx="1">
                  <c:v>9.2211290700486614E-2</c:v>
                </c:pt>
                <c:pt idx="2">
                  <c:v>0.10392363551191863</c:v>
                </c:pt>
                <c:pt idx="3">
                  <c:v>0.13790114780961815</c:v>
                </c:pt>
                <c:pt idx="4">
                  <c:v>0.14022019208226055</c:v>
                </c:pt>
                <c:pt idx="5">
                  <c:v>0.17417427969085963</c:v>
                </c:pt>
                <c:pt idx="6">
                  <c:v>0.19286718200986286</c:v>
                </c:pt>
                <c:pt idx="7">
                  <c:v>0.20922932771167169</c:v>
                </c:pt>
                <c:pt idx="8">
                  <c:v>0.27070742562658978</c:v>
                </c:pt>
                <c:pt idx="9">
                  <c:v>0.34079409697801921</c:v>
                </c:pt>
                <c:pt idx="10">
                  <c:v>0.35715624267982804</c:v>
                </c:pt>
                <c:pt idx="11">
                  <c:v>0.40277582572057113</c:v>
                </c:pt>
                <c:pt idx="12">
                  <c:v>0.43902553291162505</c:v>
                </c:pt>
                <c:pt idx="13">
                  <c:v>0.45426329351158046</c:v>
                </c:pt>
                <c:pt idx="14">
                  <c:v>0.47070742562687329</c:v>
                </c:pt>
                <c:pt idx="15">
                  <c:v>0.49058327477156638</c:v>
                </c:pt>
                <c:pt idx="16">
                  <c:v>0.50927617709056605</c:v>
                </c:pt>
                <c:pt idx="17">
                  <c:v>0.53029983602730368</c:v>
                </c:pt>
                <c:pt idx="18">
                  <c:v>0.53845162801601631</c:v>
                </c:pt>
                <c:pt idx="19">
                  <c:v>0.57000468493794898</c:v>
                </c:pt>
                <c:pt idx="20">
                  <c:v>0.60750761302417189</c:v>
                </c:pt>
                <c:pt idx="21">
                  <c:v>0.74144998828754538</c:v>
                </c:pt>
                <c:pt idx="22">
                  <c:v>0.77532208948212045</c:v>
                </c:pt>
                <c:pt idx="23">
                  <c:v>0.81505036308295331</c:v>
                </c:pt>
                <c:pt idx="24">
                  <c:v>0.83270086671358357</c:v>
                </c:pt>
                <c:pt idx="25">
                  <c:v>0.87851955961603068</c:v>
                </c:pt>
                <c:pt idx="26">
                  <c:v>0.89813773717517975</c:v>
                </c:pt>
                <c:pt idx="27">
                  <c:v>0.92972593113130486</c:v>
                </c:pt>
                <c:pt idx="28">
                  <c:v>0.94841883345030453</c:v>
                </c:pt>
                <c:pt idx="29">
                  <c:v>0.96950105411088217</c:v>
                </c:pt>
                <c:pt idx="30">
                  <c:v>0.9799367533380412</c:v>
                </c:pt>
                <c:pt idx="31">
                  <c:v>1.0541110328112779E-3</c:v>
                </c:pt>
                <c:pt idx="32">
                  <c:v>2.6809557273409723E-2</c:v>
                </c:pt>
                <c:pt idx="33">
                  <c:v>3.4996486296318352E-2</c:v>
                </c:pt>
                <c:pt idx="34">
                  <c:v>3.6237994846395338E-2</c:v>
                </c:pt>
                <c:pt idx="35">
                  <c:v>4.0876083391676588E-2</c:v>
                </c:pt>
                <c:pt idx="36">
                  <c:v>4.7856640899247793E-2</c:v>
                </c:pt>
              </c:numCache>
            </c:numRef>
          </c:xVal>
          <c:yVal>
            <c:numRef>
              <c:f>EW!$C:$C</c:f>
              <c:numCache>
                <c:formatCode>General</c:formatCode>
                <c:ptCount val="1048576"/>
                <c:pt idx="0">
                  <c:v>108.59</c:v>
                </c:pt>
                <c:pt idx="1">
                  <c:v>113.2</c:v>
                </c:pt>
                <c:pt idx="2">
                  <c:v>115.57</c:v>
                </c:pt>
                <c:pt idx="3">
                  <c:v>106.12</c:v>
                </c:pt>
                <c:pt idx="4">
                  <c:v>108.07</c:v>
                </c:pt>
                <c:pt idx="5">
                  <c:v>85.91</c:v>
                </c:pt>
                <c:pt idx="6">
                  <c:v>91.55</c:v>
                </c:pt>
                <c:pt idx="7">
                  <c:v>97.02</c:v>
                </c:pt>
                <c:pt idx="8">
                  <c:v>131.72999999999999</c:v>
                </c:pt>
                <c:pt idx="9">
                  <c:v>179.32</c:v>
                </c:pt>
                <c:pt idx="10">
                  <c:v>190.03</c:v>
                </c:pt>
                <c:pt idx="11">
                  <c:v>208.83</c:v>
                </c:pt>
                <c:pt idx="12">
                  <c:v>196.92</c:v>
                </c:pt>
                <c:pt idx="13">
                  <c:v>195.99</c:v>
                </c:pt>
                <c:pt idx="14">
                  <c:v>203.92</c:v>
                </c:pt>
                <c:pt idx="15">
                  <c:v>232.05</c:v>
                </c:pt>
                <c:pt idx="16">
                  <c:v>234.76</c:v>
                </c:pt>
                <c:pt idx="17">
                  <c:v>214.26</c:v>
                </c:pt>
                <c:pt idx="18">
                  <c:v>219.59</c:v>
                </c:pt>
                <c:pt idx="19">
                  <c:v>230.34</c:v>
                </c:pt>
                <c:pt idx="20">
                  <c:v>209.47</c:v>
                </c:pt>
                <c:pt idx="21">
                  <c:v>129.16</c:v>
                </c:pt>
                <c:pt idx="22">
                  <c:v>112.68</c:v>
                </c:pt>
                <c:pt idx="23">
                  <c:v>84.93</c:v>
                </c:pt>
                <c:pt idx="24">
                  <c:v>75.03</c:v>
                </c:pt>
                <c:pt idx="25">
                  <c:v>64.95</c:v>
                </c:pt>
                <c:pt idx="26">
                  <c:v>61.06</c:v>
                </c:pt>
                <c:pt idx="27">
                  <c:v>69.8</c:v>
                </c:pt>
                <c:pt idx="28">
                  <c:v>89.6</c:v>
                </c:pt>
                <c:pt idx="29">
                  <c:v>87.46</c:v>
                </c:pt>
                <c:pt idx="30">
                  <c:v>87.18</c:v>
                </c:pt>
                <c:pt idx="31">
                  <c:v>87.86</c:v>
                </c:pt>
                <c:pt idx="32">
                  <c:v>107.76</c:v>
                </c:pt>
                <c:pt idx="33">
                  <c:v>96.78</c:v>
                </c:pt>
                <c:pt idx="34">
                  <c:v>108.7</c:v>
                </c:pt>
                <c:pt idx="35">
                  <c:v>100.96</c:v>
                </c:pt>
                <c:pt idx="36">
                  <c:v>104.78</c:v>
                </c:pt>
                <c:pt idx="3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D1-49B4-A9EF-93FEF42FE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At val="0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  <c:majorUnit val="25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Graphes_EW!$M$85</c:f>
          <c:strCache>
            <c:ptCount val="1"/>
            <c:pt idx="0">
              <c:v>He II / He I 5876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F!$X$1:$X$37</c:f>
              <c:numCache>
                <c:formatCode>General</c:formatCode>
                <c:ptCount val="37"/>
                <c:pt idx="0">
                  <c:v>2.2114580108840558</c:v>
                </c:pt>
                <c:pt idx="1">
                  <c:v>2.3354761839291673</c:v>
                </c:pt>
                <c:pt idx="2">
                  <c:v>2.5828622039554849</c:v>
                </c:pt>
                <c:pt idx="3">
                  <c:v>4.3114583946636911</c:v>
                </c:pt>
                <c:pt idx="4">
                  <c:v>4.5869178085092752</c:v>
                </c:pt>
                <c:pt idx="5">
                  <c:v>6.9364061232662859</c:v>
                </c:pt>
                <c:pt idx="6">
                  <c:v>9.215299722098278</c:v>
                </c:pt>
                <c:pt idx="7">
                  <c:v>7.7534951922450199</c:v>
                </c:pt>
                <c:pt idx="8">
                  <c:v>3.4304172391071632</c:v>
                </c:pt>
                <c:pt idx="9">
                  <c:v>1.8979842254685939</c:v>
                </c:pt>
                <c:pt idx="10">
                  <c:v>1.8088743616363359</c:v>
                </c:pt>
                <c:pt idx="11">
                  <c:v>1.4910672784374694</c:v>
                </c:pt>
                <c:pt idx="12">
                  <c:v>1.3788100495229105</c:v>
                </c:pt>
                <c:pt idx="13">
                  <c:v>1.4776061964763294</c:v>
                </c:pt>
                <c:pt idx="14">
                  <c:v>1.1525164892350033</c:v>
                </c:pt>
                <c:pt idx="15">
                  <c:v>1.4125777436563962</c:v>
                </c:pt>
                <c:pt idx="16">
                  <c:v>1.4529556432973478</c:v>
                </c:pt>
                <c:pt idx="17">
                  <c:v>1.4154554654264426</c:v>
                </c:pt>
                <c:pt idx="18">
                  <c:v>1.4902383175992941</c:v>
                </c:pt>
                <c:pt idx="19">
                  <c:v>1.4505788144746223</c:v>
                </c:pt>
                <c:pt idx="20">
                  <c:v>1.7212897143742221</c:v>
                </c:pt>
                <c:pt idx="21">
                  <c:v>2.8402107541583721</c:v>
                </c:pt>
                <c:pt idx="22">
                  <c:v>3.9916832454445106</c:v>
                </c:pt>
                <c:pt idx="23">
                  <c:v>5.3851754457737604</c:v>
                </c:pt>
                <c:pt idx="24">
                  <c:v>5.6844910984847417</c:v>
                </c:pt>
                <c:pt idx="25">
                  <c:v>3.9173911222687083</c:v>
                </c:pt>
                <c:pt idx="26">
                  <c:v>3.1209930595552269</c:v>
                </c:pt>
                <c:pt idx="27">
                  <c:v>2.0731245255233945</c:v>
                </c:pt>
                <c:pt idx="28">
                  <c:v>1.6502372059515233</c:v>
                </c:pt>
                <c:pt idx="29">
                  <c:v>1.7912010745655558</c:v>
                </c:pt>
                <c:pt idx="30">
                  <c:v>2.1522852371880328</c:v>
                </c:pt>
                <c:pt idx="31">
                  <c:v>2.4256713090315909</c:v>
                </c:pt>
                <c:pt idx="32">
                  <c:v>2.1299432595861605</c:v>
                </c:pt>
                <c:pt idx="33">
                  <c:v>2.0617021524009256</c:v>
                </c:pt>
                <c:pt idx="34">
                  <c:v>2.3242130275260924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C0-484E-ADD3-5DE4F97B4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Graphes_EW!$B$99</c:f>
          <c:strCache>
            <c:ptCount val="1"/>
            <c:pt idx="0">
              <c:v>[Fe VII] 6087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EW!$B$1:$B$37</c:f>
              <c:numCache>
                <c:formatCode>0.000</c:formatCode>
                <c:ptCount val="37"/>
                <c:pt idx="0">
                  <c:v>7.4689622862628369E-2</c:v>
                </c:pt>
                <c:pt idx="1">
                  <c:v>9.2211290700486614E-2</c:v>
                </c:pt>
                <c:pt idx="2">
                  <c:v>0.10392363551191863</c:v>
                </c:pt>
                <c:pt idx="3">
                  <c:v>0.13790114780961815</c:v>
                </c:pt>
                <c:pt idx="4">
                  <c:v>0.14022019208226055</c:v>
                </c:pt>
                <c:pt idx="5">
                  <c:v>0.17417427969085963</c:v>
                </c:pt>
                <c:pt idx="6">
                  <c:v>0.19286718200986286</c:v>
                </c:pt>
                <c:pt idx="7">
                  <c:v>0.20922932771167169</c:v>
                </c:pt>
                <c:pt idx="8">
                  <c:v>0.27070742562658978</c:v>
                </c:pt>
                <c:pt idx="9">
                  <c:v>0.34079409697801921</c:v>
                </c:pt>
                <c:pt idx="10">
                  <c:v>0.35715624267982804</c:v>
                </c:pt>
                <c:pt idx="11">
                  <c:v>0.40277582572057113</c:v>
                </c:pt>
                <c:pt idx="12">
                  <c:v>0.43902553291162505</c:v>
                </c:pt>
                <c:pt idx="13">
                  <c:v>0.45426329351158046</c:v>
                </c:pt>
                <c:pt idx="14">
                  <c:v>0.47070742562687329</c:v>
                </c:pt>
                <c:pt idx="15">
                  <c:v>0.49058327477156638</c:v>
                </c:pt>
                <c:pt idx="16">
                  <c:v>0.50927617709056605</c:v>
                </c:pt>
                <c:pt idx="17">
                  <c:v>0.53029983602730368</c:v>
                </c:pt>
                <c:pt idx="18">
                  <c:v>0.53845162801601631</c:v>
                </c:pt>
                <c:pt idx="19">
                  <c:v>0.57000468493794898</c:v>
                </c:pt>
                <c:pt idx="20">
                  <c:v>0.60750761302417189</c:v>
                </c:pt>
                <c:pt idx="21">
                  <c:v>0.74144998828754538</c:v>
                </c:pt>
                <c:pt idx="22">
                  <c:v>0.77532208948212045</c:v>
                </c:pt>
                <c:pt idx="23">
                  <c:v>0.81505036308295331</c:v>
                </c:pt>
                <c:pt idx="24">
                  <c:v>0.83270086671358357</c:v>
                </c:pt>
                <c:pt idx="25">
                  <c:v>0.87851955961603068</c:v>
                </c:pt>
                <c:pt idx="26">
                  <c:v>0.89813773717517975</c:v>
                </c:pt>
                <c:pt idx="27">
                  <c:v>0.92972593113130486</c:v>
                </c:pt>
                <c:pt idx="28">
                  <c:v>0.94841883345030453</c:v>
                </c:pt>
                <c:pt idx="29">
                  <c:v>0.96950105411088217</c:v>
                </c:pt>
                <c:pt idx="30">
                  <c:v>0.9799367533380412</c:v>
                </c:pt>
                <c:pt idx="31">
                  <c:v>1.0541110328112779E-3</c:v>
                </c:pt>
                <c:pt idx="32">
                  <c:v>2.6809557273409723E-2</c:v>
                </c:pt>
                <c:pt idx="33">
                  <c:v>3.4996486296318352E-2</c:v>
                </c:pt>
                <c:pt idx="34">
                  <c:v>3.6237994846395338E-2</c:v>
                </c:pt>
                <c:pt idx="35">
                  <c:v>4.0876083391676588E-2</c:v>
                </c:pt>
                <c:pt idx="36">
                  <c:v>4.7856640899247793E-2</c:v>
                </c:pt>
              </c:numCache>
            </c:numRef>
          </c:xVal>
          <c:yVal>
            <c:numRef>
              <c:f>EW!$X$1:$X$37</c:f>
              <c:numCache>
                <c:formatCode>General</c:formatCode>
                <c:ptCount val="37"/>
                <c:pt idx="0">
                  <c:v>0.18389166072701355</c:v>
                </c:pt>
                <c:pt idx="1">
                  <c:v>0.17085261070720423</c:v>
                </c:pt>
                <c:pt idx="2">
                  <c:v>0.16878575969485057</c:v>
                </c:pt>
                <c:pt idx="3">
                  <c:v>0.17737983034872762</c:v>
                </c:pt>
                <c:pt idx="4">
                  <c:v>0.1566055625790139</c:v>
                </c:pt>
                <c:pt idx="5">
                  <c:v>0.18296862641708411</c:v>
                </c:pt>
                <c:pt idx="6">
                  <c:v>0.14470169189670526</c:v>
                </c:pt>
                <c:pt idx="7">
                  <c:v>0.17163788592360021</c:v>
                </c:pt>
                <c:pt idx="8">
                  <c:v>0.1696075849354754</c:v>
                </c:pt>
                <c:pt idx="9">
                  <c:v>0.18179255918827511</c:v>
                </c:pt>
                <c:pt idx="10">
                  <c:v>0.18063263041065483</c:v>
                </c:pt>
                <c:pt idx="11">
                  <c:v>0.21933085501858737</c:v>
                </c:pt>
                <c:pt idx="12">
                  <c:v>0.21915765933656356</c:v>
                </c:pt>
                <c:pt idx="13">
                  <c:v>0.19953130231001004</c:v>
                </c:pt>
                <c:pt idx="14">
                  <c:v>0.23828124999999997</c:v>
                </c:pt>
                <c:pt idx="15">
                  <c:v>0.18396226415094341</c:v>
                </c:pt>
                <c:pt idx="16">
                  <c:v>0.18709995076317085</c:v>
                </c:pt>
                <c:pt idx="17">
                  <c:v>0.19057990743261641</c:v>
                </c:pt>
                <c:pt idx="18">
                  <c:v>0.19175203572366692</c:v>
                </c:pt>
                <c:pt idx="19">
                  <c:v>0.20239958268127281</c:v>
                </c:pt>
                <c:pt idx="20">
                  <c:v>0.18564052126874844</c:v>
                </c:pt>
                <c:pt idx="21">
                  <c:v>0.16886227544910179</c:v>
                </c:pt>
                <c:pt idx="22">
                  <c:v>0.1625531914893617</c:v>
                </c:pt>
                <c:pt idx="23">
                  <c:v>0.16154548220261636</c:v>
                </c:pt>
                <c:pt idx="24">
                  <c:v>0.15618832816464617</c:v>
                </c:pt>
                <c:pt idx="25">
                  <c:v>0.16859971711456859</c:v>
                </c:pt>
                <c:pt idx="26">
                  <c:v>0.1965235899255055</c:v>
                </c:pt>
                <c:pt idx="27">
                  <c:v>0.1766973021049511</c:v>
                </c:pt>
                <c:pt idx="28">
                  <c:v>0.17707068253582706</c:v>
                </c:pt>
                <c:pt idx="29">
                  <c:v>0.2094357666560408</c:v>
                </c:pt>
                <c:pt idx="30">
                  <c:v>0.20123839009287928</c:v>
                </c:pt>
                <c:pt idx="31">
                  <c:v>0.20148530836293188</c:v>
                </c:pt>
                <c:pt idx="32">
                  <c:v>0.17170586039567001</c:v>
                </c:pt>
                <c:pt idx="33">
                  <c:v>0.21381744831064048</c:v>
                </c:pt>
                <c:pt idx="34">
                  <c:v>0.19119139435762125</c:v>
                </c:pt>
                <c:pt idx="35">
                  <c:v>0.18645833333333331</c:v>
                </c:pt>
                <c:pt idx="36">
                  <c:v>0.1976336546888694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8E-4FB1-8E00-7D91437FD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Graphes_EW!$B$2</c:f>
          <c:strCache>
            <c:ptCount val="1"/>
            <c:pt idx="0">
              <c:v>H alpha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F!$D$1:$D$37</c:f>
              <c:numCache>
                <c:formatCode>0.00E+00</c:formatCode>
                <c:ptCount val="37"/>
                <c:pt idx="0">
                  <c:v>2.7564219271550502E-11</c:v>
                </c:pt>
                <c:pt idx="1">
                  <c:v>3.0080277658708601E-11</c:v>
                </c:pt>
                <c:pt idx="2">
                  <c:v>2.9271910890731403E-11</c:v>
                </c:pt>
                <c:pt idx="3">
                  <c:v>2.9324197394995798E-11</c:v>
                </c:pt>
                <c:pt idx="4">
                  <c:v>2.9664199401104297E-11</c:v>
                </c:pt>
                <c:pt idx="5">
                  <c:v>2.9395026002443002E-11</c:v>
                </c:pt>
                <c:pt idx="6">
                  <c:v>3.3614493717081299E-11</c:v>
                </c:pt>
                <c:pt idx="7">
                  <c:v>3.8931788081261202E-11</c:v>
                </c:pt>
                <c:pt idx="8">
                  <c:v>5.6607439731369401E-11</c:v>
                </c:pt>
                <c:pt idx="9">
                  <c:v>7.9937158592728894E-11</c:v>
                </c:pt>
                <c:pt idx="10">
                  <c:v>8.4324681975362504E-11</c:v>
                </c:pt>
                <c:pt idx="11">
                  <c:v>8.7659485441156402E-11</c:v>
                </c:pt>
                <c:pt idx="12">
                  <c:v>8.4040909221952103E-11</c:v>
                </c:pt>
                <c:pt idx="13">
                  <c:v>8.8799147974510603E-11</c:v>
                </c:pt>
                <c:pt idx="14">
                  <c:v>8.8769157871042503E-11</c:v>
                </c:pt>
                <c:pt idx="15">
                  <c:v>8.7910502999886698E-11</c:v>
                </c:pt>
                <c:pt idx="16">
                  <c:v>8.7131455999835495E-11</c:v>
                </c:pt>
                <c:pt idx="17">
                  <c:v>8.2380039402292306E-11</c:v>
                </c:pt>
                <c:pt idx="18">
                  <c:v>8.5594917745591097E-11</c:v>
                </c:pt>
                <c:pt idx="19">
                  <c:v>8.2963731730864405E-11</c:v>
                </c:pt>
                <c:pt idx="20">
                  <c:v>7.2877464631170804E-11</c:v>
                </c:pt>
                <c:pt idx="21">
                  <c:v>5.3591111584279498E-11</c:v>
                </c:pt>
                <c:pt idx="22">
                  <c:v>4.6060585852560403E-11</c:v>
                </c:pt>
                <c:pt idx="23">
                  <c:v>3.5773668131742401E-11</c:v>
                </c:pt>
                <c:pt idx="24">
                  <c:v>2.9838590829849502E-11</c:v>
                </c:pt>
                <c:pt idx="25">
                  <c:v>2.33919363491644E-11</c:v>
                </c:pt>
                <c:pt idx="26">
                  <c:v>2.20154521004462E-11</c:v>
                </c:pt>
                <c:pt idx="27">
                  <c:v>2.5495207202950199E-11</c:v>
                </c:pt>
                <c:pt idx="28">
                  <c:v>2.42622054176455E-11</c:v>
                </c:pt>
                <c:pt idx="29">
                  <c:v>2.4132307044648601E-11</c:v>
                </c:pt>
                <c:pt idx="30">
                  <c:v>2.4756388237376798E-11</c:v>
                </c:pt>
                <c:pt idx="31">
                  <c:v>2.5113030072383699E-11</c:v>
                </c:pt>
                <c:pt idx="32">
                  <c:v>2.1028122988387699E-11</c:v>
                </c:pt>
                <c:pt idx="33">
                  <c:v>2.4140611130031801E-11</c:v>
                </c:pt>
                <c:pt idx="34">
                  <c:v>2.19069251399481E-11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55-44A6-9C7F-A76F49650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Graphes_EW!$B$16</c:f>
          <c:strCache>
            <c:ptCount val="1"/>
            <c:pt idx="0">
              <c:v>H beta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F!$E$1:$E$37</c:f>
              <c:numCache>
                <c:formatCode>0.00E+00</c:formatCode>
                <c:ptCount val="37"/>
                <c:pt idx="0">
                  <c:v>3.7894147132306598E-12</c:v>
                </c:pt>
                <c:pt idx="1">
                  <c:v>4.0093205828582397E-12</c:v>
                </c:pt>
                <c:pt idx="2">
                  <c:v>3.9619989884167699E-12</c:v>
                </c:pt>
                <c:pt idx="3">
                  <c:v>3.8139574618240099E-12</c:v>
                </c:pt>
                <c:pt idx="4">
                  <c:v>4.2387288478009696E-12</c:v>
                </c:pt>
                <c:pt idx="5">
                  <c:v>4.3418527503563796E-12</c:v>
                </c:pt>
                <c:pt idx="6">
                  <c:v>5.5396976230500196E-12</c:v>
                </c:pt>
                <c:pt idx="7">
                  <c:v>6.1692854910802902E-12</c:v>
                </c:pt>
                <c:pt idx="8">
                  <c:v>1.15593476466197E-11</c:v>
                </c:pt>
                <c:pt idx="9">
                  <c:v>1.61258558431258E-11</c:v>
                </c:pt>
                <c:pt idx="10">
                  <c:v>1.7116348508239401E-11</c:v>
                </c:pt>
                <c:pt idx="11">
                  <c:v>1.7118911839409999E-11</c:v>
                </c:pt>
                <c:pt idx="12">
                  <c:v>1.7170362894204401E-11</c:v>
                </c:pt>
                <c:pt idx="13">
                  <c:v>1.77053399406993E-11</c:v>
                </c:pt>
                <c:pt idx="14">
                  <c:v>1.6867864100274502E-11</c:v>
                </c:pt>
                <c:pt idx="15">
                  <c:v>2.08245786750605E-11</c:v>
                </c:pt>
                <c:pt idx="16">
                  <c:v>1.8547417619650301E-11</c:v>
                </c:pt>
                <c:pt idx="17">
                  <c:v>1.7877482811918101E-11</c:v>
                </c:pt>
                <c:pt idx="18">
                  <c:v>1.7783619664446399E-11</c:v>
                </c:pt>
                <c:pt idx="19">
                  <c:v>1.59804346262326E-11</c:v>
                </c:pt>
                <c:pt idx="20">
                  <c:v>1.57251142151825E-11</c:v>
                </c:pt>
                <c:pt idx="21">
                  <c:v>1.02003262658864E-11</c:v>
                </c:pt>
                <c:pt idx="22">
                  <c:v>8.9488954948666894E-12</c:v>
                </c:pt>
                <c:pt idx="23">
                  <c:v>6.7088248501510498E-12</c:v>
                </c:pt>
                <c:pt idx="24">
                  <c:v>5.73580359493813E-12</c:v>
                </c:pt>
                <c:pt idx="25">
                  <c:v>3.8675554181698303E-12</c:v>
                </c:pt>
                <c:pt idx="26">
                  <c:v>3.4463707067981798E-12</c:v>
                </c:pt>
                <c:pt idx="27">
                  <c:v>3.5907091146928801E-12</c:v>
                </c:pt>
                <c:pt idx="28">
                  <c:v>3.18703252113102E-12</c:v>
                </c:pt>
                <c:pt idx="29">
                  <c:v>3.228784109518E-12</c:v>
                </c:pt>
                <c:pt idx="30">
                  <c:v>3.1245049793541001E-12</c:v>
                </c:pt>
                <c:pt idx="31">
                  <c:v>3.8401947527891803E-12</c:v>
                </c:pt>
                <c:pt idx="32">
                  <c:v>2.6597174232547701E-12</c:v>
                </c:pt>
                <c:pt idx="33">
                  <c:v>3.1901666463621199E-12</c:v>
                </c:pt>
                <c:pt idx="34">
                  <c:v>3.1849225963324702E-12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2-437D-B71C-43828692D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Graphes_EW!$B$30</c:f>
          <c:strCache>
            <c:ptCount val="1"/>
            <c:pt idx="0">
              <c:v>He I 5875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F!$I$1:$I$37</c:f>
              <c:numCache>
                <c:formatCode>0.00E+00</c:formatCode>
                <c:ptCount val="37"/>
                <c:pt idx="0">
                  <c:v>1.8457482460061701E-12</c:v>
                </c:pt>
                <c:pt idx="1">
                  <c:v>1.8823385263965E-12</c:v>
                </c:pt>
                <c:pt idx="2">
                  <c:v>1.70050669218831E-12</c:v>
                </c:pt>
                <c:pt idx="3">
                  <c:v>1.0464271947383601E-12</c:v>
                </c:pt>
                <c:pt idx="4">
                  <c:v>1.14379038242182E-12</c:v>
                </c:pt>
                <c:pt idx="5">
                  <c:v>6.0456452531397905E-13</c:v>
                </c:pt>
                <c:pt idx="6">
                  <c:v>5.7141162112275599E-13</c:v>
                </c:pt>
                <c:pt idx="7">
                  <c:v>6.1424406843749904E-13</c:v>
                </c:pt>
                <c:pt idx="8">
                  <c:v>1.4111307552276701E-12</c:v>
                </c:pt>
                <c:pt idx="9">
                  <c:v>2.4564661807562099E-12</c:v>
                </c:pt>
                <c:pt idx="10">
                  <c:v>2.5812749424437899E-12</c:v>
                </c:pt>
                <c:pt idx="11">
                  <c:v>2.5707057551584502E-12</c:v>
                </c:pt>
                <c:pt idx="12">
                  <c:v>2.4401585693288602E-12</c:v>
                </c:pt>
                <c:pt idx="13">
                  <c:v>2.8503753258549901E-12</c:v>
                </c:pt>
                <c:pt idx="14">
                  <c:v>2.7730717599061E-12</c:v>
                </c:pt>
                <c:pt idx="15">
                  <c:v>3.1218938406488899E-12</c:v>
                </c:pt>
                <c:pt idx="16">
                  <c:v>2.8592691559686402E-12</c:v>
                </c:pt>
                <c:pt idx="17">
                  <c:v>2.8387931063191999E-12</c:v>
                </c:pt>
                <c:pt idx="18">
                  <c:v>2.8050758502289501E-12</c:v>
                </c:pt>
                <c:pt idx="19">
                  <c:v>2.66770225743745E-12</c:v>
                </c:pt>
                <c:pt idx="20">
                  <c:v>2.3884440688489301E-12</c:v>
                </c:pt>
                <c:pt idx="21">
                  <c:v>1.39444737386164E-12</c:v>
                </c:pt>
                <c:pt idx="22">
                  <c:v>1.0857611497299E-12</c:v>
                </c:pt>
                <c:pt idx="23">
                  <c:v>7.5387630920452598E-13</c:v>
                </c:pt>
                <c:pt idx="24">
                  <c:v>7.3517113092606199E-13</c:v>
                </c:pt>
                <c:pt idx="25">
                  <c:v>9.54461536059403E-13</c:v>
                </c:pt>
                <c:pt idx="26">
                  <c:v>1.02952301331493E-12</c:v>
                </c:pt>
                <c:pt idx="27">
                  <c:v>1.5882324723726799E-12</c:v>
                </c:pt>
                <c:pt idx="28">
                  <c:v>1.4441475871816501E-12</c:v>
                </c:pt>
                <c:pt idx="29">
                  <c:v>1.39872412666685E-12</c:v>
                </c:pt>
                <c:pt idx="30">
                  <c:v>1.35328520736766E-12</c:v>
                </c:pt>
                <c:pt idx="31">
                  <c:v>1.6049708439855599E-12</c:v>
                </c:pt>
                <c:pt idx="32">
                  <c:v>1.2283214417627999E-12</c:v>
                </c:pt>
                <c:pt idx="33">
                  <c:v>1.5465585922558299E-12</c:v>
                </c:pt>
                <c:pt idx="34">
                  <c:v>1.30155309620672E-12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F7-47AA-A290-C5B980B7B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Graphes_EW!$H$30</c:f>
          <c:strCache>
            <c:ptCount val="1"/>
            <c:pt idx="0">
              <c:v>He I 6678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F!$J$1:$J$37</c:f>
              <c:numCache>
                <c:formatCode>0.00E+00</c:formatCode>
                <c:ptCount val="37"/>
                <c:pt idx="0">
                  <c:v>6.9495046919547296E-13</c:v>
                </c:pt>
                <c:pt idx="1">
                  <c:v>8.33979098839276E-13</c:v>
                </c:pt>
                <c:pt idx="2">
                  <c:v>8.7323706877790497E-13</c:v>
                </c:pt>
                <c:pt idx="3">
                  <c:v>9.474619729526761E-13</c:v>
                </c:pt>
                <c:pt idx="4">
                  <c:v>9.65786489337852E-13</c:v>
                </c:pt>
                <c:pt idx="5">
                  <c:v>8.6160346869619405E-13</c:v>
                </c:pt>
                <c:pt idx="6">
                  <c:v>9.6097947681889091E-13</c:v>
                </c:pt>
                <c:pt idx="7">
                  <c:v>9.8953374958339306E-13</c:v>
                </c:pt>
                <c:pt idx="8">
                  <c:v>1.2677512770162801E-12</c:v>
                </c:pt>
                <c:pt idx="9">
                  <c:v>1.6121618262636601E-12</c:v>
                </c:pt>
                <c:pt idx="10">
                  <c:v>1.6066976649920901E-12</c:v>
                </c:pt>
                <c:pt idx="11">
                  <c:v>1.53151487089414E-12</c:v>
                </c:pt>
                <c:pt idx="12">
                  <c:v>1.49408121624871E-12</c:v>
                </c:pt>
                <c:pt idx="13">
                  <c:v>1.46323835120405E-12</c:v>
                </c:pt>
                <c:pt idx="14">
                  <c:v>1.49019170288619E-12</c:v>
                </c:pt>
                <c:pt idx="15">
                  <c:v>1.6388376582851599E-12</c:v>
                </c:pt>
                <c:pt idx="16">
                  <c:v>1.4864626034656101E-12</c:v>
                </c:pt>
                <c:pt idx="17">
                  <c:v>1.5378475213093301E-12</c:v>
                </c:pt>
                <c:pt idx="18">
                  <c:v>1.6251245243907199E-12</c:v>
                </c:pt>
                <c:pt idx="19">
                  <c:v>1.52932541958451E-12</c:v>
                </c:pt>
                <c:pt idx="20">
                  <c:v>1.54335491305233E-12</c:v>
                </c:pt>
                <c:pt idx="21">
                  <c:v>1.2340547488083901E-12</c:v>
                </c:pt>
                <c:pt idx="22">
                  <c:v>1.1170539608849901E-12</c:v>
                </c:pt>
                <c:pt idx="23">
                  <c:v>9.2757494778790991E-13</c:v>
                </c:pt>
                <c:pt idx="24">
                  <c:v>9.1860671167158809E-13</c:v>
                </c:pt>
                <c:pt idx="25">
                  <c:v>8.8253467679917402E-13</c:v>
                </c:pt>
                <c:pt idx="26">
                  <c:v>8.32110518408314E-13</c:v>
                </c:pt>
                <c:pt idx="27">
                  <c:v>4.78348430580504E-13</c:v>
                </c:pt>
                <c:pt idx="28">
                  <c:v>4.2768366746672899E-13</c:v>
                </c:pt>
                <c:pt idx="29">
                  <c:v>3.5424911642834901E-13</c:v>
                </c:pt>
                <c:pt idx="30">
                  <c:v>3.5218962440600801E-13</c:v>
                </c:pt>
                <c:pt idx="31">
                  <c:v>3.6487987124431702E-13</c:v>
                </c:pt>
                <c:pt idx="32">
                  <c:v>3.72138043327963E-13</c:v>
                </c:pt>
                <c:pt idx="33">
                  <c:v>4.0341852951530201E-13</c:v>
                </c:pt>
                <c:pt idx="34">
                  <c:v>3.92276988469873E-13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090-A9DE-E688E4003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Graphes_EW!$M$30</c:f>
          <c:strCache>
            <c:ptCount val="1"/>
            <c:pt idx="0">
              <c:v>He I 5875 / He I 6678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F!$C$1:$C$35</c:f>
              <c:numCache>
                <c:formatCode>0.000</c:formatCode>
                <c:ptCount val="35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F!$U$1:$U$35</c:f>
              <c:numCache>
                <c:formatCode>0.00E+00</c:formatCode>
                <c:ptCount val="35"/>
                <c:pt idx="0">
                  <c:v>0.37651422435275594</c:v>
                </c:pt>
                <c:pt idx="1">
                  <c:v>0.44305478910630597</c:v>
                </c:pt>
                <c:pt idx="2">
                  <c:v>0.5135158084289414</c:v>
                </c:pt>
                <c:pt idx="3">
                  <c:v>0.9054256021983178</c:v>
                </c:pt>
                <c:pt idx="4">
                  <c:v>0.84437367561434717</c:v>
                </c:pt>
                <c:pt idx="5">
                  <c:v>1.425163787519161</c:v>
                </c:pt>
                <c:pt idx="6">
                  <c:v>1.6817639706568801</c:v>
                </c:pt>
                <c:pt idx="7">
                  <c:v>1.6109781118449347</c:v>
                </c:pt>
                <c:pt idx="8">
                  <c:v>0.89839391021687609</c:v>
                </c:pt>
                <c:pt idx="9">
                  <c:v>0.65629310873205859</c:v>
                </c:pt>
                <c:pt idx="10">
                  <c:v>0.62244344396376816</c:v>
                </c:pt>
                <c:pt idx="11">
                  <c:v>0.59575658078368532</c:v>
                </c:pt>
                <c:pt idx="12">
                  <c:v>0.61228857625414124</c:v>
                </c:pt>
                <c:pt idx="13">
                  <c:v>0.51334936067240244</c:v>
                </c:pt>
                <c:pt idx="14">
                  <c:v>0.53737942322006482</c:v>
                </c:pt>
                <c:pt idx="15">
                  <c:v>0.52494983556023966</c:v>
                </c:pt>
                <c:pt idx="16">
                  <c:v>0.51987501783896883</c:v>
                </c:pt>
                <c:pt idx="17">
                  <c:v>0.54172581928780095</c:v>
                </c:pt>
                <c:pt idx="18">
                  <c:v>0.57935136558181743</c:v>
                </c:pt>
                <c:pt idx="19">
                  <c:v>0.57327440321378076</c:v>
                </c:pt>
                <c:pt idx="20">
                  <c:v>0.64617586535996363</c:v>
                </c:pt>
                <c:pt idx="21">
                  <c:v>0.88497764199657458</c:v>
                </c:pt>
                <c:pt idx="22">
                  <c:v>1.0288210820242323</c:v>
                </c:pt>
                <c:pt idx="23">
                  <c:v>1.2304073446301382</c:v>
                </c:pt>
                <c:pt idx="24">
                  <c:v>1.249514124030497</c:v>
                </c:pt>
                <c:pt idx="25">
                  <c:v>0.92464142708444097</c:v>
                </c:pt>
                <c:pt idx="26">
                  <c:v>0.80824858468100347</c:v>
                </c:pt>
                <c:pt idx="27">
                  <c:v>0.30118288027815815</c:v>
                </c:pt>
                <c:pt idx="28">
                  <c:v>0.29614955650161912</c:v>
                </c:pt>
                <c:pt idx="29">
                  <c:v>0.25326589402051869</c:v>
                </c:pt>
                <c:pt idx="30">
                  <c:v>0.26024789341418203</c:v>
                </c:pt>
                <c:pt idx="31">
                  <c:v>0.22734361350653912</c:v>
                </c:pt>
                <c:pt idx="32">
                  <c:v>0.30296470506441442</c:v>
                </c:pt>
                <c:pt idx="33">
                  <c:v>0.2608491728249821</c:v>
                </c:pt>
                <c:pt idx="34">
                  <c:v>0.30139146041228376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F7-4718-B89C-D906D6B02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Graphes_EW!$B$57</c:f>
          <c:strCache>
            <c:ptCount val="1"/>
            <c:pt idx="0">
              <c:v>He I 7085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F!$K$1:$K$37</c:f>
              <c:numCache>
                <c:formatCode>0.00E+00</c:formatCode>
                <c:ptCount val="37"/>
                <c:pt idx="0">
                  <c:v>1.8147036840794101E-12</c:v>
                </c:pt>
                <c:pt idx="1">
                  <c:v>1.84853598692336E-12</c:v>
                </c:pt>
                <c:pt idx="2">
                  <c:v>1.83250006062929E-12</c:v>
                </c:pt>
                <c:pt idx="3">
                  <c:v>1.47571253322349E-12</c:v>
                </c:pt>
                <c:pt idx="4">
                  <c:v>1.44456291189802E-12</c:v>
                </c:pt>
                <c:pt idx="5">
                  <c:v>1.0133591132837299E-12</c:v>
                </c:pt>
                <c:pt idx="6">
                  <c:v>8.2177121570519798E-13</c:v>
                </c:pt>
                <c:pt idx="7">
                  <c:v>9.983924720661529E-13</c:v>
                </c:pt>
                <c:pt idx="8">
                  <c:v>1.7785593477477599E-12</c:v>
                </c:pt>
                <c:pt idx="9">
                  <c:v>2.89373906578993E-12</c:v>
                </c:pt>
                <c:pt idx="10">
                  <c:v>2.91545351298892E-12</c:v>
                </c:pt>
                <c:pt idx="11">
                  <c:v>2.9036623500433199E-12</c:v>
                </c:pt>
                <c:pt idx="12">
                  <c:v>3.0352204760283999E-12</c:v>
                </c:pt>
                <c:pt idx="13">
                  <c:v>2.9785539217423801E-12</c:v>
                </c:pt>
                <c:pt idx="14">
                  <c:v>2.9454780959658698E-12</c:v>
                </c:pt>
                <c:pt idx="15">
                  <c:v>3.256306189599E-12</c:v>
                </c:pt>
                <c:pt idx="16">
                  <c:v>3.1198114592452E-12</c:v>
                </c:pt>
                <c:pt idx="17">
                  <c:v>3.1178319852430298E-12</c:v>
                </c:pt>
                <c:pt idx="18">
                  <c:v>2.8357365426303699E-12</c:v>
                </c:pt>
                <c:pt idx="19">
                  <c:v>2.7460853419799599E-12</c:v>
                </c:pt>
                <c:pt idx="20">
                  <c:v>2.6971970363419299E-12</c:v>
                </c:pt>
                <c:pt idx="21">
                  <c:v>1.70540780055468E-12</c:v>
                </c:pt>
                <c:pt idx="22">
                  <c:v>1.252460868212E-12</c:v>
                </c:pt>
                <c:pt idx="23">
                  <c:v>9.2807936953969905E-13</c:v>
                </c:pt>
                <c:pt idx="24">
                  <c:v>8.4338637200007697E-13</c:v>
                </c:pt>
                <c:pt idx="25">
                  <c:v>1.17531083303263E-12</c:v>
                </c:pt>
                <c:pt idx="26">
                  <c:v>1.3335864261736701E-12</c:v>
                </c:pt>
                <c:pt idx="27">
                  <c:v>1.5466663817995701E-12</c:v>
                </c:pt>
                <c:pt idx="28">
                  <c:v>1.2264430753576899E-12</c:v>
                </c:pt>
                <c:pt idx="29">
                  <c:v>1.26114671746701E-12</c:v>
                </c:pt>
                <c:pt idx="30">
                  <c:v>1.3131681724140699E-12</c:v>
                </c:pt>
                <c:pt idx="31">
                  <c:v>1.5233852351730401E-12</c:v>
                </c:pt>
                <c:pt idx="32">
                  <c:v>1.4142371680982201E-12</c:v>
                </c:pt>
                <c:pt idx="33">
                  <c:v>1.4522893631256699E-12</c:v>
                </c:pt>
                <c:pt idx="34">
                  <c:v>1.4419133424042999E-12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2A-4516-8BE8-FBB2C507B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Graphes_EW!$G$57</c:f>
          <c:strCache>
            <c:ptCount val="1"/>
            <c:pt idx="0">
              <c:v>He I 5875 / He I 7085</c:v>
            </c:pt>
          </c:strCache>
        </c:strRef>
      </c:tx>
      <c:layout>
        <c:manualLayout>
          <c:xMode val="edge"/>
          <c:yMode val="edge"/>
          <c:x val="0.29449805555555558"/>
          <c:y val="4.115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F!$V$1:$V$37</c:f>
              <c:numCache>
                <c:formatCode>General</c:formatCode>
                <c:ptCount val="37"/>
                <c:pt idx="0">
                  <c:v>1.0171072347508396</c:v>
                </c:pt>
                <c:pt idx="1">
                  <c:v>1.0182861138285979</c:v>
                </c:pt>
                <c:pt idx="2">
                  <c:v>0.92797087908654541</c:v>
                </c:pt>
                <c:pt idx="3">
                  <c:v>0.70909961878048466</c:v>
                </c:pt>
                <c:pt idx="4">
                  <c:v>0.79178994075030407</c:v>
                </c:pt>
                <c:pt idx="5">
                  <c:v>0.59659455112109627</c:v>
                </c:pt>
                <c:pt idx="6">
                  <c:v>0.69534148945872065</c:v>
                </c:pt>
                <c:pt idx="7">
                  <c:v>0.61523307278783201</c:v>
                </c:pt>
                <c:pt idx="8">
                  <c:v>0.79341223952668483</c:v>
                </c:pt>
                <c:pt idx="9">
                  <c:v>0.84889000870769471</c:v>
                </c:pt>
                <c:pt idx="10">
                  <c:v>0.88537681391375356</c:v>
                </c:pt>
                <c:pt idx="11">
                  <c:v>0.88533219267732621</c:v>
                </c:pt>
                <c:pt idx="12">
                  <c:v>0.8039477160228633</c:v>
                </c:pt>
                <c:pt idx="13">
                  <c:v>0.95696616571157833</c:v>
                </c:pt>
                <c:pt idx="14">
                  <c:v>0.94146745267062149</c:v>
                </c:pt>
                <c:pt idx="15">
                  <c:v>0.95872244772944326</c:v>
                </c:pt>
                <c:pt idx="16">
                  <c:v>0.91648780489459614</c:v>
                </c:pt>
                <c:pt idx="17">
                  <c:v>0.91050227201319855</c:v>
                </c:pt>
                <c:pt idx="18">
                  <c:v>0.989187750011156</c:v>
                </c:pt>
                <c:pt idx="19">
                  <c:v>0.97145642804895682</c:v>
                </c:pt>
                <c:pt idx="20">
                  <c:v>0.88552821194266707</c:v>
                </c:pt>
                <c:pt idx="21">
                  <c:v>0.81766212949659267</c:v>
                </c:pt>
                <c:pt idx="22">
                  <c:v>0.86690225402404886</c:v>
                </c:pt>
                <c:pt idx="23">
                  <c:v>0.81229723873554815</c:v>
                </c:pt>
                <c:pt idx="24">
                  <c:v>0.87168960198232237</c:v>
                </c:pt>
                <c:pt idx="25">
                  <c:v>0.81209286023223815</c:v>
                </c:pt>
                <c:pt idx="26">
                  <c:v>0.77199572004406214</c:v>
                </c:pt>
                <c:pt idx="27">
                  <c:v>1.0268746324755227</c:v>
                </c:pt>
                <c:pt idx="28">
                  <c:v>1.1775088597246692</c:v>
                </c:pt>
                <c:pt idx="29">
                  <c:v>1.1090891387135049</c:v>
                </c:pt>
                <c:pt idx="30">
                  <c:v>1.0305498075542303</c:v>
                </c:pt>
                <c:pt idx="31">
                  <c:v>1.0535554677364669</c:v>
                </c:pt>
                <c:pt idx="32">
                  <c:v>0.86853992348014142</c:v>
                </c:pt>
                <c:pt idx="33">
                  <c:v>1.0649107757198402</c:v>
                </c:pt>
                <c:pt idx="34">
                  <c:v>0.90265694749482095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A2-4653-BF99-D11618A77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Graphes_EW!$B$71</c:f>
          <c:strCache>
            <c:ptCount val="1"/>
            <c:pt idx="0">
              <c:v>[OIII] 5007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F!$M$1:$M$39</c:f>
              <c:numCache>
                <c:formatCode>0.00E+00</c:formatCode>
                <c:ptCount val="39"/>
                <c:pt idx="0">
                  <c:v>5.9630180907982701E-13</c:v>
                </c:pt>
                <c:pt idx="1">
                  <c:v>5.9848947711774696E-13</c:v>
                </c:pt>
                <c:pt idx="2">
                  <c:v>5.6673932370712799E-13</c:v>
                </c:pt>
                <c:pt idx="3">
                  <c:v>5.3254075438812095E-13</c:v>
                </c:pt>
                <c:pt idx="4">
                  <c:v>5.7710680222802696E-13</c:v>
                </c:pt>
                <c:pt idx="5">
                  <c:v>4.2696177443599499E-13</c:v>
                </c:pt>
                <c:pt idx="6">
                  <c:v>4.3660742663735502E-13</c:v>
                </c:pt>
                <c:pt idx="7">
                  <c:v>4.2375378272727E-13</c:v>
                </c:pt>
                <c:pt idx="8">
                  <c:v>3.5591367628470302E-13</c:v>
                </c:pt>
                <c:pt idx="9">
                  <c:v>3.9538742861465702E-13</c:v>
                </c:pt>
                <c:pt idx="10">
                  <c:v>3.6774494332900701E-13</c:v>
                </c:pt>
                <c:pt idx="11">
                  <c:v>3.3234694600371699E-13</c:v>
                </c:pt>
                <c:pt idx="12">
                  <c:v>3.6687030396494199E-13</c:v>
                </c:pt>
                <c:pt idx="13">
                  <c:v>2.8572530656203602E-13</c:v>
                </c:pt>
                <c:pt idx="14">
                  <c:v>2.6730240905884299E-13</c:v>
                </c:pt>
                <c:pt idx="15">
                  <c:v>3.2976946020333799E-13</c:v>
                </c:pt>
                <c:pt idx="16">
                  <c:v>3.5604786332053698E-13</c:v>
                </c:pt>
                <c:pt idx="17">
                  <c:v>3.2794637765275703E-13</c:v>
                </c:pt>
                <c:pt idx="18">
                  <c:v>3.4420342607182902E-13</c:v>
                </c:pt>
                <c:pt idx="19">
                  <c:v>3.3501064326687E-13</c:v>
                </c:pt>
                <c:pt idx="20">
                  <c:v>2.7524787293322199E-13</c:v>
                </c:pt>
                <c:pt idx="21">
                  <c:v>3.4505785622560698E-13</c:v>
                </c:pt>
                <c:pt idx="22">
                  <c:v>2.84881688106438E-13</c:v>
                </c:pt>
                <c:pt idx="23">
                  <c:v>4.40427173799405E-13</c:v>
                </c:pt>
                <c:pt idx="24">
                  <c:v>4.3882572232871398E-13</c:v>
                </c:pt>
                <c:pt idx="25">
                  <c:v>5.1310129085101301E-13</c:v>
                </c:pt>
                <c:pt idx="26">
                  <c:v>2.7992426360614002E-13</c:v>
                </c:pt>
                <c:pt idx="27">
                  <c:v>4.3195084778744699E-13</c:v>
                </c:pt>
                <c:pt idx="28">
                  <c:v>4.4053813051783701E-13</c:v>
                </c:pt>
                <c:pt idx="29">
                  <c:v>4.58186030955677E-13</c:v>
                </c:pt>
                <c:pt idx="30">
                  <c:v>4.5672786395417301E-13</c:v>
                </c:pt>
                <c:pt idx="31">
                  <c:v>5.0622198540405395E-13</c:v>
                </c:pt>
                <c:pt idx="32">
                  <c:v>3.9752269382111602E-13</c:v>
                </c:pt>
                <c:pt idx="33">
                  <c:v>4.4276146239896498E-13</c:v>
                </c:pt>
                <c:pt idx="34">
                  <c:v>4.0285525971656799E-13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C5-43C5-A91F-2B0C1FB53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Graphes_EW!$B$85</c:f>
          <c:strCache>
            <c:ptCount val="1"/>
            <c:pt idx="0">
              <c:v>He II 4686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F!$L$1:$L$39</c:f>
              <c:numCache>
                <c:formatCode>0.00E+00</c:formatCode>
                <c:ptCount val="39"/>
                <c:pt idx="0">
                  <c:v>4.0817947447055401E-12</c:v>
                </c:pt>
                <c:pt idx="1">
                  <c:v>4.3961567984913497E-12</c:v>
                </c:pt>
                <c:pt idx="2">
                  <c:v>4.3921744628265497E-12</c:v>
                </c:pt>
                <c:pt idx="3">
                  <c:v>4.5116273131590799E-12</c:v>
                </c:pt>
                <c:pt idx="4">
                  <c:v>5.24647247433228E-12</c:v>
                </c:pt>
                <c:pt idx="5">
                  <c:v>4.1935050752974598E-12</c:v>
                </c:pt>
                <c:pt idx="6">
                  <c:v>5.2657293533362602E-12</c:v>
                </c:pt>
                <c:pt idx="7">
                  <c:v>4.7625384314951699E-12</c:v>
                </c:pt>
                <c:pt idx="8">
                  <c:v>4.8407672693673102E-12</c:v>
                </c:pt>
                <c:pt idx="9">
                  <c:v>4.6623340614723698E-12</c:v>
                </c:pt>
                <c:pt idx="10">
                  <c:v>4.6692020637208801E-12</c:v>
                </c:pt>
                <c:pt idx="11">
                  <c:v>3.8330952340076499E-12</c:v>
                </c:pt>
                <c:pt idx="12">
                  <c:v>3.3645151578200802E-12</c:v>
                </c:pt>
                <c:pt idx="13">
                  <c:v>4.2117322437665696E-12</c:v>
                </c:pt>
                <c:pt idx="14">
                  <c:v>3.1960109291237102E-12</c:v>
                </c:pt>
                <c:pt idx="15">
                  <c:v>4.4099177573586102E-12</c:v>
                </c:pt>
                <c:pt idx="16">
                  <c:v>4.1543912558706801E-12</c:v>
                </c:pt>
                <c:pt idx="17">
                  <c:v>4.01818521755442E-12</c:v>
                </c:pt>
                <c:pt idx="18">
                  <c:v>4.1802315157836004E-12</c:v>
                </c:pt>
                <c:pt idx="19">
                  <c:v>3.8697123779648898E-12</c:v>
                </c:pt>
                <c:pt idx="20">
                  <c:v>4.1112042090677797E-12</c:v>
                </c:pt>
                <c:pt idx="21">
                  <c:v>3.96052442734973E-12</c:v>
                </c:pt>
                <c:pt idx="22">
                  <c:v>4.33401458993141E-12</c:v>
                </c:pt>
                <c:pt idx="23">
                  <c:v>4.0597561894787601E-12</c:v>
                </c:pt>
                <c:pt idx="24">
                  <c:v>4.1790737496121602E-12</c:v>
                </c:pt>
                <c:pt idx="25">
                  <c:v>3.7389991479060598E-12</c:v>
                </c:pt>
                <c:pt idx="26">
                  <c:v>3.2131341792082798E-12</c:v>
                </c:pt>
                <c:pt idx="27">
                  <c:v>3.29260369070846E-12</c:v>
                </c:pt>
                <c:pt idx="28">
                  <c:v>2.3831860792522801E-12</c:v>
                </c:pt>
                <c:pt idx="29">
                  <c:v>2.5053961587064302E-12</c:v>
                </c:pt>
                <c:pt idx="30">
                  <c:v>2.91265577352236E-12</c:v>
                </c:pt>
                <c:pt idx="31">
                  <c:v>3.8931317280879902E-12</c:v>
                </c:pt>
                <c:pt idx="32">
                  <c:v>2.6162549754878301E-12</c:v>
                </c:pt>
                <c:pt idx="33">
                  <c:v>3.1885431784679901E-12</c:v>
                </c:pt>
                <c:pt idx="34">
                  <c:v>3.0250866622205798E-12</c:v>
                </c:pt>
                <c:pt idx="38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48-4C76-B50E-EAECDE6B6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Graphes_EW!$B$99</c:f>
          <c:strCache>
            <c:ptCount val="1"/>
            <c:pt idx="0">
              <c:v>[Fe VII] 6087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F!$P$1:$P$37</c:f>
              <c:numCache>
                <c:formatCode>0.00E+00</c:formatCode>
                <c:ptCount val="37"/>
                <c:pt idx="0">
                  <c:v>1.44806724413382E-12</c:v>
                </c:pt>
                <c:pt idx="1">
                  <c:v>1.4968056608823999E-12</c:v>
                </c:pt>
                <c:pt idx="2">
                  <c:v>1.4998213812140699E-12</c:v>
                </c:pt>
                <c:pt idx="3">
                  <c:v>1.4056506153876501E-12</c:v>
                </c:pt>
                <c:pt idx="4">
                  <c:v>1.5175587571606999E-12</c:v>
                </c:pt>
                <c:pt idx="5">
                  <c:v>1.3432190224573E-12</c:v>
                </c:pt>
                <c:pt idx="6">
                  <c:v>1.3828360349577001E-12</c:v>
                </c:pt>
                <c:pt idx="7">
                  <c:v>1.49835053085182E-12</c:v>
                </c:pt>
                <c:pt idx="8">
                  <c:v>1.5785828535191801E-12</c:v>
                </c:pt>
                <c:pt idx="9">
                  <c:v>1.68160789055692E-12</c:v>
                </c:pt>
                <c:pt idx="10">
                  <c:v>1.68976901569995E-12</c:v>
                </c:pt>
                <c:pt idx="11">
                  <c:v>1.58738528203899E-12</c:v>
                </c:pt>
                <c:pt idx="12">
                  <c:v>1.37813180191197E-12</c:v>
                </c:pt>
                <c:pt idx="13">
                  <c:v>1.52151671480375E-12</c:v>
                </c:pt>
                <c:pt idx="14">
                  <c:v>1.53049902136999E-12</c:v>
                </c:pt>
                <c:pt idx="15">
                  <c:v>1.69333373895998E-12</c:v>
                </c:pt>
                <c:pt idx="16">
                  <c:v>1.63070749808857E-12</c:v>
                </c:pt>
                <c:pt idx="17">
                  <c:v>1.5413931273676601E-12</c:v>
                </c:pt>
                <c:pt idx="18">
                  <c:v>1.5596012639851299E-12</c:v>
                </c:pt>
                <c:pt idx="19">
                  <c:v>1.5475229004857199E-12</c:v>
                </c:pt>
                <c:pt idx="20">
                  <c:v>1.4738335176357899E-12</c:v>
                </c:pt>
                <c:pt idx="21">
                  <c:v>1.30550580689982E-12</c:v>
                </c:pt>
                <c:pt idx="22">
                  <c:v>1.2759604707433801E-12</c:v>
                </c:pt>
                <c:pt idx="23">
                  <c:v>1.29235563718724E-12</c:v>
                </c:pt>
                <c:pt idx="24">
                  <c:v>1.269718793202E-12</c:v>
                </c:pt>
                <c:pt idx="25">
                  <c:v>1.22915234095069E-12</c:v>
                </c:pt>
                <c:pt idx="26">
                  <c:v>1.1960287858172701E-12</c:v>
                </c:pt>
                <c:pt idx="27">
                  <c:v>1.2152203395968301E-12</c:v>
                </c:pt>
                <c:pt idx="28">
                  <c:v>1.0706840726875899E-12</c:v>
                </c:pt>
                <c:pt idx="29">
                  <c:v>9.9577758002567196E-13</c:v>
                </c:pt>
                <c:pt idx="30">
                  <c:v>9.2716074263832306E-13</c:v>
                </c:pt>
                <c:pt idx="31">
                  <c:v>1.2745223155323301E-12</c:v>
                </c:pt>
                <c:pt idx="32">
                  <c:v>1.1396616435993701E-12</c:v>
                </c:pt>
                <c:pt idx="33">
                  <c:v>1.26473198068873E-12</c:v>
                </c:pt>
                <c:pt idx="34">
                  <c:v>1.16830843083381E-12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37-47E6-832B-FE096D5C5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Graphes_EW!$H$2</c:f>
          <c:strCache>
            <c:ptCount val="1"/>
            <c:pt idx="0">
              <c:v>Ha/Hb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F!$T$1:$T$37</c:f>
              <c:numCache>
                <c:formatCode>General</c:formatCode>
                <c:ptCount val="37"/>
                <c:pt idx="0">
                  <c:v>7.2740043931614622</c:v>
                </c:pt>
                <c:pt idx="1">
                  <c:v>7.5025872930481423</c:v>
                </c:pt>
                <c:pt idx="2">
                  <c:v>7.3881671793229238</c:v>
                </c:pt>
                <c:pt idx="3">
                  <c:v>7.6886535019117961</c:v>
                </c:pt>
                <c:pt idx="4">
                  <c:v>6.9983715557776076</c:v>
                </c:pt>
                <c:pt idx="5">
                  <c:v>6.770157279062551</c:v>
                </c:pt>
                <c:pt idx="6">
                  <c:v>6.0679293355679578</c:v>
                </c:pt>
                <c:pt idx="7">
                  <c:v>6.3105829901290464</c:v>
                </c:pt>
                <c:pt idx="8">
                  <c:v>4.8971137006959999</c:v>
                </c:pt>
                <c:pt idx="9">
                  <c:v>4.9570800688265395</c:v>
                </c:pt>
                <c:pt idx="10">
                  <c:v>4.9265579007561469</c:v>
                </c:pt>
                <c:pt idx="11">
                  <c:v>5.1206225175687088</c:v>
                </c:pt>
                <c:pt idx="12">
                  <c:v>4.894533082368274</c:v>
                </c:pt>
                <c:pt idx="13">
                  <c:v>5.0153879152801704</c:v>
                </c:pt>
                <c:pt idx="14">
                  <c:v>5.262619934766839</c:v>
                </c:pt>
                <c:pt idx="15">
                  <c:v>4.2214781087104658</c:v>
                </c:pt>
                <c:pt idx="16">
                  <c:v>4.6977675160299919</c:v>
                </c:pt>
                <c:pt idx="17">
                  <c:v>4.6080334837392938</c:v>
                </c:pt>
                <c:pt idx="18">
                  <c:v>4.8131324983695691</c:v>
                </c:pt>
                <c:pt idx="19">
                  <c:v>5.1915816854364971</c:v>
                </c:pt>
                <c:pt idx="20">
                  <c:v>4.6344632944419608</c:v>
                </c:pt>
                <c:pt idx="21">
                  <c:v>5.2538624929584516</c:v>
                </c:pt>
                <c:pt idx="22">
                  <c:v>5.1470693650386137</c:v>
                </c:pt>
                <c:pt idx="23">
                  <c:v>5.3323300176687356</c:v>
                </c:pt>
                <c:pt idx="24">
                  <c:v>5.2021639751023168</c:v>
                </c:pt>
                <c:pt idx="25">
                  <c:v>6.0482485239303232</c:v>
                </c:pt>
                <c:pt idx="26">
                  <c:v>6.3880104531469453</c:v>
                </c:pt>
                <c:pt idx="27">
                  <c:v>7.1003265340057631</c:v>
                </c:pt>
                <c:pt idx="28">
                  <c:v>7.6127887797753893</c:v>
                </c:pt>
                <c:pt idx="29">
                  <c:v>7.4741160220375109</c:v>
                </c:pt>
                <c:pt idx="30">
                  <c:v>7.9232993389226269</c:v>
                </c:pt>
                <c:pt idx="31">
                  <c:v>6.5395199173541387</c:v>
                </c:pt>
                <c:pt idx="32">
                  <c:v>7.906149279067022</c:v>
                </c:pt>
                <c:pt idx="33">
                  <c:v>7.5671943838922484</c:v>
                </c:pt>
                <c:pt idx="34">
                  <c:v>6.8783226208305823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38-41E7-A2AB-A3A0868D3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Graphes_EW!$G$85</c:f>
          <c:strCache>
            <c:ptCount val="1"/>
            <c:pt idx="0">
              <c:v>HeII/Hb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F!$W$1:$W$37</c:f>
              <c:numCache>
                <c:formatCode>General</c:formatCode>
                <c:ptCount val="37"/>
                <c:pt idx="0">
                  <c:v>1.0771570423406132</c:v>
                </c:pt>
                <c:pt idx="1">
                  <c:v>1.0964842315895165</c:v>
                </c:pt>
                <c:pt idx="2">
                  <c:v>1.1085753619996959</c:v>
                </c:pt>
                <c:pt idx="3">
                  <c:v>1.1829254411771579</c:v>
                </c:pt>
                <c:pt idx="4">
                  <c:v>1.2377466600757259</c:v>
                </c:pt>
                <c:pt idx="5">
                  <c:v>0.96583309393743411</c:v>
                </c:pt>
                <c:pt idx="6">
                  <c:v>0.95054454442173697</c:v>
                </c:pt>
                <c:pt idx="7">
                  <c:v>0.77197569124997845</c:v>
                </c:pt>
                <c:pt idx="8">
                  <c:v>0.41877512618827545</c:v>
                </c:pt>
                <c:pt idx="9">
                  <c:v>0.2891216507717852</c:v>
                </c:pt>
                <c:pt idx="10">
                  <c:v>0.27279194867253598</c:v>
                </c:pt>
                <c:pt idx="11">
                  <c:v>0.22390998154353231</c:v>
                </c:pt>
                <c:pt idx="12">
                  <c:v>0.19594898363829699</c:v>
                </c:pt>
                <c:pt idx="13">
                  <c:v>0.23787920807355142</c:v>
                </c:pt>
                <c:pt idx="14">
                  <c:v>0.18947336249120594</c:v>
                </c:pt>
                <c:pt idx="15">
                  <c:v>0.2117650410204901</c:v>
                </c:pt>
                <c:pt idx="16">
                  <c:v>0.22398758366605476</c:v>
                </c:pt>
                <c:pt idx="17">
                  <c:v>0.22476235943438747</c:v>
                </c:pt>
                <c:pt idx="18">
                  <c:v>0.23506078035063119</c:v>
                </c:pt>
                <c:pt idx="19">
                  <c:v>0.2421531371626516</c:v>
                </c:pt>
                <c:pt idx="20">
                  <c:v>0.26144192994785614</c:v>
                </c:pt>
                <c:pt idx="21">
                  <c:v>0.38827428889163712</c:v>
                </c:pt>
                <c:pt idx="22">
                  <c:v>0.48430720779089548</c:v>
                </c:pt>
                <c:pt idx="23">
                  <c:v>0.6051367087616476</c:v>
                </c:pt>
                <c:pt idx="24">
                  <c:v>0.72859429031011624</c:v>
                </c:pt>
                <c:pt idx="25">
                  <c:v>0.96676032884756835</c:v>
                </c:pt>
                <c:pt idx="26">
                  <c:v>0.93232401635441409</c:v>
                </c:pt>
                <c:pt idx="27">
                  <c:v>0.91697867622732299</c:v>
                </c:pt>
                <c:pt idx="28">
                  <c:v>0.74777588978179943</c:v>
                </c:pt>
                <c:pt idx="29">
                  <c:v>0.7759565439265127</c:v>
                </c:pt>
                <c:pt idx="30">
                  <c:v>0.93219751377207483</c:v>
                </c:pt>
                <c:pt idx="31">
                  <c:v>1.0137849715200931</c:v>
                </c:pt>
                <c:pt idx="32">
                  <c:v>0.98365899798717948</c:v>
                </c:pt>
                <c:pt idx="33">
                  <c:v>0.99949110248018513</c:v>
                </c:pt>
                <c:pt idx="34">
                  <c:v>0.94981481361715159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68-43FD-B0BD-855C584C8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Graphes_EW!$M$85</c:f>
          <c:strCache>
            <c:ptCount val="1"/>
            <c:pt idx="0">
              <c:v>He II / He I 5876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F!$S$1:$S$37</c:f>
              <c:numCache>
                <c:formatCode>0.00</c:formatCode>
                <c:ptCount val="37"/>
                <c:pt idx="0">
                  <c:v>2.2114580108840558</c:v>
                </c:pt>
                <c:pt idx="1">
                  <c:v>2.3354761839291673</c:v>
                </c:pt>
                <c:pt idx="2">
                  <c:v>2.5828622039554849</c:v>
                </c:pt>
                <c:pt idx="3">
                  <c:v>4.3114583946636911</c:v>
                </c:pt>
                <c:pt idx="4">
                  <c:v>4.5869178085092752</c:v>
                </c:pt>
                <c:pt idx="5">
                  <c:v>6.9364061232662859</c:v>
                </c:pt>
                <c:pt idx="6">
                  <c:v>9.215299722098278</c:v>
                </c:pt>
                <c:pt idx="7">
                  <c:v>7.7534951922450199</c:v>
                </c:pt>
                <c:pt idx="8">
                  <c:v>3.4304172391071632</c:v>
                </c:pt>
                <c:pt idx="9">
                  <c:v>1.8979842254685939</c:v>
                </c:pt>
                <c:pt idx="10">
                  <c:v>1.8088743616363359</c:v>
                </c:pt>
                <c:pt idx="11">
                  <c:v>1.4910672784374694</c:v>
                </c:pt>
                <c:pt idx="12">
                  <c:v>1.3788100495229105</c:v>
                </c:pt>
                <c:pt idx="13">
                  <c:v>1.4776061964763294</c:v>
                </c:pt>
                <c:pt idx="14">
                  <c:v>1.1525164892350033</c:v>
                </c:pt>
                <c:pt idx="15">
                  <c:v>1.4125777436563962</c:v>
                </c:pt>
                <c:pt idx="16">
                  <c:v>1.4529556432973478</c:v>
                </c:pt>
                <c:pt idx="17">
                  <c:v>1.4154554654264426</c:v>
                </c:pt>
                <c:pt idx="18">
                  <c:v>1.4902383175992941</c:v>
                </c:pt>
                <c:pt idx="19">
                  <c:v>1.4505788144746223</c:v>
                </c:pt>
                <c:pt idx="20">
                  <c:v>1.7212897143742221</c:v>
                </c:pt>
                <c:pt idx="21">
                  <c:v>2.8402107541583721</c:v>
                </c:pt>
                <c:pt idx="22">
                  <c:v>3.9916832454445106</c:v>
                </c:pt>
                <c:pt idx="23">
                  <c:v>5.3851754457737604</c:v>
                </c:pt>
                <c:pt idx="24">
                  <c:v>5.6844910984847417</c:v>
                </c:pt>
                <c:pt idx="25">
                  <c:v>3.9173911222687083</c:v>
                </c:pt>
                <c:pt idx="26">
                  <c:v>3.1209930595552269</c:v>
                </c:pt>
                <c:pt idx="27">
                  <c:v>2.0731245255233945</c:v>
                </c:pt>
                <c:pt idx="28">
                  <c:v>1.6502372059515233</c:v>
                </c:pt>
                <c:pt idx="29">
                  <c:v>1.7912010745655558</c:v>
                </c:pt>
                <c:pt idx="30">
                  <c:v>2.1522852371880328</c:v>
                </c:pt>
                <c:pt idx="31">
                  <c:v>2.4256713090315909</c:v>
                </c:pt>
                <c:pt idx="32">
                  <c:v>2.1299432595861605</c:v>
                </c:pt>
                <c:pt idx="33">
                  <c:v>2.0617021524009256</c:v>
                </c:pt>
                <c:pt idx="34">
                  <c:v>2.3242130275260924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59-4049-8BB6-302EFBD8D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Graphes_Flux!$G$99</c:f>
          <c:strCache>
            <c:ptCount val="1"/>
            <c:pt idx="0">
              <c:v>Fe II 5018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F!$Q$1:$Q$37</c:f>
              <c:numCache>
                <c:formatCode>0.00E+00</c:formatCode>
                <c:ptCount val="37"/>
                <c:pt idx="0">
                  <c:v>5.3118141418626702E-14</c:v>
                </c:pt>
                <c:pt idx="1">
                  <c:v>2.4419527542137199E-14</c:v>
                </c:pt>
                <c:pt idx="2">
                  <c:v>3.06751295793757E-14</c:v>
                </c:pt>
                <c:pt idx="3">
                  <c:v>3.2099917873603E-14</c:v>
                </c:pt>
                <c:pt idx="4">
                  <c:v>3.3250834177801699E-14</c:v>
                </c:pt>
                <c:pt idx="5">
                  <c:v>3.3859104412040798E-14</c:v>
                </c:pt>
                <c:pt idx="6">
                  <c:v>6.2498338857829999E-14</c:v>
                </c:pt>
                <c:pt idx="7">
                  <c:v>9.1415249915169205E-14</c:v>
                </c:pt>
                <c:pt idx="8">
                  <c:v>1.7000547219907E-13</c:v>
                </c:pt>
                <c:pt idx="9">
                  <c:v>2.59160758718197E-13</c:v>
                </c:pt>
                <c:pt idx="10">
                  <c:v>2.4999561188140298E-13</c:v>
                </c:pt>
                <c:pt idx="11">
                  <c:v>2.5587996281306398E-13</c:v>
                </c:pt>
                <c:pt idx="12">
                  <c:v>2.1820041626504201E-13</c:v>
                </c:pt>
                <c:pt idx="13">
                  <c:v>2.7429301704400497E-13</c:v>
                </c:pt>
                <c:pt idx="14">
                  <c:v>2.39419140594967E-13</c:v>
                </c:pt>
                <c:pt idx="15">
                  <c:v>2.9197319381123902E-13</c:v>
                </c:pt>
                <c:pt idx="16">
                  <c:v>3.4482274303866901E-13</c:v>
                </c:pt>
                <c:pt idx="17">
                  <c:v>2.50957069523562E-13</c:v>
                </c:pt>
                <c:pt idx="18">
                  <c:v>2.8028108769063198E-13</c:v>
                </c:pt>
                <c:pt idx="19">
                  <c:v>2.59772867391838E-13</c:v>
                </c:pt>
                <c:pt idx="20">
                  <c:v>2.5377721430412798E-13</c:v>
                </c:pt>
                <c:pt idx="21">
                  <c:v>1.6528523161452199E-13</c:v>
                </c:pt>
                <c:pt idx="22">
                  <c:v>1.2583334851434199E-13</c:v>
                </c:pt>
                <c:pt idx="23">
                  <c:v>1.8814106213410501E-13</c:v>
                </c:pt>
                <c:pt idx="24">
                  <c:v>1.2948500819627099E-13</c:v>
                </c:pt>
                <c:pt idx="25">
                  <c:v>7.4868213966500202E-14</c:v>
                </c:pt>
                <c:pt idx="26">
                  <c:v>1.07210052481949E-13</c:v>
                </c:pt>
                <c:pt idx="27">
                  <c:v>1.3008990592454799E-14</c:v>
                </c:pt>
                <c:pt idx="28">
                  <c:v>-4.1283479232712797E-15</c:v>
                </c:pt>
                <c:pt idx="29">
                  <c:v>-1.1379780694269301E-14</c:v>
                </c:pt>
                <c:pt idx="30">
                  <c:v>4.6736769213827002E-14</c:v>
                </c:pt>
                <c:pt idx="31">
                  <c:v>4.78891880295024E-14</c:v>
                </c:pt>
                <c:pt idx="32">
                  <c:v>4.7832575583380001E-14</c:v>
                </c:pt>
                <c:pt idx="33">
                  <c:v>5.4574681517456199E-14</c:v>
                </c:pt>
                <c:pt idx="34">
                  <c:v>1.50534705096591E-14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93-485C-8392-A85C95F30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  <c:majorUnit val="1.0000000000000008E-13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Graphes_Flux!$B$112</c:f>
          <c:strCache>
            <c:ptCount val="1"/>
            <c:pt idx="0">
              <c:v>Ca VII 5619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F!$N$1:$N$39</c:f>
              <c:numCache>
                <c:formatCode>0.00E+00</c:formatCode>
                <c:ptCount val="39"/>
                <c:pt idx="0">
                  <c:v>2.9866352237468502E-13</c:v>
                </c:pt>
                <c:pt idx="1">
                  <c:v>3.1141050191935101E-13</c:v>
                </c:pt>
                <c:pt idx="2">
                  <c:v>2.92035542049545E-13</c:v>
                </c:pt>
                <c:pt idx="3">
                  <c:v>2.6561065116506798E-13</c:v>
                </c:pt>
                <c:pt idx="4">
                  <c:v>2.8779849501682199E-13</c:v>
                </c:pt>
                <c:pt idx="5">
                  <c:v>2.8218130744920899E-13</c:v>
                </c:pt>
                <c:pt idx="6">
                  <c:v>3.1436934146118299E-13</c:v>
                </c:pt>
                <c:pt idx="7">
                  <c:v>3.43443654937704E-13</c:v>
                </c:pt>
                <c:pt idx="8">
                  <c:v>3.5262355801394302E-13</c:v>
                </c:pt>
                <c:pt idx="9">
                  <c:v>3.4042864047649399E-13</c:v>
                </c:pt>
                <c:pt idx="10">
                  <c:v>3.7463084299465301E-13</c:v>
                </c:pt>
                <c:pt idx="11">
                  <c:v>3.6118421361053399E-13</c:v>
                </c:pt>
                <c:pt idx="12">
                  <c:v>2.3895289537162702E-13</c:v>
                </c:pt>
                <c:pt idx="13">
                  <c:v>3.2816829021653699E-13</c:v>
                </c:pt>
                <c:pt idx="14">
                  <c:v>3.6699037357435401E-13</c:v>
                </c:pt>
                <c:pt idx="15">
                  <c:v>3.9239744962369201E-13</c:v>
                </c:pt>
                <c:pt idx="16">
                  <c:v>3.80471481564699E-13</c:v>
                </c:pt>
                <c:pt idx="17">
                  <c:v>3.8253679533452199E-13</c:v>
                </c:pt>
                <c:pt idx="18">
                  <c:v>3.2588215786617501E-13</c:v>
                </c:pt>
                <c:pt idx="19">
                  <c:v>3.11483385637428E-13</c:v>
                </c:pt>
                <c:pt idx="20">
                  <c:v>3.5105671929315802E-13</c:v>
                </c:pt>
                <c:pt idx="21">
                  <c:v>3.3242811279215298E-13</c:v>
                </c:pt>
                <c:pt idx="22">
                  <c:v>3.8527500596726498E-13</c:v>
                </c:pt>
                <c:pt idx="23">
                  <c:v>3.0954122517706998E-13</c:v>
                </c:pt>
                <c:pt idx="24">
                  <c:v>3.8251307689924598E-13</c:v>
                </c:pt>
                <c:pt idx="25">
                  <c:v>3.16445263379354E-13</c:v>
                </c:pt>
                <c:pt idx="26">
                  <c:v>3.00723326104444E-13</c:v>
                </c:pt>
                <c:pt idx="27">
                  <c:v>3.03493196848888E-13</c:v>
                </c:pt>
                <c:pt idx="28">
                  <c:v>3.1194402517909801E-13</c:v>
                </c:pt>
                <c:pt idx="29">
                  <c:v>2.9904611982018799E-13</c:v>
                </c:pt>
                <c:pt idx="30">
                  <c:v>2.83981003449898E-13</c:v>
                </c:pt>
                <c:pt idx="31">
                  <c:v>2.9101687214223398E-13</c:v>
                </c:pt>
                <c:pt idx="32">
                  <c:v>2.0045600359671901E-13</c:v>
                </c:pt>
                <c:pt idx="33">
                  <c:v>2.7159034093990999E-13</c:v>
                </c:pt>
                <c:pt idx="34">
                  <c:v>2.6016254055942799E-13</c:v>
                </c:pt>
                <c:pt idx="38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28-4075-8F35-7936A8C90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Graphes_EW!$R$85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F!$O$1:$O$37</c:f>
              <c:numCache>
                <c:formatCode>0.00E+00</c:formatCode>
                <c:ptCount val="37"/>
                <c:pt idx="0">
                  <c:v>2.42150908457547E-13</c:v>
                </c:pt>
                <c:pt idx="1">
                  <c:v>3.0278519788949998E-13</c:v>
                </c:pt>
                <c:pt idx="2">
                  <c:v>2.8690695235663998E-13</c:v>
                </c:pt>
                <c:pt idx="3">
                  <c:v>3.3113410553114599E-13</c:v>
                </c:pt>
                <c:pt idx="4">
                  <c:v>3.5497002917624202E-13</c:v>
                </c:pt>
                <c:pt idx="5">
                  <c:v>2.55201280425475E-13</c:v>
                </c:pt>
                <c:pt idx="6">
                  <c:v>2.6109919147173099E-13</c:v>
                </c:pt>
                <c:pt idx="7">
                  <c:v>2.3876288189485598E-13</c:v>
                </c:pt>
                <c:pt idx="8">
                  <c:v>2.61653918949214E-13</c:v>
                </c:pt>
                <c:pt idx="9">
                  <c:v>2.6651875342689002E-13</c:v>
                </c:pt>
                <c:pt idx="10">
                  <c:v>2.4040761059591603E-13</c:v>
                </c:pt>
                <c:pt idx="11">
                  <c:v>1.96784284882613E-13</c:v>
                </c:pt>
                <c:pt idx="12">
                  <c:v>2.9387650007907699E-13</c:v>
                </c:pt>
                <c:pt idx="13">
                  <c:v>2.0891989111729999E-13</c:v>
                </c:pt>
                <c:pt idx="14">
                  <c:v>3.1199417473599398E-13</c:v>
                </c:pt>
                <c:pt idx="15">
                  <c:v>2.7276899725628698E-13</c:v>
                </c:pt>
                <c:pt idx="16">
                  <c:v>2.9517651452164599E-13</c:v>
                </c:pt>
                <c:pt idx="17">
                  <c:v>2.59219376632963E-13</c:v>
                </c:pt>
                <c:pt idx="18">
                  <c:v>2.1693024903266401E-13</c:v>
                </c:pt>
                <c:pt idx="19">
                  <c:v>2.7666698125666798E-13</c:v>
                </c:pt>
                <c:pt idx="20">
                  <c:v>2.3293528747598901E-13</c:v>
                </c:pt>
                <c:pt idx="21">
                  <c:v>1.76730502033894E-13</c:v>
                </c:pt>
                <c:pt idx="22">
                  <c:v>1.6094156437263799E-13</c:v>
                </c:pt>
                <c:pt idx="23">
                  <c:v>1.9838543016009401E-13</c:v>
                </c:pt>
                <c:pt idx="24">
                  <c:v>2.4134972770756199E-13</c:v>
                </c:pt>
                <c:pt idx="25">
                  <c:v>1.68257619697412E-13</c:v>
                </c:pt>
                <c:pt idx="26">
                  <c:v>7.5515293699648106E-14</c:v>
                </c:pt>
                <c:pt idx="27">
                  <c:v>1.57401199219595E-13</c:v>
                </c:pt>
                <c:pt idx="28">
                  <c:v>6.49266513548055E-14</c:v>
                </c:pt>
                <c:pt idx="29">
                  <c:v>6.16928599072496E-14</c:v>
                </c:pt>
                <c:pt idx="30">
                  <c:v>1.00159264972857E-13</c:v>
                </c:pt>
                <c:pt idx="31">
                  <c:v>1.59527768904431E-13</c:v>
                </c:pt>
                <c:pt idx="32">
                  <c:v>2.01888274590989E-13</c:v>
                </c:pt>
                <c:pt idx="33">
                  <c:v>2.21713498300573E-13</c:v>
                </c:pt>
                <c:pt idx="34">
                  <c:v>1.9362262007670999E-13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3F-435C-A359-1A5BCA81B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Graphes_EW!$R$85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F!$AB$1:$AB$37</c:f>
              <c:numCache>
                <c:formatCode>0.00E+00</c:formatCode>
                <c:ptCount val="37"/>
                <c:pt idx="0">
                  <c:v>5.9324616646057177E-2</c:v>
                </c:pt>
                <c:pt idx="1">
                  <c:v>6.8874976887404987E-2</c:v>
                </c:pt>
                <c:pt idx="2">
                  <c:v>6.5322303288472577E-2</c:v>
                </c:pt>
                <c:pt idx="3">
                  <c:v>7.3395713463593484E-2</c:v>
                </c:pt>
                <c:pt idx="4">
                  <c:v>6.7658799491065499E-2</c:v>
                </c:pt>
                <c:pt idx="5">
                  <c:v>6.0856318483738257E-2</c:v>
                </c:pt>
                <c:pt idx="6">
                  <c:v>4.9584620467875699E-2</c:v>
                </c:pt>
                <c:pt idx="7">
                  <c:v>5.0133533897782703E-2</c:v>
                </c:pt>
                <c:pt idx="8">
                  <c:v>5.4052158343776822E-2</c:v>
                </c:pt>
                <c:pt idx="9">
                  <c:v>5.7164233603355985E-2</c:v>
                </c:pt>
                <c:pt idx="10">
                  <c:v>5.1487943189234255E-2</c:v>
                </c:pt>
                <c:pt idx="11">
                  <c:v>5.1338219602977984E-2</c:v>
                </c:pt>
                <c:pt idx="12">
                  <c:v>8.7345868957084433E-2</c:v>
                </c:pt>
                <c:pt idx="13">
                  <c:v>4.9604267086661248E-2</c:v>
                </c:pt>
                <c:pt idx="14">
                  <c:v>9.7619871037655459E-2</c:v>
                </c:pt>
                <c:pt idx="15">
                  <c:v>6.1853533844510124E-2</c:v>
                </c:pt>
                <c:pt idx="16">
                  <c:v>7.1051688765357446E-2</c:v>
                </c:pt>
                <c:pt idx="17">
                  <c:v>6.4511554992661882E-2</c:v>
                </c:pt>
                <c:pt idx="18">
                  <c:v>5.1894314516692408E-2</c:v>
                </c:pt>
                <c:pt idx="19">
                  <c:v>7.1495489647261379E-2</c:v>
                </c:pt>
                <c:pt idx="20">
                  <c:v>5.6658651730853174E-2</c:v>
                </c:pt>
                <c:pt idx="21">
                  <c:v>4.4623005179179519E-2</c:v>
                </c:pt>
                <c:pt idx="22">
                  <c:v>3.7134522977040799E-2</c:v>
                </c:pt>
                <c:pt idx="23">
                  <c:v>4.8866340957673393E-2</c:v>
                </c:pt>
                <c:pt idx="24">
                  <c:v>5.7751966624173721E-2</c:v>
                </c:pt>
                <c:pt idx="25">
                  <c:v>4.5000710896561928E-2</c:v>
                </c:pt>
                <c:pt idx="26">
                  <c:v>2.3502066670074501E-2</c:v>
                </c:pt>
                <c:pt idx="27">
                  <c:v>4.780447755184513E-2</c:v>
                </c:pt>
                <c:pt idx="28">
                  <c:v>2.7243634863449735E-2</c:v>
                </c:pt>
                <c:pt idx="29">
                  <c:v>2.4623993971118106E-2</c:v>
                </c:pt>
                <c:pt idx="30">
                  <c:v>3.4387607997951458E-2</c:v>
                </c:pt>
                <c:pt idx="31">
                  <c:v>4.0976720040957586E-2</c:v>
                </c:pt>
                <c:pt idx="32">
                  <c:v>7.7166895613201711E-2</c:v>
                </c:pt>
                <c:pt idx="33">
                  <c:v>6.9534419291477315E-2</c:v>
                </c:pt>
                <c:pt idx="34">
                  <c:v>6.4005644034865555E-2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D-4A73-837C-33CB6C7DB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25B6-4D83-B571-E65223CD5C2E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25B6-4D83-B571-E65223CD5C2E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25B6-4D83-B571-E65223CD5C2E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25B6-4D83-B571-E65223CD5C2E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25B6-4D83-B571-E65223CD5C2E}"/>
              </c:ext>
            </c:extLst>
          </c:dPt>
          <c:dPt>
            <c:idx val="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25B6-4D83-B571-E65223CD5C2E}"/>
              </c:ext>
            </c:extLst>
          </c:dPt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25B6-4D83-B571-E65223CD5C2E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25B6-4D83-B571-E65223CD5C2E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25B6-4D83-B571-E65223CD5C2E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25B6-4D83-B571-E65223CD5C2E}"/>
              </c:ext>
            </c:extLst>
          </c:dPt>
          <c:dPt>
            <c:idx val="12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25B6-4D83-B571-E65223CD5C2E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25B6-4D83-B571-E65223CD5C2E}"/>
              </c:ext>
            </c:extLst>
          </c:dPt>
          <c:dPt>
            <c:idx val="1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25B6-4D83-B571-E65223CD5C2E}"/>
              </c:ext>
            </c:extLst>
          </c:dPt>
          <c:dPt>
            <c:idx val="15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25B6-4D83-B571-E65223CD5C2E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B6-4D83-B571-E65223CD5C2E}"/>
              </c:ext>
            </c:extLst>
          </c:dPt>
          <c:dPt>
            <c:idx val="1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25B6-4D83-B571-E65223CD5C2E}"/>
              </c:ext>
            </c:extLst>
          </c:dPt>
          <c:dPt>
            <c:idx val="1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B6-4D83-B571-E65223CD5C2E}"/>
              </c:ext>
            </c:extLst>
          </c:dPt>
          <c:dPt>
            <c:idx val="2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25B6-4D83-B571-E65223CD5C2E}"/>
              </c:ext>
            </c:extLst>
          </c:dPt>
          <c:dPt>
            <c:idx val="2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25B6-4D83-B571-E65223CD5C2E}"/>
              </c:ext>
            </c:extLst>
          </c:dPt>
          <c:dPt>
            <c:idx val="22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25B6-4D83-B571-E65223CD5C2E}"/>
              </c:ext>
            </c:extLst>
          </c:dPt>
          <c:dPt>
            <c:idx val="2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25B6-4D83-B571-E65223CD5C2E}"/>
              </c:ext>
            </c:extLst>
          </c:dPt>
          <c:dPt>
            <c:idx val="2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B6-4D83-B571-E65223CD5C2E}"/>
              </c:ext>
            </c:extLst>
          </c:dPt>
          <c:dPt>
            <c:idx val="25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B6-4D83-B571-E65223CD5C2E}"/>
              </c:ext>
            </c:extLst>
          </c:dPt>
          <c:dPt>
            <c:idx val="2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25B6-4D83-B571-E65223CD5C2E}"/>
              </c:ext>
            </c:extLst>
          </c:dPt>
          <c:dPt>
            <c:idx val="2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B6-4D83-B571-E65223CD5C2E}"/>
              </c:ext>
            </c:extLst>
          </c:dPt>
          <c:dPt>
            <c:idx val="2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25B6-4D83-B571-E65223CD5C2E}"/>
              </c:ext>
            </c:extLst>
          </c:dPt>
          <c:dPt>
            <c:idx val="2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B6-4D83-B571-E65223CD5C2E}"/>
              </c:ext>
            </c:extLst>
          </c:dPt>
          <c:dPt>
            <c:idx val="3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25B6-4D83-B571-E65223CD5C2E}"/>
              </c:ext>
            </c:extLst>
          </c:dPt>
          <c:dPt>
            <c:idx val="3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25B6-4D83-B571-E65223CD5C2E}"/>
              </c:ext>
            </c:extLst>
          </c:dPt>
          <c:dPt>
            <c:idx val="32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25B6-4D83-B571-E65223CD5C2E}"/>
              </c:ext>
            </c:extLst>
          </c:dPt>
          <c:dPt>
            <c:idx val="3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B6-4D83-B571-E65223CD5C2E}"/>
              </c:ext>
            </c:extLst>
          </c:dPt>
          <c:dPt>
            <c:idx val="3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25B6-4D83-B571-E65223CD5C2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0B53BF78-0FDF-41B2-943F-3372F8866079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25B6-4D83-B571-E65223CD5C2E}"/>
                </c:ext>
              </c:extLst>
            </c:dLbl>
            <c:dLbl>
              <c:idx val="1"/>
              <c:layout>
                <c:manualLayout>
                  <c:x val="-4.1856438127071972E-17"/>
                  <c:y val="9.0293453724603866E-3"/>
                </c:manualLayout>
              </c:layout>
              <c:tx>
                <c:rich>
                  <a:bodyPr/>
                  <a:lstStyle/>
                  <a:p>
                    <a:fld id="{C0A67A5F-463C-470C-A832-31C10F1ADD4C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25B6-4D83-B571-E65223CD5C2E}"/>
                </c:ext>
              </c:extLst>
            </c:dLbl>
            <c:dLbl>
              <c:idx val="2"/>
              <c:layout>
                <c:manualLayout>
                  <c:x val="-2.0547943358506595E-2"/>
                  <c:y val="1.0534236267870579E-2"/>
                </c:manualLayout>
              </c:layout>
              <c:tx>
                <c:rich>
                  <a:bodyPr/>
                  <a:lstStyle/>
                  <a:p>
                    <a:fld id="{8A2F3ED2-5869-4047-98C9-022A342C0929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25B6-4D83-B571-E65223CD5C2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0091DD-7D25-4621-928E-02EB2BF5A630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5B6-4D83-B571-E65223CD5C2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110EBC-CF6C-493B-80BC-250A1ED295C3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5B6-4D83-B571-E65223CD5C2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0776FC-BA8A-4986-9E42-085DCEE31B3D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5B6-4D83-B571-E65223CD5C2E}"/>
                </c:ext>
              </c:extLst>
            </c:dLbl>
            <c:dLbl>
              <c:idx val="6"/>
              <c:layout>
                <c:manualLayout>
                  <c:x val="-1.1415524088059174E-3"/>
                  <c:y val="-2.1068472535741158E-2"/>
                </c:manualLayout>
              </c:layout>
              <c:tx>
                <c:rich>
                  <a:bodyPr/>
                  <a:lstStyle/>
                  <a:p>
                    <a:fld id="{DFF3FF1B-298A-4F8C-89FD-20F35C6A9FA5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25B6-4D83-B571-E65223CD5C2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8EDD156-735C-4ABD-8611-B4D57BEFD22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5B6-4D83-B571-E65223CD5C2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6A4410F-BB28-4C18-A48D-C3D1A5ED045D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5B6-4D83-B571-E65223CD5C2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5289D50-7158-446A-B80F-65B1D9B8F7F0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5B6-4D83-B571-E65223CD5C2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2556C15-64D1-4D05-A545-2224DF85E760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5B6-4D83-B571-E65223CD5C2E}"/>
                </c:ext>
              </c:extLst>
            </c:dLbl>
            <c:dLbl>
              <c:idx val="11"/>
              <c:layout>
                <c:manualLayout>
                  <c:x val="-3.424657226417752E-3"/>
                  <c:y val="7.5244544770504138E-3"/>
                </c:manualLayout>
              </c:layout>
              <c:tx>
                <c:rich>
                  <a:bodyPr/>
                  <a:lstStyle/>
                  <a:p>
                    <a:fld id="{F77C0065-C376-4883-9866-12389AC90AB7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25B6-4D83-B571-E65223CD5C2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6DF2C67-15BA-4C34-A51D-B6AD09398EE0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5B6-4D83-B571-E65223CD5C2E}"/>
                </c:ext>
              </c:extLst>
            </c:dLbl>
            <c:dLbl>
              <c:idx val="13"/>
              <c:layout>
                <c:manualLayout>
                  <c:x val="-5.479451562268399E-2"/>
                  <c:y val="3.0097817908201654E-3"/>
                </c:manualLayout>
              </c:layout>
              <c:tx>
                <c:rich>
                  <a:bodyPr/>
                  <a:lstStyle/>
                  <a:p>
                    <a:fld id="{B961C5D8-6ACA-41AD-83D0-62F9C8799154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25B6-4D83-B571-E65223CD5C2E}"/>
                </c:ext>
              </c:extLst>
            </c:dLbl>
            <c:dLbl>
              <c:idx val="14"/>
              <c:layout>
                <c:manualLayout>
                  <c:x val="2.2831048176118348E-3"/>
                  <c:y val="-1.3544018058690745E-2"/>
                </c:manualLayout>
              </c:layout>
              <c:tx>
                <c:rich>
                  <a:bodyPr/>
                  <a:lstStyle/>
                  <a:p>
                    <a:fld id="{D9CF0BD2-95E1-475B-B0F7-05363BB585A1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25B6-4D83-B571-E65223CD5C2E}"/>
                </c:ext>
              </c:extLst>
            </c:dLbl>
            <c:dLbl>
              <c:idx val="15"/>
              <c:layout>
                <c:manualLayout>
                  <c:x val="-5.1369858396266281E-2"/>
                  <c:y val="-4.5146726862303034E-3"/>
                </c:manualLayout>
              </c:layout>
              <c:tx>
                <c:rich>
                  <a:bodyPr/>
                  <a:lstStyle/>
                  <a:p>
                    <a:fld id="{989F98AD-140D-45C6-B24C-F98E2AA9BD8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25B6-4D83-B571-E65223CD5C2E}"/>
                </c:ext>
              </c:extLst>
            </c:dLbl>
            <c:dLbl>
              <c:idx val="16"/>
              <c:layout>
                <c:manualLayout>
                  <c:x val="5.707762044029503E-3"/>
                  <c:y val="9.0293453724604959E-3"/>
                </c:manualLayout>
              </c:layout>
              <c:tx>
                <c:rich>
                  <a:bodyPr/>
                  <a:lstStyle/>
                  <a:p>
                    <a:fld id="{0C1EBDCA-9A35-4373-999D-36EC2C7CD237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25B6-4D83-B571-E65223CD5C2E}"/>
                </c:ext>
              </c:extLst>
            </c:dLbl>
            <c:dLbl>
              <c:idx val="17"/>
              <c:layout>
                <c:manualLayout>
                  <c:x val="5.707762044029503E-3"/>
                  <c:y val="4.5146726862301933E-3"/>
                </c:manualLayout>
              </c:layout>
              <c:tx>
                <c:rich>
                  <a:bodyPr/>
                  <a:lstStyle/>
                  <a:p>
                    <a:fld id="{AEBA763A-EAB0-49EC-9905-EFCF8C6A6AF7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25B6-4D83-B571-E65223CD5C2E}"/>
                </c:ext>
              </c:extLst>
            </c:dLbl>
            <c:dLbl>
              <c:idx val="18"/>
              <c:layout>
                <c:manualLayout>
                  <c:x val="-2.2831048176118345E-2"/>
                  <c:y val="-1.8058690744921047E-2"/>
                </c:manualLayout>
              </c:layout>
              <c:tx>
                <c:rich>
                  <a:bodyPr/>
                  <a:lstStyle/>
                  <a:p>
                    <a:fld id="{554ED49F-DABF-466B-A387-2BD0563C0E6D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25B6-4D83-B571-E65223CD5C2E}"/>
                </c:ext>
              </c:extLst>
            </c:dLbl>
            <c:dLbl>
              <c:idx val="19"/>
              <c:layout>
                <c:manualLayout>
                  <c:x val="7.9908668616413374E-3"/>
                  <c:y val="-6.0195635816403864E-3"/>
                </c:manualLayout>
              </c:layout>
              <c:tx>
                <c:rich>
                  <a:bodyPr/>
                  <a:lstStyle/>
                  <a:p>
                    <a:fld id="{62DE3C19-4C1B-4349-A19F-C7F9F076936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25B6-4D83-B571-E65223CD5C2E}"/>
                </c:ext>
              </c:extLst>
            </c:dLbl>
            <c:dLbl>
              <c:idx val="20"/>
              <c:layout>
                <c:manualLayout>
                  <c:x val="-4.223743912581894E-2"/>
                  <c:y val="-1.8058690744921047E-2"/>
                </c:manualLayout>
              </c:layout>
              <c:tx>
                <c:rich>
                  <a:bodyPr/>
                  <a:lstStyle/>
                  <a:p>
                    <a:fld id="{62DEAF71-4567-48E6-8DC7-937B89492657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25B6-4D83-B571-E65223CD5C2E}"/>
                </c:ext>
              </c:extLst>
            </c:dLbl>
            <c:dLbl>
              <c:idx val="21"/>
              <c:layout>
                <c:manualLayout>
                  <c:x val="-5.9360725257907698E-2"/>
                  <c:y val="3.0097817908201654E-3"/>
                </c:manualLayout>
              </c:layout>
              <c:tx>
                <c:rich>
                  <a:bodyPr/>
                  <a:lstStyle/>
                  <a:p>
                    <a:fld id="{12A6DC14-0FFC-4A1A-94E6-94DDDE5CD74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25B6-4D83-B571-E65223CD5C2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1081E69-F15E-4EC2-A67F-B36328B5895A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5B6-4D83-B571-E65223CD5C2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A759DDD-AB04-46C2-8AF9-E96F2E1934CC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5B6-4D83-B571-E65223CD5C2E}"/>
                </c:ext>
              </c:extLst>
            </c:dLbl>
            <c:dLbl>
              <c:idx val="24"/>
              <c:layout>
                <c:manualLayout>
                  <c:x val="-1.0273971679253256E-2"/>
                  <c:y val="-1.3544018058690745E-2"/>
                </c:manualLayout>
              </c:layout>
              <c:tx>
                <c:rich>
                  <a:bodyPr/>
                  <a:lstStyle/>
                  <a:p>
                    <a:fld id="{40F2BE87-71A1-43E8-A77E-676CC3469A0A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25B6-4D83-B571-E65223CD5C2E}"/>
                </c:ext>
              </c:extLst>
            </c:dLbl>
            <c:dLbl>
              <c:idx val="25"/>
              <c:layout>
                <c:manualLayout>
                  <c:x val="-4.5662096352236696E-3"/>
                  <c:y val="-9.0293453724604959E-3"/>
                </c:manualLayout>
              </c:layout>
              <c:tx>
                <c:rich>
                  <a:bodyPr/>
                  <a:lstStyle/>
                  <a:p>
                    <a:fld id="{824E15E8-188D-49AA-A63D-2FF42FE78D5E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25B6-4D83-B571-E65223CD5C2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83BCB5-9CA2-4279-8E54-BCDC7FABDA6A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5B6-4D83-B571-E65223CD5C2E}"/>
                </c:ext>
              </c:extLst>
            </c:dLbl>
            <c:dLbl>
              <c:idx val="27"/>
              <c:layout>
                <c:manualLayout>
                  <c:x val="0"/>
                  <c:y val="0"/>
                </c:manualLayout>
              </c:layout>
              <c:tx>
                <c:rich>
                  <a:bodyPr/>
                  <a:lstStyle/>
                  <a:p>
                    <a:fld id="{E84EE2A7-E071-4597-BB70-068595A2896F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5B6-4D83-B571-E65223CD5C2E}"/>
                </c:ext>
              </c:extLst>
            </c:dLbl>
            <c:dLbl>
              <c:idx val="28"/>
              <c:layout>
                <c:manualLayout>
                  <c:x val="-2.5114152993730161E-2"/>
                  <c:y val="-2.2573363431151353E-2"/>
                </c:manualLayout>
              </c:layout>
              <c:tx>
                <c:rich>
                  <a:bodyPr/>
                  <a:lstStyle/>
                  <a:p>
                    <a:fld id="{9C7490A2-5BD3-4580-A823-649802321A3E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5B6-4D83-B571-E65223CD5C2E}"/>
                </c:ext>
              </c:extLst>
            </c:dLbl>
            <c:dLbl>
              <c:idx val="29"/>
              <c:layout>
                <c:manualLayout>
                  <c:x val="-3.4246572264177516E-2"/>
                  <c:y val="2.2573363431151131E-2"/>
                </c:manualLayout>
              </c:layout>
              <c:tx>
                <c:rich>
                  <a:bodyPr/>
                  <a:lstStyle/>
                  <a:p>
                    <a:fld id="{7E9073BF-E4E2-4764-91F2-4181E30BF21F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5B6-4D83-B571-E65223CD5C2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10D1CC5-BA65-4FC0-9E1A-0D13C929AC60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5B6-4D83-B571-E65223CD5C2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F82E7FC-5C60-4DBC-A4B4-6D64B99D1888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5B6-4D83-B571-E65223CD5C2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CD8BB0A-1B5B-4EC9-8545-E866B37C1DD1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5B6-4D83-B571-E65223CD5C2E}"/>
                </c:ext>
              </c:extLst>
            </c:dLbl>
            <c:dLbl>
              <c:idx val="33"/>
              <c:layout>
                <c:manualLayout>
                  <c:x val="-2.1689495767312428E-2"/>
                  <c:y val="-1.3544018058690745E-2"/>
                </c:manualLayout>
              </c:layout>
              <c:tx>
                <c:rich>
                  <a:bodyPr/>
                  <a:lstStyle/>
                  <a:p>
                    <a:fld id="{1F9E2D33-6E27-4D56-BE42-0C9871C7BCAB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5B6-4D83-B571-E65223CD5C2E}"/>
                </c:ext>
              </c:extLst>
            </c:dLbl>
            <c:dLbl>
              <c:idx val="34"/>
              <c:layout>
                <c:manualLayout>
                  <c:x val="-9.1324192704474224E-3"/>
                  <c:y val="-2.4078254326561323E-2"/>
                </c:manualLayout>
              </c:layout>
              <c:tx>
                <c:rich>
                  <a:bodyPr/>
                  <a:lstStyle/>
                  <a:p>
                    <a:fld id="{A83191AE-DB6E-4173-94CC-C18490743EDA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5B6-4D83-B571-E65223CD5C2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25B6-4D83-B571-E65223CD5C2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25B6-4D83-B571-E65223CD5C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F!$AC$1:$AC$37</c:f>
              <c:numCache>
                <c:formatCode>0.00</c:formatCode>
                <c:ptCount val="37"/>
                <c:pt idx="0">
                  <c:v>-7.3667434885569079E-3</c:v>
                </c:pt>
                <c:pt idx="1">
                  <c:v>-7.8698214178512371E-3</c:v>
                </c:pt>
                <c:pt idx="2">
                  <c:v>3.2465652283788317E-2</c:v>
                </c:pt>
                <c:pt idx="3">
                  <c:v>0.14929274810674378</c:v>
                </c:pt>
                <c:pt idx="4">
                  <c:v>0.10139002001799667</c:v>
                </c:pt>
                <c:pt idx="5">
                  <c:v>0.22432071749900978</c:v>
                </c:pt>
                <c:pt idx="6">
                  <c:v>0.15780185646883133</c:v>
                </c:pt>
                <c:pt idx="7">
                  <c:v>0.2109603264199082</c:v>
                </c:pt>
                <c:pt idx="8">
                  <c:v>0.10050110419221861</c:v>
                </c:pt>
                <c:pt idx="9">
                  <c:v>7.1148577960851458E-2</c:v>
                </c:pt>
                <c:pt idx="10">
                  <c:v>5.2871855432800999E-2</c:v>
                </c:pt>
                <c:pt idx="11">
                  <c:v>5.2893743565394238E-2</c:v>
                </c:pt>
                <c:pt idx="12">
                  <c:v>9.4772194262865733E-2</c:v>
                </c:pt>
                <c:pt idx="13">
                  <c:v>1.9103416773331262E-2</c:v>
                </c:pt>
                <c:pt idx="14">
                  <c:v>2.6194689316863459E-2</c:v>
                </c:pt>
                <c:pt idx="15">
                  <c:v>1.8307103847139728E-2</c:v>
                </c:pt>
                <c:pt idx="16">
                  <c:v>3.787330953670176E-2</c:v>
                </c:pt>
                <c:pt idx="17">
                  <c:v>4.0718966155097611E-2</c:v>
                </c:pt>
                <c:pt idx="18">
                  <c:v>4.7212705310193228E-3</c:v>
                </c:pt>
                <c:pt idx="19">
                  <c:v>1.2576673687222642E-2</c:v>
                </c:pt>
                <c:pt idx="20">
                  <c:v>5.2797598114956878E-2</c:v>
                </c:pt>
                <c:pt idx="21">
                  <c:v>8.7426116386974589E-2</c:v>
                </c:pt>
                <c:pt idx="22">
                  <c:v>6.2029867842255948E-2</c:v>
                </c:pt>
                <c:pt idx="23">
                  <c:v>9.0285023072380385E-2</c:v>
                </c:pt>
                <c:pt idx="24">
                  <c:v>5.9638134499173073E-2</c:v>
                </c:pt>
                <c:pt idx="25">
                  <c:v>9.0394307728488499E-2</c:v>
                </c:pt>
                <c:pt idx="26">
                  <c:v>0.11238510739276006</c:v>
                </c:pt>
                <c:pt idx="27">
                  <c:v>-1.1517425342612509E-2</c:v>
                </c:pt>
                <c:pt idx="28">
                  <c:v>-7.0964183499498207E-2</c:v>
                </c:pt>
                <c:pt idx="29">
                  <c:v>-4.4966452276911463E-2</c:v>
                </c:pt>
                <c:pt idx="30">
                  <c:v>-1.3068986530780301E-2</c:v>
                </c:pt>
                <c:pt idx="31">
                  <c:v>-2.2657405343009227E-2</c:v>
                </c:pt>
                <c:pt idx="32">
                  <c:v>6.1210213890890472E-2</c:v>
                </c:pt>
                <c:pt idx="33">
                  <c:v>-2.7313221637844543E-2</c:v>
                </c:pt>
                <c:pt idx="34">
                  <c:v>4.447727085732249E-2</c:v>
                </c:pt>
              </c:numCache>
            </c:numRef>
          </c:xVal>
          <c:yVal>
            <c:numRef>
              <c:f>F!$AD$1:$AD$37</c:f>
              <c:numCache>
                <c:formatCode>0.00</c:formatCode>
                <c:ptCount val="37"/>
                <c:pt idx="0">
                  <c:v>-0.42421861191688509</c:v>
                </c:pt>
                <c:pt idx="1">
                  <c:v>-0.35354256466805822</c:v>
                </c:pt>
                <c:pt idx="2">
                  <c:v>-0.28944618223655821</c:v>
                </c:pt>
                <c:pt idx="3">
                  <c:v>-4.314722937218772E-2</c:v>
                </c:pt>
                <c:pt idx="4">
                  <c:v>-7.3465314816818852E-2</c:v>
                </c:pt>
                <c:pt idx="5">
                  <c:v>0.15386477868009527</c:v>
                </c:pt>
                <c:pt idx="6">
                  <c:v>0.2257650441169865</c:v>
                </c:pt>
                <c:pt idx="7">
                  <c:v>0.20708963975531899</c:v>
                </c:pt>
                <c:pt idx="8">
                  <c:v>-4.6533200611436634E-2</c:v>
                </c:pt>
                <c:pt idx="9">
                  <c:v>-0.18290215593712386</c:v>
                </c:pt>
                <c:pt idx="10">
                  <c:v>-0.20590010301180323</c:v>
                </c:pt>
                <c:pt idx="11">
                  <c:v>-0.22493115169698052</c:v>
                </c:pt>
                <c:pt idx="12">
                  <c:v>-0.21304384331793547</c:v>
                </c:pt>
                <c:pt idx="13">
                  <c:v>-0.28958697451386645</c:v>
                </c:pt>
                <c:pt idx="14">
                  <c:v>-0.26971896714190946</c:v>
                </c:pt>
                <c:pt idx="15">
                  <c:v>-0.27988219598507003</c:v>
                </c:pt>
                <c:pt idx="16">
                  <c:v>-0.28410105172464767</c:v>
                </c:pt>
                <c:pt idx="17">
                  <c:v>-0.26622046493523061</c:v>
                </c:pt>
                <c:pt idx="18">
                  <c:v>-0.23705796502795135</c:v>
                </c:pt>
                <c:pt idx="19">
                  <c:v>-0.24163744910476551</c:v>
                </c:pt>
                <c:pt idx="20">
                  <c:v>-0.18964926689517861</c:v>
                </c:pt>
                <c:pt idx="21">
                  <c:v>-5.3067701144173203E-2</c:v>
                </c:pt>
                <c:pt idx="22">
                  <c:v>1.2339854990122516E-2</c:v>
                </c:pt>
                <c:pt idx="23">
                  <c:v>9.0048914884875694E-2</c:v>
                </c:pt>
                <c:pt idx="24">
                  <c:v>9.6741169589190573E-2</c:v>
                </c:pt>
                <c:pt idx="25">
                  <c:v>-3.4026652590423978E-2</c:v>
                </c:pt>
                <c:pt idx="26">
                  <c:v>-9.2455047206067301E-2</c:v>
                </c:pt>
                <c:pt idx="27">
                  <c:v>-0.52116971777024923</c:v>
                </c:pt>
                <c:pt idx="28">
                  <c:v>-0.52848891339968385</c:v>
                </c:pt>
                <c:pt idx="29">
                  <c:v>-0.59642329041463704</c:v>
                </c:pt>
                <c:pt idx="30">
                  <c:v>-0.58461277721530958</c:v>
                </c:pt>
                <c:pt idx="31">
                  <c:v>-0.64331724140532731</c:v>
                </c:pt>
                <c:pt idx="32">
                  <c:v>-0.51860796320923586</c:v>
                </c:pt>
                <c:pt idx="33">
                  <c:v>-0.58361053612433744</c:v>
                </c:pt>
                <c:pt idx="34">
                  <c:v>-0.52086905709226705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F!$C$1:$C$35</c15:f>
                <c15:dlblRangeCache>
                  <c:ptCount val="35"/>
                  <c:pt idx="0">
                    <c:v>0.075</c:v>
                  </c:pt>
                  <c:pt idx="1">
                    <c:v>0.092</c:v>
                  </c:pt>
                  <c:pt idx="2">
                    <c:v>0.104</c:v>
                  </c:pt>
                  <c:pt idx="3">
                    <c:v>0.138</c:v>
                  </c:pt>
                  <c:pt idx="4">
                    <c:v>0.140</c:v>
                  </c:pt>
                  <c:pt idx="5">
                    <c:v>0.174</c:v>
                  </c:pt>
                  <c:pt idx="6">
                    <c:v>0.193</c:v>
                  </c:pt>
                  <c:pt idx="7">
                    <c:v>0.209</c:v>
                  </c:pt>
                  <c:pt idx="8">
                    <c:v>0.271</c:v>
                  </c:pt>
                  <c:pt idx="9">
                    <c:v>0.341</c:v>
                  </c:pt>
                  <c:pt idx="10">
                    <c:v>0.357</c:v>
                  </c:pt>
                  <c:pt idx="11">
                    <c:v>0.403</c:v>
                  </c:pt>
                  <c:pt idx="12">
                    <c:v>0.439</c:v>
                  </c:pt>
                  <c:pt idx="13">
                    <c:v>0.454</c:v>
                  </c:pt>
                  <c:pt idx="14">
                    <c:v>0.471</c:v>
                  </c:pt>
                  <c:pt idx="15">
                    <c:v>0.491</c:v>
                  </c:pt>
                  <c:pt idx="16">
                    <c:v>0.509</c:v>
                  </c:pt>
                  <c:pt idx="17">
                    <c:v>0.530</c:v>
                  </c:pt>
                  <c:pt idx="18">
                    <c:v>0.538</c:v>
                  </c:pt>
                  <c:pt idx="19">
                    <c:v>0.570</c:v>
                  </c:pt>
                  <c:pt idx="20">
                    <c:v>0.608</c:v>
                  </c:pt>
                  <c:pt idx="21">
                    <c:v>0.741</c:v>
                  </c:pt>
                  <c:pt idx="22">
                    <c:v>0.775</c:v>
                  </c:pt>
                  <c:pt idx="23">
                    <c:v>0.815</c:v>
                  </c:pt>
                  <c:pt idx="24">
                    <c:v>0.833</c:v>
                  </c:pt>
                  <c:pt idx="25">
                    <c:v>0.879</c:v>
                  </c:pt>
                  <c:pt idx="26">
                    <c:v>0.898</c:v>
                  </c:pt>
                  <c:pt idx="27">
                    <c:v>0.948</c:v>
                  </c:pt>
                  <c:pt idx="28">
                    <c:v>0.970</c:v>
                  </c:pt>
                  <c:pt idx="29">
                    <c:v>0.980</c:v>
                  </c:pt>
                  <c:pt idx="30">
                    <c:v>0.001</c:v>
                  </c:pt>
                  <c:pt idx="31">
                    <c:v>0.027</c:v>
                  </c:pt>
                  <c:pt idx="32">
                    <c:v>0.035</c:v>
                  </c:pt>
                  <c:pt idx="33">
                    <c:v>0.036</c:v>
                  </c:pt>
                  <c:pt idx="34">
                    <c:v>0.041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5B6-4D83-B571-E65223CD5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0.30000000000000004"/>
          <c:min val="-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100"/>
                  <a:t>log</a:t>
                </a:r>
                <a:r>
                  <a:rPr lang="fr-FR" sz="1100" baseline="0"/>
                  <a:t> (I(7065)/I(5876))</a:t>
                </a:r>
                <a:endParaRPr lang="fr-FR" sz="11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At val="-1"/>
        <c:crossBetween val="midCat"/>
        <c:majorUnit val="5.000000000000001E-2"/>
        <c:minorUnit val="5.000000000000001E-2"/>
      </c:valAx>
      <c:valAx>
        <c:axId val="74837636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100" b="0" i="0" baseline="0">
                    <a:effectLst/>
                  </a:rPr>
                  <a:t>log (I(6678)/I(5876))</a:t>
                </a:r>
                <a:endParaRPr lang="fr-FR" sz="1100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defRPr>
                </a:pPr>
                <a:endParaRPr lang="fr-FR" sz="11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At val="-1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E81-498B-9E34-56B281E1BDA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E81-498B-9E34-56B281E1BDA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E81-498B-9E34-56B281E1BDA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E81-498B-9E34-56B281E1BDA9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0E81-498B-9E34-56B281E1BDA9}"/>
              </c:ext>
            </c:extLst>
          </c:dPt>
          <c:dPt>
            <c:idx val="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0E81-498B-9E34-56B281E1BDA9}"/>
              </c:ext>
            </c:extLst>
          </c:dPt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0E81-498B-9E34-56B281E1BDA9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0E81-498B-9E34-56B281E1BDA9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0E81-498B-9E34-56B281E1BDA9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0E81-498B-9E34-56B281E1BDA9}"/>
              </c:ext>
            </c:extLst>
          </c:dPt>
          <c:dPt>
            <c:idx val="12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0E81-498B-9E34-56B281E1BDA9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0E81-498B-9E34-56B281E1BDA9}"/>
              </c:ext>
            </c:extLst>
          </c:dPt>
          <c:dPt>
            <c:idx val="1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0E81-498B-9E34-56B281E1BDA9}"/>
              </c:ext>
            </c:extLst>
          </c:dPt>
          <c:dPt>
            <c:idx val="15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0E81-498B-9E34-56B281E1BDA9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0E81-498B-9E34-56B281E1BDA9}"/>
              </c:ext>
            </c:extLst>
          </c:dPt>
          <c:dPt>
            <c:idx val="1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0E81-498B-9E34-56B281E1BDA9}"/>
              </c:ext>
            </c:extLst>
          </c:dPt>
          <c:dPt>
            <c:idx val="1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0E81-498B-9E34-56B281E1BDA9}"/>
              </c:ext>
            </c:extLst>
          </c:dPt>
          <c:dPt>
            <c:idx val="2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0E81-498B-9E34-56B281E1BDA9}"/>
              </c:ext>
            </c:extLst>
          </c:dPt>
          <c:dPt>
            <c:idx val="2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0E81-498B-9E34-56B281E1BDA9}"/>
              </c:ext>
            </c:extLst>
          </c:dPt>
          <c:dPt>
            <c:idx val="22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0E81-498B-9E34-56B281E1BDA9}"/>
              </c:ext>
            </c:extLst>
          </c:dPt>
          <c:dPt>
            <c:idx val="2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0E81-498B-9E34-56B281E1BDA9}"/>
              </c:ext>
            </c:extLst>
          </c:dPt>
          <c:dPt>
            <c:idx val="2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0E81-498B-9E34-56B281E1BDA9}"/>
              </c:ext>
            </c:extLst>
          </c:dPt>
          <c:dPt>
            <c:idx val="25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0E81-498B-9E34-56B281E1BDA9}"/>
              </c:ext>
            </c:extLst>
          </c:dPt>
          <c:dPt>
            <c:idx val="2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0E81-498B-9E34-56B281E1BDA9}"/>
              </c:ext>
            </c:extLst>
          </c:dPt>
          <c:dPt>
            <c:idx val="2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0E81-498B-9E34-56B281E1BDA9}"/>
              </c:ext>
            </c:extLst>
          </c:dPt>
          <c:dPt>
            <c:idx val="2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0E81-498B-9E34-56B281E1BDA9}"/>
              </c:ext>
            </c:extLst>
          </c:dPt>
          <c:dPt>
            <c:idx val="2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0E81-498B-9E34-56B281E1BDA9}"/>
              </c:ext>
            </c:extLst>
          </c:dPt>
          <c:dPt>
            <c:idx val="3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0E81-498B-9E34-56B281E1BDA9}"/>
              </c:ext>
            </c:extLst>
          </c:dPt>
          <c:dPt>
            <c:idx val="3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0E81-498B-9E34-56B281E1BDA9}"/>
              </c:ext>
            </c:extLst>
          </c:dPt>
          <c:dPt>
            <c:idx val="32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0E81-498B-9E34-56B281E1BDA9}"/>
              </c:ext>
            </c:extLst>
          </c:dPt>
          <c:dPt>
            <c:idx val="3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D-0E81-498B-9E34-56B281E1BDA9}"/>
              </c:ext>
            </c:extLst>
          </c:dPt>
          <c:dPt>
            <c:idx val="3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63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F-0E81-498B-9E34-56B281E1BDA9}"/>
              </c:ext>
            </c:extLst>
          </c:dPt>
          <c:xVal>
            <c:numRef>
              <c:f>F!$AC$1:$AC$37</c:f>
              <c:numCache>
                <c:formatCode>0.00</c:formatCode>
                <c:ptCount val="37"/>
                <c:pt idx="0">
                  <c:v>-7.3667434885569079E-3</c:v>
                </c:pt>
                <c:pt idx="1">
                  <c:v>-7.8698214178512371E-3</c:v>
                </c:pt>
                <c:pt idx="2">
                  <c:v>3.2465652283788317E-2</c:v>
                </c:pt>
                <c:pt idx="3">
                  <c:v>0.14929274810674378</c:v>
                </c:pt>
                <c:pt idx="4">
                  <c:v>0.10139002001799667</c:v>
                </c:pt>
                <c:pt idx="5">
                  <c:v>0.22432071749900978</c:v>
                </c:pt>
                <c:pt idx="6">
                  <c:v>0.15780185646883133</c:v>
                </c:pt>
                <c:pt idx="7">
                  <c:v>0.2109603264199082</c:v>
                </c:pt>
                <c:pt idx="8">
                  <c:v>0.10050110419221861</c:v>
                </c:pt>
                <c:pt idx="9">
                  <c:v>7.1148577960851458E-2</c:v>
                </c:pt>
                <c:pt idx="10">
                  <c:v>5.2871855432800999E-2</c:v>
                </c:pt>
                <c:pt idx="11">
                  <c:v>5.2893743565394238E-2</c:v>
                </c:pt>
                <c:pt idx="12">
                  <c:v>9.4772194262865733E-2</c:v>
                </c:pt>
                <c:pt idx="13">
                  <c:v>1.9103416773331262E-2</c:v>
                </c:pt>
                <c:pt idx="14">
                  <c:v>2.6194689316863459E-2</c:v>
                </c:pt>
                <c:pt idx="15">
                  <c:v>1.8307103847139728E-2</c:v>
                </c:pt>
                <c:pt idx="16">
                  <c:v>3.787330953670176E-2</c:v>
                </c:pt>
                <c:pt idx="17">
                  <c:v>4.0718966155097611E-2</c:v>
                </c:pt>
                <c:pt idx="18">
                  <c:v>4.7212705310193228E-3</c:v>
                </c:pt>
                <c:pt idx="19">
                  <c:v>1.2576673687222642E-2</c:v>
                </c:pt>
                <c:pt idx="20">
                  <c:v>5.2797598114956878E-2</c:v>
                </c:pt>
                <c:pt idx="21">
                  <c:v>8.7426116386974589E-2</c:v>
                </c:pt>
                <c:pt idx="22">
                  <c:v>6.2029867842255948E-2</c:v>
                </c:pt>
                <c:pt idx="23">
                  <c:v>9.0285023072380385E-2</c:v>
                </c:pt>
                <c:pt idx="24">
                  <c:v>5.9638134499173073E-2</c:v>
                </c:pt>
                <c:pt idx="25">
                  <c:v>9.0394307728488499E-2</c:v>
                </c:pt>
                <c:pt idx="26">
                  <c:v>0.11238510739276006</c:v>
                </c:pt>
                <c:pt idx="27">
                  <c:v>-1.1517425342612509E-2</c:v>
                </c:pt>
                <c:pt idx="28">
                  <c:v>-7.0964183499498207E-2</c:v>
                </c:pt>
                <c:pt idx="29">
                  <c:v>-4.4966452276911463E-2</c:v>
                </c:pt>
                <c:pt idx="30">
                  <c:v>-1.3068986530780301E-2</c:v>
                </c:pt>
                <c:pt idx="31">
                  <c:v>-2.2657405343009227E-2</c:v>
                </c:pt>
                <c:pt idx="32">
                  <c:v>6.1210213890890472E-2</c:v>
                </c:pt>
                <c:pt idx="33">
                  <c:v>-2.7313221637844543E-2</c:v>
                </c:pt>
                <c:pt idx="34">
                  <c:v>4.447727085732249E-2</c:v>
                </c:pt>
              </c:numCache>
            </c:numRef>
          </c:xVal>
          <c:yVal>
            <c:numRef>
              <c:f>F!$AD$1:$AD$37</c:f>
              <c:numCache>
                <c:formatCode>0.00</c:formatCode>
                <c:ptCount val="37"/>
                <c:pt idx="0">
                  <c:v>-0.42421861191688509</c:v>
                </c:pt>
                <c:pt idx="1">
                  <c:v>-0.35354256466805822</c:v>
                </c:pt>
                <c:pt idx="2">
                  <c:v>-0.28944618223655821</c:v>
                </c:pt>
                <c:pt idx="3">
                  <c:v>-4.314722937218772E-2</c:v>
                </c:pt>
                <c:pt idx="4">
                  <c:v>-7.3465314816818852E-2</c:v>
                </c:pt>
                <c:pt idx="5">
                  <c:v>0.15386477868009527</c:v>
                </c:pt>
                <c:pt idx="6">
                  <c:v>0.2257650441169865</c:v>
                </c:pt>
                <c:pt idx="7">
                  <c:v>0.20708963975531899</c:v>
                </c:pt>
                <c:pt idx="8">
                  <c:v>-4.6533200611436634E-2</c:v>
                </c:pt>
                <c:pt idx="9">
                  <c:v>-0.18290215593712386</c:v>
                </c:pt>
                <c:pt idx="10">
                  <c:v>-0.20590010301180323</c:v>
                </c:pt>
                <c:pt idx="11">
                  <c:v>-0.22493115169698052</c:v>
                </c:pt>
                <c:pt idx="12">
                  <c:v>-0.21304384331793547</c:v>
                </c:pt>
                <c:pt idx="13">
                  <c:v>-0.28958697451386645</c:v>
                </c:pt>
                <c:pt idx="14">
                  <c:v>-0.26971896714190946</c:v>
                </c:pt>
                <c:pt idx="15">
                  <c:v>-0.27988219598507003</c:v>
                </c:pt>
                <c:pt idx="16">
                  <c:v>-0.28410105172464767</c:v>
                </c:pt>
                <c:pt idx="17">
                  <c:v>-0.26622046493523061</c:v>
                </c:pt>
                <c:pt idx="18">
                  <c:v>-0.23705796502795135</c:v>
                </c:pt>
                <c:pt idx="19">
                  <c:v>-0.24163744910476551</c:v>
                </c:pt>
                <c:pt idx="20">
                  <c:v>-0.18964926689517861</c:v>
                </c:pt>
                <c:pt idx="21">
                  <c:v>-5.3067701144173203E-2</c:v>
                </c:pt>
                <c:pt idx="22">
                  <c:v>1.2339854990122516E-2</c:v>
                </c:pt>
                <c:pt idx="23">
                  <c:v>9.0048914884875694E-2</c:v>
                </c:pt>
                <c:pt idx="24">
                  <c:v>9.6741169589190573E-2</c:v>
                </c:pt>
                <c:pt idx="25">
                  <c:v>-3.4026652590423978E-2</c:v>
                </c:pt>
                <c:pt idx="26">
                  <c:v>-9.2455047206067301E-2</c:v>
                </c:pt>
                <c:pt idx="27">
                  <c:v>-0.52116971777024923</c:v>
                </c:pt>
                <c:pt idx="28">
                  <c:v>-0.52848891339968385</c:v>
                </c:pt>
                <c:pt idx="29">
                  <c:v>-0.59642329041463704</c:v>
                </c:pt>
                <c:pt idx="30">
                  <c:v>-0.58461277721530958</c:v>
                </c:pt>
                <c:pt idx="31">
                  <c:v>-0.64331724140532731</c:v>
                </c:pt>
                <c:pt idx="32">
                  <c:v>-0.51860796320923586</c:v>
                </c:pt>
                <c:pt idx="33">
                  <c:v>-0.58361053612433744</c:v>
                </c:pt>
                <c:pt idx="34">
                  <c:v>-0.52086905709226705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0E81-498B-9E34-56B281E1B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0.4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100"/>
                  <a:t>log</a:t>
                </a:r>
                <a:r>
                  <a:rPr lang="fr-FR" sz="1100" baseline="0"/>
                  <a:t> (I(7065)/I(5876))</a:t>
                </a:r>
                <a:endParaRPr lang="fr-FR" sz="11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At val="-1"/>
        <c:crossBetween val="midCat"/>
        <c:majorUnit val="0.2"/>
        <c:minorUnit val="5.000000000000001E-2"/>
      </c:valAx>
      <c:valAx>
        <c:axId val="74837636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100" b="0" i="0" baseline="0">
                    <a:effectLst/>
                  </a:rPr>
                  <a:t>log (I(7065)/I(5876))</a:t>
                </a:r>
                <a:endParaRPr lang="fr-FR" sz="1100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defRPr>
                </a:pPr>
                <a:endParaRPr lang="fr-FR" sz="11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At val="-1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Graphes_Flux!$G$112</c:f>
          <c:strCache>
            <c:ptCount val="1"/>
            <c:pt idx="0">
              <c:v>Ca VI 5460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F!$R$1:$R$39</c:f>
              <c:numCache>
                <c:formatCode>0.00E+00</c:formatCode>
                <c:ptCount val="39"/>
                <c:pt idx="0">
                  <c:v>2.6270553491828898E-13</c:v>
                </c:pt>
                <c:pt idx="1">
                  <c:v>3.1642495270839199E-13</c:v>
                </c:pt>
                <c:pt idx="2">
                  <c:v>3.0649889058403398E-13</c:v>
                </c:pt>
                <c:pt idx="3">
                  <c:v>3.49612092375186E-13</c:v>
                </c:pt>
                <c:pt idx="4">
                  <c:v>3.68824211949579E-13</c:v>
                </c:pt>
                <c:pt idx="5">
                  <c:v>2.8273036833461802E-13</c:v>
                </c:pt>
                <c:pt idx="6">
                  <c:v>2.9144432057246699E-13</c:v>
                </c:pt>
                <c:pt idx="7">
                  <c:v>2.8605746369173401E-13</c:v>
                </c:pt>
                <c:pt idx="8">
                  <c:v>3.07893363004911E-13</c:v>
                </c:pt>
                <c:pt idx="9">
                  <c:v>3.0683467334639198E-13</c:v>
                </c:pt>
                <c:pt idx="10">
                  <c:v>2.8424966129948202E-13</c:v>
                </c:pt>
                <c:pt idx="11">
                  <c:v>2.5555771543265599E-13</c:v>
                </c:pt>
                <c:pt idx="12">
                  <c:v>3.2801653304068999E-13</c:v>
                </c:pt>
                <c:pt idx="13">
                  <c:v>2.5374376363191002E-13</c:v>
                </c:pt>
                <c:pt idx="14">
                  <c:v>3.3008699674907002E-13</c:v>
                </c:pt>
                <c:pt idx="15">
                  <c:v>3.0080765964378798E-13</c:v>
                </c:pt>
                <c:pt idx="16">
                  <c:v>3.0944434476592898E-13</c:v>
                </c:pt>
                <c:pt idx="17">
                  <c:v>2.8233586136948202E-13</c:v>
                </c:pt>
                <c:pt idx="18">
                  <c:v>2.5458565710227199E-13</c:v>
                </c:pt>
                <c:pt idx="19">
                  <c:v>2.9828075944831999E-13</c:v>
                </c:pt>
                <c:pt idx="20">
                  <c:v>2.5953250985924598E-13</c:v>
                </c:pt>
                <c:pt idx="21">
                  <c:v>2.4145881400165298E-13</c:v>
                </c:pt>
                <c:pt idx="22">
                  <c:v>2.1568231085887601E-13</c:v>
                </c:pt>
                <c:pt idx="23">
                  <c:v>2.5240085107032698E-13</c:v>
                </c:pt>
                <c:pt idx="24">
                  <c:v>2.8056006608273401E-13</c:v>
                </c:pt>
                <c:pt idx="25">
                  <c:v>2.18981662169944E-13</c:v>
                </c:pt>
                <c:pt idx="26">
                  <c:v>1.3513200097638E-13</c:v>
                </c:pt>
                <c:pt idx="27">
                  <c:v>1.82656352250993E-13</c:v>
                </c:pt>
                <c:pt idx="28">
                  <c:v>1.04003278612475E-13</c:v>
                </c:pt>
                <c:pt idx="29">
                  <c:v>1.20650218643289E-13</c:v>
                </c:pt>
                <c:pt idx="30">
                  <c:v>1.47529024610089E-13</c:v>
                </c:pt>
                <c:pt idx="31">
                  <c:v>1.8380574088338501E-13</c:v>
                </c:pt>
                <c:pt idx="32">
                  <c:v>2.0928524922663701E-13</c:v>
                </c:pt>
                <c:pt idx="33">
                  <c:v>2.2788423256199499E-13</c:v>
                </c:pt>
                <c:pt idx="34">
                  <c:v>2.0682489511221099E-13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45-460E-AEDF-D5D0F4AED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Graphes_EW!$G$85</c:f>
          <c:strCache>
            <c:ptCount val="1"/>
            <c:pt idx="0">
              <c:v>HeII/Hb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F!$W$1:$W$37</c:f>
              <c:numCache>
                <c:formatCode>General</c:formatCode>
                <c:ptCount val="37"/>
                <c:pt idx="0">
                  <c:v>1.0771570423406132</c:v>
                </c:pt>
                <c:pt idx="1">
                  <c:v>1.0964842315895165</c:v>
                </c:pt>
                <c:pt idx="2">
                  <c:v>1.1085753619996959</c:v>
                </c:pt>
                <c:pt idx="3">
                  <c:v>1.1829254411771579</c:v>
                </c:pt>
                <c:pt idx="4">
                  <c:v>1.2377466600757259</c:v>
                </c:pt>
                <c:pt idx="5">
                  <c:v>0.96583309393743411</c:v>
                </c:pt>
                <c:pt idx="6">
                  <c:v>0.95054454442173697</c:v>
                </c:pt>
                <c:pt idx="7">
                  <c:v>0.77197569124997845</c:v>
                </c:pt>
                <c:pt idx="8">
                  <c:v>0.41877512618827545</c:v>
                </c:pt>
                <c:pt idx="9">
                  <c:v>0.2891216507717852</c:v>
                </c:pt>
                <c:pt idx="10">
                  <c:v>0.27279194867253598</c:v>
                </c:pt>
                <c:pt idx="11">
                  <c:v>0.22390998154353231</c:v>
                </c:pt>
                <c:pt idx="12">
                  <c:v>0.19594898363829699</c:v>
                </c:pt>
                <c:pt idx="13">
                  <c:v>0.23787920807355142</c:v>
                </c:pt>
                <c:pt idx="14">
                  <c:v>0.18947336249120594</c:v>
                </c:pt>
                <c:pt idx="15">
                  <c:v>0.2117650410204901</c:v>
                </c:pt>
                <c:pt idx="16">
                  <c:v>0.22398758366605476</c:v>
                </c:pt>
                <c:pt idx="17">
                  <c:v>0.22476235943438747</c:v>
                </c:pt>
                <c:pt idx="18">
                  <c:v>0.23506078035063119</c:v>
                </c:pt>
                <c:pt idx="19">
                  <c:v>0.2421531371626516</c:v>
                </c:pt>
                <c:pt idx="20">
                  <c:v>0.26144192994785614</c:v>
                </c:pt>
                <c:pt idx="21">
                  <c:v>0.38827428889163712</c:v>
                </c:pt>
                <c:pt idx="22">
                  <c:v>0.48430720779089548</c:v>
                </c:pt>
                <c:pt idx="23">
                  <c:v>0.6051367087616476</c:v>
                </c:pt>
                <c:pt idx="24">
                  <c:v>0.72859429031011624</c:v>
                </c:pt>
                <c:pt idx="25">
                  <c:v>0.96676032884756835</c:v>
                </c:pt>
                <c:pt idx="26">
                  <c:v>0.93232401635441409</c:v>
                </c:pt>
                <c:pt idx="27">
                  <c:v>0.91697867622732299</c:v>
                </c:pt>
                <c:pt idx="28">
                  <c:v>0.74777588978179943</c:v>
                </c:pt>
                <c:pt idx="29">
                  <c:v>0.7759565439265127</c:v>
                </c:pt>
                <c:pt idx="30">
                  <c:v>0.93219751377207483</c:v>
                </c:pt>
                <c:pt idx="31">
                  <c:v>1.0137849715200931</c:v>
                </c:pt>
                <c:pt idx="32">
                  <c:v>0.98365899798717948</c:v>
                </c:pt>
                <c:pt idx="33">
                  <c:v>0.99949110248018513</c:v>
                </c:pt>
                <c:pt idx="34">
                  <c:v>0.94981481361715159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5E-49A7-AD2A-E425B488F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Graphes_EW!$B$99</c:f>
          <c:strCache>
            <c:ptCount val="1"/>
            <c:pt idx="0">
              <c:v>[Fe VII] 6087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F!$C$1:$C$37</c:f>
              <c:numCache>
                <c:formatCode>0.000</c:formatCode>
                <c:ptCount val="37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F!$P$1:$P$37</c:f>
              <c:numCache>
                <c:formatCode>0.00E+00</c:formatCode>
                <c:ptCount val="37"/>
                <c:pt idx="0">
                  <c:v>1.44806724413382E-12</c:v>
                </c:pt>
                <c:pt idx="1">
                  <c:v>1.4968056608823999E-12</c:v>
                </c:pt>
                <c:pt idx="2">
                  <c:v>1.4998213812140699E-12</c:v>
                </c:pt>
                <c:pt idx="3">
                  <c:v>1.4056506153876501E-12</c:v>
                </c:pt>
                <c:pt idx="4">
                  <c:v>1.5175587571606999E-12</c:v>
                </c:pt>
                <c:pt idx="5">
                  <c:v>1.3432190224573E-12</c:v>
                </c:pt>
                <c:pt idx="6">
                  <c:v>1.3828360349577001E-12</c:v>
                </c:pt>
                <c:pt idx="7">
                  <c:v>1.49835053085182E-12</c:v>
                </c:pt>
                <c:pt idx="8">
                  <c:v>1.5785828535191801E-12</c:v>
                </c:pt>
                <c:pt idx="9">
                  <c:v>1.68160789055692E-12</c:v>
                </c:pt>
                <c:pt idx="10">
                  <c:v>1.68976901569995E-12</c:v>
                </c:pt>
                <c:pt idx="11">
                  <c:v>1.58738528203899E-12</c:v>
                </c:pt>
                <c:pt idx="12">
                  <c:v>1.37813180191197E-12</c:v>
                </c:pt>
                <c:pt idx="13">
                  <c:v>1.52151671480375E-12</c:v>
                </c:pt>
                <c:pt idx="14">
                  <c:v>1.53049902136999E-12</c:v>
                </c:pt>
                <c:pt idx="15">
                  <c:v>1.69333373895998E-12</c:v>
                </c:pt>
                <c:pt idx="16">
                  <c:v>1.63070749808857E-12</c:v>
                </c:pt>
                <c:pt idx="17">
                  <c:v>1.5413931273676601E-12</c:v>
                </c:pt>
                <c:pt idx="18">
                  <c:v>1.5596012639851299E-12</c:v>
                </c:pt>
                <c:pt idx="19">
                  <c:v>1.5475229004857199E-12</c:v>
                </c:pt>
                <c:pt idx="20">
                  <c:v>1.4738335176357899E-12</c:v>
                </c:pt>
                <c:pt idx="21">
                  <c:v>1.30550580689982E-12</c:v>
                </c:pt>
                <c:pt idx="22">
                  <c:v>1.2759604707433801E-12</c:v>
                </c:pt>
                <c:pt idx="23">
                  <c:v>1.29235563718724E-12</c:v>
                </c:pt>
                <c:pt idx="24">
                  <c:v>1.269718793202E-12</c:v>
                </c:pt>
                <c:pt idx="25">
                  <c:v>1.22915234095069E-12</c:v>
                </c:pt>
                <c:pt idx="26">
                  <c:v>1.1960287858172701E-12</c:v>
                </c:pt>
                <c:pt idx="27">
                  <c:v>1.2152203395968301E-12</c:v>
                </c:pt>
                <c:pt idx="28">
                  <c:v>1.0706840726875899E-12</c:v>
                </c:pt>
                <c:pt idx="29">
                  <c:v>9.9577758002567196E-13</c:v>
                </c:pt>
                <c:pt idx="30">
                  <c:v>9.2716074263832306E-13</c:v>
                </c:pt>
                <c:pt idx="31">
                  <c:v>1.2745223155323301E-12</c:v>
                </c:pt>
                <c:pt idx="32">
                  <c:v>1.1396616435993701E-12</c:v>
                </c:pt>
                <c:pt idx="33">
                  <c:v>1.26473198068873E-12</c:v>
                </c:pt>
                <c:pt idx="34">
                  <c:v>1.16830843083381E-12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D1-4688-81CD-2202CD13E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Graphes_Flux!$M$30</c:f>
          <c:strCache>
            <c:ptCount val="1"/>
            <c:pt idx="0">
              <c:v>He I 6678 / He I 5875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F!$C$1:$C$35</c:f>
              <c:numCache>
                <c:formatCode>0.000</c:formatCode>
                <c:ptCount val="35"/>
                <c:pt idx="0">
                  <c:v>7.4691028343799815E-2</c:v>
                </c:pt>
                <c:pt idx="1">
                  <c:v>9.2215155774251656E-2</c:v>
                </c:pt>
                <c:pt idx="2">
                  <c:v>0.10391918482081408</c:v>
                </c:pt>
                <c:pt idx="3">
                  <c:v>0.1379038416492584</c:v>
                </c:pt>
                <c:pt idx="4">
                  <c:v>0.14022148044018223</c:v>
                </c:pt>
                <c:pt idx="5">
                  <c:v>0.17416842351858719</c:v>
                </c:pt>
                <c:pt idx="6">
                  <c:v>0.1928651909113519</c:v>
                </c:pt>
                <c:pt idx="7">
                  <c:v>0.20923073319284313</c:v>
                </c:pt>
                <c:pt idx="8">
                  <c:v>0.27070625439191787</c:v>
                </c:pt>
                <c:pt idx="9">
                  <c:v>0.34079573670623375</c:v>
                </c:pt>
                <c:pt idx="10">
                  <c:v>0.35715472007486326</c:v>
                </c:pt>
                <c:pt idx="11">
                  <c:v>0.402771726399763</c:v>
                </c:pt>
                <c:pt idx="12">
                  <c:v>0.43902201920814932</c:v>
                </c:pt>
                <c:pt idx="13">
                  <c:v>0.45426680721505264</c:v>
                </c:pt>
                <c:pt idx="14">
                  <c:v>0.47071234481151691</c:v>
                </c:pt>
                <c:pt idx="15">
                  <c:v>0.4905819864136447</c:v>
                </c:pt>
                <c:pt idx="16">
                  <c:v>0.50927231201680101</c:v>
                </c:pt>
                <c:pt idx="17">
                  <c:v>0.53029948465701082</c:v>
                </c:pt>
                <c:pt idx="18">
                  <c:v>0.53845256500364513</c:v>
                </c:pt>
                <c:pt idx="19">
                  <c:v>0.57000456781469921</c:v>
                </c:pt>
                <c:pt idx="20">
                  <c:v>0.60751182946823334</c:v>
                </c:pt>
                <c:pt idx="21">
                  <c:v>0.74145209650984967</c:v>
                </c:pt>
                <c:pt idx="22">
                  <c:v>0.77531869290243804</c:v>
                </c:pt>
                <c:pt idx="23">
                  <c:v>0.81505528226759694</c:v>
                </c:pt>
                <c:pt idx="24">
                  <c:v>0.83270238931854834</c:v>
                </c:pt>
                <c:pt idx="25">
                  <c:v>0.87851944249223735</c:v>
                </c:pt>
                <c:pt idx="26">
                  <c:v>0.89813937690339429</c:v>
                </c:pt>
                <c:pt idx="27">
                  <c:v>0.94841555399387545</c:v>
                </c:pt>
                <c:pt idx="28">
                  <c:v>0.96950445069110458</c:v>
                </c:pt>
                <c:pt idx="29">
                  <c:v>0.97993944717713433</c:v>
                </c:pt>
                <c:pt idx="30">
                  <c:v>1.0561021318657993E-3</c:v>
                </c:pt>
                <c:pt idx="31">
                  <c:v>2.6814359334807136E-2</c:v>
                </c:pt>
                <c:pt idx="32">
                  <c:v>3.499718903744764E-2</c:v>
                </c:pt>
                <c:pt idx="33">
                  <c:v>3.6233661279084117E-2</c:v>
                </c:pt>
                <c:pt idx="34">
                  <c:v>4.0873506675833227E-2</c:v>
                </c:pt>
              </c:numCache>
            </c:numRef>
          </c:xVal>
          <c:yVal>
            <c:numRef>
              <c:f>F!$U$1:$U$35</c:f>
              <c:numCache>
                <c:formatCode>0.00E+00</c:formatCode>
                <c:ptCount val="35"/>
                <c:pt idx="0">
                  <c:v>0.37651422435275594</c:v>
                </c:pt>
                <c:pt idx="1">
                  <c:v>0.44305478910630597</c:v>
                </c:pt>
                <c:pt idx="2">
                  <c:v>0.5135158084289414</c:v>
                </c:pt>
                <c:pt idx="3">
                  <c:v>0.9054256021983178</c:v>
                </c:pt>
                <c:pt idx="4">
                  <c:v>0.84437367561434717</c:v>
                </c:pt>
                <c:pt idx="5">
                  <c:v>1.425163787519161</c:v>
                </c:pt>
                <c:pt idx="6">
                  <c:v>1.6817639706568801</c:v>
                </c:pt>
                <c:pt idx="7">
                  <c:v>1.6109781118449347</c:v>
                </c:pt>
                <c:pt idx="8">
                  <c:v>0.89839391021687609</c:v>
                </c:pt>
                <c:pt idx="9">
                  <c:v>0.65629310873205859</c:v>
                </c:pt>
                <c:pt idx="10">
                  <c:v>0.62244344396376816</c:v>
                </c:pt>
                <c:pt idx="11">
                  <c:v>0.59575658078368532</c:v>
                </c:pt>
                <c:pt idx="12">
                  <c:v>0.61228857625414124</c:v>
                </c:pt>
                <c:pt idx="13">
                  <c:v>0.51334936067240244</c:v>
                </c:pt>
                <c:pt idx="14">
                  <c:v>0.53737942322006482</c:v>
                </c:pt>
                <c:pt idx="15">
                  <c:v>0.52494983556023966</c:v>
                </c:pt>
                <c:pt idx="16">
                  <c:v>0.51987501783896883</c:v>
                </c:pt>
                <c:pt idx="17">
                  <c:v>0.54172581928780095</c:v>
                </c:pt>
                <c:pt idx="18">
                  <c:v>0.57935136558181743</c:v>
                </c:pt>
                <c:pt idx="19">
                  <c:v>0.57327440321378076</c:v>
                </c:pt>
                <c:pt idx="20">
                  <c:v>0.64617586535996363</c:v>
                </c:pt>
                <c:pt idx="21">
                  <c:v>0.88497764199657458</c:v>
                </c:pt>
                <c:pt idx="22">
                  <c:v>1.0288210820242323</c:v>
                </c:pt>
                <c:pt idx="23">
                  <c:v>1.2304073446301382</c:v>
                </c:pt>
                <c:pt idx="24">
                  <c:v>1.249514124030497</c:v>
                </c:pt>
                <c:pt idx="25">
                  <c:v>0.92464142708444097</c:v>
                </c:pt>
                <c:pt idx="26">
                  <c:v>0.80824858468100347</c:v>
                </c:pt>
                <c:pt idx="27">
                  <c:v>0.30118288027815815</c:v>
                </c:pt>
                <c:pt idx="28">
                  <c:v>0.29614955650161912</c:v>
                </c:pt>
                <c:pt idx="29">
                  <c:v>0.25326589402051869</c:v>
                </c:pt>
                <c:pt idx="30">
                  <c:v>0.26024789341418203</c:v>
                </c:pt>
                <c:pt idx="31">
                  <c:v>0.22734361350653912</c:v>
                </c:pt>
                <c:pt idx="32">
                  <c:v>0.30296470506441442</c:v>
                </c:pt>
                <c:pt idx="33">
                  <c:v>0.2608491728249821</c:v>
                </c:pt>
                <c:pt idx="34">
                  <c:v>0.30139146041228376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18-47FF-B6DA-01AA8E451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73408"/>
        <c:axId val="748376360"/>
      </c:scatterChart>
      <c:valAx>
        <c:axId val="74837340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6360"/>
        <c:crosses val="autoZero"/>
        <c:crossBetween val="midCat"/>
        <c:majorUnit val="0.25"/>
      </c:valAx>
      <c:valAx>
        <c:axId val="74837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8373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30" dropStyle="combo" dx="16" fmlaLink="$J$9" fmlaRange="$C$16:$C$30" noThreeD="1" sel="4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16" fmlaLink="Data!$A$1" fmlaRange="Data!$B$3:$B$6" noThreeD="1" sel="2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18" Type="http://schemas.openxmlformats.org/officeDocument/2006/relationships/chart" Target="../charts/chart2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17" Type="http://schemas.openxmlformats.org/officeDocument/2006/relationships/chart" Target="../charts/chart23.xml"/><Relationship Id="rId2" Type="http://schemas.openxmlformats.org/officeDocument/2006/relationships/chart" Target="../charts/chart8.xml"/><Relationship Id="rId16" Type="http://schemas.openxmlformats.org/officeDocument/2006/relationships/chart" Target="../charts/chart22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5" Type="http://schemas.openxmlformats.org/officeDocument/2006/relationships/chart" Target="../charts/chart2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3" Type="http://schemas.openxmlformats.org/officeDocument/2006/relationships/chart" Target="../charts/chart39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10" Type="http://schemas.openxmlformats.org/officeDocument/2006/relationships/chart" Target="../charts/chart46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9.xml"/><Relationship Id="rId13" Type="http://schemas.openxmlformats.org/officeDocument/2006/relationships/chart" Target="../charts/chart64.xml"/><Relationship Id="rId18" Type="http://schemas.openxmlformats.org/officeDocument/2006/relationships/chart" Target="../charts/chart69.xml"/><Relationship Id="rId3" Type="http://schemas.openxmlformats.org/officeDocument/2006/relationships/chart" Target="../charts/chart54.xml"/><Relationship Id="rId21" Type="http://schemas.openxmlformats.org/officeDocument/2006/relationships/chart" Target="../charts/chart72.xml"/><Relationship Id="rId7" Type="http://schemas.openxmlformats.org/officeDocument/2006/relationships/chart" Target="../charts/chart58.xml"/><Relationship Id="rId12" Type="http://schemas.openxmlformats.org/officeDocument/2006/relationships/chart" Target="../charts/chart63.xml"/><Relationship Id="rId17" Type="http://schemas.openxmlformats.org/officeDocument/2006/relationships/chart" Target="../charts/chart68.xml"/><Relationship Id="rId2" Type="http://schemas.openxmlformats.org/officeDocument/2006/relationships/chart" Target="../charts/chart53.xml"/><Relationship Id="rId16" Type="http://schemas.openxmlformats.org/officeDocument/2006/relationships/chart" Target="../charts/chart67.xml"/><Relationship Id="rId20" Type="http://schemas.openxmlformats.org/officeDocument/2006/relationships/chart" Target="../charts/chart71.xml"/><Relationship Id="rId1" Type="http://schemas.openxmlformats.org/officeDocument/2006/relationships/chart" Target="../charts/chart52.xml"/><Relationship Id="rId6" Type="http://schemas.openxmlformats.org/officeDocument/2006/relationships/chart" Target="../charts/chart57.xml"/><Relationship Id="rId11" Type="http://schemas.openxmlformats.org/officeDocument/2006/relationships/chart" Target="../charts/chart62.xml"/><Relationship Id="rId5" Type="http://schemas.openxmlformats.org/officeDocument/2006/relationships/chart" Target="../charts/chart56.xml"/><Relationship Id="rId15" Type="http://schemas.openxmlformats.org/officeDocument/2006/relationships/chart" Target="../charts/chart66.xml"/><Relationship Id="rId23" Type="http://schemas.openxmlformats.org/officeDocument/2006/relationships/chart" Target="../charts/chart74.xml"/><Relationship Id="rId10" Type="http://schemas.openxmlformats.org/officeDocument/2006/relationships/chart" Target="../charts/chart61.xml"/><Relationship Id="rId19" Type="http://schemas.openxmlformats.org/officeDocument/2006/relationships/chart" Target="../charts/chart70.xml"/><Relationship Id="rId4" Type="http://schemas.openxmlformats.org/officeDocument/2006/relationships/chart" Target="../charts/chart55.xml"/><Relationship Id="rId9" Type="http://schemas.openxmlformats.org/officeDocument/2006/relationships/chart" Target="../charts/chart60.xml"/><Relationship Id="rId14" Type="http://schemas.openxmlformats.org/officeDocument/2006/relationships/chart" Target="../charts/chart65.xml"/><Relationship Id="rId22" Type="http://schemas.openxmlformats.org/officeDocument/2006/relationships/chart" Target="../charts/chart7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4</xdr:row>
      <xdr:rowOff>47625</xdr:rowOff>
    </xdr:from>
    <xdr:to>
      <xdr:col>7</xdr:col>
      <xdr:colOff>523875</xdr:colOff>
      <xdr:row>13</xdr:row>
      <xdr:rowOff>133125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628650</xdr:colOff>
      <xdr:row>4</xdr:row>
      <xdr:rowOff>95250</xdr:rowOff>
    </xdr:from>
    <xdr:to>
      <xdr:col>14</xdr:col>
      <xdr:colOff>752475</xdr:colOff>
      <xdr:row>13</xdr:row>
      <xdr:rowOff>180750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638174</xdr:colOff>
      <xdr:row>23</xdr:row>
      <xdr:rowOff>180975</xdr:rowOff>
    </xdr:from>
    <xdr:to>
      <xdr:col>24</xdr:col>
      <xdr:colOff>419100</xdr:colOff>
      <xdr:row>38</xdr:row>
      <xdr:rowOff>66675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123823</xdr:colOff>
      <xdr:row>3</xdr:row>
      <xdr:rowOff>9525</xdr:rowOff>
    </xdr:from>
    <xdr:to>
      <xdr:col>27</xdr:col>
      <xdr:colOff>9524</xdr:colOff>
      <xdr:row>15</xdr:row>
      <xdr:rowOff>66675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10</xdr:row>
          <xdr:rowOff>190500</xdr:rowOff>
        </xdr:from>
        <xdr:to>
          <xdr:col>16</xdr:col>
          <xdr:colOff>152400</xdr:colOff>
          <xdr:row>12</xdr:row>
          <xdr:rowOff>95250</xdr:rowOff>
        </xdr:to>
        <xdr:sp macro="" textlink="">
          <xdr:nvSpPr>
            <xdr:cNvPr id="7169" name="Bou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0</xdr:colOff>
      <xdr:row>19</xdr:row>
      <xdr:rowOff>0</xdr:rowOff>
    </xdr:from>
    <xdr:to>
      <xdr:col>26</xdr:col>
      <xdr:colOff>647701</xdr:colOff>
      <xdr:row>36</xdr:row>
      <xdr:rowOff>76201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19050</xdr:colOff>
      <xdr:row>38</xdr:row>
      <xdr:rowOff>180974</xdr:rowOff>
    </xdr:from>
    <xdr:to>
      <xdr:col>20</xdr:col>
      <xdr:colOff>666751</xdr:colOff>
      <xdr:row>52</xdr:row>
      <xdr:rowOff>171449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457200</xdr:colOff>
          <xdr:row>7</xdr:row>
          <xdr:rowOff>57150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C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5</xdr:row>
          <xdr:rowOff>180975</xdr:rowOff>
        </xdr:from>
        <xdr:to>
          <xdr:col>11</xdr:col>
          <xdr:colOff>476250</xdr:colOff>
          <xdr:row>7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C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12</xdr:row>
          <xdr:rowOff>9525</xdr:rowOff>
        </xdr:from>
        <xdr:to>
          <xdr:col>3</xdr:col>
          <xdr:colOff>638175</xdr:colOff>
          <xdr:row>13</xdr:row>
          <xdr:rowOff>9525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C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200025</xdr:colOff>
      <xdr:row>1</xdr:row>
      <xdr:rowOff>104774</xdr:rowOff>
    </xdr:from>
    <xdr:to>
      <xdr:col>38</xdr:col>
      <xdr:colOff>266025</xdr:colOff>
      <xdr:row>13</xdr:row>
      <xdr:rowOff>152400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333375</xdr:colOff>
      <xdr:row>18</xdr:row>
      <xdr:rowOff>19050</xdr:rowOff>
    </xdr:from>
    <xdr:to>
      <xdr:col>37</xdr:col>
      <xdr:colOff>333375</xdr:colOff>
      <xdr:row>29</xdr:row>
      <xdr:rowOff>85725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342900</xdr:colOff>
      <xdr:row>31</xdr:row>
      <xdr:rowOff>95250</xdr:rowOff>
    </xdr:from>
    <xdr:to>
      <xdr:col>37</xdr:col>
      <xdr:colOff>342900</xdr:colOff>
      <xdr:row>42</xdr:row>
      <xdr:rowOff>161925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352425</xdr:colOff>
      <xdr:row>42</xdr:row>
      <xdr:rowOff>180975</xdr:rowOff>
    </xdr:from>
    <xdr:to>
      <xdr:col>37</xdr:col>
      <xdr:colOff>352425</xdr:colOff>
      <xdr:row>54</xdr:row>
      <xdr:rowOff>57150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0</xdr:colOff>
      <xdr:row>55</xdr:row>
      <xdr:rowOff>0</xdr:rowOff>
    </xdr:from>
    <xdr:to>
      <xdr:col>37</xdr:col>
      <xdr:colOff>0</xdr:colOff>
      <xdr:row>66</xdr:row>
      <xdr:rowOff>66675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0</xdr:colOff>
      <xdr:row>68</xdr:row>
      <xdr:rowOff>0</xdr:rowOff>
    </xdr:from>
    <xdr:to>
      <xdr:col>37</xdr:col>
      <xdr:colOff>0</xdr:colOff>
      <xdr:row>80</xdr:row>
      <xdr:rowOff>123825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0</xdr:colOff>
      <xdr:row>83</xdr:row>
      <xdr:rowOff>0</xdr:rowOff>
    </xdr:from>
    <xdr:to>
      <xdr:col>37</xdr:col>
      <xdr:colOff>0</xdr:colOff>
      <xdr:row>94</xdr:row>
      <xdr:rowOff>66675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228600</xdr:colOff>
      <xdr:row>38</xdr:row>
      <xdr:rowOff>76200</xdr:rowOff>
    </xdr:from>
    <xdr:to>
      <xdr:col>28</xdr:col>
      <xdr:colOff>420600</xdr:colOff>
      <xdr:row>51</xdr:row>
      <xdr:rowOff>119700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742950</xdr:colOff>
      <xdr:row>67</xdr:row>
      <xdr:rowOff>19051</xdr:rowOff>
    </xdr:from>
    <xdr:to>
      <xdr:col>24</xdr:col>
      <xdr:colOff>361950</xdr:colOff>
      <xdr:row>79</xdr:row>
      <xdr:rowOff>152401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31</xdr:col>
      <xdr:colOff>0</xdr:colOff>
      <xdr:row>97</xdr:row>
      <xdr:rowOff>0</xdr:rowOff>
    </xdr:from>
    <xdr:to>
      <xdr:col>37</xdr:col>
      <xdr:colOff>0</xdr:colOff>
      <xdr:row>108</xdr:row>
      <xdr:rowOff>66675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31</xdr:col>
      <xdr:colOff>0</xdr:colOff>
      <xdr:row>110</xdr:row>
      <xdr:rowOff>190499</xdr:rowOff>
    </xdr:from>
    <xdr:to>
      <xdr:col>37</xdr:col>
      <xdr:colOff>0</xdr:colOff>
      <xdr:row>124</xdr:row>
      <xdr:rowOff>43499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533400</xdr:colOff>
      <xdr:row>110</xdr:row>
      <xdr:rowOff>171450</xdr:rowOff>
    </xdr:from>
    <xdr:to>
      <xdr:col>30</xdr:col>
      <xdr:colOff>323400</xdr:colOff>
      <xdr:row>122</xdr:row>
      <xdr:rowOff>45450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31</xdr:col>
      <xdr:colOff>0</xdr:colOff>
      <xdr:row>124</xdr:row>
      <xdr:rowOff>0</xdr:rowOff>
    </xdr:from>
    <xdr:to>
      <xdr:col>37</xdr:col>
      <xdr:colOff>0</xdr:colOff>
      <xdr:row>135</xdr:row>
      <xdr:rowOff>66675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38</xdr:col>
      <xdr:colOff>66674</xdr:colOff>
      <xdr:row>123</xdr:row>
      <xdr:rowOff>190499</xdr:rowOff>
    </xdr:from>
    <xdr:to>
      <xdr:col>42</xdr:col>
      <xdr:colOff>258674</xdr:colOff>
      <xdr:row>137</xdr:row>
      <xdr:rowOff>43499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24</xdr:col>
      <xdr:colOff>28575</xdr:colOff>
      <xdr:row>124</xdr:row>
      <xdr:rowOff>0</xdr:rowOff>
    </xdr:from>
    <xdr:to>
      <xdr:col>30</xdr:col>
      <xdr:colOff>28575</xdr:colOff>
      <xdr:row>135</xdr:row>
      <xdr:rowOff>66675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24</xdr:col>
      <xdr:colOff>704850</xdr:colOff>
      <xdr:row>83</xdr:row>
      <xdr:rowOff>0</xdr:rowOff>
    </xdr:from>
    <xdr:to>
      <xdr:col>30</xdr:col>
      <xdr:colOff>704850</xdr:colOff>
      <xdr:row>94</xdr:row>
      <xdr:rowOff>66675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16</xdr:col>
      <xdr:colOff>790575</xdr:colOff>
      <xdr:row>83</xdr:row>
      <xdr:rowOff>0</xdr:rowOff>
    </xdr:from>
    <xdr:to>
      <xdr:col>24</xdr:col>
      <xdr:colOff>409575</xdr:colOff>
      <xdr:row>94</xdr:row>
      <xdr:rowOff>66675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16</xdr:col>
      <xdr:colOff>742950</xdr:colOff>
      <xdr:row>95</xdr:row>
      <xdr:rowOff>114300</xdr:rowOff>
    </xdr:from>
    <xdr:to>
      <xdr:col>24</xdr:col>
      <xdr:colOff>361950</xdr:colOff>
      <xdr:row>106</xdr:row>
      <xdr:rowOff>180975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104774</xdr:colOff>
      <xdr:row>38</xdr:row>
      <xdr:rowOff>66675</xdr:rowOff>
    </xdr:from>
    <xdr:to>
      <xdr:col>9</xdr:col>
      <xdr:colOff>95249</xdr:colOff>
      <xdr:row>52</xdr:row>
      <xdr:rowOff>142875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333375</xdr:colOff>
      <xdr:row>39</xdr:row>
      <xdr:rowOff>0</xdr:rowOff>
    </xdr:from>
    <xdr:to>
      <xdr:col>16</xdr:col>
      <xdr:colOff>447675</xdr:colOff>
      <xdr:row>53</xdr:row>
      <xdr:rowOff>76200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447675</xdr:colOff>
      <xdr:row>39</xdr:row>
      <xdr:rowOff>9525</xdr:rowOff>
    </xdr:from>
    <xdr:to>
      <xdr:col>23</xdr:col>
      <xdr:colOff>447675</xdr:colOff>
      <xdr:row>53</xdr:row>
      <xdr:rowOff>85725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104775</xdr:colOff>
      <xdr:row>53</xdr:row>
      <xdr:rowOff>0</xdr:rowOff>
    </xdr:from>
    <xdr:to>
      <xdr:col>9</xdr:col>
      <xdr:colOff>47625</xdr:colOff>
      <xdr:row>67</xdr:row>
      <xdr:rowOff>76200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68</xdr:row>
      <xdr:rowOff>0</xdr:rowOff>
    </xdr:from>
    <xdr:to>
      <xdr:col>10</xdr:col>
      <xdr:colOff>400050</xdr:colOff>
      <xdr:row>82</xdr:row>
      <xdr:rowOff>76200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68</xdr:row>
      <xdr:rowOff>0</xdr:rowOff>
    </xdr:from>
    <xdr:to>
      <xdr:col>16</xdr:col>
      <xdr:colOff>19050</xdr:colOff>
      <xdr:row>82</xdr:row>
      <xdr:rowOff>76200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0</xdr:colOff>
      <xdr:row>39</xdr:row>
      <xdr:rowOff>0</xdr:rowOff>
    </xdr:from>
    <xdr:to>
      <xdr:col>30</xdr:col>
      <xdr:colOff>0</xdr:colOff>
      <xdr:row>53</xdr:row>
      <xdr:rowOff>76200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0</xdr:colOff>
      <xdr:row>39</xdr:row>
      <xdr:rowOff>0</xdr:rowOff>
    </xdr:from>
    <xdr:to>
      <xdr:col>37</xdr:col>
      <xdr:colOff>0</xdr:colOff>
      <xdr:row>53</xdr:row>
      <xdr:rowOff>76200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704851</xdr:colOff>
      <xdr:row>36</xdr:row>
      <xdr:rowOff>166686</xdr:rowOff>
    </xdr:from>
    <xdr:to>
      <xdr:col>17</xdr:col>
      <xdr:colOff>200025</xdr:colOff>
      <xdr:row>52</xdr:row>
      <xdr:rowOff>171449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54</xdr:row>
      <xdr:rowOff>0</xdr:rowOff>
    </xdr:from>
    <xdr:to>
      <xdr:col>17</xdr:col>
      <xdr:colOff>257174</xdr:colOff>
      <xdr:row>70</xdr:row>
      <xdr:rowOff>4763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742950</xdr:colOff>
      <xdr:row>33</xdr:row>
      <xdr:rowOff>66675</xdr:rowOff>
    </xdr:from>
    <xdr:to>
      <xdr:col>17</xdr:col>
      <xdr:colOff>628650</xdr:colOff>
      <xdr:row>57</xdr:row>
      <xdr:rowOff>147637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58</xdr:row>
      <xdr:rowOff>0</xdr:rowOff>
    </xdr:from>
    <xdr:to>
      <xdr:col>16</xdr:col>
      <xdr:colOff>66000</xdr:colOff>
      <xdr:row>70</xdr:row>
      <xdr:rowOff>95251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66675</xdr:rowOff>
    </xdr:from>
    <xdr:to>
      <xdr:col>19</xdr:col>
      <xdr:colOff>580005</xdr:colOff>
      <xdr:row>19</xdr:row>
      <xdr:rowOff>75815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58125" y="447675"/>
          <a:ext cx="8161905" cy="307619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</xdr:row>
      <xdr:rowOff>0</xdr:rowOff>
    </xdr:from>
    <xdr:to>
      <xdr:col>15</xdr:col>
      <xdr:colOff>285143</xdr:colOff>
      <xdr:row>29</xdr:row>
      <xdr:rowOff>190238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4800" y="3705225"/>
          <a:ext cx="4857143" cy="20952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33</xdr:row>
      <xdr:rowOff>0</xdr:rowOff>
    </xdr:from>
    <xdr:to>
      <xdr:col>15</xdr:col>
      <xdr:colOff>466095</xdr:colOff>
      <xdr:row>44</xdr:row>
      <xdr:rowOff>47357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24800" y="6372225"/>
          <a:ext cx="5038095" cy="214285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5</xdr:col>
      <xdr:colOff>552000</xdr:colOff>
      <xdr:row>14</xdr:row>
      <xdr:rowOff>64500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17</xdr:row>
      <xdr:rowOff>0</xdr:rowOff>
    </xdr:from>
    <xdr:to>
      <xdr:col>5</xdr:col>
      <xdr:colOff>561525</xdr:colOff>
      <xdr:row>28</xdr:row>
      <xdr:rowOff>64500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31</xdr:row>
      <xdr:rowOff>0</xdr:rowOff>
    </xdr:from>
    <xdr:to>
      <xdr:col>5</xdr:col>
      <xdr:colOff>552000</xdr:colOff>
      <xdr:row>42</xdr:row>
      <xdr:rowOff>64500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390525</xdr:colOff>
      <xdr:row>30</xdr:row>
      <xdr:rowOff>180975</xdr:rowOff>
    </xdr:from>
    <xdr:to>
      <xdr:col>11</xdr:col>
      <xdr:colOff>180525</xdr:colOff>
      <xdr:row>42</xdr:row>
      <xdr:rowOff>54975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209550</xdr:colOff>
      <xdr:row>31</xdr:row>
      <xdr:rowOff>57150</xdr:rowOff>
    </xdr:from>
    <xdr:to>
      <xdr:col>16</xdr:col>
      <xdr:colOff>761550</xdr:colOff>
      <xdr:row>42</xdr:row>
      <xdr:rowOff>121650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752475</xdr:colOff>
      <xdr:row>57</xdr:row>
      <xdr:rowOff>123825</xdr:rowOff>
    </xdr:from>
    <xdr:to>
      <xdr:col>5</xdr:col>
      <xdr:colOff>542475</xdr:colOff>
      <xdr:row>68</xdr:row>
      <xdr:rowOff>188325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0</xdr:colOff>
      <xdr:row>58</xdr:row>
      <xdr:rowOff>0</xdr:rowOff>
    </xdr:from>
    <xdr:to>
      <xdr:col>10</xdr:col>
      <xdr:colOff>552000</xdr:colOff>
      <xdr:row>69</xdr:row>
      <xdr:rowOff>64500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9525</xdr:colOff>
      <xdr:row>71</xdr:row>
      <xdr:rowOff>180975</xdr:rowOff>
    </xdr:from>
    <xdr:to>
      <xdr:col>5</xdr:col>
      <xdr:colOff>561525</xdr:colOff>
      <xdr:row>83</xdr:row>
      <xdr:rowOff>54975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1F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742950</xdr:colOff>
      <xdr:row>85</xdr:row>
      <xdr:rowOff>171450</xdr:rowOff>
    </xdr:from>
    <xdr:to>
      <xdr:col>5</xdr:col>
      <xdr:colOff>532950</xdr:colOff>
      <xdr:row>97</xdr:row>
      <xdr:rowOff>45450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1F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752475</xdr:colOff>
      <xdr:row>99</xdr:row>
      <xdr:rowOff>0</xdr:rowOff>
    </xdr:from>
    <xdr:to>
      <xdr:col>5</xdr:col>
      <xdr:colOff>542475</xdr:colOff>
      <xdr:row>110</xdr:row>
      <xdr:rowOff>64500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1F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3</xdr:row>
      <xdr:rowOff>0</xdr:rowOff>
    </xdr:from>
    <xdr:to>
      <xdr:col>11</xdr:col>
      <xdr:colOff>552000</xdr:colOff>
      <xdr:row>14</xdr:row>
      <xdr:rowOff>64500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1F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0</xdr:colOff>
      <xdr:row>86</xdr:row>
      <xdr:rowOff>0</xdr:rowOff>
    </xdr:from>
    <xdr:to>
      <xdr:col>10</xdr:col>
      <xdr:colOff>552000</xdr:colOff>
      <xdr:row>97</xdr:row>
      <xdr:rowOff>64500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0000000-0008-0000-1F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552000</xdr:colOff>
      <xdr:row>27</xdr:row>
      <xdr:rowOff>64500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1F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0</xdr:colOff>
      <xdr:row>86</xdr:row>
      <xdr:rowOff>0</xdr:rowOff>
    </xdr:from>
    <xdr:to>
      <xdr:col>16</xdr:col>
      <xdr:colOff>552000</xdr:colOff>
      <xdr:row>97</xdr:row>
      <xdr:rowOff>64500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00000000-0008-0000-1F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0</xdr:colOff>
      <xdr:row>99</xdr:row>
      <xdr:rowOff>0</xdr:rowOff>
    </xdr:from>
    <xdr:to>
      <xdr:col>10</xdr:col>
      <xdr:colOff>552000</xdr:colOff>
      <xdr:row>110</xdr:row>
      <xdr:rowOff>64500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1F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5</xdr:col>
      <xdr:colOff>552000</xdr:colOff>
      <xdr:row>14</xdr:row>
      <xdr:rowOff>64500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17</xdr:row>
      <xdr:rowOff>0</xdr:rowOff>
    </xdr:from>
    <xdr:to>
      <xdr:col>5</xdr:col>
      <xdr:colOff>561525</xdr:colOff>
      <xdr:row>28</xdr:row>
      <xdr:rowOff>64500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31</xdr:row>
      <xdr:rowOff>0</xdr:rowOff>
    </xdr:from>
    <xdr:to>
      <xdr:col>5</xdr:col>
      <xdr:colOff>552000</xdr:colOff>
      <xdr:row>42</xdr:row>
      <xdr:rowOff>64500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390525</xdr:colOff>
      <xdr:row>30</xdr:row>
      <xdr:rowOff>180975</xdr:rowOff>
    </xdr:from>
    <xdr:to>
      <xdr:col>11</xdr:col>
      <xdr:colOff>180525</xdr:colOff>
      <xdr:row>42</xdr:row>
      <xdr:rowOff>54975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2</xdr:row>
      <xdr:rowOff>114300</xdr:rowOff>
    </xdr:from>
    <xdr:to>
      <xdr:col>21</xdr:col>
      <xdr:colOff>552000</xdr:colOff>
      <xdr:row>13</xdr:row>
      <xdr:rowOff>178800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752475</xdr:colOff>
      <xdr:row>57</xdr:row>
      <xdr:rowOff>123825</xdr:rowOff>
    </xdr:from>
    <xdr:to>
      <xdr:col>5</xdr:col>
      <xdr:colOff>542475</xdr:colOff>
      <xdr:row>68</xdr:row>
      <xdr:rowOff>188325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0</xdr:colOff>
      <xdr:row>58</xdr:row>
      <xdr:rowOff>0</xdr:rowOff>
    </xdr:from>
    <xdr:to>
      <xdr:col>10</xdr:col>
      <xdr:colOff>552000</xdr:colOff>
      <xdr:row>69</xdr:row>
      <xdr:rowOff>64500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9525</xdr:colOff>
      <xdr:row>71</xdr:row>
      <xdr:rowOff>180975</xdr:rowOff>
    </xdr:from>
    <xdr:to>
      <xdr:col>5</xdr:col>
      <xdr:colOff>561525</xdr:colOff>
      <xdr:row>83</xdr:row>
      <xdr:rowOff>54975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742950</xdr:colOff>
      <xdr:row>85</xdr:row>
      <xdr:rowOff>171450</xdr:rowOff>
    </xdr:from>
    <xdr:to>
      <xdr:col>5</xdr:col>
      <xdr:colOff>532950</xdr:colOff>
      <xdr:row>97</xdr:row>
      <xdr:rowOff>45450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752475</xdr:colOff>
      <xdr:row>99</xdr:row>
      <xdr:rowOff>0</xdr:rowOff>
    </xdr:from>
    <xdr:to>
      <xdr:col>5</xdr:col>
      <xdr:colOff>542475</xdr:colOff>
      <xdr:row>110</xdr:row>
      <xdr:rowOff>64500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2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9525</xdr:colOff>
      <xdr:row>2</xdr:row>
      <xdr:rowOff>180975</xdr:rowOff>
    </xdr:from>
    <xdr:to>
      <xdr:col>16</xdr:col>
      <xdr:colOff>561525</xdr:colOff>
      <xdr:row>14</xdr:row>
      <xdr:rowOff>54975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2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0</xdr:colOff>
      <xdr:row>86</xdr:row>
      <xdr:rowOff>0</xdr:rowOff>
    </xdr:from>
    <xdr:to>
      <xdr:col>10</xdr:col>
      <xdr:colOff>552000</xdr:colOff>
      <xdr:row>97</xdr:row>
      <xdr:rowOff>64500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2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0</xdr:colOff>
      <xdr:row>86</xdr:row>
      <xdr:rowOff>0</xdr:rowOff>
    </xdr:from>
    <xdr:to>
      <xdr:col>16</xdr:col>
      <xdr:colOff>552000</xdr:colOff>
      <xdr:row>97</xdr:row>
      <xdr:rowOff>64500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00000000-0008-0000-2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0</xdr:colOff>
      <xdr:row>99</xdr:row>
      <xdr:rowOff>0</xdr:rowOff>
    </xdr:from>
    <xdr:to>
      <xdr:col>10</xdr:col>
      <xdr:colOff>552000</xdr:colOff>
      <xdr:row>110</xdr:row>
      <xdr:rowOff>64500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2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752475</xdr:colOff>
      <xdr:row>112</xdr:row>
      <xdr:rowOff>66675</xdr:rowOff>
    </xdr:from>
    <xdr:to>
      <xdr:col>5</xdr:col>
      <xdr:colOff>542475</xdr:colOff>
      <xdr:row>123</xdr:row>
      <xdr:rowOff>131175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00000000-0008-0000-2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86</xdr:row>
      <xdr:rowOff>0</xdr:rowOff>
    </xdr:from>
    <xdr:to>
      <xdr:col>21</xdr:col>
      <xdr:colOff>552000</xdr:colOff>
      <xdr:row>97</xdr:row>
      <xdr:rowOff>64500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0000000-0008-0000-2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22</xdr:col>
      <xdr:colOff>0</xdr:colOff>
      <xdr:row>86</xdr:row>
      <xdr:rowOff>0</xdr:rowOff>
    </xdr:from>
    <xdr:to>
      <xdr:col>26</xdr:col>
      <xdr:colOff>552000</xdr:colOff>
      <xdr:row>97</xdr:row>
      <xdr:rowOff>64500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00000000-0008-0000-2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14</xdr:col>
      <xdr:colOff>219076</xdr:colOff>
      <xdr:row>46</xdr:row>
      <xdr:rowOff>161925</xdr:rowOff>
    </xdr:from>
    <xdr:to>
      <xdr:col>28</xdr:col>
      <xdr:colOff>466726</xdr:colOff>
      <xdr:row>82</xdr:row>
      <xdr:rowOff>66675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0000000-0008-0000-2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28</xdr:col>
      <xdr:colOff>609600</xdr:colOff>
      <xdr:row>46</xdr:row>
      <xdr:rowOff>114301</xdr:rowOff>
    </xdr:from>
    <xdr:to>
      <xdr:col>37</xdr:col>
      <xdr:colOff>47625</xdr:colOff>
      <xdr:row>68</xdr:row>
      <xdr:rowOff>57151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00000000-0008-0000-2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</xdr:col>
      <xdr:colOff>161925</xdr:colOff>
      <xdr:row>112</xdr:row>
      <xdr:rowOff>28575</xdr:rowOff>
    </xdr:from>
    <xdr:to>
      <xdr:col>10</xdr:col>
      <xdr:colOff>713925</xdr:colOff>
      <xdr:row>123</xdr:row>
      <xdr:rowOff>93075</xdr:rowOff>
    </xdr:to>
    <xdr:graphicFrame macro="">
      <xdr:nvGraphicFramePr>
        <xdr:cNvPr id="25" name="Graphique 24">
          <a:extLst>
            <a:ext uri="{FF2B5EF4-FFF2-40B4-BE49-F238E27FC236}">
              <a16:creationId xmlns:a16="http://schemas.microsoft.com/office/drawing/2014/main" id="{00000000-0008-0000-2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19050</xdr:colOff>
      <xdr:row>14</xdr:row>
      <xdr:rowOff>114300</xdr:rowOff>
    </xdr:from>
    <xdr:to>
      <xdr:col>16</xdr:col>
      <xdr:colOff>571050</xdr:colOff>
      <xdr:row>25</xdr:row>
      <xdr:rowOff>178800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00000000-0008-0000-2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17</xdr:col>
      <xdr:colOff>28575</xdr:colOff>
      <xdr:row>14</xdr:row>
      <xdr:rowOff>76200</xdr:rowOff>
    </xdr:from>
    <xdr:to>
      <xdr:col>21</xdr:col>
      <xdr:colOff>580575</xdr:colOff>
      <xdr:row>25</xdr:row>
      <xdr:rowOff>140700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00000000-0008-0000-2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</xdr:col>
      <xdr:colOff>695325</xdr:colOff>
      <xdr:row>30</xdr:row>
      <xdr:rowOff>152400</xdr:rowOff>
    </xdr:from>
    <xdr:to>
      <xdr:col>16</xdr:col>
      <xdr:colOff>485325</xdr:colOff>
      <xdr:row>42</xdr:row>
      <xdr:rowOff>26400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00000000-0008-0000-2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XP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"/>
      <sheetName val="Feuil2"/>
      <sheetName val="Feuil3"/>
      <sheetName val="ObsCodes"/>
      <sheetName val="Index"/>
      <sheetName val="Data"/>
      <sheetName val="ListCall"/>
      <sheetName val="NewSpectra"/>
      <sheetName val="Objects"/>
      <sheetName val="AliasNom"/>
      <sheetName val="AliasSite"/>
      <sheetName val="Suspected"/>
      <sheetName val="Classification"/>
      <sheetName val="AGDra"/>
      <sheetName val="AGPeg"/>
      <sheetName val="AS210"/>
      <sheetName val="CNCha"/>
      <sheetName val="AS245"/>
      <sheetName val="AS270"/>
      <sheetName val="AS289"/>
      <sheetName val="AS323"/>
      <sheetName val="AXPer"/>
      <sheetName val="BDCam"/>
      <sheetName val="EF Aql"/>
      <sheetName val="BFCyg"/>
      <sheetName val="BXMon"/>
      <sheetName val="CHCyg"/>
      <sheetName val="Feuil1"/>
      <sheetName val="CICyg"/>
      <sheetName val="CMAql"/>
      <sheetName val="CQDra"/>
      <sheetName val="EFAql"/>
      <sheetName val="EGAnd"/>
      <sheetName val="ERDel"/>
      <sheetName val="FGSer"/>
      <sheetName val="FNSgr"/>
      <sheetName val="GHGem"/>
      <sheetName val="Hen2-468"/>
      <sheetName val="Hen3-1341"/>
      <sheetName val="Hen3-1342"/>
      <sheetName val="Hen3-1768"/>
      <sheetName val="HMSge"/>
      <sheetName val="IVVir"/>
      <sheetName val="LTDel"/>
      <sheetName val="MWC960"/>
      <sheetName val="NQGem"/>
      <sheetName val="OmiCet"/>
      <sheetName val="PUVul"/>
      <sheetName val="QWSge"/>
      <sheetName val="RAqr"/>
      <sheetName val="RRTel"/>
      <sheetName val="RSOph"/>
      <sheetName val="RTCru"/>
      <sheetName val="RTSer"/>
      <sheetName val="RWHya"/>
      <sheetName val="SSLep"/>
      <sheetName val="StHa32"/>
      <sheetName val="StHa55"/>
      <sheetName val="StHa149"/>
      <sheetName val="StHa196"/>
      <sheetName val="StHa180"/>
      <sheetName val="StHa190"/>
      <sheetName val="SULyn"/>
      <sheetName val="SYMus"/>
      <sheetName val="TCrB"/>
      <sheetName val="TCPJ19544251+1722281"/>
      <sheetName val="TXCVn"/>
      <sheetName val="UVAur"/>
      <sheetName val="V335Vul"/>
      <sheetName val="V407Cyg"/>
      <sheetName val="StHa169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  <sheetName val="Feuil70"/>
      <sheetName val="Feuil82"/>
      <sheetName val="Feuil71"/>
      <sheetName val="Feuil72"/>
      <sheetName val="Feuil73"/>
      <sheetName val="Feuil74"/>
      <sheetName val="Feuil75"/>
      <sheetName val="Feuil76"/>
      <sheetName val="Feuil77"/>
      <sheetName val="Feuil78"/>
      <sheetName val="Feuil79"/>
      <sheetName val="Feuil80"/>
      <sheetName val="Feuil8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92">
          <cell r="B92">
            <v>80</v>
          </cell>
          <cell r="C92">
            <v>42243</v>
          </cell>
          <cell r="D92">
            <v>0.92896990740740737</v>
          </cell>
          <cell r="E92">
            <v>2457262.4471</v>
          </cell>
          <cell r="F92" t="str">
            <v>DBO</v>
          </cell>
          <cell r="G92" t="str">
            <v>WCO-UK</v>
          </cell>
          <cell r="H92" t="str">
            <v>C11+Lisa+SXVR-H694</v>
          </cell>
          <cell r="I92">
            <v>821</v>
          </cell>
        </row>
        <row r="93">
          <cell r="B93">
            <v>81</v>
          </cell>
          <cell r="C93">
            <v>42249</v>
          </cell>
          <cell r="D93">
            <v>0.84321759259259255</v>
          </cell>
          <cell r="E93">
            <v>2457268.3711999999</v>
          </cell>
          <cell r="F93" t="str">
            <v xml:space="preserve">FMT </v>
          </cell>
          <cell r="G93" t="str">
            <v>ORS-FR</v>
          </cell>
          <cell r="H93" t="str">
            <v>SC14+eShel+Atik460ex</v>
          </cell>
          <cell r="I93">
            <v>11000</v>
          </cell>
        </row>
        <row r="94">
          <cell r="B94">
            <v>82</v>
          </cell>
          <cell r="C94">
            <v>42254</v>
          </cell>
          <cell r="D94">
            <v>8.9930555555555545E-3</v>
          </cell>
          <cell r="E94">
            <v>2457272.5230999999</v>
          </cell>
          <cell r="F94" t="str">
            <v>JMO</v>
          </cell>
          <cell r="G94" t="str">
            <v>OLC-FR</v>
          </cell>
          <cell r="H94" t="str">
            <v>MEADE355+Alpy600+</v>
          </cell>
          <cell r="I94">
            <v>650</v>
          </cell>
        </row>
        <row r="95">
          <cell r="B95">
            <v>83</v>
          </cell>
          <cell r="C95">
            <v>42256</v>
          </cell>
          <cell r="D95">
            <v>0.87930555555555545</v>
          </cell>
          <cell r="E95">
            <v>2457275.4073000001</v>
          </cell>
          <cell r="F95" t="str">
            <v>OGA</v>
          </cell>
          <cell r="G95" t="str">
            <v>OTO-FR</v>
          </cell>
          <cell r="H95" t="str">
            <v>RC400+eShel_460EX</v>
          </cell>
          <cell r="I95">
            <v>11000</v>
          </cell>
        </row>
        <row r="96">
          <cell r="B96">
            <v>84</v>
          </cell>
          <cell r="C96">
            <v>42264</v>
          </cell>
          <cell r="D96">
            <v>0.7914699074074073</v>
          </cell>
          <cell r="E96">
            <v>2457283.3333000001</v>
          </cell>
          <cell r="F96" t="str">
            <v xml:space="preserve">FMT </v>
          </cell>
          <cell r="G96" t="str">
            <v>ORS-FR</v>
          </cell>
          <cell r="H96" t="str">
            <v>SC14+eShel+Atik460ex</v>
          </cell>
          <cell r="I96">
            <v>11000</v>
          </cell>
        </row>
        <row r="97">
          <cell r="B97">
            <v>85</v>
          </cell>
          <cell r="C97">
            <v>42271</v>
          </cell>
          <cell r="D97">
            <v>0.85598379629629628</v>
          </cell>
          <cell r="E97">
            <v>2457290.3577000001</v>
          </cell>
          <cell r="F97" t="str">
            <v>DBO</v>
          </cell>
          <cell r="G97" t="str">
            <v>WCO-UK</v>
          </cell>
          <cell r="H97" t="str">
            <v>C11+Lisa+SXVR-H694</v>
          </cell>
          <cell r="I97">
            <v>867</v>
          </cell>
        </row>
        <row r="98">
          <cell r="B98">
            <v>86</v>
          </cell>
          <cell r="C98">
            <v>42273</v>
          </cell>
          <cell r="D98">
            <v>0.87699074074074079</v>
          </cell>
          <cell r="E98">
            <v>2457292.3881000001</v>
          </cell>
          <cell r="F98" t="str">
            <v>JMO</v>
          </cell>
          <cell r="G98" t="str">
            <v>CAL-FR</v>
          </cell>
          <cell r="H98" t="str">
            <v>MEADE355+Alpy600+</v>
          </cell>
          <cell r="I98">
            <v>646</v>
          </cell>
        </row>
        <row r="99">
          <cell r="B99">
            <v>87</v>
          </cell>
          <cell r="C99">
            <v>42274</v>
          </cell>
          <cell r="D99">
            <v>0.79403935185185182</v>
          </cell>
          <cell r="E99">
            <v>2457293.3262</v>
          </cell>
          <cell r="F99" t="str">
            <v xml:space="preserve">FMT </v>
          </cell>
          <cell r="G99" t="str">
            <v>ORS-FR</v>
          </cell>
          <cell r="H99" t="str">
            <v>SC14+eShel+Atik460ex</v>
          </cell>
          <cell r="I99">
            <v>11000</v>
          </cell>
        </row>
        <row r="100">
          <cell r="B100">
            <v>88</v>
          </cell>
          <cell r="C100">
            <v>42284</v>
          </cell>
          <cell r="D100">
            <v>0.10253472222222222</v>
          </cell>
          <cell r="E100">
            <v>2457302.6235000002</v>
          </cell>
          <cell r="F100" t="str">
            <v>GKA</v>
          </cell>
          <cell r="G100" t="str">
            <v>MAN-US</v>
          </cell>
          <cell r="H100" t="str">
            <v>SC10+Alpy600</v>
          </cell>
          <cell r="I100">
            <v>600</v>
          </cell>
        </row>
        <row r="101">
          <cell r="B101">
            <v>89</v>
          </cell>
          <cell r="C101">
            <v>42303</v>
          </cell>
          <cell r="D101">
            <v>0.82020833333333332</v>
          </cell>
          <cell r="E101">
            <v>2457322.3423000001</v>
          </cell>
          <cell r="F101" t="str">
            <v xml:space="preserve">FMT </v>
          </cell>
          <cell r="G101" t="str">
            <v>ORS-FR</v>
          </cell>
          <cell r="H101" t="str">
            <v>SC14+eShel+Atik460ex</v>
          </cell>
          <cell r="I101">
            <v>11000</v>
          </cell>
        </row>
        <row r="102">
          <cell r="B102">
            <v>90</v>
          </cell>
          <cell r="C102">
            <v>42305</v>
          </cell>
          <cell r="D102">
            <v>0.76947916666666671</v>
          </cell>
          <cell r="E102">
            <v>2457324.3210999998</v>
          </cell>
          <cell r="F102" t="str">
            <v xml:space="preserve">FMT </v>
          </cell>
          <cell r="G102" t="str">
            <v>ORS-FR</v>
          </cell>
          <cell r="H102" t="str">
            <v>SC14+eShel+Atik460ex</v>
          </cell>
          <cell r="I102">
            <v>11000</v>
          </cell>
        </row>
        <row r="103">
          <cell r="B103">
            <v>91</v>
          </cell>
          <cell r="C103">
            <v>42307</v>
          </cell>
          <cell r="D103">
            <v>0.87679398148148147</v>
          </cell>
          <cell r="E103">
            <v>2457326.3942</v>
          </cell>
          <cell r="F103" t="str">
            <v>PSO</v>
          </cell>
          <cell r="G103" t="str">
            <v>TAT-HU</v>
          </cell>
          <cell r="H103" t="str">
            <v>25cmLH2400_23u414ex</v>
          </cell>
          <cell r="I103">
            <v>18702</v>
          </cell>
        </row>
        <row r="104">
          <cell r="B104">
            <v>92</v>
          </cell>
          <cell r="C104">
            <v>42316</v>
          </cell>
          <cell r="D104">
            <v>0.76693287037037028</v>
          </cell>
          <cell r="E104">
            <v>2457335.3139</v>
          </cell>
          <cell r="F104" t="str">
            <v>JGF</v>
          </cell>
          <cell r="G104" t="str">
            <v>SMM-SP</v>
          </cell>
          <cell r="H104" t="str">
            <v>16REMOTATIK460EX</v>
          </cell>
          <cell r="I104">
            <v>933</v>
          </cell>
        </row>
        <row r="105">
          <cell r="B105">
            <v>93</v>
          </cell>
          <cell r="C105">
            <v>42324</v>
          </cell>
          <cell r="D105">
            <v>0.97401620370370379</v>
          </cell>
          <cell r="E105">
            <v>2457343.5162</v>
          </cell>
          <cell r="F105" t="str">
            <v>LES</v>
          </cell>
          <cell r="G105" t="str">
            <v>MRO-CA</v>
          </cell>
          <cell r="H105" t="str">
            <v>31cmDK+23um1800lpm+</v>
          </cell>
          <cell r="I105">
            <v>9000</v>
          </cell>
        </row>
        <row r="106">
          <cell r="B106">
            <v>94</v>
          </cell>
          <cell r="C106">
            <v>42330</v>
          </cell>
          <cell r="D106">
            <v>0.77008101851851851</v>
          </cell>
          <cell r="E106">
            <v>2457349.3048999999</v>
          </cell>
          <cell r="F106" t="str">
            <v>JGF</v>
          </cell>
          <cell r="G106" t="str">
            <v>SMM-SP</v>
          </cell>
          <cell r="H106" t="str">
            <v>16REMOTATIK460EX</v>
          </cell>
          <cell r="I106">
            <v>825</v>
          </cell>
        </row>
        <row r="107">
          <cell r="B107">
            <v>95</v>
          </cell>
          <cell r="C107">
            <v>42334</v>
          </cell>
          <cell r="D107">
            <v>0.77498842592592598</v>
          </cell>
          <cell r="E107">
            <v>2457353.3050000002</v>
          </cell>
          <cell r="F107" t="str">
            <v xml:space="preserve">FMT </v>
          </cell>
          <cell r="G107" t="str">
            <v>ORS-FR</v>
          </cell>
          <cell r="H107" t="str">
            <v>SC14+eShel+Atik460ex</v>
          </cell>
          <cell r="I107">
            <v>11000</v>
          </cell>
        </row>
        <row r="108">
          <cell r="B108">
            <v>96</v>
          </cell>
          <cell r="C108">
            <v>42335</v>
          </cell>
          <cell r="D108">
            <v>0.77210648148148142</v>
          </cell>
          <cell r="E108">
            <v>2457354.3023000001</v>
          </cell>
          <cell r="F108" t="str">
            <v>JGF</v>
          </cell>
          <cell r="G108" t="str">
            <v>SMM-SP</v>
          </cell>
          <cell r="H108" t="str">
            <v>16REMOTATIK460EX</v>
          </cell>
          <cell r="I108">
            <v>1164</v>
          </cell>
        </row>
        <row r="109">
          <cell r="B109">
            <v>97</v>
          </cell>
          <cell r="C109">
            <v>42338</v>
          </cell>
          <cell r="D109">
            <v>0.77359953703703699</v>
          </cell>
          <cell r="E109">
            <v>2457357.2910000002</v>
          </cell>
          <cell r="F109" t="str">
            <v>JGF</v>
          </cell>
          <cell r="G109" t="str">
            <v>SMM-SP</v>
          </cell>
          <cell r="H109" t="str">
            <v>16REMOTATIK460EX</v>
          </cell>
          <cell r="I109">
            <v>990</v>
          </cell>
        </row>
        <row r="110">
          <cell r="B110">
            <v>98</v>
          </cell>
          <cell r="C110">
            <v>42350</v>
          </cell>
          <cell r="D110">
            <v>0.74234953703703699</v>
          </cell>
          <cell r="E110">
            <v>2457369.2683000001</v>
          </cell>
          <cell r="F110" t="str">
            <v xml:space="preserve">FMT </v>
          </cell>
          <cell r="G110" t="str">
            <v>ORS-FR</v>
          </cell>
          <cell r="H110" t="str">
            <v>SC14+eShel+Atik460ex</v>
          </cell>
          <cell r="I110">
            <v>11000</v>
          </cell>
        </row>
        <row r="111">
          <cell r="B111">
            <v>99</v>
          </cell>
          <cell r="C111">
            <v>42364</v>
          </cell>
          <cell r="D111">
            <v>0.71234953703703707</v>
          </cell>
          <cell r="E111">
            <v>2457383.2412</v>
          </cell>
          <cell r="F111" t="str">
            <v xml:space="preserve">FMT </v>
          </cell>
          <cell r="G111" t="str">
            <v>ORS-FR</v>
          </cell>
          <cell r="H111" t="str">
            <v>SC14+eShel+Atik460ex</v>
          </cell>
          <cell r="I111">
            <v>11000</v>
          </cell>
        </row>
        <row r="112">
          <cell r="B112">
            <v>100</v>
          </cell>
          <cell r="C112">
            <v>42417</v>
          </cell>
          <cell r="D112">
            <v>0.20785879629629631</v>
          </cell>
          <cell r="E112">
            <v>2457435.7289999998</v>
          </cell>
          <cell r="F112" t="str">
            <v xml:space="preserve">FMT </v>
          </cell>
          <cell r="G112" t="str">
            <v>ORS-FR</v>
          </cell>
          <cell r="H112" t="str">
            <v>SC14+eShel+Atik460ex</v>
          </cell>
          <cell r="I112">
            <v>11000</v>
          </cell>
        </row>
        <row r="113">
          <cell r="B113">
            <v>101</v>
          </cell>
          <cell r="C113">
            <v>42477</v>
          </cell>
          <cell r="D113">
            <v>5.7187500000000002E-2</v>
          </cell>
          <cell r="E113">
            <v>2457495.5713999998</v>
          </cell>
          <cell r="F113" t="str">
            <v xml:space="preserve">FMT </v>
          </cell>
          <cell r="G113" t="str">
            <v>ORS-FR</v>
          </cell>
          <cell r="H113" t="str">
            <v>SC14+eShel+Atik460ex</v>
          </cell>
          <cell r="I113">
            <v>11000</v>
          </cell>
        </row>
        <row r="114">
          <cell r="B114">
            <v>102</v>
          </cell>
          <cell r="C114">
            <v>42491</v>
          </cell>
          <cell r="D114">
            <v>1.6898148148148148E-2</v>
          </cell>
          <cell r="E114">
            <v>2457509.5863999999</v>
          </cell>
          <cell r="F114" t="str">
            <v>FCA</v>
          </cell>
          <cell r="G114" t="str">
            <v>PAG-SP</v>
          </cell>
          <cell r="H114" t="str">
            <v>N-200DADOS-200ATI</v>
          </cell>
          <cell r="I114">
            <v>780</v>
          </cell>
        </row>
        <row r="115">
          <cell r="B115">
            <v>103</v>
          </cell>
          <cell r="C115">
            <v>42491</v>
          </cell>
          <cell r="D115">
            <v>2.2662037037037036E-2</v>
          </cell>
          <cell r="E115">
            <v>2457509.5386999999</v>
          </cell>
          <cell r="F115" t="str">
            <v xml:space="preserve">FMT </v>
          </cell>
          <cell r="G115" t="str">
            <v>ORS-FR</v>
          </cell>
          <cell r="H115" t="str">
            <v>SC14+eShel+Atik460ex</v>
          </cell>
          <cell r="I115">
            <v>11000</v>
          </cell>
        </row>
        <row r="116">
          <cell r="B116">
            <v>104</v>
          </cell>
          <cell r="C116">
            <v>42511</v>
          </cell>
          <cell r="D116">
            <v>7.1990740740740739E-3</v>
          </cell>
          <cell r="E116">
            <v>2457529.5499999998</v>
          </cell>
          <cell r="F116" t="str">
            <v>PSO</v>
          </cell>
          <cell r="G116" t="str">
            <v>TAT-HU</v>
          </cell>
          <cell r="H116" t="str">
            <v>25cmLH600_35u414esm</v>
          </cell>
          <cell r="I116">
            <v>1944</v>
          </cell>
        </row>
        <row r="117">
          <cell r="B117">
            <v>105</v>
          </cell>
          <cell r="C117">
            <v>42528</v>
          </cell>
          <cell r="D117">
            <v>9.4097222222222238E-3</v>
          </cell>
          <cell r="E117">
            <v>2457546.5388000002</v>
          </cell>
          <cell r="F117" t="str">
            <v>PSO</v>
          </cell>
          <cell r="G117" t="str">
            <v>TAT-HU</v>
          </cell>
          <cell r="H117" t="str">
            <v>25cmLH600_35u414esm</v>
          </cell>
          <cell r="I117">
            <v>1869</v>
          </cell>
        </row>
        <row r="118">
          <cell r="B118">
            <v>106</v>
          </cell>
          <cell r="C118">
            <v>42529</v>
          </cell>
          <cell r="D118">
            <v>0.97045138888888882</v>
          </cell>
          <cell r="E118">
            <v>2457548.4865000001</v>
          </cell>
          <cell r="F118" t="str">
            <v xml:space="preserve">FMT </v>
          </cell>
          <cell r="G118" t="str">
            <v>ORS-FR</v>
          </cell>
          <cell r="H118" t="str">
            <v>SC14+eShel+Atik460ex</v>
          </cell>
          <cell r="I118">
            <v>11000</v>
          </cell>
        </row>
        <row r="119">
          <cell r="B119">
            <v>107</v>
          </cell>
          <cell r="C119">
            <v>42545</v>
          </cell>
          <cell r="D119">
            <v>0.93172453703703706</v>
          </cell>
          <cell r="E119">
            <v>2457564.4517000001</v>
          </cell>
          <cell r="F119" t="str">
            <v>BER</v>
          </cell>
          <cell r="G119" t="str">
            <v>BVO-IT</v>
          </cell>
          <cell r="H119" t="str">
            <v>Lhires31200C9SXV</v>
          </cell>
          <cell r="I119">
            <v>3762</v>
          </cell>
        </row>
        <row r="120">
          <cell r="B120">
            <v>108</v>
          </cell>
          <cell r="C120">
            <v>42552</v>
          </cell>
          <cell r="D120">
            <v>0.17387731481481483</v>
          </cell>
          <cell r="E120">
            <v>2457570.6856999998</v>
          </cell>
          <cell r="F120" t="str">
            <v>LES</v>
          </cell>
          <cell r="G120" t="str">
            <v>MRO-CA</v>
          </cell>
          <cell r="H120" t="str">
            <v>31cmDK+23um1800lpm+</v>
          </cell>
          <cell r="I120">
            <v>9000</v>
          </cell>
        </row>
        <row r="121">
          <cell r="B121">
            <v>109</v>
          </cell>
          <cell r="C121">
            <v>42552</v>
          </cell>
          <cell r="D121">
            <v>0.98709490740740735</v>
          </cell>
          <cell r="E121">
            <v>2457571.5225</v>
          </cell>
          <cell r="F121" t="str">
            <v>PSO</v>
          </cell>
          <cell r="G121" t="str">
            <v>TAT-HU</v>
          </cell>
          <cell r="H121" t="str">
            <v>25cmLH600_35u414esm</v>
          </cell>
          <cell r="I121">
            <v>1874</v>
          </cell>
        </row>
        <row r="122">
          <cell r="B122">
            <v>110</v>
          </cell>
          <cell r="C122">
            <v>42555</v>
          </cell>
          <cell r="D122">
            <v>0.16138888888888889</v>
          </cell>
          <cell r="E122">
            <v>2457573.6963999998</v>
          </cell>
          <cell r="F122" t="str">
            <v>LES</v>
          </cell>
          <cell r="G122" t="str">
            <v>MRO-CA</v>
          </cell>
          <cell r="H122" t="str">
            <v>31cmDK+23um1800lpm+</v>
          </cell>
          <cell r="I122">
            <v>6400</v>
          </cell>
        </row>
        <row r="123">
          <cell r="B123">
            <v>111</v>
          </cell>
          <cell r="C123">
            <v>42560</v>
          </cell>
          <cell r="D123">
            <v>0.92071759259259256</v>
          </cell>
          <cell r="E123">
            <v>2457579.4369999999</v>
          </cell>
          <cell r="F123" t="str">
            <v xml:space="preserve">FMT </v>
          </cell>
          <cell r="G123" t="str">
            <v>ORS-FR</v>
          </cell>
          <cell r="H123" t="str">
            <v>SC14+eShel+Atik460ex</v>
          </cell>
          <cell r="I123">
            <v>11000</v>
          </cell>
        </row>
        <row r="124">
          <cell r="B124">
            <v>112</v>
          </cell>
          <cell r="C124">
            <v>42568</v>
          </cell>
          <cell r="D124">
            <v>0.91145833333333337</v>
          </cell>
          <cell r="E124">
            <v>2457587.4342999998</v>
          </cell>
          <cell r="F124" t="str">
            <v>BER</v>
          </cell>
          <cell r="G124" t="str">
            <v>BVO-IT</v>
          </cell>
          <cell r="H124" t="str">
            <v>Lhires31200C9SXV</v>
          </cell>
          <cell r="I124">
            <v>5955</v>
          </cell>
        </row>
        <row r="125">
          <cell r="B125">
            <v>113</v>
          </cell>
          <cell r="C125">
            <v>42573</v>
          </cell>
          <cell r="D125">
            <v>0.93700231481481477</v>
          </cell>
          <cell r="E125">
            <v>2457592.4530000002</v>
          </cell>
          <cell r="F125" t="str">
            <v xml:space="preserve">FMT </v>
          </cell>
          <cell r="G125" t="str">
            <v>ORS-FR</v>
          </cell>
          <cell r="H125" t="str">
            <v>SC14+eShel+Atik460ex</v>
          </cell>
          <cell r="I125">
            <v>11000</v>
          </cell>
        </row>
        <row r="126">
          <cell r="B126">
            <v>114</v>
          </cell>
          <cell r="C126">
            <v>42582</v>
          </cell>
          <cell r="D126">
            <v>0.86702546296296301</v>
          </cell>
          <cell r="E126">
            <v>2457601.3750999998</v>
          </cell>
          <cell r="F126" t="str">
            <v>FRA</v>
          </cell>
          <cell r="G126" t="str">
            <v>BAL-IT</v>
          </cell>
          <cell r="H126" t="str">
            <v>SC8+Alpy600</v>
          </cell>
          <cell r="I126">
            <v>523</v>
          </cell>
        </row>
        <row r="127">
          <cell r="B127">
            <v>115</v>
          </cell>
          <cell r="C127">
            <v>42587</v>
          </cell>
          <cell r="D127">
            <v>0.98012731481481474</v>
          </cell>
          <cell r="E127">
            <v>2457606.4942000001</v>
          </cell>
          <cell r="F127" t="str">
            <v xml:space="preserve">FMT </v>
          </cell>
          <cell r="G127" t="str">
            <v>ORS-FR</v>
          </cell>
          <cell r="H127" t="str">
            <v>SC14+eShel+Atik460ex</v>
          </cell>
          <cell r="I127">
            <v>11000</v>
          </cell>
        </row>
        <row r="128">
          <cell r="B128">
            <v>116</v>
          </cell>
          <cell r="C128">
            <v>42604</v>
          </cell>
          <cell r="D128">
            <v>0.93077546296296287</v>
          </cell>
          <cell r="E128">
            <v>2457623.4589</v>
          </cell>
          <cell r="F128" t="str">
            <v xml:space="preserve">FMT </v>
          </cell>
          <cell r="G128" t="str">
            <v>ORS-FR</v>
          </cell>
          <cell r="H128" t="str">
            <v>SC14+eShel+Atik460ex</v>
          </cell>
          <cell r="I128">
            <v>11000</v>
          </cell>
        </row>
        <row r="129">
          <cell r="B129">
            <v>117</v>
          </cell>
          <cell r="C129">
            <v>42607</v>
          </cell>
          <cell r="D129">
            <v>0.93991898148148145</v>
          </cell>
          <cell r="E129">
            <v>2457626.4504</v>
          </cell>
          <cell r="F129" t="str">
            <v>CBO</v>
          </cell>
          <cell r="G129" t="str">
            <v>OCT-FR</v>
          </cell>
          <cell r="H129" t="str">
            <v>N8+Alpy600</v>
          </cell>
          <cell r="I129">
            <v>505</v>
          </cell>
        </row>
        <row r="130">
          <cell r="B130">
            <v>118</v>
          </cell>
          <cell r="C130">
            <v>42608</v>
          </cell>
          <cell r="D130">
            <v>5.6215277777777774E-2</v>
          </cell>
          <cell r="E130">
            <v>2457626.5488999998</v>
          </cell>
          <cell r="F130" t="str">
            <v>PSO</v>
          </cell>
          <cell r="G130" t="str">
            <v>TAT-HU</v>
          </cell>
          <cell r="H130" t="str">
            <v>30cmLH600_35u414esm</v>
          </cell>
          <cell r="I130">
            <v>1947</v>
          </cell>
        </row>
        <row r="131">
          <cell r="B131">
            <v>119</v>
          </cell>
          <cell r="C131">
            <v>42615</v>
          </cell>
          <cell r="D131">
            <v>0.89185185185185178</v>
          </cell>
          <cell r="E131">
            <v>2457634.4023000002</v>
          </cell>
          <cell r="F131" t="str">
            <v>FCA</v>
          </cell>
          <cell r="G131" t="str">
            <v>PAG-SP</v>
          </cell>
          <cell r="H131" t="str">
            <v>N-200DADOS-200ATI</v>
          </cell>
          <cell r="I131">
            <v>776</v>
          </cell>
        </row>
        <row r="132">
          <cell r="B132">
            <v>120</v>
          </cell>
          <cell r="C132">
            <v>42620</v>
          </cell>
          <cell r="D132">
            <v>0.89534722222222218</v>
          </cell>
          <cell r="E132">
            <v>2457639.4166999999</v>
          </cell>
          <cell r="F132" t="str">
            <v xml:space="preserve">FMT </v>
          </cell>
          <cell r="G132" t="str">
            <v>ORS-FR</v>
          </cell>
          <cell r="H132" t="str">
            <v>SC14+eShel+Atik460ex</v>
          </cell>
          <cell r="I132">
            <v>11000</v>
          </cell>
        </row>
        <row r="133">
          <cell r="B133">
            <v>121</v>
          </cell>
          <cell r="C133">
            <v>42635</v>
          </cell>
          <cell r="D133">
            <v>0.95599537037037041</v>
          </cell>
          <cell r="E133">
            <v>2457654.4644999998</v>
          </cell>
          <cell r="F133" t="str">
            <v>JMO</v>
          </cell>
          <cell r="G133" t="str">
            <v>CAL-FR</v>
          </cell>
          <cell r="H133" t="str">
            <v>Alpy600+Atik460EX</v>
          </cell>
          <cell r="I133">
            <v>667</v>
          </cell>
        </row>
        <row r="134">
          <cell r="B134">
            <v>122</v>
          </cell>
          <cell r="C134">
            <v>42638</v>
          </cell>
          <cell r="D134">
            <v>0.85206018518518523</v>
          </cell>
          <cell r="E134">
            <v>2457657.3697000002</v>
          </cell>
          <cell r="F134" t="str">
            <v xml:space="preserve">FMT </v>
          </cell>
          <cell r="G134" t="str">
            <v>ORS-FR</v>
          </cell>
          <cell r="H134" t="str">
            <v>SC14+eShel+Atik460ex</v>
          </cell>
          <cell r="I134">
            <v>11000</v>
          </cell>
        </row>
        <row r="135">
          <cell r="B135">
            <v>123</v>
          </cell>
          <cell r="C135">
            <v>42644</v>
          </cell>
          <cell r="D135">
            <v>0.91571759259259267</v>
          </cell>
          <cell r="E135">
            <v>2457663.4350999999</v>
          </cell>
          <cell r="F135" t="str">
            <v>JGF</v>
          </cell>
          <cell r="G135" t="str">
            <v>SMM-SP</v>
          </cell>
          <cell r="H135" t="str">
            <v>16REMOTATIK460EX</v>
          </cell>
          <cell r="I135">
            <v>1108</v>
          </cell>
        </row>
        <row r="136">
          <cell r="B136">
            <v>124</v>
          </cell>
          <cell r="C136">
            <v>42645</v>
          </cell>
          <cell r="D136">
            <v>0.8096875</v>
          </cell>
          <cell r="E136">
            <v>2457664.3308000001</v>
          </cell>
          <cell r="F136" t="str">
            <v xml:space="preserve">FMT </v>
          </cell>
          <cell r="G136" t="str">
            <v>ORS-FR</v>
          </cell>
          <cell r="H136" t="str">
            <v>SC14+eShel+Atik460ex</v>
          </cell>
          <cell r="I136">
            <v>11000</v>
          </cell>
        </row>
        <row r="137">
          <cell r="B137">
            <v>125</v>
          </cell>
          <cell r="C137">
            <v>42658</v>
          </cell>
          <cell r="D137">
            <v>0.85393518518518519</v>
          </cell>
          <cell r="E137">
            <v>2457677.3643999998</v>
          </cell>
          <cell r="F137" t="str">
            <v>FBO</v>
          </cell>
          <cell r="G137" t="str">
            <v>SJI-FR</v>
          </cell>
          <cell r="H137" t="str">
            <v>SC8+Lisa+ATIK314L+</v>
          </cell>
          <cell r="I137">
            <v>2200</v>
          </cell>
        </row>
        <row r="138">
          <cell r="B138">
            <v>126</v>
          </cell>
          <cell r="C138">
            <v>42671</v>
          </cell>
          <cell r="D138">
            <v>0.89099537037037047</v>
          </cell>
          <cell r="E138">
            <v>2457690.4054</v>
          </cell>
          <cell r="F138" t="str">
            <v>JMO</v>
          </cell>
          <cell r="G138" t="str">
            <v>CAL-FR</v>
          </cell>
          <cell r="H138" t="str">
            <v>Alpy600+Atik460EX</v>
          </cell>
          <cell r="I138">
            <v>669</v>
          </cell>
        </row>
        <row r="139">
          <cell r="B139">
            <v>127</v>
          </cell>
          <cell r="C139">
            <v>42671</v>
          </cell>
          <cell r="D139">
            <v>0.89124999999999999</v>
          </cell>
          <cell r="E139">
            <v>2457690.4120999998</v>
          </cell>
          <cell r="F139" t="str">
            <v>JGF</v>
          </cell>
          <cell r="G139" t="str">
            <v>SMM-SP</v>
          </cell>
          <cell r="H139" t="str">
            <v>16REMOTATIK460EX</v>
          </cell>
          <cell r="I139">
            <v>971</v>
          </cell>
        </row>
        <row r="140">
          <cell r="B140">
            <v>128</v>
          </cell>
          <cell r="C140">
            <v>42672</v>
          </cell>
          <cell r="D140">
            <v>0.7419675925925926</v>
          </cell>
          <cell r="E140">
            <v>2457691.2699000002</v>
          </cell>
          <cell r="F140" t="str">
            <v xml:space="preserve">FMT </v>
          </cell>
          <cell r="G140" t="str">
            <v>ORS-FR</v>
          </cell>
          <cell r="H140" t="str">
            <v>SC14+eShel+Atik460ex</v>
          </cell>
          <cell r="I140">
            <v>11000</v>
          </cell>
        </row>
        <row r="141">
          <cell r="B141">
            <v>129</v>
          </cell>
          <cell r="C141">
            <v>42680</v>
          </cell>
          <cell r="D141">
            <v>0.76530092592592591</v>
          </cell>
          <cell r="E141">
            <v>2457699.2771000001</v>
          </cell>
          <cell r="F141" t="str">
            <v>FCA</v>
          </cell>
          <cell r="G141" t="str">
            <v>PAG-SP</v>
          </cell>
          <cell r="H141" t="str">
            <v>N-200DADOS-200ATI</v>
          </cell>
          <cell r="I141">
            <v>751</v>
          </cell>
        </row>
        <row r="142">
          <cell r="B142">
            <v>130</v>
          </cell>
          <cell r="C142">
            <v>42704</v>
          </cell>
          <cell r="D142">
            <v>0.77263888888888888</v>
          </cell>
          <cell r="E142">
            <v>2457723.2936</v>
          </cell>
          <cell r="F142" t="str">
            <v xml:space="preserve">FMT </v>
          </cell>
          <cell r="G142" t="str">
            <v>ORS-FR</v>
          </cell>
          <cell r="H142" t="str">
            <v>SC14+eShel+Atik460ex</v>
          </cell>
          <cell r="I142">
            <v>11000</v>
          </cell>
        </row>
        <row r="143">
          <cell r="B143">
            <v>131</v>
          </cell>
          <cell r="C143">
            <v>42819</v>
          </cell>
          <cell r="D143">
            <v>0.12638888888888888</v>
          </cell>
          <cell r="E143">
            <v>2457837.6518000001</v>
          </cell>
          <cell r="F143" t="str">
            <v xml:space="preserve">FMT </v>
          </cell>
          <cell r="G143" t="str">
            <v>ORS-FR</v>
          </cell>
          <cell r="H143" t="str">
            <v>SC14+eShel+Atik460ex</v>
          </cell>
          <cell r="I143">
            <v>11000</v>
          </cell>
        </row>
        <row r="144">
          <cell r="B144">
            <v>132</v>
          </cell>
          <cell r="C144">
            <v>42848</v>
          </cell>
          <cell r="D144">
            <v>4.5682870370370367E-2</v>
          </cell>
          <cell r="E144">
            <v>2457866.5671000001</v>
          </cell>
          <cell r="F144" t="str">
            <v xml:space="preserve">FMT </v>
          </cell>
          <cell r="G144" t="str">
            <v>ORS-FR</v>
          </cell>
          <cell r="H144" t="str">
            <v>SC14+eShel+Atik460ex</v>
          </cell>
          <cell r="I144">
            <v>11000</v>
          </cell>
        </row>
        <row r="145">
          <cell r="B145">
            <v>133</v>
          </cell>
          <cell r="C145">
            <v>42848</v>
          </cell>
          <cell r="D145">
            <v>0.27824074074074073</v>
          </cell>
          <cell r="E145">
            <v>2457866.8029</v>
          </cell>
          <cell r="F145" t="str">
            <v>LES</v>
          </cell>
          <cell r="G145" t="str">
            <v>MRO-CA</v>
          </cell>
          <cell r="H145" t="str">
            <v>31cmDK+23um1800lpm+</v>
          </cell>
          <cell r="I145">
            <v>9000</v>
          </cell>
        </row>
        <row r="146">
          <cell r="B146">
            <v>134</v>
          </cell>
          <cell r="C146">
            <v>42851</v>
          </cell>
          <cell r="D146">
            <v>0.47494212962962962</v>
          </cell>
          <cell r="E146">
            <v>2457869.9843000001</v>
          </cell>
          <cell r="F146" t="str">
            <v>JRF</v>
          </cell>
          <cell r="G146" t="str">
            <v>UHO-US</v>
          </cell>
          <cell r="H146" t="str">
            <v>CDK17Lisa_ATIK460</v>
          </cell>
          <cell r="I146">
            <v>826</v>
          </cell>
        </row>
        <row r="147">
          <cell r="B147">
            <v>135</v>
          </cell>
          <cell r="C147">
            <v>42881</v>
          </cell>
          <cell r="D147">
            <v>0.92711805555555549</v>
          </cell>
          <cell r="E147">
            <v>2457900.4484000001</v>
          </cell>
          <cell r="F147" t="str">
            <v>DBO</v>
          </cell>
          <cell r="G147" t="str">
            <v>WCO-UK</v>
          </cell>
          <cell r="H147" t="str">
            <v>C11+Lisa+SXVR-H</v>
          </cell>
          <cell r="I147">
            <v>769</v>
          </cell>
        </row>
        <row r="148">
          <cell r="B148">
            <v>136</v>
          </cell>
          <cell r="C148">
            <v>42881</v>
          </cell>
          <cell r="D148">
            <v>0.96611111111111114</v>
          </cell>
          <cell r="E148">
            <v>2457900.4942000001</v>
          </cell>
          <cell r="F148" t="str">
            <v xml:space="preserve">FMT </v>
          </cell>
          <cell r="G148" t="str">
            <v>ORS-FR</v>
          </cell>
          <cell r="H148" t="str">
            <v>SC14+eShel+Atik460ex</v>
          </cell>
          <cell r="I148">
            <v>11000</v>
          </cell>
        </row>
        <row r="149">
          <cell r="B149">
            <v>137</v>
          </cell>
          <cell r="C149">
            <v>42896</v>
          </cell>
          <cell r="D149">
            <v>0.97295138888888888</v>
          </cell>
          <cell r="E149">
            <v>2457915.4657000001</v>
          </cell>
          <cell r="F149" t="str">
            <v>PSO</v>
          </cell>
          <cell r="G149" t="str">
            <v>TAT-HU</v>
          </cell>
          <cell r="H149" t="str">
            <v>T12+Lhires600+Atik428ex</v>
          </cell>
          <cell r="I149">
            <v>3044</v>
          </cell>
        </row>
        <row r="150">
          <cell r="B150">
            <v>138</v>
          </cell>
          <cell r="C150">
            <v>42897</v>
          </cell>
          <cell r="D150">
            <v>4.0219907407407406E-2</v>
          </cell>
          <cell r="E150">
            <v>2457915.5613000002</v>
          </cell>
          <cell r="F150" t="str">
            <v xml:space="preserve">FMT </v>
          </cell>
          <cell r="G150" t="str">
            <v>ORS-FR</v>
          </cell>
          <cell r="H150" t="str">
            <v>SC14+eShel+Atik460ex</v>
          </cell>
          <cell r="I150">
            <v>11000</v>
          </cell>
        </row>
        <row r="151">
          <cell r="B151">
            <v>139</v>
          </cell>
          <cell r="C151">
            <v>42899</v>
          </cell>
          <cell r="D151">
            <v>2.9976851851851848E-3</v>
          </cell>
          <cell r="E151">
            <v>2457917.5098999999</v>
          </cell>
          <cell r="F151" t="str">
            <v>JMO</v>
          </cell>
          <cell r="G151" t="str">
            <v>CAL-FR</v>
          </cell>
          <cell r="H151" t="str">
            <v>Alpy600+Atik460EX</v>
          </cell>
          <cell r="I151">
            <v>668</v>
          </cell>
        </row>
        <row r="152">
          <cell r="B152">
            <v>140</v>
          </cell>
          <cell r="C152">
            <v>42903</v>
          </cell>
          <cell r="D152">
            <v>0.93858796296296287</v>
          </cell>
          <cell r="E152">
            <v>2457922.4402999999</v>
          </cell>
          <cell r="F152" t="str">
            <v>FBO</v>
          </cell>
          <cell r="G152" t="str">
            <v>SJI-FR</v>
          </cell>
          <cell r="H152" t="str">
            <v>SC8+Lisa+ATIK314L+</v>
          </cell>
          <cell r="I152">
            <v>1000</v>
          </cell>
        </row>
        <row r="153">
          <cell r="B153">
            <v>141</v>
          </cell>
          <cell r="C153">
            <v>42936</v>
          </cell>
          <cell r="D153">
            <v>0.1095486111111111</v>
          </cell>
          <cell r="E153">
            <v>2457954.6798999999</v>
          </cell>
          <cell r="F153" t="str">
            <v>LES</v>
          </cell>
          <cell r="G153" t="str">
            <v>MRO-CA</v>
          </cell>
          <cell r="H153" t="str">
            <v>DK310+Echelle_ESSAT</v>
          </cell>
          <cell r="I153">
            <v>13000</v>
          </cell>
        </row>
        <row r="154">
          <cell r="B154">
            <v>142</v>
          </cell>
          <cell r="C154">
            <v>42937</v>
          </cell>
          <cell r="D154">
            <v>0.92548611111111112</v>
          </cell>
          <cell r="E154">
            <v>2457956.4552000002</v>
          </cell>
          <cell r="F154" t="str">
            <v>FCA</v>
          </cell>
          <cell r="G154" t="str">
            <v>PAG-SP</v>
          </cell>
          <cell r="H154" t="str">
            <v>Newton-200DADOS-20</v>
          </cell>
          <cell r="I154">
            <v>703</v>
          </cell>
        </row>
        <row r="155">
          <cell r="B155">
            <v>143</v>
          </cell>
          <cell r="C155">
            <v>42944</v>
          </cell>
          <cell r="D155">
            <v>0.91464120370370372</v>
          </cell>
          <cell r="E155">
            <v>2457963.4164</v>
          </cell>
          <cell r="F155" t="str">
            <v>FBO</v>
          </cell>
          <cell r="G155" t="str">
            <v>SJI-FR</v>
          </cell>
          <cell r="H155" t="str">
            <v>SC8+Lisa+ATIK314L+</v>
          </cell>
          <cell r="I155">
            <v>1000</v>
          </cell>
        </row>
        <row r="156">
          <cell r="B156">
            <v>144</v>
          </cell>
          <cell r="C156">
            <v>42945</v>
          </cell>
          <cell r="D156">
            <v>0.94149305555555562</v>
          </cell>
          <cell r="E156">
            <v>2457964.4537</v>
          </cell>
          <cell r="F156" t="str">
            <v>FRA</v>
          </cell>
          <cell r="G156" t="str">
            <v>BAL-IT</v>
          </cell>
          <cell r="H156" t="str">
            <v>SC8+Alpy600</v>
          </cell>
          <cell r="I156">
            <v>530</v>
          </cell>
        </row>
        <row r="157">
          <cell r="B157">
            <v>145</v>
          </cell>
          <cell r="C157">
            <v>42952</v>
          </cell>
          <cell r="D157">
            <v>0.90690972222222221</v>
          </cell>
          <cell r="E157">
            <v>2457971.4314000001</v>
          </cell>
          <cell r="F157" t="str">
            <v xml:space="preserve">FMT </v>
          </cell>
          <cell r="G157" t="str">
            <v>ORS-FR</v>
          </cell>
          <cell r="H157" t="str">
            <v>SC14+eShel+Atik460ex</v>
          </cell>
          <cell r="I157">
            <v>11000</v>
          </cell>
        </row>
        <row r="158">
          <cell r="B158">
            <v>146</v>
          </cell>
          <cell r="C158">
            <v>42973</v>
          </cell>
          <cell r="D158">
            <v>0.39560185185185182</v>
          </cell>
          <cell r="E158">
            <v>2457991.9051000001</v>
          </cell>
          <cell r="F158" t="str">
            <v>JRF</v>
          </cell>
          <cell r="G158" t="str">
            <v>MTP-US</v>
          </cell>
          <cell r="H158" t="str">
            <v>CC13LisaATIK460EX</v>
          </cell>
          <cell r="I158">
            <v>917</v>
          </cell>
        </row>
        <row r="159">
          <cell r="B159">
            <v>147</v>
          </cell>
          <cell r="C159">
            <v>42979</v>
          </cell>
          <cell r="D159">
            <v>0.87216435185185182</v>
          </cell>
          <cell r="E159">
            <v>2457998.3966000001</v>
          </cell>
          <cell r="F159" t="str">
            <v xml:space="preserve">FMT </v>
          </cell>
          <cell r="G159" t="str">
            <v>ORS-FR</v>
          </cell>
          <cell r="H159" t="str">
            <v>SC14+eShel+Atik460ex</v>
          </cell>
          <cell r="I159">
            <v>11000</v>
          </cell>
        </row>
        <row r="160">
          <cell r="B160">
            <v>148</v>
          </cell>
          <cell r="C160">
            <v>42987</v>
          </cell>
          <cell r="D160">
            <v>5.4143518518518514E-2</v>
          </cell>
          <cell r="E160">
            <v>2458005.5751</v>
          </cell>
          <cell r="F160" t="str">
            <v>GKA</v>
          </cell>
          <cell r="G160" t="str">
            <v>MAN-US</v>
          </cell>
          <cell r="H160" t="str">
            <v>SC10+Alpy600</v>
          </cell>
          <cell r="I160">
            <v>515</v>
          </cell>
        </row>
        <row r="161">
          <cell r="B161">
            <v>149</v>
          </cell>
          <cell r="C161">
            <v>42995</v>
          </cell>
          <cell r="D161">
            <v>0.83267361111111116</v>
          </cell>
          <cell r="E161">
            <v>2458014.3572</v>
          </cell>
          <cell r="F161" t="str">
            <v xml:space="preserve">FMT </v>
          </cell>
          <cell r="G161" t="str">
            <v>ORS-FR</v>
          </cell>
          <cell r="H161" t="str">
            <v>SC14+eShel+Atik460ex</v>
          </cell>
          <cell r="I161">
            <v>11000</v>
          </cell>
        </row>
        <row r="162">
          <cell r="B162">
            <v>150</v>
          </cell>
          <cell r="C162">
            <v>42998</v>
          </cell>
          <cell r="D162">
            <v>0.78789351851851863</v>
          </cell>
          <cell r="E162">
            <v>2458017.3207999999</v>
          </cell>
          <cell r="F162" t="str">
            <v>BUI</v>
          </cell>
          <cell r="G162" t="str">
            <v>CAS-FR</v>
          </cell>
          <cell r="H162" t="str">
            <v>SC11+VHires+MOAI16</v>
          </cell>
          <cell r="I162">
            <v>48000</v>
          </cell>
        </row>
        <row r="163">
          <cell r="B163">
            <v>151</v>
          </cell>
          <cell r="C163">
            <v>43001</v>
          </cell>
          <cell r="D163">
            <v>0.2800347222222222</v>
          </cell>
          <cell r="E163">
            <v>2458019.7888000002</v>
          </cell>
          <cell r="F163" t="str">
            <v>JRF</v>
          </cell>
          <cell r="G163" t="str">
            <v>MTP-US</v>
          </cell>
          <cell r="H163" t="str">
            <v>CC13LisaATIK460EX</v>
          </cell>
          <cell r="I163">
            <v>616</v>
          </cell>
        </row>
        <row r="164">
          <cell r="B164">
            <v>152</v>
          </cell>
          <cell r="C164">
            <v>43005</v>
          </cell>
          <cell r="D164">
            <v>0.83643518518518523</v>
          </cell>
          <cell r="E164">
            <v>2458024.3538000002</v>
          </cell>
          <cell r="F164" t="str">
            <v>FCA</v>
          </cell>
          <cell r="G164" t="str">
            <v>PAG-SP</v>
          </cell>
          <cell r="H164" t="str">
            <v>RC14+Alpy600+Atik414</v>
          </cell>
          <cell r="I164">
            <v>866</v>
          </cell>
        </row>
        <row r="165">
          <cell r="B165">
            <v>153</v>
          </cell>
          <cell r="C165">
            <v>43013</v>
          </cell>
          <cell r="D165">
            <v>0.84166666666666667</v>
          </cell>
          <cell r="E165">
            <v>2458032.3629000001</v>
          </cell>
          <cell r="F165" t="str">
            <v xml:space="preserve">FMT </v>
          </cell>
          <cell r="G165" t="str">
            <v>ORS-FR</v>
          </cell>
          <cell r="H165" t="str">
            <v>SC14+eShel+Atik460ex</v>
          </cell>
          <cell r="I165">
            <v>11000</v>
          </cell>
        </row>
        <row r="166">
          <cell r="B166">
            <v>154</v>
          </cell>
          <cell r="C166">
            <v>43015</v>
          </cell>
          <cell r="D166">
            <v>0.81123842592592599</v>
          </cell>
          <cell r="E166">
            <v>2458034.3234999999</v>
          </cell>
          <cell r="F166" t="str">
            <v>FBO</v>
          </cell>
          <cell r="G166" t="str">
            <v>SJI-FR</v>
          </cell>
          <cell r="H166" t="str">
            <v>SC8+Lisa+ATIK314L+</v>
          </cell>
          <cell r="I166">
            <v>1000</v>
          </cell>
        </row>
        <row r="167">
          <cell r="B167">
            <v>155</v>
          </cell>
          <cell r="C167">
            <v>43021</v>
          </cell>
          <cell r="D167">
            <v>0.15379629629629629</v>
          </cell>
          <cell r="E167">
            <v>2458039.6795000001</v>
          </cell>
          <cell r="F167" t="str">
            <v>JRF</v>
          </cell>
          <cell r="G167" t="str">
            <v>UHO-US</v>
          </cell>
          <cell r="H167" t="str">
            <v>CDK17+Lhires2400</v>
          </cell>
          <cell r="I167">
            <v>10776</v>
          </cell>
        </row>
        <row r="168">
          <cell r="B168">
            <v>156</v>
          </cell>
          <cell r="C168">
            <v>43021</v>
          </cell>
          <cell r="D168">
            <v>0.21793981481481481</v>
          </cell>
          <cell r="E168">
            <v>2458039.7327999999</v>
          </cell>
          <cell r="F168" t="str">
            <v>JRF</v>
          </cell>
          <cell r="G168" t="str">
            <v>UHO-US</v>
          </cell>
          <cell r="H168" t="str">
            <v>CDK17+Lhires2400</v>
          </cell>
          <cell r="I168">
            <v>15529</v>
          </cell>
        </row>
        <row r="169">
          <cell r="B169">
            <v>157</v>
          </cell>
          <cell r="C169">
            <v>43021</v>
          </cell>
          <cell r="D169">
            <v>0.81434027777777773</v>
          </cell>
          <cell r="E169">
            <v>2458040.33</v>
          </cell>
          <cell r="F169" t="str">
            <v>FRA</v>
          </cell>
          <cell r="G169" t="str">
            <v>BAL-IT</v>
          </cell>
          <cell r="H169" t="str">
            <v>SC8+Alpy600</v>
          </cell>
          <cell r="I169">
            <v>532</v>
          </cell>
        </row>
        <row r="170">
          <cell r="B170">
            <v>158</v>
          </cell>
          <cell r="C170">
            <v>43022</v>
          </cell>
          <cell r="D170">
            <v>0.74215277777777777</v>
          </cell>
          <cell r="E170">
            <v>2458041.2722999998</v>
          </cell>
          <cell r="F170" t="str">
            <v xml:space="preserve">FMT </v>
          </cell>
          <cell r="G170" t="str">
            <v>ORS-FR</v>
          </cell>
          <cell r="H170" t="str">
            <v>SC14+eShel+Atik460ex</v>
          </cell>
          <cell r="I170">
            <v>11000</v>
          </cell>
        </row>
        <row r="171">
          <cell r="B171">
            <v>159</v>
          </cell>
          <cell r="C171">
            <v>43029</v>
          </cell>
          <cell r="D171">
            <v>0.17304398148148148</v>
          </cell>
          <cell r="E171">
            <v>2458047.6976999999</v>
          </cell>
          <cell r="F171" t="str">
            <v>JRF</v>
          </cell>
          <cell r="G171" t="str">
            <v>UHO-US</v>
          </cell>
          <cell r="H171" t="str">
            <v>CDK17+Lhires2400</v>
          </cell>
          <cell r="I171">
            <v>16703</v>
          </cell>
        </row>
        <row r="172">
          <cell r="B172">
            <v>160</v>
          </cell>
          <cell r="C172">
            <v>43037</v>
          </cell>
          <cell r="D172">
            <v>0.81486111111111104</v>
          </cell>
          <cell r="E172">
            <v>2458056.3360000001</v>
          </cell>
          <cell r="F172" t="str">
            <v>DBO</v>
          </cell>
          <cell r="G172" t="str">
            <v>WCO-UK</v>
          </cell>
          <cell r="H172" t="str">
            <v>C11+Lisa+SXVR-H</v>
          </cell>
          <cell r="I172">
            <v>1027</v>
          </cell>
        </row>
        <row r="173">
          <cell r="B173">
            <v>161</v>
          </cell>
          <cell r="C173">
            <v>43039</v>
          </cell>
          <cell r="D173">
            <v>0.80048611111111112</v>
          </cell>
          <cell r="E173">
            <v>2458058.3110000002</v>
          </cell>
          <cell r="F173" t="str">
            <v>FBO</v>
          </cell>
          <cell r="G173" t="str">
            <v>SJI-FR</v>
          </cell>
          <cell r="H173" t="str">
            <v>SC8+Lisa+ATIK314L+</v>
          </cell>
          <cell r="I173">
            <v>1000</v>
          </cell>
        </row>
        <row r="174">
          <cell r="B174">
            <v>162</v>
          </cell>
          <cell r="C174">
            <v>43040</v>
          </cell>
          <cell r="D174">
            <v>0.77324074074074067</v>
          </cell>
          <cell r="E174">
            <v>2458059.3017000002</v>
          </cell>
          <cell r="F174" t="str">
            <v xml:space="preserve">FMT </v>
          </cell>
          <cell r="G174" t="str">
            <v>ORS-FR</v>
          </cell>
          <cell r="H174" t="str">
            <v>SC14+eShel+Atik460ex</v>
          </cell>
          <cell r="I174">
            <v>11000</v>
          </cell>
        </row>
        <row r="175">
          <cell r="B175">
            <v>163</v>
          </cell>
          <cell r="C175">
            <v>43052</v>
          </cell>
          <cell r="D175">
            <v>0.79745370370370372</v>
          </cell>
          <cell r="E175">
            <v>2458071.3080000002</v>
          </cell>
          <cell r="F175" t="str">
            <v>FBO</v>
          </cell>
          <cell r="G175" t="str">
            <v>SJI-FR</v>
          </cell>
          <cell r="H175" t="str">
            <v>SC8+Lisa+ATIK314L+</v>
          </cell>
          <cell r="I175">
            <v>1000</v>
          </cell>
        </row>
        <row r="176">
          <cell r="B176">
            <v>164</v>
          </cell>
          <cell r="C176">
            <v>43058</v>
          </cell>
          <cell r="D176">
            <v>0.79877314814814815</v>
          </cell>
          <cell r="E176">
            <v>2458077.3092999998</v>
          </cell>
          <cell r="F176" t="str">
            <v>FBO</v>
          </cell>
          <cell r="G176" t="str">
            <v>SJI-FR</v>
          </cell>
          <cell r="H176" t="str">
            <v>SC8+Lisa+ATIK314L+</v>
          </cell>
          <cell r="I176">
            <v>1000</v>
          </cell>
        </row>
        <row r="177">
          <cell r="B177">
            <v>165</v>
          </cell>
          <cell r="C177">
            <v>43062</v>
          </cell>
          <cell r="D177">
            <v>0.75225694444444446</v>
          </cell>
          <cell r="E177">
            <v>2458081.2941000001</v>
          </cell>
          <cell r="F177" t="str">
            <v>JGF</v>
          </cell>
          <cell r="G177" t="str">
            <v>SMM-SP</v>
          </cell>
          <cell r="H177" t="str">
            <v>T16+Echelle+Atik460</v>
          </cell>
          <cell r="I177">
            <v>9000</v>
          </cell>
        </row>
        <row r="178">
          <cell r="B178">
            <v>166</v>
          </cell>
          <cell r="C178">
            <v>43069</v>
          </cell>
          <cell r="D178">
            <v>0.72483796296296299</v>
          </cell>
          <cell r="E178">
            <v>2458088.2806000002</v>
          </cell>
          <cell r="F178" t="str">
            <v>JGF</v>
          </cell>
          <cell r="G178" t="str">
            <v>PIE-SP</v>
          </cell>
          <cell r="H178" t="str">
            <v>MUSSOL</v>
          </cell>
          <cell r="I178">
            <v>9000</v>
          </cell>
        </row>
        <row r="179">
          <cell r="B179">
            <v>167</v>
          </cell>
          <cell r="C179">
            <v>43070</v>
          </cell>
          <cell r="D179">
            <v>0.80145833333333327</v>
          </cell>
          <cell r="E179">
            <v>2458089.3363000001</v>
          </cell>
          <cell r="F179" t="str">
            <v>JGF</v>
          </cell>
          <cell r="G179" t="str">
            <v>SMM-SP</v>
          </cell>
          <cell r="H179" t="str">
            <v>T16+Echelle+Atik460</v>
          </cell>
          <cell r="I179">
            <v>9000</v>
          </cell>
        </row>
        <row r="180">
          <cell r="B180">
            <v>168</v>
          </cell>
          <cell r="C180">
            <v>43074</v>
          </cell>
          <cell r="D180">
            <v>0.74903935185185189</v>
          </cell>
          <cell r="E180">
            <v>2458093.2977999998</v>
          </cell>
          <cell r="F180" t="str">
            <v>JGF</v>
          </cell>
          <cell r="G180" t="str">
            <v>PIE-SP</v>
          </cell>
          <cell r="H180" t="str">
            <v>MUSSOL</v>
          </cell>
          <cell r="I180">
            <v>9000</v>
          </cell>
        </row>
        <row r="181">
          <cell r="B181">
            <v>169</v>
          </cell>
          <cell r="C181">
            <v>43080</v>
          </cell>
          <cell r="D181">
            <v>0.72728009259259263</v>
          </cell>
          <cell r="E181">
            <v>2458099.2620999999</v>
          </cell>
          <cell r="F181" t="str">
            <v>JGF</v>
          </cell>
          <cell r="G181" t="str">
            <v>PIE-SP</v>
          </cell>
          <cell r="H181" t="str">
            <v>MUSSOL</v>
          </cell>
          <cell r="I181">
            <v>9000</v>
          </cell>
        </row>
        <row r="182">
          <cell r="B182">
            <v>170</v>
          </cell>
          <cell r="C182">
            <v>43155</v>
          </cell>
          <cell r="D182">
            <v>0.19638888888888886</v>
          </cell>
          <cell r="E182">
            <v>2458173.7218999998</v>
          </cell>
          <cell r="F182" t="str">
            <v xml:space="preserve">FMT </v>
          </cell>
          <cell r="G182" t="str">
            <v>ORS-FR</v>
          </cell>
          <cell r="H182" t="str">
            <v>SC14+eShel+Atik460ex</v>
          </cell>
          <cell r="I182">
            <v>11000</v>
          </cell>
        </row>
        <row r="183">
          <cell r="B183">
            <v>171</v>
          </cell>
          <cell r="C183">
            <v>43179</v>
          </cell>
          <cell r="D183">
            <v>0.17656249999999998</v>
          </cell>
          <cell r="E183">
            <v>2458197.6979</v>
          </cell>
          <cell r="F183" t="str">
            <v xml:space="preserve">FMT </v>
          </cell>
          <cell r="G183" t="str">
            <v>ORS-FR</v>
          </cell>
          <cell r="H183" t="str">
            <v>SC14+eShel+Atik460ex</v>
          </cell>
          <cell r="I183">
            <v>11000</v>
          </cell>
        </row>
        <row r="184">
          <cell r="B184">
            <v>172</v>
          </cell>
          <cell r="C184">
            <v>43210</v>
          </cell>
          <cell r="D184">
            <v>0.11586805555555556</v>
          </cell>
          <cell r="E184">
            <v>2458228.6442</v>
          </cell>
          <cell r="F184" t="str">
            <v xml:space="preserve">FMT </v>
          </cell>
          <cell r="G184" t="str">
            <v>ORS-FR</v>
          </cell>
          <cell r="H184" t="str">
            <v>SC14+eShel+Atik460ex</v>
          </cell>
          <cell r="I184">
            <v>9000</v>
          </cell>
        </row>
        <row r="185">
          <cell r="B185">
            <v>173</v>
          </cell>
          <cell r="C185">
            <v>43265</v>
          </cell>
          <cell r="D185">
            <v>0.47513888888888883</v>
          </cell>
          <cell r="E185">
            <v>2458283.9827999999</v>
          </cell>
          <cell r="F185" t="str">
            <v>JRF</v>
          </cell>
          <cell r="G185" t="str">
            <v>MTP-US</v>
          </cell>
          <cell r="H185" t="str">
            <v>CC13LisaATIK460EX</v>
          </cell>
          <cell r="I185">
            <v>853</v>
          </cell>
        </row>
        <row r="186">
          <cell r="B186">
            <v>174</v>
          </cell>
          <cell r="C186">
            <v>43267</v>
          </cell>
          <cell r="D186">
            <v>0.95674768518518516</v>
          </cell>
          <cell r="E186">
            <v>2458286.4967999998</v>
          </cell>
          <cell r="F186" t="str">
            <v>SOL</v>
          </cell>
          <cell r="G186" t="str">
            <v>AQL-IT</v>
          </cell>
          <cell r="H186" t="str">
            <v>SC9+Spectro_JGF1+SbigST-8300</v>
          </cell>
          <cell r="I186">
            <v>6921</v>
          </cell>
        </row>
        <row r="187">
          <cell r="B187">
            <v>175</v>
          </cell>
          <cell r="C187">
            <v>43270</v>
          </cell>
          <cell r="D187">
            <v>0.98831018518518521</v>
          </cell>
          <cell r="E187">
            <v>2458289.5109999999</v>
          </cell>
          <cell r="F187" t="str">
            <v>CBO</v>
          </cell>
          <cell r="G187" t="str">
            <v>OCT-FR</v>
          </cell>
          <cell r="H187" t="str">
            <v>N8+Alpy600</v>
          </cell>
          <cell r="I187">
            <v>512</v>
          </cell>
        </row>
        <row r="188">
          <cell r="B188">
            <v>176</v>
          </cell>
          <cell r="C188">
            <v>43273</v>
          </cell>
          <cell r="D188">
            <v>2.4502314814814814E-2</v>
          </cell>
          <cell r="E188">
            <v>2458291.5318999998</v>
          </cell>
          <cell r="F188" t="str">
            <v>PCA</v>
          </cell>
          <cell r="G188" t="str">
            <v>LEC-IT</v>
          </cell>
          <cell r="H188" t="str">
            <v>SC10+Alpy600+Atik414</v>
          </cell>
          <cell r="I188">
            <v>544</v>
          </cell>
        </row>
        <row r="189">
          <cell r="B189">
            <v>177</v>
          </cell>
          <cell r="C189">
            <v>43286</v>
          </cell>
          <cell r="D189">
            <v>0.18893518518518518</v>
          </cell>
          <cell r="E189">
            <v>2458304.7529000002</v>
          </cell>
          <cell r="F189" t="str">
            <v>LES</v>
          </cell>
          <cell r="G189" t="str">
            <v>MRO-CA</v>
          </cell>
          <cell r="H189" t="str">
            <v>DK310+Echelle_ESSAT</v>
          </cell>
          <cell r="I189">
            <v>14000</v>
          </cell>
        </row>
        <row r="190">
          <cell r="B190">
            <v>178</v>
          </cell>
          <cell r="C190">
            <v>43287</v>
          </cell>
          <cell r="D190">
            <v>0.91281249999999992</v>
          </cell>
          <cell r="E190">
            <v>2458306.4415000002</v>
          </cell>
          <cell r="F190" t="str">
            <v xml:space="preserve">FMT </v>
          </cell>
          <cell r="G190" t="str">
            <v>ORS-FR</v>
          </cell>
          <cell r="H190" t="str">
            <v>SC14+eShel+Atik460ex</v>
          </cell>
          <cell r="I190">
            <v>11000</v>
          </cell>
        </row>
        <row r="191">
          <cell r="B191">
            <v>179</v>
          </cell>
          <cell r="C191">
            <v>43288</v>
          </cell>
          <cell r="D191">
            <v>0.39619212962962963</v>
          </cell>
          <cell r="E191">
            <v>2458306.9090999998</v>
          </cell>
          <cell r="F191" t="str">
            <v>JRF</v>
          </cell>
          <cell r="G191" t="str">
            <v>MTP-US</v>
          </cell>
          <cell r="H191" t="str">
            <v>CC13LisaATIK460EX</v>
          </cell>
          <cell r="I191">
            <v>769</v>
          </cell>
        </row>
        <row r="192">
          <cell r="B192">
            <v>180</v>
          </cell>
          <cell r="C192">
            <v>43288</v>
          </cell>
          <cell r="D192">
            <v>0.97790509259259262</v>
          </cell>
          <cell r="E192">
            <v>2458307.4882999999</v>
          </cell>
          <cell r="F192" t="str">
            <v>FRA</v>
          </cell>
          <cell r="G192" t="str">
            <v>BAL-IT</v>
          </cell>
          <cell r="H192" t="str">
            <v>SC8+Alpy600</v>
          </cell>
          <cell r="I192">
            <v>515</v>
          </cell>
        </row>
        <row r="193">
          <cell r="B193">
            <v>181</v>
          </cell>
          <cell r="C193">
            <v>43295</v>
          </cell>
          <cell r="D193">
            <v>0.94184027777777779</v>
          </cell>
          <cell r="E193">
            <v>2458314.4704</v>
          </cell>
          <cell r="F193" t="str">
            <v xml:space="preserve">FMT </v>
          </cell>
          <cell r="G193" t="str">
            <v>ORS-FR</v>
          </cell>
          <cell r="H193" t="str">
            <v>SC14+eShel+Atik460ex</v>
          </cell>
          <cell r="I193">
            <v>11000</v>
          </cell>
        </row>
        <row r="194">
          <cell r="B194">
            <v>182</v>
          </cell>
          <cell r="C194">
            <v>43307</v>
          </cell>
          <cell r="D194">
            <v>0.90407407407407403</v>
          </cell>
          <cell r="E194">
            <v>2458326.4389</v>
          </cell>
          <cell r="F194" t="str">
            <v>JGF</v>
          </cell>
          <cell r="G194" t="str">
            <v>SMM-SP</v>
          </cell>
          <cell r="H194" t="str">
            <v>MUSSOL</v>
          </cell>
          <cell r="I194">
            <v>9000</v>
          </cell>
        </row>
        <row r="195">
          <cell r="B195">
            <v>183</v>
          </cell>
          <cell r="C195">
            <v>43312</v>
          </cell>
          <cell r="D195">
            <v>0.9193634259259259</v>
          </cell>
          <cell r="E195">
            <v>2458331.4413000001</v>
          </cell>
          <cell r="F195" t="str">
            <v>DBO</v>
          </cell>
          <cell r="G195" t="str">
            <v>WCO-UK</v>
          </cell>
          <cell r="H195" t="str">
            <v>C11+Lisa+SXVR-H694</v>
          </cell>
          <cell r="I195">
            <v>1062</v>
          </cell>
        </row>
        <row r="196">
          <cell r="B196">
            <v>184</v>
          </cell>
          <cell r="C196">
            <v>43314</v>
          </cell>
          <cell r="D196">
            <v>0.90599537037037037</v>
          </cell>
          <cell r="E196">
            <v>2458333.4427</v>
          </cell>
          <cell r="F196" t="str">
            <v xml:space="preserve">FMT </v>
          </cell>
          <cell r="G196" t="str">
            <v>ORS-FR</v>
          </cell>
          <cell r="H196" t="str">
            <v>SC14_F/5+eshel+Atik460EX_b2</v>
          </cell>
          <cell r="I196">
            <v>11000</v>
          </cell>
        </row>
        <row r="197">
          <cell r="B197">
            <v>185</v>
          </cell>
          <cell r="C197">
            <v>43318</v>
          </cell>
          <cell r="D197">
            <v>8.7592592592592597E-2</v>
          </cell>
          <cell r="E197">
            <v>2458336.5981000001</v>
          </cell>
          <cell r="F197" t="str">
            <v>CBO</v>
          </cell>
          <cell r="G197" t="str">
            <v>OCT-FR</v>
          </cell>
          <cell r="H197" t="str">
            <v>N200+Alpy600</v>
          </cell>
          <cell r="I197">
            <v>511</v>
          </cell>
        </row>
        <row r="198">
          <cell r="B198">
            <v>186</v>
          </cell>
          <cell r="C198">
            <v>43322</v>
          </cell>
          <cell r="D198">
            <v>0.85349537037037038</v>
          </cell>
          <cell r="E198">
            <v>2458341.3892000001</v>
          </cell>
          <cell r="F198" t="str">
            <v>BUI</v>
          </cell>
          <cell r="G198" t="str">
            <v>CAS-FR</v>
          </cell>
          <cell r="H198" t="str">
            <v>RC10UVEX2ASI183</v>
          </cell>
          <cell r="I198">
            <v>1264</v>
          </cell>
        </row>
        <row r="199">
          <cell r="B199">
            <v>187</v>
          </cell>
          <cell r="C199">
            <v>43323</v>
          </cell>
          <cell r="D199">
            <v>0.1643287037037037</v>
          </cell>
          <cell r="E199">
            <v>2458341.6782999998</v>
          </cell>
          <cell r="F199" t="str">
            <v>GKA</v>
          </cell>
          <cell r="G199" t="str">
            <v>MAN-US</v>
          </cell>
          <cell r="H199" t="str">
            <v>SC10"+Alpy600+ATIK314L</v>
          </cell>
          <cell r="I199">
            <v>552</v>
          </cell>
        </row>
        <row r="200">
          <cell r="B200">
            <v>188</v>
          </cell>
          <cell r="C200">
            <v>43323</v>
          </cell>
          <cell r="D200">
            <v>0.90793981481481489</v>
          </cell>
          <cell r="E200">
            <v>2458342.4312999998</v>
          </cell>
          <cell r="F200" t="str">
            <v>BUI</v>
          </cell>
          <cell r="G200" t="str">
            <v>CAS-FR</v>
          </cell>
          <cell r="H200" t="str">
            <v>RC10+UVEX2+ASI600</v>
          </cell>
          <cell r="I200">
            <v>1201</v>
          </cell>
        </row>
        <row r="201">
          <cell r="B201">
            <v>189</v>
          </cell>
          <cell r="C201">
            <v>43333</v>
          </cell>
          <cell r="D201">
            <v>0.85043981481481479</v>
          </cell>
          <cell r="E201">
            <v>2458352.3922000001</v>
          </cell>
          <cell r="F201" t="str">
            <v>JGF</v>
          </cell>
          <cell r="G201" t="str">
            <v>PIE-SP</v>
          </cell>
          <cell r="H201" t="str">
            <v>MUSSOL</v>
          </cell>
          <cell r="I201">
            <v>9000</v>
          </cell>
        </row>
        <row r="202">
          <cell r="B202">
            <v>190</v>
          </cell>
          <cell r="C202">
            <v>43334</v>
          </cell>
          <cell r="D202">
            <v>0.83929398148148149</v>
          </cell>
          <cell r="E202">
            <v>2458353.3607000001</v>
          </cell>
          <cell r="F202" t="str">
            <v xml:space="preserve">FMT </v>
          </cell>
          <cell r="G202" t="str">
            <v>ORS-FR</v>
          </cell>
          <cell r="H202" t="str">
            <v>SC14_F/5+eshel+Atik460EX_b2</v>
          </cell>
          <cell r="I202">
            <v>11000</v>
          </cell>
        </row>
        <row r="203">
          <cell r="B203">
            <v>191</v>
          </cell>
          <cell r="C203">
            <v>43339</v>
          </cell>
          <cell r="D203">
            <v>0.25993055555555555</v>
          </cell>
          <cell r="E203">
            <v>2458357.7845999999</v>
          </cell>
          <cell r="F203" t="str">
            <v>JRF</v>
          </cell>
          <cell r="G203" t="str">
            <v>MTP-US</v>
          </cell>
          <cell r="H203" t="str">
            <v>CDK17+LhiresIII+ATIK460EX</v>
          </cell>
          <cell r="I203">
            <v>8845</v>
          </cell>
        </row>
        <row r="204">
          <cell r="B204">
            <v>192</v>
          </cell>
          <cell r="C204">
            <v>43343</v>
          </cell>
          <cell r="D204">
            <v>0.97637731481481482</v>
          </cell>
          <cell r="E204">
            <v>2458362.4974000002</v>
          </cell>
          <cell r="F204" t="str">
            <v>PDU</v>
          </cell>
          <cell r="G204" t="str">
            <v>ASP-FR</v>
          </cell>
          <cell r="H204" t="str">
            <v>C8_Alpy600_Atik314L+</v>
          </cell>
          <cell r="I204">
            <v>561</v>
          </cell>
        </row>
        <row r="205">
          <cell r="B205">
            <v>193</v>
          </cell>
          <cell r="C205">
            <v>43344</v>
          </cell>
          <cell r="D205">
            <v>6.0995370370370366E-2</v>
          </cell>
          <cell r="E205">
            <v>2458362.5679000001</v>
          </cell>
          <cell r="F205" t="str">
            <v>JMO</v>
          </cell>
          <cell r="G205" t="str">
            <v>OLC-FR</v>
          </cell>
          <cell r="H205" t="str">
            <v>Alpy600+Atik460EX</v>
          </cell>
          <cell r="I205">
            <v>668</v>
          </cell>
        </row>
        <row r="206">
          <cell r="B206">
            <v>194</v>
          </cell>
          <cell r="C206">
            <v>43371</v>
          </cell>
          <cell r="D206">
            <v>0.92859953703703713</v>
          </cell>
          <cell r="E206">
            <v>2458390.4424999999</v>
          </cell>
          <cell r="F206" t="str">
            <v>FCA</v>
          </cell>
          <cell r="G206" t="str">
            <v>PAG-SP</v>
          </cell>
          <cell r="H206" t="str">
            <v>RC350 _F/8 +DADOS_200+Atik314L+'</v>
          </cell>
          <cell r="I206">
            <v>694</v>
          </cell>
        </row>
        <row r="207">
          <cell r="B207">
            <v>195</v>
          </cell>
          <cell r="C207">
            <v>43391</v>
          </cell>
          <cell r="D207">
            <v>0.88324074074074066</v>
          </cell>
          <cell r="E207">
            <v>2458410.4183</v>
          </cell>
          <cell r="F207" t="str">
            <v>SCH</v>
          </cell>
          <cell r="G207" t="str">
            <v>DUR-FR</v>
          </cell>
          <cell r="H207" t="str">
            <v>T500+eShel+Atik460EX</v>
          </cell>
          <cell r="I207">
            <v>11000</v>
          </cell>
        </row>
        <row r="208">
          <cell r="B208">
            <v>196</v>
          </cell>
          <cell r="C208">
            <v>43398</v>
          </cell>
          <cell r="D208">
            <v>0.76806712962962964</v>
          </cell>
          <cell r="E208">
            <v>2458417.3202999998</v>
          </cell>
          <cell r="F208" t="str">
            <v>JGF</v>
          </cell>
          <cell r="G208" t="str">
            <v>SMM-SP</v>
          </cell>
          <cell r="H208" t="str">
            <v>16REMOTLINX460EX</v>
          </cell>
          <cell r="I208">
            <v>9000</v>
          </cell>
        </row>
        <row r="209">
          <cell r="B209">
            <v>197</v>
          </cell>
          <cell r="C209">
            <v>43415</v>
          </cell>
          <cell r="D209">
            <v>0.16670138888888889</v>
          </cell>
          <cell r="E209">
            <v>2458433.6809999999</v>
          </cell>
          <cell r="F209" t="str">
            <v>JRF</v>
          </cell>
          <cell r="G209" t="str">
            <v>MTP-US</v>
          </cell>
          <cell r="H209" t="str">
            <v>CC13ALPY600ATIK460EX</v>
          </cell>
          <cell r="I209">
            <v>550</v>
          </cell>
        </row>
        <row r="210">
          <cell r="B210">
            <v>198</v>
          </cell>
          <cell r="C210">
            <v>43415</v>
          </cell>
          <cell r="D210">
            <v>0.16670138888888889</v>
          </cell>
          <cell r="E210">
            <v>2458433.6809999999</v>
          </cell>
          <cell r="F210" t="str">
            <v>JRF</v>
          </cell>
          <cell r="G210" t="str">
            <v>MTP-US</v>
          </cell>
          <cell r="H210" t="str">
            <v>CC13ALPY600ATIK460EX</v>
          </cell>
          <cell r="I210">
            <v>550</v>
          </cell>
        </row>
        <row r="211">
          <cell r="B211">
            <v>199</v>
          </cell>
          <cell r="C211">
            <v>43416</v>
          </cell>
          <cell r="D211">
            <v>0.17346064814814813</v>
          </cell>
          <cell r="E211">
            <v>2458434.6819000002</v>
          </cell>
          <cell r="F211" t="str">
            <v>JRF</v>
          </cell>
          <cell r="G211" t="str">
            <v>MTP-US</v>
          </cell>
          <cell r="H211" t="str">
            <v>CC13LISAATIK460EX</v>
          </cell>
          <cell r="I211">
            <v>735</v>
          </cell>
        </row>
        <row r="212">
          <cell r="B212">
            <v>200</v>
          </cell>
          <cell r="C212">
            <v>43418</v>
          </cell>
          <cell r="D212">
            <v>0.89565972222222223</v>
          </cell>
          <cell r="E212">
            <v>2458437.4197999998</v>
          </cell>
          <cell r="F212" t="str">
            <v>GMAYBU</v>
          </cell>
          <cell r="G212" t="str">
            <v>OSM-FR</v>
          </cell>
          <cell r="H212" t="str">
            <v>SC11+Lisa+QSI583wsg</v>
          </cell>
          <cell r="I212">
            <v>932</v>
          </cell>
        </row>
        <row r="213">
          <cell r="B213">
            <v>201</v>
          </cell>
          <cell r="C213">
            <v>43430</v>
          </cell>
          <cell r="D213">
            <v>0.12755787037037036</v>
          </cell>
          <cell r="E213">
            <v>2458448.6368</v>
          </cell>
          <cell r="F213" t="str">
            <v>JRF</v>
          </cell>
          <cell r="G213" t="str">
            <v>UHO-US</v>
          </cell>
          <cell r="H213" t="str">
            <v>CC13LISAATIK460EX</v>
          </cell>
          <cell r="I213">
            <v>1027</v>
          </cell>
        </row>
        <row r="214">
          <cell r="B214">
            <v>202</v>
          </cell>
          <cell r="C214">
            <v>43437</v>
          </cell>
          <cell r="D214">
            <v>7.7905092592592595E-2</v>
          </cell>
          <cell r="E214">
            <v>2458455.5876000002</v>
          </cell>
          <cell r="F214" t="str">
            <v>JRF</v>
          </cell>
          <cell r="G214" t="str">
            <v>UHO-US</v>
          </cell>
          <cell r="H214" t="str">
            <v>CC13Alpy600ATIK460EX</v>
          </cell>
          <cell r="I214">
            <v>837</v>
          </cell>
        </row>
        <row r="215">
          <cell r="B215">
            <v>203</v>
          </cell>
          <cell r="C215">
            <v>43437</v>
          </cell>
          <cell r="D215">
            <v>7.7905092592592595E-2</v>
          </cell>
          <cell r="E215">
            <v>2458455.5876000002</v>
          </cell>
          <cell r="F215" t="str">
            <v>JRF</v>
          </cell>
          <cell r="G215" t="str">
            <v>UHO-US</v>
          </cell>
          <cell r="H215" t="str">
            <v>CC13ALPY600ATIK460EX</v>
          </cell>
          <cell r="I215">
            <v>837</v>
          </cell>
        </row>
        <row r="216">
          <cell r="B216">
            <v>204</v>
          </cell>
          <cell r="C216">
            <v>43437</v>
          </cell>
          <cell r="D216">
            <v>0.79438657407407398</v>
          </cell>
          <cell r="E216">
            <v>2458456.3221999998</v>
          </cell>
          <cell r="F216" t="str">
            <v>JGF</v>
          </cell>
          <cell r="G216" t="str">
            <v>SMM-SP</v>
          </cell>
          <cell r="H216" t="str">
            <v>16REMOTLINX460EX</v>
          </cell>
          <cell r="I216">
            <v>9000</v>
          </cell>
        </row>
        <row r="217">
          <cell r="B217">
            <v>205</v>
          </cell>
          <cell r="C217">
            <v>43444</v>
          </cell>
          <cell r="D217">
            <v>0.72938657407407403</v>
          </cell>
          <cell r="E217">
            <v>2458463.2711999998</v>
          </cell>
          <cell r="F217" t="str">
            <v>JGF</v>
          </cell>
          <cell r="G217" t="str">
            <v>PIE-SP</v>
          </cell>
          <cell r="H217" t="str">
            <v>16REMOTLINX460EX</v>
          </cell>
          <cell r="I217">
            <v>9000</v>
          </cell>
        </row>
        <row r="218">
          <cell r="B218">
            <v>206</v>
          </cell>
          <cell r="C218">
            <v>43445</v>
          </cell>
          <cell r="D218">
            <v>0.17346064814814813</v>
          </cell>
          <cell r="E218">
            <v>2458434.6819000002</v>
          </cell>
          <cell r="F218" t="str">
            <v>JRF</v>
          </cell>
          <cell r="G218" t="str">
            <v>MTP-US</v>
          </cell>
          <cell r="H218" t="str">
            <v>CC13LISAATIK460EX</v>
          </cell>
          <cell r="I218">
            <v>735</v>
          </cell>
        </row>
        <row r="219">
          <cell r="B219">
            <v>207</v>
          </cell>
          <cell r="C219">
            <v>43567</v>
          </cell>
          <cell r="D219">
            <v>0.10511574074074075</v>
          </cell>
          <cell r="E219">
            <v>2458585.6156000001</v>
          </cell>
          <cell r="F219" t="str">
            <v>CBO</v>
          </cell>
          <cell r="G219" t="str">
            <v>OCT-FR</v>
          </cell>
          <cell r="H219" t="str">
            <v>N200mmF</v>
          </cell>
          <cell r="I219">
            <v>506</v>
          </cell>
        </row>
        <row r="220">
          <cell r="B220">
            <v>208</v>
          </cell>
          <cell r="C220">
            <v>43567</v>
          </cell>
          <cell r="D220">
            <v>0.10578703703703703</v>
          </cell>
          <cell r="E220">
            <v>2458585.6346999998</v>
          </cell>
          <cell r="F220" t="str">
            <v xml:space="preserve">FMT </v>
          </cell>
          <cell r="G220" t="str">
            <v>ORS-FR</v>
          </cell>
          <cell r="H220" t="str">
            <v>SC14+eShel+460EX_b2</v>
          </cell>
          <cell r="I220">
            <v>11000</v>
          </cell>
        </row>
        <row r="221">
          <cell r="B221">
            <v>209</v>
          </cell>
          <cell r="C221">
            <v>43601</v>
          </cell>
          <cell r="D221">
            <v>9.3634259259259264E-2</v>
          </cell>
          <cell r="E221">
            <v>2458619.6176999998</v>
          </cell>
          <cell r="F221" t="str">
            <v>BUI</v>
          </cell>
          <cell r="G221" t="str">
            <v>CAS-FR</v>
          </cell>
          <cell r="H221" t="str">
            <v>RC10UVEX3ASI183MM</v>
          </cell>
          <cell r="I221">
            <v>760</v>
          </cell>
        </row>
        <row r="222">
          <cell r="B222">
            <v>210</v>
          </cell>
          <cell r="C222">
            <v>43614</v>
          </cell>
          <cell r="D222">
            <v>0.47722222222222221</v>
          </cell>
          <cell r="E222">
            <v>2458632.9881000002</v>
          </cell>
          <cell r="F222" t="str">
            <v>JRF</v>
          </cell>
          <cell r="G222" t="str">
            <v>UHO-US</v>
          </cell>
          <cell r="H222" t="str">
            <v>CC13ALPY600ATIK460EX</v>
          </cell>
          <cell r="I222">
            <v>460</v>
          </cell>
        </row>
        <row r="223">
          <cell r="B223">
            <v>211</v>
          </cell>
          <cell r="C223">
            <v>43632</v>
          </cell>
          <cell r="D223">
            <v>4.4016203703703703E-2</v>
          </cell>
          <cell r="E223">
            <v>2458650.58</v>
          </cell>
          <cell r="F223" t="str">
            <v>BUI</v>
          </cell>
          <cell r="G223" t="str">
            <v>CAS-FR</v>
          </cell>
          <cell r="H223" t="str">
            <v>RC10UVEX3ASI183MM</v>
          </cell>
          <cell r="I223">
            <v>2392</v>
          </cell>
        </row>
        <row r="224">
          <cell r="B224">
            <v>212</v>
          </cell>
          <cell r="C224">
            <v>43655</v>
          </cell>
          <cell r="D224">
            <v>0.10223379629629629</v>
          </cell>
          <cell r="E224">
            <v>2458673.6590999998</v>
          </cell>
          <cell r="F224" t="str">
            <v>LES</v>
          </cell>
          <cell r="G224" t="str">
            <v>MRO-CA</v>
          </cell>
          <cell r="H224" t="str">
            <v>31cmDK+ESSAT</v>
          </cell>
          <cell r="I224">
            <v>14000</v>
          </cell>
        </row>
        <row r="225">
          <cell r="B225">
            <v>213</v>
          </cell>
          <cell r="C225">
            <v>43656</v>
          </cell>
          <cell r="D225">
            <v>0.86481481481481481</v>
          </cell>
          <cell r="E225">
            <v>2458675.3862999999</v>
          </cell>
          <cell r="F225" t="str">
            <v>JMI</v>
          </cell>
          <cell r="G225" t="str">
            <v>v</v>
          </cell>
          <cell r="H225" t="str">
            <v>C11-Lisa-Atik460EX</v>
          </cell>
          <cell r="I225">
            <v>921</v>
          </cell>
        </row>
        <row r="226">
          <cell r="B226">
            <v>214</v>
          </cell>
          <cell r="C226">
            <v>43665</v>
          </cell>
          <cell r="D226">
            <v>0.37105324074074075</v>
          </cell>
          <cell r="E226">
            <v>2458683.8872000002</v>
          </cell>
          <cell r="F226" t="str">
            <v>JRF</v>
          </cell>
          <cell r="G226" t="str">
            <v>UHO-US</v>
          </cell>
          <cell r="H226" t="str">
            <v>CDK17ALPY600ATIK460EX</v>
          </cell>
          <cell r="I226">
            <v>615</v>
          </cell>
        </row>
        <row r="227">
          <cell r="B227">
            <v>215</v>
          </cell>
          <cell r="C227">
            <v>43680</v>
          </cell>
          <cell r="D227">
            <v>0.85837962962962966</v>
          </cell>
          <cell r="E227">
            <v>2458699.3802999998</v>
          </cell>
          <cell r="F227" t="str">
            <v>VLE</v>
          </cell>
          <cell r="G227" t="str">
            <v>OHP-FR</v>
          </cell>
          <cell r="H227" t="str">
            <v>T250Alpy600Atik414Ex</v>
          </cell>
          <cell r="I227">
            <v>545</v>
          </cell>
        </row>
        <row r="228">
          <cell r="B228">
            <v>216</v>
          </cell>
          <cell r="C228">
            <v>43683</v>
          </cell>
          <cell r="D228">
            <v>1.8055555555555557E-2</v>
          </cell>
          <cell r="E228">
            <v>2458701.5315</v>
          </cell>
          <cell r="F228" t="str">
            <v>GMAYBU</v>
          </cell>
          <cell r="G228" t="str">
            <v>OHP-FR</v>
          </cell>
          <cell r="H228" t="str">
            <v>C11LISAQSI583wsg</v>
          </cell>
          <cell r="I228">
            <v>1049</v>
          </cell>
        </row>
        <row r="229">
          <cell r="B229">
            <v>217</v>
          </cell>
          <cell r="C229">
            <v>43692</v>
          </cell>
          <cell r="D229">
            <v>0.29753472222222221</v>
          </cell>
          <cell r="E229">
            <v>2458710.8258000002</v>
          </cell>
          <cell r="F229" t="str">
            <v>JRF</v>
          </cell>
          <cell r="G229" t="str">
            <v>UHO-US</v>
          </cell>
          <cell r="H229" t="str">
            <v>CDK17LhiresIIIATIK460EX</v>
          </cell>
          <cell r="I229">
            <v>982</v>
          </cell>
        </row>
        <row r="230">
          <cell r="B230">
            <v>218</v>
          </cell>
          <cell r="C230">
            <v>43693</v>
          </cell>
          <cell r="D230">
            <v>0.33162037037037034</v>
          </cell>
          <cell r="E230">
            <v>2458711.8528</v>
          </cell>
          <cell r="F230" t="str">
            <v>JRF</v>
          </cell>
          <cell r="G230" t="str">
            <v>UHO-US</v>
          </cell>
          <cell r="H230" t="str">
            <v>CDK17LhiresIIIATIK460EX</v>
          </cell>
          <cell r="I230">
            <v>1806</v>
          </cell>
        </row>
        <row r="231">
          <cell r="B231">
            <v>219</v>
          </cell>
          <cell r="C231">
            <v>43695</v>
          </cell>
          <cell r="D231">
            <v>0.28766203703703702</v>
          </cell>
          <cell r="E231">
            <v>2458713.8034000001</v>
          </cell>
          <cell r="F231" t="str">
            <v>JRF</v>
          </cell>
          <cell r="G231" t="str">
            <v>UHO-US</v>
          </cell>
          <cell r="H231" t="str">
            <v>CDK17LhiresIIIATIK460EX</v>
          </cell>
          <cell r="I231">
            <v>14110</v>
          </cell>
        </row>
        <row r="232">
          <cell r="B232">
            <v>220</v>
          </cell>
          <cell r="C232">
            <v>43697</v>
          </cell>
          <cell r="D232">
            <v>0.27671296296296294</v>
          </cell>
          <cell r="E232">
            <v>2458715.8188</v>
          </cell>
          <cell r="F232" t="str">
            <v>JRF</v>
          </cell>
          <cell r="G232" t="str">
            <v>UHO-US</v>
          </cell>
          <cell r="H232" t="str">
            <v>CDK17LhiresIIIATIK460EX</v>
          </cell>
          <cell r="I232">
            <v>13480</v>
          </cell>
        </row>
        <row r="233">
          <cell r="B233">
            <v>221</v>
          </cell>
          <cell r="C233">
            <v>43700</v>
          </cell>
          <cell r="D233">
            <v>0.86300925925925931</v>
          </cell>
          <cell r="E233">
            <v>2458719.3809000002</v>
          </cell>
          <cell r="F233" t="str">
            <v>DBO</v>
          </cell>
          <cell r="G233" t="str">
            <v>WCO-UK</v>
          </cell>
          <cell r="H233" t="str">
            <v>C11+LISA+SXVR-H694</v>
          </cell>
          <cell r="I233">
            <v>1052</v>
          </cell>
        </row>
        <row r="234">
          <cell r="B234">
            <v>222</v>
          </cell>
          <cell r="C234">
            <v>43711</v>
          </cell>
          <cell r="D234">
            <v>0.90628472222222223</v>
          </cell>
          <cell r="E234">
            <v>2458730.4114999999</v>
          </cell>
          <cell r="F234" t="str">
            <v>VMA</v>
          </cell>
          <cell r="G234" t="str">
            <v>TRS-FR</v>
          </cell>
          <cell r="H234" t="str">
            <v>Alpy600</v>
          </cell>
          <cell r="I234">
            <v>621</v>
          </cell>
        </row>
        <row r="235">
          <cell r="B235">
            <v>223</v>
          </cell>
          <cell r="C235">
            <v>43718</v>
          </cell>
          <cell r="D235">
            <v>0.28907407407407409</v>
          </cell>
          <cell r="E235">
            <v>2458736.7991999998</v>
          </cell>
          <cell r="F235" t="str">
            <v>JRF</v>
          </cell>
          <cell r="G235" t="str">
            <v>UHO-US</v>
          </cell>
          <cell r="H235" t="str">
            <v>CC13ALPY600ATIK414EX</v>
          </cell>
          <cell r="I235">
            <v>432</v>
          </cell>
        </row>
        <row r="236">
          <cell r="B236">
            <v>224</v>
          </cell>
          <cell r="C236">
            <v>43723</v>
          </cell>
          <cell r="D236">
            <v>0.19376157407407404</v>
          </cell>
          <cell r="E236">
            <v>2458741.7080000001</v>
          </cell>
          <cell r="F236" t="str">
            <v>JRF</v>
          </cell>
          <cell r="G236" t="str">
            <v>UHO-US</v>
          </cell>
          <cell r="H236" t="str">
            <v>CC13ALPY600ATIK414EX</v>
          </cell>
          <cell r="I236">
            <v>464</v>
          </cell>
        </row>
        <row r="237">
          <cell r="B237">
            <v>225</v>
          </cell>
          <cell r="C237">
            <v>43735</v>
          </cell>
          <cell r="D237">
            <v>0.79730324074074066</v>
          </cell>
          <cell r="E237">
            <v>2458754.3391</v>
          </cell>
          <cell r="F237" t="str">
            <v>JGF</v>
          </cell>
          <cell r="G237" t="str">
            <v>SMM-SP</v>
          </cell>
          <cell r="H237" t="str">
            <v>16REMOTLINX460EX</v>
          </cell>
          <cell r="I237">
            <v>9000</v>
          </cell>
        </row>
        <row r="238">
          <cell r="B238">
            <v>226</v>
          </cell>
          <cell r="C238">
            <v>43754</v>
          </cell>
          <cell r="D238">
            <v>0.79997685185185186</v>
          </cell>
          <cell r="E238">
            <v>2458773.3160000001</v>
          </cell>
          <cell r="F238" t="str">
            <v>DBO</v>
          </cell>
          <cell r="G238" t="str">
            <v>WCO-UK</v>
          </cell>
          <cell r="H238" t="str">
            <v>C11+LISA+SXVR-H694</v>
          </cell>
          <cell r="I238">
            <v>1072</v>
          </cell>
        </row>
        <row r="239">
          <cell r="B239">
            <v>227</v>
          </cell>
          <cell r="C239">
            <v>43794</v>
          </cell>
          <cell r="D239">
            <v>9.5763888888888885E-2</v>
          </cell>
          <cell r="E239">
            <v>2458812.6115000001</v>
          </cell>
          <cell r="F239" t="str">
            <v>FAS</v>
          </cell>
          <cell r="G239" t="str">
            <v>DCO-US</v>
          </cell>
          <cell r="H239" t="str">
            <v>CDK14LISAAtik414ex</v>
          </cell>
          <cell r="I239">
            <v>986</v>
          </cell>
        </row>
        <row r="240">
          <cell r="B240">
            <v>228</v>
          </cell>
          <cell r="C240">
            <v>43800</v>
          </cell>
          <cell r="D240">
            <v>0.80495370370370367</v>
          </cell>
          <cell r="E240">
            <v>2458819.3264000001</v>
          </cell>
          <cell r="F240" t="str">
            <v>DBO</v>
          </cell>
          <cell r="G240" t="str">
            <v>WCO-UK</v>
          </cell>
          <cell r="H240" t="str">
            <v>C11+LISA+SXVR-H694</v>
          </cell>
          <cell r="I240">
            <v>1036</v>
          </cell>
        </row>
        <row r="241">
          <cell r="B241">
            <v>229</v>
          </cell>
          <cell r="C241">
            <v>43958</v>
          </cell>
          <cell r="D241">
            <v>9.5810185185185179E-2</v>
          </cell>
          <cell r="E241">
            <v>2458976.6115000001</v>
          </cell>
          <cell r="F241" t="str">
            <v>CBO</v>
          </cell>
          <cell r="G241" t="str">
            <v>OCT-FR</v>
          </cell>
          <cell r="H241" t="str">
            <v>N200mmF5_Alpy600</v>
          </cell>
          <cell r="I241">
            <v>502</v>
          </cell>
        </row>
        <row r="242">
          <cell r="B242">
            <v>230</v>
          </cell>
          <cell r="C242">
            <v>43972</v>
          </cell>
          <cell r="D242">
            <v>0.94020833333333342</v>
          </cell>
          <cell r="E242">
            <v>2458991.4578</v>
          </cell>
          <cell r="F242" t="str">
            <v>PDTM</v>
          </cell>
          <cell r="G242" t="str">
            <v>KOL-SK</v>
          </cell>
          <cell r="H242" t="str">
            <v>C11+LISA+Atik460EX</v>
          </cell>
          <cell r="I242">
            <v>755</v>
          </cell>
        </row>
        <row r="243">
          <cell r="B243">
            <v>231</v>
          </cell>
          <cell r="C243">
            <v>43978</v>
          </cell>
          <cell r="D243">
            <v>0.93473379629629638</v>
          </cell>
          <cell r="E243">
            <v>2458997.4564</v>
          </cell>
          <cell r="F243" t="str">
            <v>DBO</v>
          </cell>
          <cell r="G243" t="str">
            <v>WCO-UK</v>
          </cell>
          <cell r="H243" t="str">
            <v>C11+LISA+SXVR-H694</v>
          </cell>
          <cell r="I243">
            <v>1060</v>
          </cell>
        </row>
        <row r="244">
          <cell r="B244">
            <v>233</v>
          </cell>
          <cell r="C244" t="str">
            <v>07/07/2020</v>
          </cell>
          <cell r="D244">
            <v>0.86944444444444446</v>
          </cell>
          <cell r="E244">
            <v>2459038.37</v>
          </cell>
          <cell r="F244" t="str">
            <v>BUI</v>
          </cell>
          <cell r="G244" t="str">
            <v>ANT-FR</v>
          </cell>
          <cell r="H244" t="str">
            <v>RC10 UVEX3 G300 ASI183MM</v>
          </cell>
          <cell r="I244">
            <v>476</v>
          </cell>
        </row>
        <row r="245">
          <cell r="B245">
            <v>233</v>
          </cell>
          <cell r="C245" t="str">
            <v>22/07/2020</v>
          </cell>
          <cell r="D245">
            <v>0.91249999999999998</v>
          </cell>
          <cell r="E245">
            <v>2459053.446</v>
          </cell>
          <cell r="F245" t="str">
            <v>DBO</v>
          </cell>
          <cell r="G245" t="str">
            <v>WCO-UK</v>
          </cell>
          <cell r="H245" t="str">
            <v>C11 + LISA + SXVR-H694</v>
          </cell>
          <cell r="I245">
            <v>1008</v>
          </cell>
        </row>
        <row r="246">
          <cell r="B246">
            <v>234</v>
          </cell>
          <cell r="C246" t="str">
            <v>13/07/2020</v>
          </cell>
          <cell r="D246">
            <v>0.8965277777777777</v>
          </cell>
          <cell r="E246">
            <v>2459044.4128999999</v>
          </cell>
          <cell r="F246" t="str">
            <v>PDTM</v>
          </cell>
          <cell r="G246" t="str">
            <v>KOL-SK</v>
          </cell>
          <cell r="H246" t="str">
            <v>C11+LISA+Atik 460EX</v>
          </cell>
          <cell r="I246">
            <v>869</v>
          </cell>
        </row>
        <row r="247">
          <cell r="B247">
            <v>235</v>
          </cell>
          <cell r="C247" t="str">
            <v>29/07/2020</v>
          </cell>
          <cell r="D247">
            <v>0.88680555555555562</v>
          </cell>
          <cell r="E247">
            <v>2459060.4049999998</v>
          </cell>
          <cell r="F247" t="str">
            <v>PDTM</v>
          </cell>
          <cell r="G247" t="str">
            <v>KOL-SK</v>
          </cell>
          <cell r="H247" t="str">
            <v>C11+LISA+Atik 460EX</v>
          </cell>
          <cell r="I247">
            <v>1025</v>
          </cell>
        </row>
        <row r="248">
          <cell r="B248">
            <v>236</v>
          </cell>
          <cell r="C248" t="str">
            <v>30/07/2020</v>
          </cell>
          <cell r="D248">
            <v>0.25694444444444448</v>
          </cell>
          <cell r="E248">
            <v>2459060.7733</v>
          </cell>
          <cell r="F248" t="str">
            <v>FAS</v>
          </cell>
          <cell r="G248" t="str">
            <v>DCO-US</v>
          </cell>
          <cell r="H248" t="str">
            <v>CDK14 LISA Atik414ex</v>
          </cell>
          <cell r="I248">
            <v>1035</v>
          </cell>
        </row>
        <row r="249">
          <cell r="B249">
            <v>237</v>
          </cell>
          <cell r="C249" t="str">
            <v>31/07/2020</v>
          </cell>
          <cell r="D249">
            <v>0.86875000000000002</v>
          </cell>
          <cell r="E249">
            <v>2459062.3827999998</v>
          </cell>
          <cell r="F249" t="str">
            <v>FCA</v>
          </cell>
          <cell r="G249" t="str">
            <v>PAG-SP</v>
          </cell>
          <cell r="H249" t="str">
            <v>N-200 f/4.7 + Barlow 2X  DADOS 200 l/mm</v>
          </cell>
          <cell r="I249">
            <v>871</v>
          </cell>
        </row>
        <row r="250">
          <cell r="B250">
            <v>238</v>
          </cell>
          <cell r="C250">
            <v>44051</v>
          </cell>
          <cell r="D250">
            <v>0.14166666666666666</v>
          </cell>
          <cell r="E250">
            <v>2459069.6987999999</v>
          </cell>
          <cell r="F250" t="str">
            <v>LES</v>
          </cell>
          <cell r="G250" t="str">
            <v>MRO-CA</v>
          </cell>
          <cell r="H250" t="str">
            <v>31cmDK+ESSAT_2</v>
          </cell>
          <cell r="I250">
            <v>14000</v>
          </cell>
        </row>
        <row r="251">
          <cell r="B251">
            <v>239</v>
          </cell>
          <cell r="C251" t="str">
            <v>13/08/2020</v>
          </cell>
          <cell r="D251">
            <v>0.89166666666666661</v>
          </cell>
          <cell r="E251">
            <v>2459075.4111000001</v>
          </cell>
          <cell r="F251" t="str">
            <v>FRA</v>
          </cell>
          <cell r="G251" t="str">
            <v>VEN-SP</v>
          </cell>
          <cell r="H251" t="str">
            <v>LX200-8(F/5)+Alpy600+SXV-M7</v>
          </cell>
          <cell r="I251">
            <v>540</v>
          </cell>
        </row>
        <row r="252">
          <cell r="B252">
            <v>240</v>
          </cell>
          <cell r="C252" t="str">
            <v>20/08/2020</v>
          </cell>
          <cell r="D252">
            <v>0.95694444444444438</v>
          </cell>
          <cell r="E252">
            <v>2459082.4750999999</v>
          </cell>
          <cell r="F252" t="str">
            <v>PAD</v>
          </cell>
          <cell r="G252" t="str">
            <v>KOL-SK</v>
          </cell>
          <cell r="H252" t="str">
            <v>C11+LISA+Atik 460EX</v>
          </cell>
          <cell r="I252">
            <v>1018</v>
          </cell>
        </row>
        <row r="253">
          <cell r="B253">
            <v>241</v>
          </cell>
          <cell r="C253" t="str">
            <v>17/09/2020</v>
          </cell>
          <cell r="D253">
            <v>0.90833333333333333</v>
          </cell>
          <cell r="E253">
            <v>2459110.4303000001</v>
          </cell>
          <cell r="F253" t="str">
            <v>DBO</v>
          </cell>
          <cell r="G253" t="str">
            <v>WCO-UK</v>
          </cell>
          <cell r="H253" t="str">
            <v>C11 + LISA + SXVR-H694</v>
          </cell>
          <cell r="I253">
            <v>1163</v>
          </cell>
        </row>
        <row r="254">
          <cell r="B254">
            <v>242</v>
          </cell>
          <cell r="C254" t="str">
            <v>30/09/2020</v>
          </cell>
          <cell r="D254">
            <v>0.82847222222222217</v>
          </cell>
          <cell r="E254">
            <v>2459123.3709</v>
          </cell>
          <cell r="F254" t="str">
            <v>JGF</v>
          </cell>
          <cell r="G254" t="str">
            <v>SMM-SP</v>
          </cell>
          <cell r="H254" t="str">
            <v>16 REMOT LINX 460EX</v>
          </cell>
          <cell r="I254">
            <v>9500</v>
          </cell>
        </row>
        <row r="255">
          <cell r="B255">
            <v>243</v>
          </cell>
          <cell r="C255">
            <v>44117</v>
          </cell>
          <cell r="D255">
            <v>0.84583333333333333</v>
          </cell>
          <cell r="E255">
            <v>2459136.3881000001</v>
          </cell>
          <cell r="F255" t="str">
            <v>JGF</v>
          </cell>
          <cell r="G255" t="str">
            <v>SMM-SP</v>
          </cell>
          <cell r="H255" t="str">
            <v>16 REMOT LINX 460EX</v>
          </cell>
          <cell r="I255">
            <v>9500</v>
          </cell>
        </row>
        <row r="256">
          <cell r="B256">
            <v>244</v>
          </cell>
          <cell r="C256">
            <v>44131</v>
          </cell>
          <cell r="D256">
            <v>0.77222222222222225</v>
          </cell>
          <cell r="E256">
            <v>2459150.2990000001</v>
          </cell>
          <cell r="F256" t="str">
            <v>PAD</v>
          </cell>
          <cell r="G256" t="str">
            <v>KOL-SK</v>
          </cell>
          <cell r="H256" t="str">
            <v>C11+LISA+Atik 460EX</v>
          </cell>
          <cell r="I256">
            <v>899</v>
          </cell>
        </row>
        <row r="257">
          <cell r="B257">
            <v>245</v>
          </cell>
          <cell r="C257">
            <v>44136</v>
          </cell>
          <cell r="D257">
            <v>0.13055555555555556</v>
          </cell>
          <cell r="E257">
            <v>2459154.6466999999</v>
          </cell>
          <cell r="F257" t="str">
            <v>CUR</v>
          </cell>
          <cell r="G257" t="str">
            <v>YGU-US</v>
          </cell>
          <cell r="H257" t="str">
            <v>YG ALPY</v>
          </cell>
          <cell r="I257">
            <v>574</v>
          </cell>
        </row>
        <row r="258">
          <cell r="B258">
            <v>246</v>
          </cell>
          <cell r="C258">
            <v>44158</v>
          </cell>
          <cell r="D258">
            <v>0.82847222222222217</v>
          </cell>
          <cell r="E258">
            <v>2459177.3549000002</v>
          </cell>
          <cell r="F258" t="str">
            <v>DBO</v>
          </cell>
          <cell r="G258" t="str">
            <v>WCO-UK</v>
          </cell>
          <cell r="H258" t="str">
            <v>C11 + LISA + SXVR-H694</v>
          </cell>
          <cell r="I258">
            <v>936</v>
          </cell>
        </row>
        <row r="259">
          <cell r="B259">
            <v>247</v>
          </cell>
          <cell r="C259">
            <v>44156</v>
          </cell>
          <cell r="D259">
            <v>0.79722222222222217</v>
          </cell>
          <cell r="E259">
            <v>2459175.3082536459</v>
          </cell>
          <cell r="F259" t="str">
            <v>FBO</v>
          </cell>
          <cell r="G259" t="str">
            <v>Saint-Jean-d'Illac</v>
          </cell>
          <cell r="H259" t="str">
            <v>C8_LISA_ATIK414</v>
          </cell>
          <cell r="I259">
            <v>1000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019"/>
      <sheetName val="work"/>
      <sheetName val="Feuil1"/>
      <sheetName val="Feuil2"/>
      <sheetName val="Vis"/>
      <sheetName val="V"/>
      <sheetName val="phase"/>
      <sheetName val="B"/>
      <sheetName val="B-V"/>
      <sheetName val="B-V (2)"/>
      <sheetName val="Flux"/>
      <sheetName val="M"/>
    </sheetNames>
    <sheetDataSet>
      <sheetData sheetId="0"/>
      <sheetData sheetId="1"/>
      <sheetData sheetId="2"/>
      <sheetData sheetId="3">
        <row r="1">
          <cell r="A1">
            <v>1</v>
          </cell>
        </row>
        <row r="3">
          <cell r="A3">
            <v>1</v>
          </cell>
          <cell r="B3" t="str">
            <v>b</v>
          </cell>
        </row>
        <row r="4">
          <cell r="A4">
            <v>2</v>
          </cell>
          <cell r="B4" t="str">
            <v>r</v>
          </cell>
        </row>
        <row r="5">
          <cell r="A5">
            <v>3</v>
          </cell>
          <cell r="B5" t="str">
            <v>k</v>
          </cell>
        </row>
        <row r="6">
          <cell r="A6">
            <v>4</v>
          </cell>
          <cell r="B6" t="str">
            <v>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1E8EF-5C5B-4514-8C8B-1A90A472BA8F}">
  <sheetPr codeName="Feuil29"/>
  <dimension ref="A1:C33"/>
  <sheetViews>
    <sheetView workbookViewId="0">
      <selection activeCell="J13" sqref="J13"/>
    </sheetView>
  </sheetViews>
  <sheetFormatPr baseColWidth="10" defaultRowHeight="15"/>
  <cols>
    <col min="3" max="3" width="5.5703125" style="24" bestFit="1" customWidth="1"/>
  </cols>
  <sheetData>
    <row r="1" spans="1:3">
      <c r="A1">
        <v>8.880299835276606E-4</v>
      </c>
      <c r="B1">
        <v>16.620999999999999</v>
      </c>
      <c r="C1" s="57">
        <v>9.94</v>
      </c>
    </row>
    <row r="2" spans="1:3">
      <c r="A2">
        <v>1.8412157413980612E-2</v>
      </c>
      <c r="B2">
        <v>17.021000000000001</v>
      </c>
      <c r="C2" s="57">
        <v>4.4400000000000004</v>
      </c>
    </row>
    <row r="3" spans="1:3">
      <c r="A3">
        <v>3.0116186460541705E-2</v>
      </c>
      <c r="B3">
        <v>16.721</v>
      </c>
      <c r="C3" s="57">
        <v>2.96</v>
      </c>
    </row>
    <row r="4" spans="1:3">
      <c r="A4">
        <v>6.4100843288984466E-2</v>
      </c>
      <c r="B4">
        <v>22.120999999999999</v>
      </c>
      <c r="C4" s="57">
        <v>2.99</v>
      </c>
    </row>
    <row r="5" spans="1:3">
      <c r="A5">
        <v>6.6418482079909191E-2</v>
      </c>
      <c r="B5">
        <v>22.321000000000002</v>
      </c>
      <c r="C5" s="57">
        <v>2.94</v>
      </c>
    </row>
    <row r="6" spans="1:3">
      <c r="A6">
        <v>0.10036542515831304</v>
      </c>
      <c r="B6">
        <v>24.120999999999999</v>
      </c>
      <c r="C6" s="57">
        <v>5.22</v>
      </c>
    </row>
    <row r="7" spans="1:3">
      <c r="A7">
        <v>0.11906219255108043</v>
      </c>
      <c r="B7">
        <v>24.021000000000001</v>
      </c>
      <c r="C7" s="57">
        <v>3.5</v>
      </c>
    </row>
    <row r="8" spans="1:3">
      <c r="A8">
        <v>0.13542773483256942</v>
      </c>
      <c r="B8">
        <v>23.221</v>
      </c>
      <c r="C8" s="57">
        <v>0.92</v>
      </c>
    </row>
    <row r="9" spans="1:3">
      <c r="A9">
        <v>0.19690325603164394</v>
      </c>
      <c r="B9">
        <v>20.721</v>
      </c>
      <c r="C9" s="57">
        <v>-1.65</v>
      </c>
    </row>
    <row r="10" spans="1:3">
      <c r="A10">
        <v>0.26699273834596204</v>
      </c>
      <c r="B10">
        <v>20.021000000000001</v>
      </c>
      <c r="C10" s="57">
        <v>4.0599999999999996</v>
      </c>
    </row>
    <row r="11" spans="1:3">
      <c r="A11">
        <v>0.28335172171459044</v>
      </c>
      <c r="B11">
        <v>18.771000000000001</v>
      </c>
      <c r="C11" s="57">
        <v>5.7</v>
      </c>
    </row>
    <row r="12" spans="1:3">
      <c r="A12">
        <v>0.32896872803948884</v>
      </c>
      <c r="B12">
        <v>19.221</v>
      </c>
      <c r="C12" s="57">
        <v>7.45</v>
      </c>
    </row>
    <row r="13" spans="1:3">
      <c r="A13">
        <v>0.36521902084787783</v>
      </c>
      <c r="B13">
        <v>17.821000000000002</v>
      </c>
      <c r="C13" s="57">
        <v>7.65</v>
      </c>
    </row>
    <row r="14" spans="1:3">
      <c r="A14">
        <v>0.38046380885478137</v>
      </c>
      <c r="B14">
        <v>16.620999999999999</v>
      </c>
      <c r="C14" s="57">
        <v>7.56</v>
      </c>
    </row>
    <row r="15" spans="1:3">
      <c r="A15">
        <v>0.39690934645124587</v>
      </c>
      <c r="B15">
        <v>15.721</v>
      </c>
      <c r="C15" s="57">
        <v>8.98</v>
      </c>
    </row>
    <row r="16" spans="1:3">
      <c r="A16">
        <v>0.41677898805337166</v>
      </c>
      <c r="B16">
        <v>15.741</v>
      </c>
      <c r="C16" s="57">
        <v>9.07</v>
      </c>
    </row>
    <row r="17" spans="1:3">
      <c r="A17">
        <v>0.43546931365652775</v>
      </c>
      <c r="B17">
        <v>14.850999999999999</v>
      </c>
      <c r="C17" s="57">
        <v>10.210000000000001</v>
      </c>
    </row>
    <row r="18" spans="1:3">
      <c r="A18">
        <v>0.45649648629673911</v>
      </c>
      <c r="B18">
        <v>12.420999999999999</v>
      </c>
      <c r="C18" s="57">
        <v>12.43</v>
      </c>
    </row>
    <row r="19" spans="1:3">
      <c r="A19">
        <v>0.46464956664337387</v>
      </c>
      <c r="B19">
        <v>12.721</v>
      </c>
      <c r="C19" s="57">
        <v>15</v>
      </c>
    </row>
    <row r="20" spans="1:3">
      <c r="A20">
        <v>0.49620156945442551</v>
      </c>
      <c r="B20">
        <v>12.521000000000001</v>
      </c>
      <c r="C20" s="57">
        <v>16.579999999999998</v>
      </c>
    </row>
    <row r="21" spans="1:3">
      <c r="A21">
        <v>0.53370883110795919</v>
      </c>
      <c r="B21">
        <v>10.521000000000001</v>
      </c>
      <c r="C21" s="57">
        <v>18.149999999999999</v>
      </c>
    </row>
    <row r="22" spans="1:3">
      <c r="A22">
        <v>0.66764909814957707</v>
      </c>
      <c r="B22">
        <v>9.8210000000000015</v>
      </c>
      <c r="C22" s="57">
        <v>32.020000000000003</v>
      </c>
    </row>
    <row r="23" spans="1:3">
      <c r="A23">
        <v>0.701515694542167</v>
      </c>
      <c r="B23">
        <v>9.7210000000000001</v>
      </c>
      <c r="C23" s="57">
        <v>31.29</v>
      </c>
    </row>
    <row r="24" spans="1:3">
      <c r="A24">
        <v>0.74125228390732478</v>
      </c>
      <c r="B24">
        <v>9.7210000000000001</v>
      </c>
      <c r="C24" s="57">
        <v>31.6</v>
      </c>
    </row>
    <row r="25" spans="1:3">
      <c r="A25">
        <v>0.75889939095827574</v>
      </c>
      <c r="B25">
        <v>9.7210000000000001</v>
      </c>
      <c r="C25" s="57">
        <v>31.93</v>
      </c>
    </row>
    <row r="26" spans="1:3">
      <c r="A26">
        <v>0.80471644413196519</v>
      </c>
      <c r="B26">
        <v>11.321000000000002</v>
      </c>
      <c r="C26" s="57">
        <v>28.18</v>
      </c>
    </row>
    <row r="27" spans="1:3">
      <c r="A27">
        <v>0.82433637854312236</v>
      </c>
      <c r="B27">
        <v>10.920999999999999</v>
      </c>
      <c r="C27" s="57">
        <v>26.36</v>
      </c>
    </row>
    <row r="28" spans="1:3">
      <c r="A28">
        <v>0.87461255563360218</v>
      </c>
      <c r="B28">
        <v>11.521000000000001</v>
      </c>
      <c r="C28" s="57">
        <v>22.37</v>
      </c>
    </row>
    <row r="29" spans="1:3">
      <c r="A29">
        <v>0.89570145233083354</v>
      </c>
      <c r="B29">
        <v>16.721</v>
      </c>
      <c r="C29" s="57">
        <v>24.56</v>
      </c>
    </row>
    <row r="30" spans="1:3">
      <c r="A30">
        <v>0.90613644881686217</v>
      </c>
      <c r="B30">
        <v>15.221</v>
      </c>
      <c r="C30" s="57">
        <v>23.02</v>
      </c>
    </row>
    <row r="31" spans="1:3">
      <c r="A31">
        <v>0.92725310377159231</v>
      </c>
      <c r="B31">
        <v>14.521000000000001</v>
      </c>
      <c r="C31" s="57">
        <v>19.43</v>
      </c>
    </row>
    <row r="32" spans="1:3">
      <c r="A32">
        <v>0.96119419067717615</v>
      </c>
      <c r="B32">
        <v>16.721</v>
      </c>
      <c r="C32" s="57">
        <v>16.79</v>
      </c>
    </row>
    <row r="33" spans="1:3">
      <c r="A33">
        <v>0.97405610213157012</v>
      </c>
      <c r="B33">
        <v>18.721</v>
      </c>
      <c r="C33" s="24">
        <v>13.8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0763D-4A79-4C95-82E3-0F22AFACAD94}">
  <sheetPr codeName="Feuil20"/>
  <dimension ref="A1:B1125"/>
  <sheetViews>
    <sheetView workbookViewId="0">
      <selection activeCell="F29" sqref="F29"/>
    </sheetView>
  </sheetViews>
  <sheetFormatPr baseColWidth="10" defaultRowHeight="15"/>
  <cols>
    <col min="1" max="1" width="13.5703125" bestFit="1" customWidth="1"/>
  </cols>
  <sheetData>
    <row r="1" spans="1:2">
      <c r="A1" s="1">
        <v>2450629.8879999998</v>
      </c>
      <c r="B1">
        <v>20.2</v>
      </c>
    </row>
    <row r="2" spans="1:2">
      <c r="A2" s="1">
        <v>2450752.713</v>
      </c>
      <c r="B2">
        <v>16.3</v>
      </c>
    </row>
    <row r="3" spans="1:2">
      <c r="A3" s="1">
        <v>2450934.8560000001</v>
      </c>
      <c r="B3">
        <v>10.5</v>
      </c>
    </row>
    <row r="4" spans="1:2">
      <c r="A4" s="1">
        <v>2450981.966</v>
      </c>
      <c r="B4">
        <v>8.3000000000000007</v>
      </c>
    </row>
    <row r="5" spans="1:2">
      <c r="A5" s="1">
        <v>2451051.7549999999</v>
      </c>
      <c r="B5">
        <v>8</v>
      </c>
    </row>
    <row r="6" spans="1:2">
      <c r="A6" s="1">
        <v>2451106.7570000002</v>
      </c>
      <c r="B6">
        <v>10</v>
      </c>
    </row>
    <row r="7" spans="1:2">
      <c r="A7" s="1">
        <v>2451301.9950000001</v>
      </c>
      <c r="B7">
        <v>19.3</v>
      </c>
    </row>
    <row r="8" spans="1:2">
      <c r="A8" s="1">
        <v>2451346.94</v>
      </c>
      <c r="B8">
        <v>20.5</v>
      </c>
    </row>
    <row r="9" spans="1:2">
      <c r="A9" s="1">
        <v>2451362.9389999998</v>
      </c>
      <c r="B9">
        <v>22.3</v>
      </c>
    </row>
    <row r="10" spans="1:2">
      <c r="A10" s="1">
        <v>2457268.3711999999</v>
      </c>
      <c r="B10">
        <v>14.899999999999999</v>
      </c>
    </row>
    <row r="11" spans="1:2">
      <c r="A11" s="1">
        <v>2457283.3333000001</v>
      </c>
      <c r="B11">
        <v>15.3</v>
      </c>
    </row>
    <row r="12" spans="1:2">
      <c r="A12" s="1">
        <v>2457293.3262</v>
      </c>
      <c r="B12">
        <v>15</v>
      </c>
    </row>
    <row r="13" spans="1:2">
      <c r="A13" s="1">
        <v>2457322.3423000001</v>
      </c>
      <c r="B13">
        <v>20.399999999999999</v>
      </c>
    </row>
    <row r="14" spans="1:2">
      <c r="A14" s="1">
        <v>2457324.3210999998</v>
      </c>
      <c r="B14">
        <v>20.6</v>
      </c>
    </row>
    <row r="15" spans="1:2">
      <c r="A15" s="1">
        <v>2457353.3050000002</v>
      </c>
      <c r="B15">
        <v>22.4</v>
      </c>
    </row>
    <row r="16" spans="1:2">
      <c r="A16" s="1">
        <v>2457369.2683000001</v>
      </c>
      <c r="B16">
        <v>22.3</v>
      </c>
    </row>
    <row r="17" spans="1:2">
      <c r="A17" s="1">
        <v>2457383.2412</v>
      </c>
      <c r="B17">
        <v>21.5</v>
      </c>
    </row>
    <row r="18" spans="1:2">
      <c r="A18" s="1">
        <v>2457435.7289999998</v>
      </c>
      <c r="B18">
        <v>19</v>
      </c>
    </row>
    <row r="19" spans="1:2">
      <c r="A19" s="1">
        <v>2457495.5713999998</v>
      </c>
      <c r="B19">
        <v>18.3</v>
      </c>
    </row>
    <row r="20" spans="1:2">
      <c r="A20" s="1">
        <v>2457509.5386999999</v>
      </c>
      <c r="B20">
        <v>17.05</v>
      </c>
    </row>
    <row r="21" spans="1:2">
      <c r="A21" s="1">
        <v>2457548.4865000001</v>
      </c>
      <c r="B21">
        <v>17.5</v>
      </c>
    </row>
    <row r="22" spans="1:2">
      <c r="A22" s="1">
        <v>2457579.4369999999</v>
      </c>
      <c r="B22">
        <v>16.100000000000001</v>
      </c>
    </row>
    <row r="23" spans="1:2">
      <c r="A23" s="1">
        <v>2457592.4530000002</v>
      </c>
      <c r="B23">
        <v>14.899999999999999</v>
      </c>
    </row>
    <row r="24" spans="1:2">
      <c r="A24" s="1">
        <v>2457606.4942000001</v>
      </c>
      <c r="B24">
        <v>14</v>
      </c>
    </row>
    <row r="25" spans="1:2">
      <c r="A25" s="1">
        <v>2457623.4589</v>
      </c>
      <c r="B25">
        <v>14.02</v>
      </c>
    </row>
    <row r="26" spans="1:2">
      <c r="A26" s="1">
        <v>2457639.4166999999</v>
      </c>
      <c r="B26">
        <v>13.129999999999999</v>
      </c>
    </row>
    <row r="27" spans="1:2">
      <c r="A27" s="1">
        <v>2457657.3697000002</v>
      </c>
      <c r="B27">
        <v>10.7</v>
      </c>
    </row>
    <row r="28" spans="1:2">
      <c r="A28" s="1">
        <v>2457664.3308000001</v>
      </c>
      <c r="B28">
        <v>11</v>
      </c>
    </row>
    <row r="29" spans="1:2">
      <c r="A29" s="1">
        <v>2457691.2699000002</v>
      </c>
      <c r="B29">
        <v>10.8</v>
      </c>
    </row>
    <row r="30" spans="1:2">
      <c r="A30" s="1">
        <v>2457723.2936</v>
      </c>
      <c r="B30">
        <v>8.8000000000000007</v>
      </c>
    </row>
    <row r="31" spans="1:2">
      <c r="A31" s="1">
        <v>2457837.6518000001</v>
      </c>
      <c r="B31">
        <v>8.1000000000000014</v>
      </c>
    </row>
    <row r="32" spans="1:2">
      <c r="A32" s="1">
        <v>2457866.5671000001</v>
      </c>
      <c r="B32">
        <v>8</v>
      </c>
    </row>
    <row r="33" spans="1:2">
      <c r="A33" s="1">
        <v>2457900.4942000001</v>
      </c>
      <c r="B33">
        <v>8</v>
      </c>
    </row>
    <row r="34" spans="1:2">
      <c r="A34" s="1">
        <v>2457915.5613000002</v>
      </c>
      <c r="B34">
        <v>8</v>
      </c>
    </row>
    <row r="35" spans="1:2">
      <c r="A35" s="1">
        <v>2457954.6798999999</v>
      </c>
      <c r="B35">
        <v>9.6000000000000014</v>
      </c>
    </row>
    <row r="36" spans="1:2">
      <c r="A36" s="1">
        <v>2457971.4314000001</v>
      </c>
      <c r="B36">
        <v>9.1999999999999993</v>
      </c>
    </row>
    <row r="37" spans="1:2">
      <c r="A37" s="1">
        <v>2458014.3572</v>
      </c>
      <c r="B37">
        <v>9.8000000000000007</v>
      </c>
    </row>
    <row r="38" spans="1:2">
      <c r="A38" s="1">
        <v>2458032.3629000001</v>
      </c>
      <c r="B38">
        <v>15</v>
      </c>
    </row>
    <row r="39" spans="1:2">
      <c r="A39" s="1">
        <v>2458041.2722999998</v>
      </c>
      <c r="B39">
        <v>13.5</v>
      </c>
    </row>
    <row r="40" spans="1:2">
      <c r="A40" s="1">
        <v>2458059.3017000002</v>
      </c>
      <c r="B40">
        <v>12.8</v>
      </c>
    </row>
    <row r="41" spans="1:2">
      <c r="A41" s="1">
        <v>2458088.2806000002</v>
      </c>
      <c r="B41">
        <v>15</v>
      </c>
    </row>
    <row r="42" spans="1:2">
      <c r="A42" s="1">
        <v>2458099.2620999999</v>
      </c>
      <c r="B42">
        <v>17</v>
      </c>
    </row>
    <row r="43" spans="1:2">
      <c r="A43" s="1"/>
    </row>
    <row r="44" spans="1:2">
      <c r="A44" s="1"/>
    </row>
    <row r="45" spans="1:2">
      <c r="A45" s="1"/>
    </row>
    <row r="46" spans="1:2">
      <c r="A46" s="1"/>
    </row>
    <row r="47" spans="1:2">
      <c r="A47" s="1"/>
    </row>
    <row r="48" spans="1:2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1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31"/>
    </row>
    <row r="511" spans="1:1">
      <c r="A511" s="31"/>
    </row>
    <row r="512" spans="1:1">
      <c r="A512" s="31"/>
    </row>
    <row r="513" spans="1:1">
      <c r="A513" s="31"/>
    </row>
    <row r="514" spans="1:1">
      <c r="A514" s="31"/>
    </row>
    <row r="515" spans="1:1">
      <c r="A515" s="31"/>
    </row>
    <row r="516" spans="1:1">
      <c r="A516" s="31"/>
    </row>
    <row r="517" spans="1:1">
      <c r="A517" s="3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  <row r="971" spans="1:1">
      <c r="A971" s="1"/>
    </row>
    <row r="972" spans="1:1">
      <c r="A972" s="1"/>
    </row>
    <row r="973" spans="1:1">
      <c r="A973" s="1"/>
    </row>
    <row r="974" spans="1:1">
      <c r="A974" s="1"/>
    </row>
    <row r="975" spans="1:1">
      <c r="A975" s="1"/>
    </row>
    <row r="976" spans="1:1">
      <c r="A976" s="1"/>
    </row>
    <row r="977" spans="1:1">
      <c r="A977" s="1"/>
    </row>
    <row r="978" spans="1:1">
      <c r="A978" s="1"/>
    </row>
    <row r="979" spans="1:1">
      <c r="A979" s="1"/>
    </row>
    <row r="980" spans="1:1">
      <c r="A980" s="1"/>
    </row>
    <row r="981" spans="1:1">
      <c r="A981" s="1"/>
    </row>
    <row r="982" spans="1:1">
      <c r="A982" s="1"/>
    </row>
    <row r="983" spans="1:1">
      <c r="A983" s="1"/>
    </row>
    <row r="984" spans="1:1">
      <c r="A984" s="1"/>
    </row>
    <row r="985" spans="1:1">
      <c r="A985" s="1"/>
    </row>
    <row r="986" spans="1:1">
      <c r="A986" s="1"/>
    </row>
    <row r="987" spans="1:1">
      <c r="A987" s="1"/>
    </row>
    <row r="988" spans="1:1">
      <c r="A988" s="1"/>
    </row>
    <row r="989" spans="1:1">
      <c r="A989" s="1"/>
    </row>
    <row r="990" spans="1:1">
      <c r="A990" s="1"/>
    </row>
    <row r="991" spans="1:1">
      <c r="A991" s="1"/>
    </row>
    <row r="992" spans="1:1">
      <c r="A992" s="1"/>
    </row>
    <row r="993" spans="1:1">
      <c r="A993" s="1"/>
    </row>
    <row r="994" spans="1:1">
      <c r="A994" s="1"/>
    </row>
    <row r="995" spans="1:1">
      <c r="A995" s="1"/>
    </row>
    <row r="996" spans="1:1">
      <c r="A996" s="1"/>
    </row>
    <row r="997" spans="1:1">
      <c r="A997" s="1"/>
    </row>
    <row r="998" spans="1:1">
      <c r="A998" s="1"/>
    </row>
    <row r="999" spans="1:1">
      <c r="A999" s="1"/>
    </row>
    <row r="1000" spans="1:1">
      <c r="A1000" s="1"/>
    </row>
    <row r="1001" spans="1:1">
      <c r="A1001" s="1"/>
    </row>
    <row r="1002" spans="1:1">
      <c r="A1002" s="1"/>
    </row>
    <row r="1003" spans="1:1">
      <c r="A1003" s="1"/>
    </row>
    <row r="1004" spans="1:1">
      <c r="A1004" s="1"/>
    </row>
    <row r="1005" spans="1:1">
      <c r="A1005" s="1"/>
    </row>
    <row r="1006" spans="1:1">
      <c r="A1006" s="1"/>
    </row>
    <row r="1007" spans="1:1">
      <c r="A1007" s="1"/>
    </row>
    <row r="1008" spans="1:1">
      <c r="A1008" s="1"/>
    </row>
    <row r="1009" spans="1:1">
      <c r="A1009" s="1"/>
    </row>
    <row r="1010" spans="1:1">
      <c r="A1010" s="1"/>
    </row>
    <row r="1011" spans="1:1">
      <c r="A1011" s="1"/>
    </row>
    <row r="1012" spans="1:1">
      <c r="A1012" s="1"/>
    </row>
    <row r="1013" spans="1:1">
      <c r="A1013" s="1"/>
    </row>
    <row r="1014" spans="1:1">
      <c r="A1014" s="1"/>
    </row>
    <row r="1015" spans="1:1">
      <c r="A1015" s="1"/>
    </row>
    <row r="1016" spans="1:1">
      <c r="A1016" s="1"/>
    </row>
    <row r="1017" spans="1:1">
      <c r="A1017" s="1"/>
    </row>
    <row r="1018" spans="1:1">
      <c r="A1018" s="1"/>
    </row>
    <row r="1019" spans="1:1">
      <c r="A1019" s="1"/>
    </row>
    <row r="1020" spans="1:1">
      <c r="A1020" s="1"/>
    </row>
    <row r="1021" spans="1:1">
      <c r="A1021" s="1"/>
    </row>
    <row r="1022" spans="1:1">
      <c r="A1022" s="1"/>
    </row>
    <row r="1023" spans="1:1">
      <c r="A1023" s="1"/>
    </row>
    <row r="1024" spans="1:1">
      <c r="A1024" s="1"/>
    </row>
    <row r="1025" spans="1:1">
      <c r="A1025" s="1"/>
    </row>
    <row r="1026" spans="1:1">
      <c r="A1026" s="1"/>
    </row>
    <row r="1027" spans="1:1">
      <c r="A1027" s="1"/>
    </row>
    <row r="1028" spans="1:1">
      <c r="A1028" s="1"/>
    </row>
    <row r="1029" spans="1:1">
      <c r="A1029" s="1"/>
    </row>
    <row r="1030" spans="1:1">
      <c r="A1030" s="1"/>
    </row>
    <row r="1031" spans="1:1">
      <c r="A1031" s="1"/>
    </row>
    <row r="1032" spans="1:1">
      <c r="A1032" s="1"/>
    </row>
    <row r="1033" spans="1:1">
      <c r="A1033" s="1"/>
    </row>
    <row r="1034" spans="1:1">
      <c r="A1034" s="1"/>
    </row>
    <row r="1035" spans="1:1">
      <c r="A1035" s="1"/>
    </row>
    <row r="1036" spans="1:1">
      <c r="A1036" s="1"/>
    </row>
    <row r="1037" spans="1:1">
      <c r="A1037" s="1"/>
    </row>
    <row r="1038" spans="1:1">
      <c r="A1038" s="1"/>
    </row>
    <row r="1039" spans="1:1">
      <c r="A1039" s="1"/>
    </row>
    <row r="1040" spans="1:1">
      <c r="A1040" s="1"/>
    </row>
    <row r="1041" spans="1:1">
      <c r="A1041" s="1"/>
    </row>
    <row r="1042" spans="1:1">
      <c r="A1042" s="1"/>
    </row>
    <row r="1043" spans="1:1">
      <c r="A1043" s="1"/>
    </row>
    <row r="1044" spans="1:1">
      <c r="A1044" s="1"/>
    </row>
    <row r="1045" spans="1:1">
      <c r="A1045" s="1"/>
    </row>
    <row r="1046" spans="1:1">
      <c r="A1046" s="1"/>
    </row>
    <row r="1047" spans="1:1">
      <c r="A1047" s="1"/>
    </row>
    <row r="1048" spans="1:1">
      <c r="A1048" s="1"/>
    </row>
    <row r="1049" spans="1:1">
      <c r="A1049" s="1"/>
    </row>
    <row r="1050" spans="1:1">
      <c r="A1050" s="1"/>
    </row>
    <row r="1051" spans="1:1">
      <c r="A1051" s="1"/>
    </row>
    <row r="1052" spans="1:1">
      <c r="A1052" s="1"/>
    </row>
    <row r="1053" spans="1:1">
      <c r="A1053" s="1"/>
    </row>
    <row r="1054" spans="1:1">
      <c r="A1054" s="1"/>
    </row>
    <row r="1055" spans="1:1">
      <c r="A1055" s="1"/>
    </row>
    <row r="1056" spans="1:1">
      <c r="A1056" s="1"/>
    </row>
    <row r="1057" spans="1:1">
      <c r="A1057" s="1"/>
    </row>
    <row r="1058" spans="1:1">
      <c r="A1058" s="1"/>
    </row>
    <row r="1059" spans="1:1">
      <c r="A1059" s="1"/>
    </row>
    <row r="1060" spans="1:1">
      <c r="A1060" s="1"/>
    </row>
    <row r="1061" spans="1:1">
      <c r="A1061" s="1"/>
    </row>
    <row r="1062" spans="1:1">
      <c r="A1062" s="1"/>
    </row>
    <row r="1063" spans="1:1">
      <c r="A1063" s="1"/>
    </row>
    <row r="1064" spans="1:1">
      <c r="A1064" s="1"/>
    </row>
    <row r="1065" spans="1:1">
      <c r="A1065" s="1"/>
    </row>
    <row r="1066" spans="1:1">
      <c r="A1066" s="1"/>
    </row>
    <row r="1067" spans="1:1">
      <c r="A1067" s="1"/>
    </row>
    <row r="1068" spans="1:1">
      <c r="A1068" s="1"/>
    </row>
    <row r="1069" spans="1:1">
      <c r="A1069" s="1"/>
    </row>
    <row r="1070" spans="1:1">
      <c r="A1070" s="1"/>
    </row>
    <row r="1071" spans="1:1">
      <c r="A1071" s="1"/>
    </row>
    <row r="1072" spans="1:1">
      <c r="A1072" s="1"/>
    </row>
    <row r="1073" spans="1:1">
      <c r="A1073" s="1"/>
    </row>
    <row r="1074" spans="1:1">
      <c r="A1074" s="1"/>
    </row>
    <row r="1075" spans="1:1">
      <c r="A1075" s="1"/>
    </row>
    <row r="1076" spans="1:1">
      <c r="A1076" s="1"/>
    </row>
    <row r="1077" spans="1:1">
      <c r="A1077" s="1"/>
    </row>
    <row r="1078" spans="1:1">
      <c r="A1078" s="1"/>
    </row>
    <row r="1079" spans="1:1">
      <c r="A1079" s="1"/>
    </row>
    <row r="1080" spans="1:1">
      <c r="A1080" s="1"/>
    </row>
    <row r="1081" spans="1:1">
      <c r="A1081" s="1"/>
    </row>
    <row r="1082" spans="1:1">
      <c r="A1082" s="1"/>
    </row>
    <row r="1083" spans="1:1">
      <c r="A1083" s="1"/>
    </row>
    <row r="1084" spans="1:1">
      <c r="A1084" s="1"/>
    </row>
    <row r="1085" spans="1:1">
      <c r="A1085" s="1"/>
    </row>
    <row r="1086" spans="1:1">
      <c r="A1086" s="1"/>
    </row>
    <row r="1087" spans="1:1">
      <c r="A1087" s="1"/>
    </row>
    <row r="1088" spans="1:1">
      <c r="A1088" s="1"/>
    </row>
    <row r="1089" spans="1:1">
      <c r="A1089" s="1"/>
    </row>
    <row r="1090" spans="1:1">
      <c r="A1090" s="1"/>
    </row>
    <row r="1091" spans="1:1">
      <c r="A1091" s="1"/>
    </row>
    <row r="1092" spans="1:1">
      <c r="A1092" s="1"/>
    </row>
    <row r="1093" spans="1:1">
      <c r="A1093" s="1"/>
    </row>
    <row r="1094" spans="1:1">
      <c r="A1094" s="1"/>
    </row>
    <row r="1095" spans="1:1">
      <c r="A1095" s="1"/>
    </row>
    <row r="1096" spans="1:1">
      <c r="A1096" s="1"/>
    </row>
    <row r="1097" spans="1:1">
      <c r="A1097" s="1"/>
    </row>
    <row r="1098" spans="1:1">
      <c r="A1098" s="1"/>
    </row>
    <row r="1099" spans="1:1">
      <c r="A1099" s="1"/>
    </row>
    <row r="1100" spans="1:1">
      <c r="A1100" s="1"/>
    </row>
    <row r="1101" spans="1:1">
      <c r="A1101" s="1"/>
    </row>
    <row r="1102" spans="1:1">
      <c r="A1102" s="1"/>
    </row>
    <row r="1103" spans="1:1">
      <c r="A1103" s="1"/>
    </row>
    <row r="1104" spans="1:1">
      <c r="A1104" s="1"/>
    </row>
    <row r="1105" spans="1:1">
      <c r="A1105" s="1"/>
    </row>
    <row r="1106" spans="1:1">
      <c r="A1106" s="1"/>
    </row>
    <row r="1107" spans="1:1">
      <c r="A1107" s="1"/>
    </row>
    <row r="1108" spans="1:1">
      <c r="A1108" s="1"/>
    </row>
    <row r="1109" spans="1:1">
      <c r="A1109" s="1"/>
    </row>
    <row r="1110" spans="1:1">
      <c r="A1110" s="1"/>
    </row>
    <row r="1111" spans="1:1">
      <c r="A1111" s="1"/>
    </row>
    <row r="1112" spans="1:1">
      <c r="A1112" s="1"/>
    </row>
    <row r="1113" spans="1:1">
      <c r="A1113" s="1"/>
    </row>
    <row r="1114" spans="1:1">
      <c r="A1114" s="1"/>
    </row>
    <row r="1115" spans="1:1">
      <c r="A1115" s="1"/>
    </row>
    <row r="1116" spans="1:1">
      <c r="A1116" s="1"/>
    </row>
    <row r="1117" spans="1:1">
      <c r="A1117" s="1"/>
    </row>
    <row r="1118" spans="1:1">
      <c r="A1118" s="1"/>
    </row>
    <row r="1119" spans="1:1">
      <c r="A1119" s="1"/>
    </row>
    <row r="1120" spans="1:1">
      <c r="A1120" s="1"/>
    </row>
    <row r="1121" spans="1:1">
      <c r="A1121" s="1"/>
    </row>
    <row r="1122" spans="1:1">
      <c r="A1122" s="1"/>
    </row>
    <row r="1123" spans="1:1">
      <c r="A1123" s="1"/>
    </row>
    <row r="1124" spans="1:1">
      <c r="A1124" s="1"/>
    </row>
    <row r="1125" spans="1:1">
      <c r="A1125" s="1"/>
    </row>
  </sheetData>
  <sortState xmlns:xlrd2="http://schemas.microsoft.com/office/spreadsheetml/2017/richdata2" ref="A1:B1137">
    <sortCondition ref="A1:A113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B23CB-80EB-4D33-9BFE-7149C5729890}">
  <sheetPr codeName="Feuil30"/>
  <dimension ref="A1:B1154"/>
  <sheetViews>
    <sheetView workbookViewId="0">
      <selection activeCell="E16" sqref="E16"/>
    </sheetView>
  </sheetViews>
  <sheetFormatPr baseColWidth="10" defaultRowHeight="15"/>
  <cols>
    <col min="1" max="1" width="13.5703125" bestFit="1" customWidth="1"/>
  </cols>
  <sheetData>
    <row r="1" spans="1:2">
      <c r="A1" s="1">
        <v>2445517.9789999998</v>
      </c>
      <c r="B1">
        <v>20.6</v>
      </c>
    </row>
    <row r="2" spans="1:2">
      <c r="A2" s="1">
        <v>2445662.5619999999</v>
      </c>
      <c r="B2">
        <v>16</v>
      </c>
    </row>
    <row r="3" spans="1:2">
      <c r="A3" s="1">
        <v>2445840.8659999999</v>
      </c>
      <c r="B3">
        <v>10.8</v>
      </c>
    </row>
    <row r="4" spans="1:2">
      <c r="A4" s="1">
        <v>2445871.7999999998</v>
      </c>
      <c r="B4">
        <v>9.6</v>
      </c>
    </row>
    <row r="5" spans="1:2">
      <c r="A5" s="1">
        <v>2445950.75</v>
      </c>
      <c r="B5">
        <v>9.6999999999999993</v>
      </c>
    </row>
    <row r="6" spans="1:2">
      <c r="A6" s="1">
        <v>2446249.7769999998</v>
      </c>
      <c r="B6">
        <v>21.6</v>
      </c>
    </row>
    <row r="7" spans="1:2">
      <c r="A7" s="1">
        <v>2446282.6839999999</v>
      </c>
      <c r="B7">
        <v>22.4</v>
      </c>
    </row>
    <row r="8" spans="1:2">
      <c r="A8" s="1">
        <v>2446362.6269999999</v>
      </c>
      <c r="B8">
        <v>21.5</v>
      </c>
    </row>
    <row r="9" spans="1:2">
      <c r="A9" s="1">
        <v>2446564.8280000002</v>
      </c>
      <c r="B9">
        <v>12</v>
      </c>
    </row>
    <row r="10" spans="1:2">
      <c r="A10" s="1">
        <v>2446600.9160000002</v>
      </c>
      <c r="B10">
        <v>9.6999999999999993</v>
      </c>
    </row>
    <row r="11" spans="1:2">
      <c r="A11" s="1">
        <v>2446656.6919999998</v>
      </c>
      <c r="B11">
        <v>8.1</v>
      </c>
    </row>
    <row r="12" spans="1:2">
      <c r="A12" s="1">
        <v>2446712.5950000002</v>
      </c>
      <c r="B12">
        <v>10</v>
      </c>
    </row>
    <row r="13" spans="1:2">
      <c r="A13" s="1">
        <v>2446751.5929999999</v>
      </c>
      <c r="B13">
        <v>7.6</v>
      </c>
    </row>
    <row r="14" spans="1:2">
      <c r="A14" s="1">
        <v>2446786.5529999998</v>
      </c>
      <c r="B14">
        <v>10.4</v>
      </c>
    </row>
    <row r="15" spans="1:2">
      <c r="A15" s="1">
        <v>2446804.54</v>
      </c>
      <c r="B15">
        <v>8.9</v>
      </c>
    </row>
    <row r="16" spans="1:2">
      <c r="A16" s="1">
        <v>2446878.9810000001</v>
      </c>
      <c r="B16">
        <v>12.2</v>
      </c>
    </row>
    <row r="17" spans="1:2">
      <c r="A17" s="1">
        <v>2446907.94</v>
      </c>
      <c r="B17">
        <v>12.1</v>
      </c>
    </row>
    <row r="18" spans="1:2">
      <c r="A18" s="1">
        <v>2446928.906</v>
      </c>
      <c r="B18">
        <v>14.5</v>
      </c>
    </row>
    <row r="19" spans="1:2">
      <c r="A19" s="1">
        <v>2446948.844</v>
      </c>
      <c r="B19">
        <v>15.6</v>
      </c>
    </row>
    <row r="20" spans="1:2">
      <c r="A20" s="1">
        <v>2446983.7089999998</v>
      </c>
      <c r="B20">
        <v>15.8</v>
      </c>
    </row>
    <row r="21" spans="1:2">
      <c r="A21" s="1">
        <v>2447070.66</v>
      </c>
      <c r="B21">
        <v>20.7</v>
      </c>
    </row>
    <row r="22" spans="1:2">
      <c r="A22" s="1">
        <v>2447095.574</v>
      </c>
      <c r="B22">
        <v>22.3</v>
      </c>
    </row>
    <row r="23" spans="1:2">
      <c r="A23" s="1">
        <v>2447347.7760000001</v>
      </c>
      <c r="B23">
        <v>15</v>
      </c>
    </row>
    <row r="24" spans="1:2">
      <c r="A24" s="1">
        <v>2447393.7080000001</v>
      </c>
      <c r="B24">
        <v>14.9</v>
      </c>
    </row>
    <row r="25" spans="1:2">
      <c r="A25" s="1">
        <v>2447432.6209999998</v>
      </c>
      <c r="B25">
        <v>11</v>
      </c>
    </row>
    <row r="26" spans="1:2">
      <c r="A26" s="1">
        <v>2447466.5830000001</v>
      </c>
      <c r="B26">
        <v>12.6</v>
      </c>
    </row>
    <row r="27" spans="1:2">
      <c r="A27" s="1">
        <v>2447722.889</v>
      </c>
      <c r="B27">
        <v>11</v>
      </c>
    </row>
    <row r="28" spans="1:2">
      <c r="A28" s="1">
        <v>2447801.639</v>
      </c>
      <c r="B28">
        <v>16.100000000000001</v>
      </c>
    </row>
    <row r="29" spans="1:2">
      <c r="A29" s="1">
        <v>2447830.608</v>
      </c>
      <c r="B29">
        <v>16.899999999999999</v>
      </c>
    </row>
    <row r="30" spans="1:2">
      <c r="A30" s="1">
        <v>2450629.8879999998</v>
      </c>
      <c r="B30">
        <v>20.2</v>
      </c>
    </row>
    <row r="31" spans="1:2">
      <c r="A31" s="1">
        <v>2450752.713</v>
      </c>
      <c r="B31">
        <v>16.3</v>
      </c>
    </row>
    <row r="32" spans="1:2">
      <c r="A32" s="1">
        <v>2450934.8560000001</v>
      </c>
      <c r="B32">
        <v>10.5</v>
      </c>
    </row>
    <row r="33" spans="1:2">
      <c r="A33" s="1">
        <v>2450981.966</v>
      </c>
      <c r="B33">
        <v>8.3000000000000007</v>
      </c>
    </row>
    <row r="34" spans="1:2">
      <c r="A34" s="1">
        <v>2451051.7549999999</v>
      </c>
      <c r="B34">
        <v>8</v>
      </c>
    </row>
    <row r="35" spans="1:2">
      <c r="A35" s="1">
        <v>2451106.7570000002</v>
      </c>
      <c r="B35">
        <v>10</v>
      </c>
    </row>
    <row r="36" spans="1:2">
      <c r="A36" s="1">
        <v>2451301.9950000001</v>
      </c>
      <c r="B36">
        <v>19.3</v>
      </c>
    </row>
    <row r="37" spans="1:2">
      <c r="A37" s="1">
        <v>2451346.94</v>
      </c>
      <c r="B37">
        <v>20.5</v>
      </c>
    </row>
    <row r="38" spans="1:2">
      <c r="A38" s="1">
        <v>2451362.9389999998</v>
      </c>
      <c r="B38">
        <v>22.3</v>
      </c>
    </row>
    <row r="39" spans="1:2">
      <c r="A39" s="1">
        <v>2457268.3711999999</v>
      </c>
      <c r="B39">
        <v>14.899999999999999</v>
      </c>
    </row>
    <row r="40" spans="1:2">
      <c r="A40" s="1">
        <v>2457283.3333000001</v>
      </c>
      <c r="B40">
        <v>15.3</v>
      </c>
    </row>
    <row r="41" spans="1:2">
      <c r="A41" s="1">
        <v>2457293.3262</v>
      </c>
      <c r="B41">
        <v>15</v>
      </c>
    </row>
    <row r="42" spans="1:2">
      <c r="A42" s="1">
        <v>2457322.3423000001</v>
      </c>
      <c r="B42">
        <v>20.399999999999999</v>
      </c>
    </row>
    <row r="43" spans="1:2">
      <c r="A43" s="1">
        <v>2457324.3210999998</v>
      </c>
      <c r="B43">
        <v>20.6</v>
      </c>
    </row>
    <row r="44" spans="1:2">
      <c r="A44" s="1">
        <v>2457353.3050000002</v>
      </c>
      <c r="B44">
        <v>22.4</v>
      </c>
    </row>
    <row r="45" spans="1:2">
      <c r="A45" s="1">
        <v>2457369.2683000001</v>
      </c>
      <c r="B45">
        <v>22.3</v>
      </c>
    </row>
    <row r="46" spans="1:2">
      <c r="A46" s="1">
        <v>2457383.2412</v>
      </c>
      <c r="B46">
        <v>21.5</v>
      </c>
    </row>
    <row r="47" spans="1:2">
      <c r="A47" s="1">
        <v>2457435.7289999998</v>
      </c>
      <c r="B47">
        <v>19</v>
      </c>
    </row>
    <row r="48" spans="1:2">
      <c r="A48" s="1">
        <v>2457495.5713999998</v>
      </c>
      <c r="B48">
        <v>18.3</v>
      </c>
    </row>
    <row r="49" spans="1:2">
      <c r="A49" s="1">
        <v>2457509.5386999999</v>
      </c>
      <c r="B49">
        <v>17.05</v>
      </c>
    </row>
    <row r="50" spans="1:2">
      <c r="A50" s="1">
        <v>2457548.4865000001</v>
      </c>
      <c r="B50">
        <v>17.5</v>
      </c>
    </row>
    <row r="51" spans="1:2">
      <c r="A51" s="1">
        <v>2457579.4369999999</v>
      </c>
      <c r="B51">
        <v>16.100000000000001</v>
      </c>
    </row>
    <row r="52" spans="1:2">
      <c r="A52" s="1">
        <v>2457592.4530000002</v>
      </c>
      <c r="B52">
        <v>14.899999999999999</v>
      </c>
    </row>
    <row r="53" spans="1:2">
      <c r="A53" s="1">
        <v>2457606.4942000001</v>
      </c>
      <c r="B53">
        <v>14</v>
      </c>
    </row>
    <row r="54" spans="1:2">
      <c r="A54" s="1">
        <v>2457623.4589</v>
      </c>
      <c r="B54">
        <v>14.02</v>
      </c>
    </row>
    <row r="55" spans="1:2">
      <c r="A55" s="1">
        <v>2457639.4166999999</v>
      </c>
      <c r="B55">
        <v>13.129999999999999</v>
      </c>
    </row>
    <row r="56" spans="1:2">
      <c r="A56" s="1">
        <v>2457657.3697000002</v>
      </c>
      <c r="B56">
        <v>10.7</v>
      </c>
    </row>
    <row r="57" spans="1:2">
      <c r="A57" s="1">
        <v>2457664.3308000001</v>
      </c>
      <c r="B57">
        <v>11</v>
      </c>
    </row>
    <row r="58" spans="1:2">
      <c r="A58" s="1">
        <v>2457691.2699000002</v>
      </c>
      <c r="B58">
        <v>10.8</v>
      </c>
    </row>
    <row r="59" spans="1:2">
      <c r="A59" s="1">
        <v>2457723.2936</v>
      </c>
      <c r="B59">
        <v>8.8000000000000007</v>
      </c>
    </row>
    <row r="60" spans="1:2">
      <c r="A60" s="1">
        <v>2457837.6518000001</v>
      </c>
      <c r="B60">
        <v>8.1000000000000014</v>
      </c>
    </row>
    <row r="61" spans="1:2">
      <c r="A61" s="1">
        <v>2457866.5671000001</v>
      </c>
      <c r="B61">
        <v>8</v>
      </c>
    </row>
    <row r="62" spans="1:2">
      <c r="A62" s="1">
        <v>2457900.4942000001</v>
      </c>
      <c r="B62">
        <v>8</v>
      </c>
    </row>
    <row r="63" spans="1:2">
      <c r="A63" s="1">
        <v>2457915.5613000002</v>
      </c>
      <c r="B63">
        <v>8</v>
      </c>
    </row>
    <row r="64" spans="1:2">
      <c r="A64" s="1">
        <v>2457954.6798999999</v>
      </c>
      <c r="B64">
        <v>9.6000000000000014</v>
      </c>
    </row>
    <row r="65" spans="1:2">
      <c r="A65" s="1">
        <v>2457971.4314000001</v>
      </c>
      <c r="B65">
        <v>9.1999999999999993</v>
      </c>
    </row>
    <row r="66" spans="1:2">
      <c r="A66" s="1">
        <v>2458014.3572</v>
      </c>
      <c r="B66">
        <v>9.8000000000000007</v>
      </c>
    </row>
    <row r="67" spans="1:2">
      <c r="A67" s="1">
        <v>2458032.3629000001</v>
      </c>
      <c r="B67">
        <v>15</v>
      </c>
    </row>
    <row r="68" spans="1:2">
      <c r="A68" s="1">
        <v>2458041.2722999998</v>
      </c>
      <c r="B68">
        <v>13.5</v>
      </c>
    </row>
    <row r="69" spans="1:2">
      <c r="A69" s="1">
        <v>2458059.3017000002</v>
      </c>
      <c r="B69">
        <v>12.8</v>
      </c>
    </row>
    <row r="70" spans="1:2">
      <c r="A70" s="1">
        <v>2458088.2806000002</v>
      </c>
      <c r="B70">
        <v>15</v>
      </c>
    </row>
    <row r="71" spans="1:2">
      <c r="A71" s="1">
        <v>2458099.2620999999</v>
      </c>
      <c r="B71">
        <v>17</v>
      </c>
    </row>
    <row r="72" spans="1:2">
      <c r="A72" s="1"/>
    </row>
    <row r="73" spans="1:2">
      <c r="A73" s="1"/>
    </row>
    <row r="74" spans="1:2">
      <c r="A74" s="1"/>
    </row>
    <row r="75" spans="1:2">
      <c r="A75" s="1"/>
    </row>
    <row r="76" spans="1:2">
      <c r="A76" s="1"/>
    </row>
    <row r="77" spans="1:2">
      <c r="A77" s="1"/>
    </row>
    <row r="78" spans="1:2">
      <c r="A78" s="1"/>
    </row>
    <row r="79" spans="1:2">
      <c r="A79" s="1"/>
    </row>
    <row r="80" spans="1:2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1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31"/>
    </row>
    <row r="540" spans="1:1">
      <c r="A540" s="31"/>
    </row>
    <row r="541" spans="1:1">
      <c r="A541" s="31"/>
    </row>
    <row r="542" spans="1:1">
      <c r="A542" s="31"/>
    </row>
    <row r="543" spans="1:1">
      <c r="A543" s="31"/>
    </row>
    <row r="544" spans="1:1">
      <c r="A544" s="31"/>
    </row>
    <row r="545" spans="1:1">
      <c r="A545" s="31"/>
    </row>
    <row r="546" spans="1:1">
      <c r="A546" s="3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  <row r="971" spans="1:1">
      <c r="A971" s="1"/>
    </row>
    <row r="972" spans="1:1">
      <c r="A972" s="1"/>
    </row>
    <row r="973" spans="1:1">
      <c r="A973" s="1"/>
    </row>
    <row r="974" spans="1:1">
      <c r="A974" s="1"/>
    </row>
    <row r="975" spans="1:1">
      <c r="A975" s="1"/>
    </row>
    <row r="976" spans="1:1">
      <c r="A976" s="1"/>
    </row>
    <row r="977" spans="1:1">
      <c r="A977" s="1"/>
    </row>
    <row r="978" spans="1:1">
      <c r="A978" s="1"/>
    </row>
    <row r="979" spans="1:1">
      <c r="A979" s="1"/>
    </row>
    <row r="980" spans="1:1">
      <c r="A980" s="1"/>
    </row>
    <row r="981" spans="1:1">
      <c r="A981" s="1"/>
    </row>
    <row r="982" spans="1:1">
      <c r="A982" s="1"/>
    </row>
    <row r="983" spans="1:1">
      <c r="A983" s="1"/>
    </row>
    <row r="984" spans="1:1">
      <c r="A984" s="1"/>
    </row>
    <row r="985" spans="1:1">
      <c r="A985" s="1"/>
    </row>
    <row r="986" spans="1:1">
      <c r="A986" s="1"/>
    </row>
    <row r="987" spans="1:1">
      <c r="A987" s="1"/>
    </row>
    <row r="988" spans="1:1">
      <c r="A988" s="1"/>
    </row>
    <row r="989" spans="1:1">
      <c r="A989" s="1"/>
    </row>
    <row r="990" spans="1:1">
      <c r="A990" s="1"/>
    </row>
    <row r="991" spans="1:1">
      <c r="A991" s="1"/>
    </row>
    <row r="992" spans="1:1">
      <c r="A992" s="1"/>
    </row>
    <row r="993" spans="1:1">
      <c r="A993" s="1"/>
    </row>
    <row r="994" spans="1:1">
      <c r="A994" s="1"/>
    </row>
    <row r="995" spans="1:1">
      <c r="A995" s="1"/>
    </row>
    <row r="996" spans="1:1">
      <c r="A996" s="1"/>
    </row>
    <row r="997" spans="1:1">
      <c r="A997" s="1"/>
    </row>
    <row r="998" spans="1:1">
      <c r="A998" s="1"/>
    </row>
    <row r="999" spans="1:1">
      <c r="A999" s="1"/>
    </row>
    <row r="1000" spans="1:1">
      <c r="A1000" s="1"/>
    </row>
    <row r="1001" spans="1:1">
      <c r="A1001" s="1"/>
    </row>
    <row r="1002" spans="1:1">
      <c r="A1002" s="1"/>
    </row>
    <row r="1003" spans="1:1">
      <c r="A1003" s="1"/>
    </row>
    <row r="1004" spans="1:1">
      <c r="A1004" s="1"/>
    </row>
    <row r="1005" spans="1:1">
      <c r="A1005" s="1"/>
    </row>
    <row r="1006" spans="1:1">
      <c r="A1006" s="1"/>
    </row>
    <row r="1007" spans="1:1">
      <c r="A1007" s="1"/>
    </row>
    <row r="1008" spans="1:1">
      <c r="A1008" s="1"/>
    </row>
    <row r="1009" spans="1:1">
      <c r="A1009" s="1"/>
    </row>
    <row r="1010" spans="1:1">
      <c r="A1010" s="1"/>
    </row>
    <row r="1011" spans="1:1">
      <c r="A1011" s="1"/>
    </row>
    <row r="1012" spans="1:1">
      <c r="A1012" s="1"/>
    </row>
    <row r="1013" spans="1:1">
      <c r="A1013" s="1"/>
    </row>
    <row r="1014" spans="1:1">
      <c r="A1014" s="1"/>
    </row>
    <row r="1015" spans="1:1">
      <c r="A1015" s="1"/>
    </row>
    <row r="1016" spans="1:1">
      <c r="A1016" s="1"/>
    </row>
    <row r="1017" spans="1:1">
      <c r="A1017" s="1"/>
    </row>
    <row r="1018" spans="1:1">
      <c r="A1018" s="1"/>
    </row>
    <row r="1019" spans="1:1">
      <c r="A1019" s="1"/>
    </row>
    <row r="1020" spans="1:1">
      <c r="A1020" s="1"/>
    </row>
    <row r="1021" spans="1:1">
      <c r="A1021" s="1"/>
    </row>
    <row r="1022" spans="1:1">
      <c r="A1022" s="1"/>
    </row>
    <row r="1023" spans="1:1">
      <c r="A1023" s="1"/>
    </row>
    <row r="1024" spans="1:1">
      <c r="A1024" s="1"/>
    </row>
    <row r="1025" spans="1:1">
      <c r="A1025" s="1"/>
    </row>
    <row r="1026" spans="1:1">
      <c r="A1026" s="1"/>
    </row>
    <row r="1027" spans="1:1">
      <c r="A1027" s="1"/>
    </row>
    <row r="1028" spans="1:1">
      <c r="A1028" s="1"/>
    </row>
    <row r="1029" spans="1:1">
      <c r="A1029" s="1"/>
    </row>
    <row r="1030" spans="1:1">
      <c r="A1030" s="1"/>
    </row>
    <row r="1031" spans="1:1">
      <c r="A1031" s="1"/>
    </row>
    <row r="1032" spans="1:1">
      <c r="A1032" s="1"/>
    </row>
    <row r="1033" spans="1:1">
      <c r="A1033" s="1"/>
    </row>
    <row r="1034" spans="1:1">
      <c r="A1034" s="1"/>
    </row>
    <row r="1035" spans="1:1">
      <c r="A1035" s="1"/>
    </row>
    <row r="1036" spans="1:1">
      <c r="A1036" s="1"/>
    </row>
    <row r="1037" spans="1:1">
      <c r="A1037" s="1"/>
    </row>
    <row r="1038" spans="1:1">
      <c r="A1038" s="1"/>
    </row>
    <row r="1039" spans="1:1">
      <c r="A1039" s="1"/>
    </row>
    <row r="1040" spans="1:1">
      <c r="A1040" s="1"/>
    </row>
    <row r="1041" spans="1:1">
      <c r="A1041" s="1"/>
    </row>
    <row r="1042" spans="1:1">
      <c r="A1042" s="1"/>
    </row>
    <row r="1043" spans="1:1">
      <c r="A1043" s="1"/>
    </row>
    <row r="1044" spans="1:1">
      <c r="A1044" s="1"/>
    </row>
    <row r="1045" spans="1:1">
      <c r="A1045" s="1"/>
    </row>
    <row r="1046" spans="1:1">
      <c r="A1046" s="1"/>
    </row>
    <row r="1047" spans="1:1">
      <c r="A1047" s="1"/>
    </row>
    <row r="1048" spans="1:1">
      <c r="A1048" s="1"/>
    </row>
    <row r="1049" spans="1:1">
      <c r="A1049" s="1"/>
    </row>
    <row r="1050" spans="1:1">
      <c r="A1050" s="1"/>
    </row>
    <row r="1051" spans="1:1">
      <c r="A1051" s="1"/>
    </row>
    <row r="1052" spans="1:1">
      <c r="A1052" s="1"/>
    </row>
    <row r="1053" spans="1:1">
      <c r="A1053" s="1"/>
    </row>
    <row r="1054" spans="1:1">
      <c r="A1054" s="1"/>
    </row>
    <row r="1055" spans="1:1">
      <c r="A1055" s="1"/>
    </row>
    <row r="1056" spans="1:1">
      <c r="A1056" s="1"/>
    </row>
    <row r="1057" spans="1:1">
      <c r="A1057" s="1"/>
    </row>
    <row r="1058" spans="1:1">
      <c r="A1058" s="1"/>
    </row>
    <row r="1059" spans="1:1">
      <c r="A1059" s="1"/>
    </row>
    <row r="1060" spans="1:1">
      <c r="A1060" s="1"/>
    </row>
    <row r="1061" spans="1:1">
      <c r="A1061" s="1"/>
    </row>
    <row r="1062" spans="1:1">
      <c r="A1062" s="1"/>
    </row>
    <row r="1063" spans="1:1">
      <c r="A1063" s="1"/>
    </row>
    <row r="1064" spans="1:1">
      <c r="A1064" s="1"/>
    </row>
    <row r="1065" spans="1:1">
      <c r="A1065" s="1"/>
    </row>
    <row r="1066" spans="1:1">
      <c r="A1066" s="1"/>
    </row>
    <row r="1067" spans="1:1">
      <c r="A1067" s="1"/>
    </row>
    <row r="1068" spans="1:1">
      <c r="A1068" s="1"/>
    </row>
    <row r="1069" spans="1:1">
      <c r="A1069" s="1"/>
    </row>
    <row r="1070" spans="1:1">
      <c r="A1070" s="1"/>
    </row>
    <row r="1071" spans="1:1">
      <c r="A1071" s="1"/>
    </row>
    <row r="1072" spans="1:1">
      <c r="A1072" s="1"/>
    </row>
    <row r="1073" spans="1:1">
      <c r="A1073" s="1"/>
    </row>
    <row r="1074" spans="1:1">
      <c r="A1074" s="1"/>
    </row>
    <row r="1075" spans="1:1">
      <c r="A1075" s="1"/>
    </row>
    <row r="1076" spans="1:1">
      <c r="A1076" s="1"/>
    </row>
    <row r="1077" spans="1:1">
      <c r="A1077" s="1"/>
    </row>
    <row r="1078" spans="1:1">
      <c r="A1078" s="1"/>
    </row>
    <row r="1079" spans="1:1">
      <c r="A1079" s="1"/>
    </row>
    <row r="1080" spans="1:1">
      <c r="A1080" s="1"/>
    </row>
    <row r="1081" spans="1:1">
      <c r="A1081" s="1"/>
    </row>
    <row r="1082" spans="1:1">
      <c r="A1082" s="1"/>
    </row>
    <row r="1083" spans="1:1">
      <c r="A1083" s="1"/>
    </row>
    <row r="1084" spans="1:1">
      <c r="A1084" s="1"/>
    </row>
    <row r="1085" spans="1:1">
      <c r="A1085" s="1"/>
    </row>
    <row r="1086" spans="1:1">
      <c r="A1086" s="1"/>
    </row>
    <row r="1087" spans="1:1">
      <c r="A1087" s="1"/>
    </row>
    <row r="1088" spans="1:1">
      <c r="A1088" s="1"/>
    </row>
    <row r="1089" spans="1:1">
      <c r="A1089" s="1"/>
    </row>
    <row r="1090" spans="1:1">
      <c r="A1090" s="1"/>
    </row>
    <row r="1091" spans="1:1">
      <c r="A1091" s="1"/>
    </row>
    <row r="1092" spans="1:1">
      <c r="A1092" s="1"/>
    </row>
    <row r="1093" spans="1:1">
      <c r="A1093" s="1"/>
    </row>
    <row r="1094" spans="1:1">
      <c r="A1094" s="1"/>
    </row>
    <row r="1095" spans="1:1">
      <c r="A1095" s="1"/>
    </row>
    <row r="1096" spans="1:1">
      <c r="A1096" s="1"/>
    </row>
    <row r="1097" spans="1:1">
      <c r="A1097" s="1"/>
    </row>
    <row r="1098" spans="1:1">
      <c r="A1098" s="1"/>
    </row>
    <row r="1099" spans="1:1">
      <c r="A1099" s="1"/>
    </row>
    <row r="1100" spans="1:1">
      <c r="A1100" s="1"/>
    </row>
    <row r="1101" spans="1:1">
      <c r="A1101" s="1"/>
    </row>
    <row r="1102" spans="1:1">
      <c r="A1102" s="1"/>
    </row>
    <row r="1103" spans="1:1">
      <c r="A1103" s="1"/>
    </row>
    <row r="1104" spans="1:1">
      <c r="A1104" s="1"/>
    </row>
    <row r="1105" spans="1:1">
      <c r="A1105" s="1"/>
    </row>
    <row r="1106" spans="1:1">
      <c r="A1106" s="1"/>
    </row>
    <row r="1107" spans="1:1">
      <c r="A1107" s="1"/>
    </row>
    <row r="1108" spans="1:1">
      <c r="A1108" s="1"/>
    </row>
    <row r="1109" spans="1:1">
      <c r="A1109" s="1"/>
    </row>
    <row r="1110" spans="1:1">
      <c r="A1110" s="1"/>
    </row>
    <row r="1111" spans="1:1">
      <c r="A1111" s="1"/>
    </row>
    <row r="1112" spans="1:1">
      <c r="A1112" s="1"/>
    </row>
    <row r="1113" spans="1:1">
      <c r="A1113" s="1"/>
    </row>
    <row r="1114" spans="1:1">
      <c r="A1114" s="1"/>
    </row>
    <row r="1115" spans="1:1">
      <c r="A1115" s="1"/>
    </row>
    <row r="1116" spans="1:1">
      <c r="A1116" s="1"/>
    </row>
    <row r="1117" spans="1:1">
      <c r="A1117" s="1"/>
    </row>
    <row r="1118" spans="1:1">
      <c r="A1118" s="1"/>
    </row>
    <row r="1119" spans="1:1">
      <c r="A1119" s="1"/>
    </row>
    <row r="1120" spans="1:1">
      <c r="A1120" s="1"/>
    </row>
    <row r="1121" spans="1:1">
      <c r="A1121" s="1"/>
    </row>
    <row r="1122" spans="1:1">
      <c r="A1122" s="1"/>
    </row>
    <row r="1123" spans="1:1">
      <c r="A1123" s="1"/>
    </row>
    <row r="1124" spans="1:1">
      <c r="A1124" s="1"/>
    </row>
    <row r="1125" spans="1:1">
      <c r="A1125" s="1"/>
    </row>
    <row r="1126" spans="1:1">
      <c r="A1126" s="1"/>
    </row>
    <row r="1127" spans="1:1">
      <c r="A1127" s="1"/>
    </row>
    <row r="1128" spans="1:1">
      <c r="A1128" s="1"/>
    </row>
    <row r="1129" spans="1:1">
      <c r="A1129" s="1"/>
    </row>
    <row r="1130" spans="1:1">
      <c r="A1130" s="1"/>
    </row>
    <row r="1131" spans="1:1">
      <c r="A1131" s="1"/>
    </row>
    <row r="1132" spans="1:1">
      <c r="A1132" s="1"/>
    </row>
    <row r="1133" spans="1:1">
      <c r="A1133" s="1"/>
    </row>
    <row r="1134" spans="1:1">
      <c r="A1134" s="1"/>
    </row>
    <row r="1135" spans="1:1">
      <c r="A1135" s="1"/>
    </row>
    <row r="1136" spans="1:1">
      <c r="A1136" s="1"/>
    </row>
    <row r="1137" spans="1:1">
      <c r="A1137" s="1"/>
    </row>
    <row r="1138" spans="1:1">
      <c r="A1138" s="1"/>
    </row>
    <row r="1139" spans="1:1">
      <c r="A1139" s="1"/>
    </row>
    <row r="1140" spans="1:1">
      <c r="A1140" s="1"/>
    </row>
    <row r="1141" spans="1:1">
      <c r="A1141" s="1"/>
    </row>
    <row r="1142" spans="1:1">
      <c r="A1142" s="1"/>
    </row>
    <row r="1143" spans="1:1">
      <c r="A1143" s="1"/>
    </row>
    <row r="1144" spans="1:1">
      <c r="A1144" s="1"/>
    </row>
    <row r="1145" spans="1:1">
      <c r="A1145" s="1"/>
    </row>
    <row r="1146" spans="1:1">
      <c r="A1146" s="1"/>
    </row>
    <row r="1147" spans="1:1">
      <c r="A1147" s="1"/>
    </row>
    <row r="1148" spans="1:1">
      <c r="A1148" s="1"/>
    </row>
    <row r="1149" spans="1:1">
      <c r="A1149" s="1"/>
    </row>
    <row r="1150" spans="1:1">
      <c r="A1150" s="1"/>
    </row>
    <row r="1151" spans="1:1">
      <c r="A1151" s="1"/>
    </row>
    <row r="1152" spans="1:1">
      <c r="A1152" s="1"/>
    </row>
    <row r="1153" spans="1:1">
      <c r="A1153" s="1"/>
    </row>
    <row r="1154" spans="1:1">
      <c r="A115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3:Q231"/>
  <sheetViews>
    <sheetView showGridLines="0" tabSelected="1" topLeftCell="A208" workbookViewId="0">
      <selection activeCell="F222" sqref="F222"/>
    </sheetView>
  </sheetViews>
  <sheetFormatPr baseColWidth="10" defaultRowHeight="15"/>
  <cols>
    <col min="3" max="3" width="11.85546875" bestFit="1" customWidth="1"/>
    <col min="5" max="5" width="13" bestFit="1" customWidth="1"/>
  </cols>
  <sheetData>
    <row r="3" spans="5:13">
      <c r="M3" t="s">
        <v>28</v>
      </c>
    </row>
    <row r="16" spans="5:13">
      <c r="E16" s="22"/>
    </row>
    <row r="21" spans="2:13">
      <c r="C21" t="s">
        <v>5</v>
      </c>
    </row>
    <row r="24" spans="2:13" ht="15.75">
      <c r="B24" s="6">
        <v>43</v>
      </c>
      <c r="C24" s="7">
        <v>41762</v>
      </c>
      <c r="D24" s="8">
        <v>7.2222222222222229E-2</v>
      </c>
      <c r="E24" s="9">
        <v>2456780.5750000002</v>
      </c>
      <c r="F24" s="10" t="s">
        <v>59</v>
      </c>
      <c r="G24" s="10" t="s">
        <v>60</v>
      </c>
      <c r="H24" s="10" t="s">
        <v>61</v>
      </c>
      <c r="I24" s="11">
        <v>985</v>
      </c>
      <c r="J24" s="12">
        <v>4000</v>
      </c>
      <c r="K24" s="2"/>
      <c r="L24" s="1">
        <f t="shared" ref="L24:L87" si="0">+((E24-JD0)/P)-INT((E24-JD0)/P)</f>
        <v>0.50336729913350453</v>
      </c>
    </row>
    <row r="25" spans="2:13" ht="15.75">
      <c r="B25" s="6">
        <v>44</v>
      </c>
      <c r="C25" s="7">
        <v>41764</v>
      </c>
      <c r="D25" s="8">
        <v>0.13263888888888889</v>
      </c>
      <c r="E25" s="9">
        <v>2456782.64</v>
      </c>
      <c r="F25" s="10" t="s">
        <v>62</v>
      </c>
      <c r="G25" s="10" t="s">
        <v>63</v>
      </c>
      <c r="H25" s="10" t="s">
        <v>4</v>
      </c>
      <c r="I25" s="11">
        <v>617</v>
      </c>
      <c r="J25" s="12">
        <v>3745</v>
      </c>
      <c r="K25" s="2"/>
      <c r="L25" s="1">
        <f t="shared" si="0"/>
        <v>0.50578589833699894</v>
      </c>
    </row>
    <row r="26" spans="2:13" ht="15.75">
      <c r="B26" s="6">
        <v>45</v>
      </c>
      <c r="C26" s="7">
        <v>41789</v>
      </c>
      <c r="D26" s="8">
        <v>0.99930555555555556</v>
      </c>
      <c r="E26" s="9">
        <v>2456808.503</v>
      </c>
      <c r="F26" s="10" t="s">
        <v>59</v>
      </c>
      <c r="G26" s="10" t="s">
        <v>60</v>
      </c>
      <c r="H26" s="10" t="s">
        <v>61</v>
      </c>
      <c r="I26" s="11">
        <v>997</v>
      </c>
      <c r="J26" s="12">
        <v>4001</v>
      </c>
      <c r="K26" s="2"/>
      <c r="L26" s="1">
        <f t="shared" si="0"/>
        <v>0.5360775357226828</v>
      </c>
    </row>
    <row r="27" spans="2:13" ht="15.75">
      <c r="B27" s="6">
        <v>46</v>
      </c>
      <c r="C27" s="7">
        <v>41790</v>
      </c>
      <c r="D27" s="8">
        <v>0.13472222222222222</v>
      </c>
      <c r="E27" s="9">
        <v>2456808.6529999999</v>
      </c>
      <c r="F27" s="10" t="s">
        <v>64</v>
      </c>
      <c r="G27" s="10" t="s">
        <v>65</v>
      </c>
      <c r="H27" s="10" t="s">
        <v>66</v>
      </c>
      <c r="I27" s="11">
        <v>1662</v>
      </c>
      <c r="J27" s="12">
        <v>4013</v>
      </c>
      <c r="K27" s="2"/>
      <c r="L27" s="1">
        <f t="shared" si="0"/>
        <v>0.53625322089474636</v>
      </c>
    </row>
    <row r="28" spans="2:13" ht="15.75">
      <c r="B28" s="6">
        <v>47</v>
      </c>
      <c r="C28" s="7">
        <v>41827</v>
      </c>
      <c r="D28" s="8">
        <v>1.7361111111111112E-2</v>
      </c>
      <c r="E28" s="9">
        <v>2456845.5249999999</v>
      </c>
      <c r="F28" s="10" t="s">
        <v>67</v>
      </c>
      <c r="G28" s="10" t="s">
        <v>68</v>
      </c>
      <c r="H28" s="10" t="s">
        <v>69</v>
      </c>
      <c r="I28" s="11"/>
      <c r="J28" s="12">
        <v>3708</v>
      </c>
      <c r="K28" s="2"/>
      <c r="L28" s="1">
        <f t="shared" si="0"/>
        <v>0.57943897868342376</v>
      </c>
    </row>
    <row r="29" spans="2:13" ht="15.75">
      <c r="B29" s="6">
        <v>49</v>
      </c>
      <c r="C29" s="7">
        <v>41840</v>
      </c>
      <c r="D29" s="8">
        <v>0.14861111111111111</v>
      </c>
      <c r="E29" s="9">
        <v>2456858.665</v>
      </c>
      <c r="F29" s="10" t="s">
        <v>70</v>
      </c>
      <c r="G29" s="10" t="s">
        <v>71</v>
      </c>
      <c r="H29" s="10" t="s">
        <v>72</v>
      </c>
      <c r="I29" s="11">
        <v>574</v>
      </c>
      <c r="J29" s="12">
        <v>3804</v>
      </c>
      <c r="K29" s="2"/>
      <c r="L29" s="1">
        <f t="shared" si="0"/>
        <v>0.59482899976579873</v>
      </c>
    </row>
    <row r="30" spans="2:13" ht="15.75">
      <c r="B30" s="6">
        <v>49</v>
      </c>
      <c r="C30" s="7">
        <v>41844</v>
      </c>
      <c r="D30" s="8">
        <v>0.9</v>
      </c>
      <c r="E30" s="9">
        <v>2456863.4070000001</v>
      </c>
      <c r="F30" s="10" t="s">
        <v>59</v>
      </c>
      <c r="G30" s="10" t="s">
        <v>60</v>
      </c>
      <c r="H30" s="10" t="s">
        <v>16</v>
      </c>
      <c r="I30" s="11">
        <v>978</v>
      </c>
      <c r="J30" s="12">
        <v>4000</v>
      </c>
      <c r="K30" s="3"/>
      <c r="L30" s="1">
        <f t="shared" si="0"/>
        <v>0.60038299367547765</v>
      </c>
      <c r="M30" s="4"/>
    </row>
    <row r="31" spans="2:13" ht="15.75">
      <c r="B31" s="6">
        <v>50</v>
      </c>
      <c r="C31" s="7">
        <v>41863</v>
      </c>
      <c r="D31" s="8">
        <v>0.18055555555555555</v>
      </c>
      <c r="E31" s="9">
        <v>2456881.6949999998</v>
      </c>
      <c r="F31" s="10" t="s">
        <v>70</v>
      </c>
      <c r="G31" s="10" t="s">
        <v>71</v>
      </c>
      <c r="H31" s="10" t="s">
        <v>72</v>
      </c>
      <c r="I31" s="11">
        <v>579</v>
      </c>
      <c r="J31" s="12">
        <v>3701</v>
      </c>
      <c r="K31" s="3"/>
      <c r="L31" s="1">
        <f t="shared" si="0"/>
        <v>0.62180252986628304</v>
      </c>
      <c r="M31" s="4"/>
    </row>
    <row r="32" spans="2:13" ht="15.75">
      <c r="B32" s="6">
        <v>51</v>
      </c>
      <c r="C32" s="7">
        <v>41871</v>
      </c>
      <c r="D32" s="8">
        <v>0.98958333333333337</v>
      </c>
      <c r="E32" s="9">
        <v>2456890.5040000002</v>
      </c>
      <c r="F32" s="10" t="s">
        <v>62</v>
      </c>
      <c r="G32" s="10" t="s">
        <v>63</v>
      </c>
      <c r="H32" s="10" t="s">
        <v>4</v>
      </c>
      <c r="I32" s="11">
        <v>655</v>
      </c>
      <c r="J32" s="12">
        <v>3709</v>
      </c>
      <c r="K32" s="3"/>
      <c r="L32" s="1">
        <f t="shared" si="0"/>
        <v>0.63211993441109371</v>
      </c>
      <c r="M32" s="4"/>
    </row>
    <row r="33" spans="2:13" ht="15.75">
      <c r="B33" s="6">
        <v>52</v>
      </c>
      <c r="C33" s="7">
        <v>41884</v>
      </c>
      <c r="D33" s="8">
        <v>0.82777777777777783</v>
      </c>
      <c r="E33" s="9">
        <v>2456903.335</v>
      </c>
      <c r="F33" s="10" t="s">
        <v>59</v>
      </c>
      <c r="G33" s="10" t="s">
        <v>60</v>
      </c>
      <c r="H33" s="10" t="s">
        <v>16</v>
      </c>
      <c r="I33" s="11">
        <v>1153</v>
      </c>
      <c r="J33" s="12">
        <v>4001</v>
      </c>
      <c r="K33" s="3"/>
      <c r="L33" s="1">
        <f t="shared" si="0"/>
        <v>0.64714804403837434</v>
      </c>
      <c r="M33" s="4"/>
    </row>
    <row r="34" spans="2:13" ht="15.75">
      <c r="B34" s="6">
        <v>53</v>
      </c>
      <c r="C34" s="7">
        <v>41901</v>
      </c>
      <c r="D34" s="8">
        <v>2.7083333333333334E-2</v>
      </c>
      <c r="E34" s="9">
        <v>2456919.5490000001</v>
      </c>
      <c r="F34" s="10" t="s">
        <v>67</v>
      </c>
      <c r="G34" s="10" t="s">
        <v>68</v>
      </c>
      <c r="H34" s="10" t="s">
        <v>73</v>
      </c>
      <c r="I34" s="11">
        <v>510</v>
      </c>
      <c r="J34" s="12">
        <v>3743</v>
      </c>
      <c r="K34" s="2"/>
      <c r="L34" s="1">
        <f t="shared" si="0"/>
        <v>0.66613843991580879</v>
      </c>
    </row>
    <row r="35" spans="2:13" ht="15.75">
      <c r="B35" s="6">
        <v>54</v>
      </c>
      <c r="C35" s="7">
        <v>41903</v>
      </c>
      <c r="D35" s="8">
        <v>0.79583333333333339</v>
      </c>
      <c r="E35" s="9">
        <v>2456922.3029999998</v>
      </c>
      <c r="F35" s="10" t="s">
        <v>59</v>
      </c>
      <c r="G35" s="10" t="s">
        <v>60</v>
      </c>
      <c r="H35" s="10" t="s">
        <v>16</v>
      </c>
      <c r="I35" s="11">
        <v>1191</v>
      </c>
      <c r="J35" s="12">
        <v>4001</v>
      </c>
      <c r="K35" s="2"/>
      <c r="L35" s="1">
        <f t="shared" si="0"/>
        <v>0.66936401967655357</v>
      </c>
    </row>
    <row r="36" spans="2:13" ht="15.75">
      <c r="B36" s="6">
        <v>55</v>
      </c>
      <c r="C36" s="7">
        <v>41908</v>
      </c>
      <c r="D36" s="8">
        <v>4.8611111111111112E-3</v>
      </c>
      <c r="E36" s="9">
        <v>2456926.5159999998</v>
      </c>
      <c r="F36" s="10" t="s">
        <v>62</v>
      </c>
      <c r="G36" s="10" t="s">
        <v>63</v>
      </c>
      <c r="H36" s="10" t="s">
        <v>4</v>
      </c>
      <c r="I36" s="11">
        <v>628</v>
      </c>
      <c r="J36" s="12">
        <v>3837</v>
      </c>
      <c r="K36" s="3"/>
      <c r="L36" s="1">
        <f t="shared" si="0"/>
        <v>0.67429843054559413</v>
      </c>
      <c r="M36" s="4"/>
    </row>
    <row r="37" spans="2:13" ht="15.75">
      <c r="B37" s="6">
        <v>56</v>
      </c>
      <c r="C37" s="7">
        <v>41931</v>
      </c>
      <c r="D37" s="8">
        <v>0.96319444444444446</v>
      </c>
      <c r="E37" s="9">
        <v>2456950.477</v>
      </c>
      <c r="F37" s="10" t="s">
        <v>67</v>
      </c>
      <c r="G37" s="10" t="s">
        <v>68</v>
      </c>
      <c r="H37" s="10" t="s">
        <v>73</v>
      </c>
      <c r="I37" s="11">
        <v>505</v>
      </c>
      <c r="J37" s="12">
        <v>3743</v>
      </c>
      <c r="K37" s="5"/>
      <c r="L37" s="1">
        <f t="shared" si="0"/>
        <v>0.70236237994841488</v>
      </c>
      <c r="M37" s="2"/>
    </row>
    <row r="38" spans="2:13" ht="15.75">
      <c r="B38" s="6">
        <v>57</v>
      </c>
      <c r="C38" s="7">
        <v>41939</v>
      </c>
      <c r="D38" s="8">
        <v>0.73958333333333337</v>
      </c>
      <c r="E38" s="9">
        <v>2456958.247</v>
      </c>
      <c r="F38" s="10" t="s">
        <v>59</v>
      </c>
      <c r="G38" s="10" t="s">
        <v>60</v>
      </c>
      <c r="H38" s="10" t="s">
        <v>16</v>
      </c>
      <c r="I38" s="11">
        <v>829</v>
      </c>
      <c r="J38" s="12">
        <v>3602</v>
      </c>
      <c r="L38" s="1">
        <f t="shared" si="0"/>
        <v>0.71146287186691737</v>
      </c>
      <c r="M38" s="2"/>
    </row>
    <row r="39" spans="2:13" ht="15.75">
      <c r="B39" s="6">
        <v>58</v>
      </c>
      <c r="C39" s="7">
        <v>41945</v>
      </c>
      <c r="D39" s="8">
        <v>0.8979166666666667</v>
      </c>
      <c r="E39" s="9">
        <v>2456964.412</v>
      </c>
      <c r="F39" s="10" t="s">
        <v>67</v>
      </c>
      <c r="G39" s="10" t="s">
        <v>68</v>
      </c>
      <c r="H39" s="10" t="s">
        <v>73</v>
      </c>
      <c r="I39" s="11">
        <v>492</v>
      </c>
      <c r="J39" s="12">
        <v>3740</v>
      </c>
      <c r="L39" s="1">
        <f t="shared" si="0"/>
        <v>0.71868353244320815</v>
      </c>
      <c r="M39" s="2"/>
    </row>
    <row r="40" spans="2:13" ht="15.75">
      <c r="B40" s="6">
        <v>59</v>
      </c>
      <c r="C40" s="7">
        <v>41955</v>
      </c>
      <c r="D40" s="8">
        <v>0.72361111111111109</v>
      </c>
      <c r="E40" s="9">
        <v>2456974.2349999999</v>
      </c>
      <c r="F40" s="10" t="s">
        <v>59</v>
      </c>
      <c r="G40" s="10" t="s">
        <v>60</v>
      </c>
      <c r="H40" s="10" t="s">
        <v>16</v>
      </c>
      <c r="I40" s="11">
        <v>1072</v>
      </c>
      <c r="J40" s="12">
        <v>4001</v>
      </c>
      <c r="L40" s="1">
        <f t="shared" si="0"/>
        <v>0.73018856875131277</v>
      </c>
      <c r="M40" s="2"/>
    </row>
    <row r="41" spans="2:13" ht="15.75">
      <c r="B41" s="6">
        <v>60</v>
      </c>
      <c r="C41" s="7">
        <v>41972</v>
      </c>
      <c r="D41" s="8">
        <v>0.73541666666666661</v>
      </c>
      <c r="E41" s="9">
        <v>2456991.2370000002</v>
      </c>
      <c r="F41" s="10" t="s">
        <v>59</v>
      </c>
      <c r="G41" s="10" t="s">
        <v>60</v>
      </c>
      <c r="H41" s="10" t="s">
        <v>16</v>
      </c>
      <c r="I41" s="11">
        <v>901</v>
      </c>
      <c r="J41" s="12">
        <v>3108</v>
      </c>
      <c r="L41" s="1">
        <f t="shared" si="0"/>
        <v>0.75010189740009281</v>
      </c>
      <c r="M41" s="2"/>
    </row>
    <row r="42" spans="2:13" ht="15.75">
      <c r="B42" s="6">
        <v>61</v>
      </c>
      <c r="C42" s="7">
        <v>41985</v>
      </c>
      <c r="D42" s="8">
        <v>0.84861111111111109</v>
      </c>
      <c r="E42" s="9">
        <v>2457004.3590000002</v>
      </c>
      <c r="F42" s="10" t="s">
        <v>67</v>
      </c>
      <c r="G42" s="10" t="s">
        <v>68</v>
      </c>
      <c r="H42" s="10" t="s">
        <v>73</v>
      </c>
      <c r="I42" s="11">
        <v>600</v>
      </c>
      <c r="J42" s="12">
        <v>3740</v>
      </c>
      <c r="L42" s="1">
        <f t="shared" si="0"/>
        <v>0.76547083626162049</v>
      </c>
      <c r="M42" s="2"/>
    </row>
    <row r="43" spans="2:13" ht="15.75">
      <c r="B43" s="6">
        <v>62</v>
      </c>
      <c r="C43" s="7">
        <v>41997</v>
      </c>
      <c r="D43" s="8">
        <v>0.28263888888888888</v>
      </c>
      <c r="E43" s="9">
        <v>2457015.79</v>
      </c>
      <c r="F43" s="10" t="s">
        <v>67</v>
      </c>
      <c r="G43" s="10" t="s">
        <v>68</v>
      </c>
      <c r="H43" s="10" t="s">
        <v>73</v>
      </c>
      <c r="I43" s="11">
        <v>600</v>
      </c>
      <c r="J43" s="12">
        <v>3742</v>
      </c>
      <c r="L43" s="1">
        <f t="shared" si="0"/>
        <v>0.77885921761541255</v>
      </c>
      <c r="M43" s="2"/>
    </row>
    <row r="44" spans="2:13" ht="15.75">
      <c r="B44" s="6">
        <v>63</v>
      </c>
      <c r="C44" s="7">
        <v>41998</v>
      </c>
      <c r="D44" s="8">
        <v>0.70138888888888884</v>
      </c>
      <c r="E44" s="9">
        <v>2457017.2149999999</v>
      </c>
      <c r="F44" s="10" t="s">
        <v>59</v>
      </c>
      <c r="G44" s="10" t="s">
        <v>60</v>
      </c>
      <c r="H44" s="10" t="s">
        <v>16</v>
      </c>
      <c r="I44" s="11">
        <v>909</v>
      </c>
      <c r="J44" s="12">
        <v>4000</v>
      </c>
      <c r="L44" s="1">
        <f t="shared" si="0"/>
        <v>0.78052822675082112</v>
      </c>
      <c r="M44" s="2"/>
    </row>
    <row r="45" spans="2:13" ht="15.75">
      <c r="B45" s="6">
        <v>64</v>
      </c>
      <c r="C45" s="7">
        <v>42012</v>
      </c>
      <c r="D45" s="8">
        <v>0.73819444444444438</v>
      </c>
      <c r="E45" s="9">
        <v>2457031.253</v>
      </c>
      <c r="F45" s="10" t="s">
        <v>74</v>
      </c>
      <c r="G45" s="10" t="s">
        <v>75</v>
      </c>
      <c r="H45" s="10" t="s">
        <v>76</v>
      </c>
      <c r="I45" s="11">
        <v>1000</v>
      </c>
      <c r="J45" s="12">
        <v>3800</v>
      </c>
      <c r="L45" s="1">
        <f t="shared" si="0"/>
        <v>0.79697001639731369</v>
      </c>
      <c r="M45" s="2"/>
    </row>
    <row r="46" spans="2:13" ht="15.75">
      <c r="B46" s="2">
        <v>65</v>
      </c>
      <c r="C46" s="13">
        <v>42049</v>
      </c>
      <c r="D46" s="14">
        <v>0.14267361111111113</v>
      </c>
      <c r="E46" s="2">
        <v>2457067.6532000001</v>
      </c>
      <c r="F46" s="2" t="s">
        <v>67</v>
      </c>
      <c r="G46" s="2" t="s">
        <v>68</v>
      </c>
      <c r="H46" s="2" t="s">
        <v>77</v>
      </c>
      <c r="I46" s="2">
        <v>534</v>
      </c>
      <c r="J46" s="12">
        <v>3660</v>
      </c>
      <c r="L46" s="1">
        <f t="shared" si="0"/>
        <v>0.83960318575785919</v>
      </c>
      <c r="M46" s="2"/>
    </row>
    <row r="47" spans="2:13" ht="15.75">
      <c r="B47" s="2">
        <v>66</v>
      </c>
      <c r="C47" s="13">
        <v>42053</v>
      </c>
      <c r="D47" s="14">
        <v>0.18854166666666669</v>
      </c>
      <c r="E47" s="2">
        <v>2457071.6990999999</v>
      </c>
      <c r="F47" s="2" t="s">
        <v>59</v>
      </c>
      <c r="G47" s="2" t="s">
        <v>60</v>
      </c>
      <c r="H47" s="2" t="s">
        <v>16</v>
      </c>
      <c r="I47" s="2">
        <v>1101</v>
      </c>
      <c r="J47" s="12">
        <v>4000</v>
      </c>
      <c r="L47" s="1">
        <f t="shared" si="0"/>
        <v>0.84434188334487459</v>
      </c>
      <c r="M47" s="2"/>
    </row>
    <row r="48" spans="2:13" ht="15.75">
      <c r="B48" s="2">
        <v>67</v>
      </c>
      <c r="C48" s="13">
        <v>42063</v>
      </c>
      <c r="D48" s="14">
        <v>0.17932870370370371</v>
      </c>
      <c r="E48" s="2">
        <v>2457081.6864</v>
      </c>
      <c r="F48" s="2" t="s">
        <v>59</v>
      </c>
      <c r="G48" s="2" t="s">
        <v>60</v>
      </c>
      <c r="H48" s="2" t="s">
        <v>16</v>
      </c>
      <c r="I48" s="2">
        <v>1020</v>
      </c>
      <c r="J48" s="12">
        <v>4001</v>
      </c>
      <c r="L48" s="1">
        <f t="shared" si="0"/>
        <v>0.85603935347857529</v>
      </c>
      <c r="M48" s="2"/>
    </row>
    <row r="49" spans="2:13" ht="15.75">
      <c r="B49" s="2">
        <v>68</v>
      </c>
      <c r="C49" s="13">
        <v>42087</v>
      </c>
      <c r="D49" s="14">
        <v>2.9537037037037039E-2</v>
      </c>
      <c r="E49" s="2">
        <v>2457105.5520000001</v>
      </c>
      <c r="F49" s="2" t="s">
        <v>67</v>
      </c>
      <c r="G49" s="2" t="s">
        <v>68</v>
      </c>
      <c r="H49" s="2" t="s">
        <v>17</v>
      </c>
      <c r="I49" s="2">
        <v>3718</v>
      </c>
      <c r="J49" s="12">
        <v>6233</v>
      </c>
      <c r="L49" s="1">
        <f t="shared" si="0"/>
        <v>0.8839915671119023</v>
      </c>
      <c r="M49" s="2"/>
    </row>
    <row r="50" spans="2:13" ht="15.75">
      <c r="B50" s="2">
        <v>69</v>
      </c>
      <c r="C50" s="13">
        <v>42092</v>
      </c>
      <c r="D50" s="14">
        <v>5.6018518518518523E-2</v>
      </c>
      <c r="E50" s="2">
        <v>2457110.5838000001</v>
      </c>
      <c r="F50" s="2" t="s">
        <v>67</v>
      </c>
      <c r="G50" s="2" t="s">
        <v>68</v>
      </c>
      <c r="H50" s="2" t="s">
        <v>17</v>
      </c>
      <c r="I50" s="2">
        <v>2946</v>
      </c>
      <c r="J50" s="12">
        <v>5371</v>
      </c>
      <c r="L50" s="1">
        <f t="shared" si="0"/>
        <v>0.88988498477411326</v>
      </c>
      <c r="M50" s="2"/>
    </row>
    <row r="51" spans="2:13" ht="15.75">
      <c r="B51" s="15">
        <v>70</v>
      </c>
      <c r="C51" s="16">
        <v>42136</v>
      </c>
      <c r="D51" s="17">
        <v>8.2314814814814813E-2</v>
      </c>
      <c r="E51" s="15">
        <v>2457154.6038000002</v>
      </c>
      <c r="F51" s="15" t="s">
        <v>78</v>
      </c>
      <c r="G51" s="18" t="s">
        <v>79</v>
      </c>
      <c r="H51" s="15" t="s">
        <v>80</v>
      </c>
      <c r="I51" s="15">
        <v>989</v>
      </c>
      <c r="J51" s="12">
        <v>3795</v>
      </c>
      <c r="L51" s="1">
        <f t="shared" si="0"/>
        <v>0.94144272663405815</v>
      </c>
      <c r="M51" s="2"/>
    </row>
    <row r="52" spans="2:13" ht="15.75">
      <c r="B52" s="18">
        <v>71</v>
      </c>
      <c r="C52" s="19">
        <v>42136</v>
      </c>
      <c r="D52" s="20">
        <v>8.2314814814814813E-2</v>
      </c>
      <c r="E52" s="18">
        <v>2457154.6038000002</v>
      </c>
      <c r="F52" s="18" t="s">
        <v>78</v>
      </c>
      <c r="G52" s="18" t="s">
        <v>79</v>
      </c>
      <c r="H52" s="18" t="s">
        <v>80</v>
      </c>
      <c r="I52" s="18">
        <v>989</v>
      </c>
      <c r="J52" s="12">
        <v>3794</v>
      </c>
      <c r="L52" s="1">
        <f t="shared" si="0"/>
        <v>0.94144272663405815</v>
      </c>
      <c r="M52" s="2"/>
    </row>
    <row r="53" spans="2:13" ht="15.75">
      <c r="B53" s="18">
        <v>72</v>
      </c>
      <c r="C53" s="19">
        <v>42140</v>
      </c>
      <c r="D53" s="20">
        <v>5.6828703703703708E-2</v>
      </c>
      <c r="E53" s="18">
        <v>2457158.5776999998</v>
      </c>
      <c r="F53" s="18" t="s">
        <v>78</v>
      </c>
      <c r="G53" s="18" t="s">
        <v>79</v>
      </c>
      <c r="H53" s="18" t="s">
        <v>80</v>
      </c>
      <c r="I53" s="18">
        <v>964</v>
      </c>
      <c r="J53" s="12">
        <v>3731</v>
      </c>
      <c r="L53" s="1">
        <f t="shared" si="0"/>
        <v>0.94609709533824216</v>
      </c>
      <c r="M53" s="2"/>
    </row>
    <row r="54" spans="2:13" ht="15.75">
      <c r="B54" s="18">
        <v>73</v>
      </c>
      <c r="C54" s="19">
        <v>42149</v>
      </c>
      <c r="D54" s="20">
        <v>0.77417824074074071</v>
      </c>
      <c r="E54" s="18">
        <v>2457168.2949999999</v>
      </c>
      <c r="F54" s="18" t="s">
        <v>81</v>
      </c>
      <c r="G54" s="18" t="s">
        <v>82</v>
      </c>
      <c r="H54" s="18" t="s">
        <v>83</v>
      </c>
      <c r="I54" s="18">
        <v>14775</v>
      </c>
      <c r="J54" s="12">
        <v>6500</v>
      </c>
      <c r="L54" s="1">
        <f t="shared" si="0"/>
        <v>0.95747833216201172</v>
      </c>
      <c r="M54" s="2"/>
    </row>
    <row r="55" spans="2:13" ht="15.75">
      <c r="B55" s="18">
        <v>74</v>
      </c>
      <c r="C55" s="19">
        <v>42149</v>
      </c>
      <c r="D55" s="20">
        <v>0.77417824074074071</v>
      </c>
      <c r="E55" s="18">
        <v>2457168.2949999999</v>
      </c>
      <c r="F55" s="18" t="s">
        <v>81</v>
      </c>
      <c r="G55" s="18" t="s">
        <v>82</v>
      </c>
      <c r="H55" s="18" t="s">
        <v>83</v>
      </c>
      <c r="I55" s="18">
        <v>14775</v>
      </c>
      <c r="J55" s="12">
        <v>6500</v>
      </c>
      <c r="L55" s="1">
        <f t="shared" si="0"/>
        <v>0.95747833216201172</v>
      </c>
      <c r="M55" s="2"/>
    </row>
    <row r="56" spans="2:13" ht="15.75">
      <c r="B56" s="18">
        <v>75</v>
      </c>
      <c r="C56" s="19">
        <v>42162</v>
      </c>
      <c r="D56" s="20">
        <v>6.0648148148148145E-3</v>
      </c>
      <c r="E56" s="18">
        <v>2457180.5164999999</v>
      </c>
      <c r="F56" s="18" t="s">
        <v>67</v>
      </c>
      <c r="G56" s="18" t="s">
        <v>68</v>
      </c>
      <c r="H56" s="18" t="s">
        <v>18</v>
      </c>
      <c r="I56" s="18">
        <v>10802</v>
      </c>
      <c r="J56" s="12">
        <v>6511</v>
      </c>
      <c r="L56" s="1">
        <f t="shared" si="0"/>
        <v>0.97179257437328559</v>
      </c>
      <c r="M56" s="2"/>
    </row>
    <row r="57" spans="2:13" ht="15.75">
      <c r="B57" s="18">
        <v>76</v>
      </c>
      <c r="C57" s="19">
        <v>42162</v>
      </c>
      <c r="D57" s="20">
        <v>0.92879629629629623</v>
      </c>
      <c r="E57" s="18">
        <v>2457181.4553</v>
      </c>
      <c r="F57" s="18" t="s">
        <v>74</v>
      </c>
      <c r="G57" s="18" t="s">
        <v>75</v>
      </c>
      <c r="H57" s="18" t="s">
        <v>76</v>
      </c>
      <c r="I57" s="18">
        <v>802</v>
      </c>
      <c r="J57" s="12">
        <v>3900</v>
      </c>
      <c r="L57" s="1">
        <f t="shared" si="0"/>
        <v>0.97289212930432356</v>
      </c>
      <c r="M57" s="2"/>
    </row>
    <row r="58" spans="2:13" ht="15.75">
      <c r="B58" s="18">
        <v>77</v>
      </c>
      <c r="C58" s="19">
        <v>42162</v>
      </c>
      <c r="D58" s="20">
        <v>0.92879629629629623</v>
      </c>
      <c r="E58" s="18">
        <v>2457181.4553</v>
      </c>
      <c r="F58" s="18" t="s">
        <v>74</v>
      </c>
      <c r="G58" s="18" t="s">
        <v>75</v>
      </c>
      <c r="H58" s="18" t="s">
        <v>76</v>
      </c>
      <c r="I58" s="18">
        <v>802</v>
      </c>
      <c r="J58" s="12">
        <v>3900</v>
      </c>
      <c r="L58" s="1">
        <f t="shared" si="0"/>
        <v>0.97289212930432356</v>
      </c>
      <c r="M58" s="2"/>
    </row>
    <row r="59" spans="2:13" ht="15.75">
      <c r="B59" s="18">
        <v>78</v>
      </c>
      <c r="C59" s="19">
        <v>42172</v>
      </c>
      <c r="D59" s="20">
        <v>0.13380787037037037</v>
      </c>
      <c r="E59" s="18">
        <v>2457190.6759000001</v>
      </c>
      <c r="F59" s="18" t="s">
        <v>64</v>
      </c>
      <c r="G59" s="18" t="s">
        <v>65</v>
      </c>
      <c r="H59" s="18" t="s">
        <v>3</v>
      </c>
      <c r="I59" s="18">
        <v>8600</v>
      </c>
      <c r="J59" s="12">
        <v>6006</v>
      </c>
      <c r="L59" s="1">
        <f t="shared" si="0"/>
        <v>0.98369161396128746</v>
      </c>
      <c r="M59" s="2"/>
    </row>
    <row r="60" spans="2:13" ht="15.75">
      <c r="B60" s="18">
        <v>79</v>
      </c>
      <c r="C60" s="19">
        <v>42191</v>
      </c>
      <c r="D60" s="20">
        <v>0.6476736111111111</v>
      </c>
      <c r="E60" s="18">
        <v>2457210.1685000001</v>
      </c>
      <c r="F60" s="18" t="s">
        <v>81</v>
      </c>
      <c r="G60" s="18" t="s">
        <v>82</v>
      </c>
      <c r="H60" s="18" t="s">
        <v>83</v>
      </c>
      <c r="I60" s="18">
        <v>18992</v>
      </c>
      <c r="J60" s="12">
        <v>6504</v>
      </c>
      <c r="L60" s="1">
        <f t="shared" si="0"/>
        <v>6.5220192084183282E-3</v>
      </c>
      <c r="M60" s="2"/>
    </row>
    <row r="61" spans="2:13" ht="15.75">
      <c r="B61" s="18">
        <v>80</v>
      </c>
      <c r="C61" s="19">
        <v>42192</v>
      </c>
      <c r="D61" s="20">
        <v>0.65695601851851848</v>
      </c>
      <c r="E61" s="18">
        <v>2457211.1778000002</v>
      </c>
      <c r="F61" s="18" t="s">
        <v>81</v>
      </c>
      <c r="G61" s="18" t="s">
        <v>82</v>
      </c>
      <c r="H61" s="18" t="s">
        <v>83</v>
      </c>
      <c r="I61" s="18">
        <v>18943</v>
      </c>
      <c r="J61" s="12">
        <v>6504</v>
      </c>
      <c r="L61" s="1">
        <f t="shared" si="0"/>
        <v>7.7041461702727076E-3</v>
      </c>
      <c r="M61" s="2"/>
    </row>
    <row r="62" spans="2:13" ht="15.75">
      <c r="B62" s="18">
        <v>81</v>
      </c>
      <c r="C62" s="19">
        <v>42196</v>
      </c>
      <c r="D62" s="20">
        <v>0.89133101851851848</v>
      </c>
      <c r="E62" s="18">
        <v>2457215.4191999999</v>
      </c>
      <c r="F62" s="18" t="s">
        <v>78</v>
      </c>
      <c r="G62" s="18" t="s">
        <v>79</v>
      </c>
      <c r="H62" s="18" t="s">
        <v>80</v>
      </c>
      <c r="I62" s="18">
        <v>766</v>
      </c>
      <c r="J62" s="12">
        <v>3904</v>
      </c>
      <c r="L62" s="1">
        <f t="shared" si="0"/>
        <v>1.2671820098251629E-2</v>
      </c>
      <c r="M62" s="2"/>
    </row>
    <row r="63" spans="2:13" ht="15.75">
      <c r="B63" s="18">
        <v>82</v>
      </c>
      <c r="C63" s="19">
        <v>42197</v>
      </c>
      <c r="D63" s="20">
        <v>1.5902777777777776E-2</v>
      </c>
      <c r="E63" s="18">
        <v>2457215.5403</v>
      </c>
      <c r="F63" s="18" t="s">
        <v>67</v>
      </c>
      <c r="G63" s="18" t="s">
        <v>68</v>
      </c>
      <c r="H63" s="18" t="s">
        <v>84</v>
      </c>
      <c r="I63" s="18">
        <v>3063</v>
      </c>
      <c r="J63" s="12">
        <v>5109</v>
      </c>
      <c r="L63" s="1">
        <f t="shared" si="0"/>
        <v>1.2813656594044431E-2</v>
      </c>
      <c r="M63" s="2"/>
    </row>
    <row r="64" spans="2:13">
      <c r="B64" s="32">
        <f>IF([1]CICyg!B92&lt;&gt;"",[1]CICyg!B92,"")</f>
        <v>80</v>
      </c>
      <c r="C64" s="33">
        <f>IF([1]CICyg!C92&lt;&gt;"",[1]CICyg!C92,"")</f>
        <v>42243</v>
      </c>
      <c r="D64" s="34">
        <f>IF([1]CICyg!D92&lt;&gt;"",[1]CICyg!D92,"")</f>
        <v>0.92896990740740737</v>
      </c>
      <c r="E64" s="32">
        <f>IF([1]CICyg!E92&lt;&gt;"",[1]CICyg!E92,"")</f>
        <v>2457262.4471</v>
      </c>
      <c r="F64" s="32" t="str">
        <f>IF([1]CICyg!F92&lt;&gt;"",[1]CICyg!F92,"")</f>
        <v>DBO</v>
      </c>
      <c r="G64" s="32" t="str">
        <f>IF([1]CICyg!G92&lt;&gt;"",[1]CICyg!G92,"")</f>
        <v>WCO-UK</v>
      </c>
      <c r="H64" s="32" t="str">
        <f>IF([1]CICyg!H92&lt;&gt;"",[1]CICyg!H92,"")</f>
        <v>C11+Lisa+SXVR-H694</v>
      </c>
      <c r="I64" s="32">
        <f>IF([1]CICyg!I92&lt;&gt;"",[1]CICyg!I92,"")</f>
        <v>821</v>
      </c>
      <c r="J64" s="32" t="str">
        <f>IF([1]CICyg!J92&lt;&gt;"",[1]CICyg!J92,"")</f>
        <v/>
      </c>
      <c r="K64" s="32" t="str">
        <f>IF([1]CICyg!K92&lt;&gt;"",[1]CICyg!K92,"")</f>
        <v/>
      </c>
      <c r="L64" s="1">
        <f t="shared" si="0"/>
        <v>6.7752518154122754E-2</v>
      </c>
      <c r="M64" s="32">
        <f t="shared" ref="M64:M65" si="1">+E64</f>
        <v>2457262.4471</v>
      </c>
    </row>
    <row r="65" spans="2:15">
      <c r="B65" s="3">
        <f>IF([1]CICyg!B93&lt;&gt;"",[1]CICyg!B93,"")</f>
        <v>81</v>
      </c>
      <c r="C65" s="71">
        <f>IF([1]CICyg!C93&lt;&gt;"",[1]CICyg!C93,"")</f>
        <v>42249</v>
      </c>
      <c r="D65" s="72">
        <f>IF([1]CICyg!D93&lt;&gt;"",[1]CICyg!D93,"")</f>
        <v>0.84321759259259255</v>
      </c>
      <c r="E65" s="3">
        <f>IF([1]CICyg!E93&lt;&gt;"",[1]CICyg!E93,"")</f>
        <v>2457268.3711999999</v>
      </c>
      <c r="F65" s="3" t="str">
        <f>IF([1]CICyg!F93&lt;&gt;"",[1]CICyg!F93,"")</f>
        <v xml:space="preserve">FMT </v>
      </c>
      <c r="G65" s="3" t="str">
        <f>IF([1]CICyg!G93&lt;&gt;"",[1]CICyg!G93,"")</f>
        <v>ORS-FR</v>
      </c>
      <c r="H65" s="3" t="str">
        <f>IF([1]CICyg!H93&lt;&gt;"",[1]CICyg!H93,"")</f>
        <v>SC14+eShel+Atik460ex</v>
      </c>
      <c r="I65" s="3">
        <f>IF([1]CICyg!I93&lt;&gt;"",[1]CICyg!I93,"")</f>
        <v>11000</v>
      </c>
      <c r="J65" s="3" t="str">
        <f>IF([1]CICyg!J93&lt;&gt;"",[1]CICyg!J93,"")</f>
        <v/>
      </c>
      <c r="K65" s="3" t="str">
        <f>IF([1]CICyg!K93&lt;&gt;"",[1]CICyg!K93,"")</f>
        <v/>
      </c>
      <c r="L65" s="1">
        <f t="shared" si="0"/>
        <v>7.4691028343799815E-2</v>
      </c>
      <c r="M65" s="3">
        <f t="shared" si="1"/>
        <v>2457268.3711999999</v>
      </c>
      <c r="N65" s="4"/>
      <c r="O65" s="4"/>
    </row>
    <row r="66" spans="2:15">
      <c r="B66" s="32">
        <f>IF([1]CICyg!B94&lt;&gt;"",[1]CICyg!B94,"")</f>
        <v>82</v>
      </c>
      <c r="C66" s="33">
        <f>IF([1]CICyg!C94&lt;&gt;"",[1]CICyg!C94,"")</f>
        <v>42254</v>
      </c>
      <c r="D66" s="34">
        <f>IF([1]CICyg!D94&lt;&gt;"",[1]CICyg!D94,"")</f>
        <v>8.9930555555555545E-3</v>
      </c>
      <c r="E66" s="32">
        <f>IF([1]CICyg!E94&lt;&gt;"",[1]CICyg!E94,"")</f>
        <v>2457272.5230999999</v>
      </c>
      <c r="F66" s="32" t="str">
        <f>IF([1]CICyg!F94&lt;&gt;"",[1]CICyg!F94,"")</f>
        <v>JMO</v>
      </c>
      <c r="G66" s="32" t="str">
        <f>IF([1]CICyg!G94&lt;&gt;"",[1]CICyg!G94,"")</f>
        <v>OLC-FR</v>
      </c>
      <c r="H66" s="32" t="str">
        <f>IF([1]CICyg!H94&lt;&gt;"",[1]CICyg!H94,"")</f>
        <v>MEADE355+Alpy600+</v>
      </c>
      <c r="I66" s="32">
        <f>IF([1]CICyg!I94&lt;&gt;"",[1]CICyg!I94,"")</f>
        <v>650</v>
      </c>
      <c r="J66" s="32" t="str">
        <f>IF([1]CICyg!J94&lt;&gt;"",[1]CICyg!J94,"")</f>
        <v/>
      </c>
      <c r="K66" s="32" t="str">
        <f>IF([1]CICyg!K94&lt;&gt;"",[1]CICyg!K94,"")</f>
        <v/>
      </c>
      <c r="L66" s="1">
        <f t="shared" si="0"/>
        <v>7.9553876785986688E-2</v>
      </c>
      <c r="M66" s="32">
        <f t="shared" ref="M66" si="2">+E66</f>
        <v>2457272.5230999999</v>
      </c>
    </row>
    <row r="67" spans="2:15">
      <c r="B67" s="32">
        <f>IF([1]CICyg!B95&lt;&gt;"",[1]CICyg!B95,"")</f>
        <v>83</v>
      </c>
      <c r="C67" s="33">
        <f>IF([1]CICyg!C95&lt;&gt;"",[1]CICyg!C95,"")</f>
        <v>42256</v>
      </c>
      <c r="D67" s="34">
        <f>IF([1]CICyg!D95&lt;&gt;"",[1]CICyg!D95,"")</f>
        <v>0.87930555555555545</v>
      </c>
      <c r="E67" s="32">
        <f>IF([1]CICyg!E95&lt;&gt;"",[1]CICyg!E95,"")</f>
        <v>2457275.4073000001</v>
      </c>
      <c r="F67" s="32" t="str">
        <f>IF([1]CICyg!F95&lt;&gt;"",[1]CICyg!F95,"")</f>
        <v>OGA</v>
      </c>
      <c r="G67" s="32" t="str">
        <f>IF([1]CICyg!G95&lt;&gt;"",[1]CICyg!G95,"")</f>
        <v>OTO-FR</v>
      </c>
      <c r="H67" s="32" t="str">
        <f>IF([1]CICyg!H95&lt;&gt;"",[1]CICyg!H95,"")</f>
        <v>RC400+eShel_460EX</v>
      </c>
      <c r="I67" s="32">
        <f>IF([1]CICyg!I95&lt;&gt;"",[1]CICyg!I95,"")</f>
        <v>11000</v>
      </c>
      <c r="J67" s="32" t="str">
        <f>IF([1]CICyg!J95&lt;&gt;"",[1]CICyg!J95,"")</f>
        <v/>
      </c>
      <c r="K67" s="32" t="str">
        <f>IF([1]CICyg!K95&lt;&gt;"",[1]CICyg!K95,"")</f>
        <v/>
      </c>
      <c r="L67" s="1">
        <f t="shared" si="0"/>
        <v>8.2931951276737692E-2</v>
      </c>
      <c r="M67" s="32">
        <f t="shared" ref="M67:M77" si="3">+E67</f>
        <v>2457275.4073000001</v>
      </c>
    </row>
    <row r="68" spans="2:15">
      <c r="B68" s="32">
        <f>IF([1]CICyg!B96&lt;&gt;"",[1]CICyg!B96,"")</f>
        <v>84</v>
      </c>
      <c r="C68" s="33">
        <f>IF([1]CICyg!C96&lt;&gt;"",[1]CICyg!C96,"")</f>
        <v>42264</v>
      </c>
      <c r="D68" s="34">
        <f>IF([1]CICyg!D96&lt;&gt;"",[1]CICyg!D96,"")</f>
        <v>0.7914699074074073</v>
      </c>
      <c r="E68" s="32">
        <f>IF([1]CICyg!E96&lt;&gt;"",[1]CICyg!E96,"")</f>
        <v>2457283.3333000001</v>
      </c>
      <c r="F68" s="32" t="str">
        <f>IF([1]CICyg!F96&lt;&gt;"",[1]CICyg!F96,"")</f>
        <v xml:space="preserve">FMT </v>
      </c>
      <c r="G68" s="32" t="str">
        <f>IF([1]CICyg!G96&lt;&gt;"",[1]CICyg!G96,"")</f>
        <v>ORS-FR</v>
      </c>
      <c r="H68" s="32" t="str">
        <f>IF([1]CICyg!H96&lt;&gt;"",[1]CICyg!H96,"")</f>
        <v>SC14+eShel+Atik460ex</v>
      </c>
      <c r="I68" s="32">
        <f>IF([1]CICyg!I96&lt;&gt;"",[1]CICyg!I96,"")</f>
        <v>11000</v>
      </c>
      <c r="J68" s="32" t="str">
        <f>IF([1]CICyg!J96&lt;&gt;"",[1]CICyg!J96,"")</f>
        <v/>
      </c>
      <c r="K68" s="32" t="str">
        <f>IF([1]CICyg!K96&lt;&gt;"",[1]CICyg!K96,"")</f>
        <v/>
      </c>
      <c r="L68" s="1">
        <f t="shared" si="0"/>
        <v>9.2215155774251656E-2</v>
      </c>
      <c r="M68" s="32">
        <f t="shared" si="3"/>
        <v>2457283.3333000001</v>
      </c>
    </row>
    <row r="69" spans="2:15">
      <c r="B69" s="32">
        <f>IF([1]CICyg!B97&lt;&gt;"",[1]CICyg!B97,"")</f>
        <v>85</v>
      </c>
      <c r="C69" s="33">
        <f>IF([1]CICyg!C97&lt;&gt;"",[1]CICyg!C97,"")</f>
        <v>42271</v>
      </c>
      <c r="D69" s="34">
        <f>IF([1]CICyg!D97&lt;&gt;"",[1]CICyg!D97,"")</f>
        <v>0.85598379629629628</v>
      </c>
      <c r="E69" s="32">
        <f>IF([1]CICyg!E97&lt;&gt;"",[1]CICyg!E97,"")</f>
        <v>2457290.3577000001</v>
      </c>
      <c r="F69" s="32" t="str">
        <f>IF([1]CICyg!F97&lt;&gt;"",[1]CICyg!F97,"")</f>
        <v>DBO</v>
      </c>
      <c r="G69" s="32" t="str">
        <f>IF([1]CICyg!G97&lt;&gt;"",[1]CICyg!G97,"")</f>
        <v>WCO-UK</v>
      </c>
      <c r="H69" s="32" t="str">
        <f>IF([1]CICyg!H97&lt;&gt;"",[1]CICyg!H97,"")</f>
        <v>C11+Lisa+SXVR-H694</v>
      </c>
      <c r="I69" s="32">
        <f>IF([1]CICyg!I97&lt;&gt;"",[1]CICyg!I97,"")</f>
        <v>867</v>
      </c>
      <c r="J69" s="32" t="str">
        <f>IF([1]CICyg!J97&lt;&gt;"",[1]CICyg!J97,"")</f>
        <v/>
      </c>
      <c r="K69" s="32" t="str">
        <f>IF([1]CICyg!K97&lt;&gt;"",[1]CICyg!K97,"")</f>
        <v/>
      </c>
      <c r="L69" s="1">
        <f t="shared" si="0"/>
        <v>0.10044237526359012</v>
      </c>
      <c r="M69" s="32">
        <f t="shared" si="3"/>
        <v>2457290.3577000001</v>
      </c>
    </row>
    <row r="70" spans="2:15">
      <c r="B70" s="32">
        <f>IF([1]CICyg!B98&lt;&gt;"",[1]CICyg!B98,"")</f>
        <v>86</v>
      </c>
      <c r="C70" s="33">
        <f>IF([1]CICyg!C98&lt;&gt;"",[1]CICyg!C98,"")</f>
        <v>42273</v>
      </c>
      <c r="D70" s="34">
        <f>IF([1]CICyg!D98&lt;&gt;"",[1]CICyg!D98,"")</f>
        <v>0.87699074074074079</v>
      </c>
      <c r="E70" s="32">
        <f>IF([1]CICyg!E98&lt;&gt;"",[1]CICyg!E98,"")</f>
        <v>2457292.3881000001</v>
      </c>
      <c r="F70" s="32" t="str">
        <f>IF([1]CICyg!F98&lt;&gt;"",[1]CICyg!F98,"")</f>
        <v>JMO</v>
      </c>
      <c r="G70" s="32" t="str">
        <f>IF([1]CICyg!G98&lt;&gt;"",[1]CICyg!G98,"")</f>
        <v>CAL-FR</v>
      </c>
      <c r="H70" s="32" t="str">
        <f>IF([1]CICyg!H98&lt;&gt;"",[1]CICyg!H98,"")</f>
        <v>MEADE355+Alpy600+</v>
      </c>
      <c r="I70" s="32">
        <f>IF([1]CICyg!I98&lt;&gt;"",[1]CICyg!I98,"")</f>
        <v>646</v>
      </c>
      <c r="J70" s="32" t="str">
        <f>IF([1]CICyg!J98&lt;&gt;"",[1]CICyg!J98,"")</f>
        <v/>
      </c>
      <c r="K70" s="32" t="str">
        <f>IF([1]CICyg!K98&lt;&gt;"",[1]CICyg!K98,"")</f>
        <v/>
      </c>
      <c r="L70" s="1">
        <f t="shared" si="0"/>
        <v>0.10282044975415516</v>
      </c>
      <c r="M70" s="32">
        <f t="shared" si="3"/>
        <v>2457292.3881000001</v>
      </c>
    </row>
    <row r="71" spans="2:15">
      <c r="B71" s="32">
        <f>IF([1]CICyg!B99&lt;&gt;"",[1]CICyg!B99,"")</f>
        <v>87</v>
      </c>
      <c r="C71" s="33">
        <f>IF([1]CICyg!C99&lt;&gt;"",[1]CICyg!C99,"")</f>
        <v>42274</v>
      </c>
      <c r="D71" s="34">
        <f>IF([1]CICyg!D99&lt;&gt;"",[1]CICyg!D99,"")</f>
        <v>0.79403935185185182</v>
      </c>
      <c r="E71" s="32">
        <f>IF([1]CICyg!E99&lt;&gt;"",[1]CICyg!E99,"")</f>
        <v>2457293.3262</v>
      </c>
      <c r="F71" s="32" t="str">
        <f>IF([1]CICyg!F99&lt;&gt;"",[1]CICyg!F99,"")</f>
        <v xml:space="preserve">FMT </v>
      </c>
      <c r="G71" s="32" t="str">
        <f>IF([1]CICyg!G99&lt;&gt;"",[1]CICyg!G99,"")</f>
        <v>ORS-FR</v>
      </c>
      <c r="H71" s="32" t="str">
        <f>IF([1]CICyg!H99&lt;&gt;"",[1]CICyg!H99,"")</f>
        <v>SC14+eShel+Atik460ex</v>
      </c>
      <c r="I71" s="32">
        <f>IF([1]CICyg!I99&lt;&gt;"",[1]CICyg!I99,"")</f>
        <v>11000</v>
      </c>
      <c r="J71" s="32" t="str">
        <f>IF([1]CICyg!J99&lt;&gt;"",[1]CICyg!J99,"")</f>
        <v/>
      </c>
      <c r="K71" s="32" t="str">
        <f>IF([1]CICyg!K99&lt;&gt;"",[1]CICyg!K99,"")</f>
        <v/>
      </c>
      <c r="L71" s="1">
        <f t="shared" si="0"/>
        <v>0.10391918482081408</v>
      </c>
      <c r="M71" s="32">
        <f t="shared" si="3"/>
        <v>2457293.3262</v>
      </c>
    </row>
    <row r="72" spans="2:15">
      <c r="B72" s="32">
        <f>IF([1]CICyg!B100&lt;&gt;"",[1]CICyg!B100,"")</f>
        <v>88</v>
      </c>
      <c r="C72" s="33">
        <f>IF([1]CICyg!C100&lt;&gt;"",[1]CICyg!C100,"")</f>
        <v>42284</v>
      </c>
      <c r="D72" s="34">
        <f>IF([1]CICyg!D100&lt;&gt;"",[1]CICyg!D100,"")</f>
        <v>0.10253472222222222</v>
      </c>
      <c r="E72" s="32">
        <f>IF([1]CICyg!E100&lt;&gt;"",[1]CICyg!E100,"")</f>
        <v>2457302.6235000002</v>
      </c>
      <c r="F72" s="32" t="str">
        <f>IF([1]CICyg!F100&lt;&gt;"",[1]CICyg!F100,"")</f>
        <v>GKA</v>
      </c>
      <c r="G72" s="32" t="str">
        <f>IF([1]CICyg!G100&lt;&gt;"",[1]CICyg!G100,"")</f>
        <v>MAN-US</v>
      </c>
      <c r="H72" s="32" t="str">
        <f>IF([1]CICyg!H100&lt;&gt;"",[1]CICyg!H100,"")</f>
        <v>SC10+Alpy600</v>
      </c>
      <c r="I72" s="32">
        <f>IF([1]CICyg!I100&lt;&gt;"",[1]CICyg!I100,"")</f>
        <v>600</v>
      </c>
      <c r="J72" s="32" t="str">
        <f>IF([1]CICyg!J100&lt;&gt;"",[1]CICyg!J100,"")</f>
        <v/>
      </c>
      <c r="K72" s="32" t="str">
        <f>IF([1]CICyg!K100&lt;&gt;"",[1]CICyg!K100,"")</f>
        <v/>
      </c>
      <c r="L72" s="1">
        <f t="shared" si="0"/>
        <v>0.1148085031625925</v>
      </c>
      <c r="M72" s="32">
        <f t="shared" si="3"/>
        <v>2457302.6235000002</v>
      </c>
    </row>
    <row r="73" spans="2:15">
      <c r="B73" s="32">
        <f>IF([1]CICyg!B101&lt;&gt;"",[1]CICyg!B101,"")</f>
        <v>89</v>
      </c>
      <c r="C73" s="33">
        <f>IF([1]CICyg!C101&lt;&gt;"",[1]CICyg!C101,"")</f>
        <v>42303</v>
      </c>
      <c r="D73" s="34">
        <f>IF([1]CICyg!D101&lt;&gt;"",[1]CICyg!D101,"")</f>
        <v>0.82020833333333332</v>
      </c>
      <c r="E73" s="32">
        <f>IF([1]CICyg!E101&lt;&gt;"",[1]CICyg!E101,"")</f>
        <v>2457322.3423000001</v>
      </c>
      <c r="F73" s="32" t="str">
        <f>IF([1]CICyg!F101&lt;&gt;"",[1]CICyg!F101,"")</f>
        <v xml:space="preserve">FMT </v>
      </c>
      <c r="G73" s="32" t="str">
        <f>IF([1]CICyg!G101&lt;&gt;"",[1]CICyg!G101,"")</f>
        <v>ORS-FR</v>
      </c>
      <c r="H73" s="32" t="str">
        <f>IF([1]CICyg!H101&lt;&gt;"",[1]CICyg!H101,"")</f>
        <v>SC14+eShel+Atik460ex</v>
      </c>
      <c r="I73" s="32">
        <f>IF([1]CICyg!I101&lt;&gt;"",[1]CICyg!I101,"")</f>
        <v>11000</v>
      </c>
      <c r="J73" s="32" t="str">
        <f>IF([1]CICyg!J101&lt;&gt;"",[1]CICyg!J101,"")</f>
        <v/>
      </c>
      <c r="K73" s="32" t="str">
        <f>IF([1]CICyg!K101&lt;&gt;"",[1]CICyg!K101,"")</f>
        <v/>
      </c>
      <c r="L73" s="1">
        <f t="shared" si="0"/>
        <v>0.1379038416492584</v>
      </c>
      <c r="M73" s="32">
        <f t="shared" si="3"/>
        <v>2457322.3423000001</v>
      </c>
    </row>
    <row r="74" spans="2:15">
      <c r="B74" s="32">
        <f>IF([1]CICyg!B102&lt;&gt;"",[1]CICyg!B102,"")</f>
        <v>90</v>
      </c>
      <c r="C74" s="33">
        <f>IF([1]CICyg!C102&lt;&gt;"",[1]CICyg!C102,"")</f>
        <v>42305</v>
      </c>
      <c r="D74" s="34">
        <f>IF([1]CICyg!D102&lt;&gt;"",[1]CICyg!D102,"")</f>
        <v>0.76947916666666671</v>
      </c>
      <c r="E74" s="32">
        <f>IF([1]CICyg!E102&lt;&gt;"",[1]CICyg!E102,"")</f>
        <v>2457324.3210999998</v>
      </c>
      <c r="F74" s="32" t="str">
        <f>IF([1]CICyg!F102&lt;&gt;"",[1]CICyg!F102,"")</f>
        <v xml:space="preserve">FMT </v>
      </c>
      <c r="G74" s="32" t="str">
        <f>IF([1]CICyg!G102&lt;&gt;"",[1]CICyg!G102,"")</f>
        <v>ORS-FR</v>
      </c>
      <c r="H74" s="32" t="str">
        <f>IF([1]CICyg!H102&lt;&gt;"",[1]CICyg!H102,"")</f>
        <v>SC14+eShel+Atik460ex</v>
      </c>
      <c r="I74" s="32">
        <f>IF([1]CICyg!I102&lt;&gt;"",[1]CICyg!I102,"")</f>
        <v>11000</v>
      </c>
      <c r="J74" s="32" t="str">
        <f>IF([1]CICyg!J102&lt;&gt;"",[1]CICyg!J102,"")</f>
        <v/>
      </c>
      <c r="K74" s="32" t="str">
        <f>IF([1]CICyg!K102&lt;&gt;"",[1]CICyg!K102,"")</f>
        <v/>
      </c>
      <c r="L74" s="1">
        <f t="shared" si="0"/>
        <v>0.14022148044018223</v>
      </c>
      <c r="M74" s="32">
        <f t="shared" si="3"/>
        <v>2457324.3210999998</v>
      </c>
    </row>
    <row r="75" spans="2:15">
      <c r="B75" s="32">
        <f>IF([1]CICyg!B103&lt;&gt;"",[1]CICyg!B103,"")</f>
        <v>91</v>
      </c>
      <c r="C75" s="33">
        <f>IF([1]CICyg!C103&lt;&gt;"",[1]CICyg!C103,"")</f>
        <v>42307</v>
      </c>
      <c r="D75" s="34">
        <f>IF([1]CICyg!D103&lt;&gt;"",[1]CICyg!D103,"")</f>
        <v>0.87679398148148147</v>
      </c>
      <c r="E75" s="32">
        <f>IF([1]CICyg!E103&lt;&gt;"",[1]CICyg!E103,"")</f>
        <v>2457326.3942</v>
      </c>
      <c r="F75" s="32" t="str">
        <f>IF([1]CICyg!F103&lt;&gt;"",[1]CICyg!F103,"")</f>
        <v>PSO</v>
      </c>
      <c r="G75" s="32" t="str">
        <f>IF([1]CICyg!G103&lt;&gt;"",[1]CICyg!G103,"")</f>
        <v>TAT-HU</v>
      </c>
      <c r="H75" s="32" t="str">
        <f>IF([1]CICyg!H103&lt;&gt;"",[1]CICyg!H103,"")</f>
        <v>25cmLH2400_23u414ex</v>
      </c>
      <c r="I75" s="32">
        <f>IF([1]CICyg!I103&lt;&gt;"",[1]CICyg!I103,"")</f>
        <v>18702</v>
      </c>
      <c r="J75" s="32" t="str">
        <f>IF([1]CICyg!J103&lt;&gt;"",[1]CICyg!J103,"")</f>
        <v/>
      </c>
      <c r="K75" s="32" t="str">
        <f>IF([1]CICyg!K103&lt;&gt;"",[1]CICyg!K103,"")</f>
        <v/>
      </c>
      <c r="L75" s="1">
        <f t="shared" si="0"/>
        <v>0.1426495666432217</v>
      </c>
      <c r="M75" s="32">
        <f t="shared" si="3"/>
        <v>2457326.3942</v>
      </c>
    </row>
    <row r="76" spans="2:15">
      <c r="B76" s="32">
        <f>IF([1]CICyg!B104&lt;&gt;"",[1]CICyg!B104,"")</f>
        <v>92</v>
      </c>
      <c r="C76" s="33">
        <f>IF([1]CICyg!C104&lt;&gt;"",[1]CICyg!C104,"")</f>
        <v>42316</v>
      </c>
      <c r="D76" s="34">
        <f>IF([1]CICyg!D104&lt;&gt;"",[1]CICyg!D104,"")</f>
        <v>0.76693287037037028</v>
      </c>
      <c r="E76" s="32">
        <f>IF([1]CICyg!E104&lt;&gt;"",[1]CICyg!E104,"")</f>
        <v>2457335.3139</v>
      </c>
      <c r="F76" s="32" t="str">
        <f>IF([1]CICyg!F104&lt;&gt;"",[1]CICyg!F104,"")</f>
        <v>JGF</v>
      </c>
      <c r="G76" s="32" t="str">
        <f>IF([1]CICyg!G104&lt;&gt;"",[1]CICyg!G104,"")</f>
        <v>SMM-SP</v>
      </c>
      <c r="H76" s="32" t="str">
        <f>IF([1]CICyg!H104&lt;&gt;"",[1]CICyg!H104,"")</f>
        <v>16REMOTATIK460EX</v>
      </c>
      <c r="I76" s="32">
        <f>IF([1]CICyg!I104&lt;&gt;"",[1]CICyg!I104,"")</f>
        <v>933</v>
      </c>
      <c r="J76" s="32" t="str">
        <f>IF([1]CICyg!J104&lt;&gt;"",[1]CICyg!J104,"")</f>
        <v/>
      </c>
      <c r="K76" s="32" t="str">
        <f>IF([1]CICyg!K104&lt;&gt;"",[1]CICyg!K104,"")</f>
        <v/>
      </c>
      <c r="L76" s="1">
        <f t="shared" si="0"/>
        <v>0.15309662684463632</v>
      </c>
      <c r="M76" s="32">
        <f t="shared" si="3"/>
        <v>2457335.3139</v>
      </c>
    </row>
    <row r="77" spans="2:15">
      <c r="B77" s="32">
        <f>IF([1]CICyg!B105&lt;&gt;"",[1]CICyg!B105,"")</f>
        <v>93</v>
      </c>
      <c r="C77" s="33">
        <f>IF([1]CICyg!C105&lt;&gt;"",[1]CICyg!C105,"")</f>
        <v>42324</v>
      </c>
      <c r="D77" s="34">
        <f>IF([1]CICyg!D105&lt;&gt;"",[1]CICyg!D105,"")</f>
        <v>0.97401620370370379</v>
      </c>
      <c r="E77" s="32">
        <f>IF([1]CICyg!E105&lt;&gt;"",[1]CICyg!E105,"")</f>
        <v>2457343.5162</v>
      </c>
      <c r="F77" s="32" t="str">
        <f>IF([1]CICyg!F105&lt;&gt;"",[1]CICyg!F105,"")</f>
        <v>LES</v>
      </c>
      <c r="G77" s="32" t="str">
        <f>IF([1]CICyg!G105&lt;&gt;"",[1]CICyg!G105,"")</f>
        <v>MRO-CA</v>
      </c>
      <c r="H77" s="32" t="str">
        <f>IF([1]CICyg!H105&lt;&gt;"",[1]CICyg!H105,"")</f>
        <v>31cmDK+23um1800lpm+</v>
      </c>
      <c r="I77" s="32">
        <f>IF([1]CICyg!I105&lt;&gt;"",[1]CICyg!I105,"")</f>
        <v>9000</v>
      </c>
      <c r="J77" s="32" t="str">
        <f>IF([1]CICyg!J105&lt;&gt;"",[1]CICyg!J105,"")</f>
        <v/>
      </c>
      <c r="K77" s="32" t="str">
        <f>IF([1]CICyg!K105&lt;&gt;"",[1]CICyg!K105,"")</f>
        <v/>
      </c>
      <c r="L77" s="1">
        <f t="shared" si="0"/>
        <v>0.16270344342932219</v>
      </c>
      <c r="M77" s="32">
        <f t="shared" si="3"/>
        <v>2457343.5162</v>
      </c>
    </row>
    <row r="78" spans="2:15">
      <c r="B78" s="32">
        <f>IF([1]CICyg!B106&lt;&gt;"",[1]CICyg!B106,"")</f>
        <v>94</v>
      </c>
      <c r="C78" s="33">
        <f>IF([1]CICyg!C106&lt;&gt;"",[1]CICyg!C106,"")</f>
        <v>42330</v>
      </c>
      <c r="D78" s="34">
        <f>IF([1]CICyg!D106&lt;&gt;"",[1]CICyg!D106,"")</f>
        <v>0.77008101851851851</v>
      </c>
      <c r="E78" s="32">
        <f>IF([1]CICyg!E106&lt;&gt;"",[1]CICyg!E106,"")</f>
        <v>2457349.3048999999</v>
      </c>
      <c r="F78" s="32" t="str">
        <f>IF([1]CICyg!F106&lt;&gt;"",[1]CICyg!F106,"")</f>
        <v>JGF</v>
      </c>
      <c r="G78" s="32" t="str">
        <f>IF([1]CICyg!G106&lt;&gt;"",[1]CICyg!G106,"")</f>
        <v>SMM-SP</v>
      </c>
      <c r="H78" s="32" t="str">
        <f>IF([1]CICyg!H106&lt;&gt;"",[1]CICyg!H106,"")</f>
        <v>16REMOTATIK460EX</v>
      </c>
      <c r="I78" s="32">
        <f>IF([1]CICyg!I106&lt;&gt;"",[1]CICyg!I106,"")</f>
        <v>825</v>
      </c>
      <c r="J78" s="32" t="str">
        <f>IF([1]CICyg!J106&lt;&gt;"",[1]CICyg!J106,"")</f>
        <v/>
      </c>
      <c r="K78" s="32" t="str">
        <f>IF([1]CICyg!K106&lt;&gt;"",[1]CICyg!K106,"")</f>
        <v/>
      </c>
      <c r="L78" s="1">
        <f t="shared" si="0"/>
        <v>0.1694833684702175</v>
      </c>
      <c r="M78" s="32">
        <f t="shared" ref="M78:M141" si="4">+E78</f>
        <v>2457349.3048999999</v>
      </c>
    </row>
    <row r="79" spans="2:15">
      <c r="B79" s="32">
        <f>IF([1]CICyg!B107&lt;&gt;"",[1]CICyg!B107,"")</f>
        <v>95</v>
      </c>
      <c r="C79" s="33">
        <f>IF([1]CICyg!C107&lt;&gt;"",[1]CICyg!C107,"")</f>
        <v>42334</v>
      </c>
      <c r="D79" s="34">
        <f>IF([1]CICyg!D107&lt;&gt;"",[1]CICyg!D107,"")</f>
        <v>0.77498842592592598</v>
      </c>
      <c r="E79" s="32">
        <f>IF([1]CICyg!E107&lt;&gt;"",[1]CICyg!E107,"")</f>
        <v>2457353.3050000002</v>
      </c>
      <c r="F79" s="32" t="str">
        <f>IF([1]CICyg!F107&lt;&gt;"",[1]CICyg!F107,"")</f>
        <v xml:space="preserve">FMT </v>
      </c>
      <c r="G79" s="32" t="str">
        <f>IF([1]CICyg!G107&lt;&gt;"",[1]CICyg!G107,"")</f>
        <v>ORS-FR</v>
      </c>
      <c r="H79" s="32" t="str">
        <f>IF([1]CICyg!H107&lt;&gt;"",[1]CICyg!H107,"")</f>
        <v>SC14+eShel+Atik460ex</v>
      </c>
      <c r="I79" s="32">
        <f>IF([1]CICyg!I107&lt;&gt;"",[1]CICyg!I107,"")</f>
        <v>11000</v>
      </c>
      <c r="J79" s="32" t="str">
        <f>IF([1]CICyg!J107&lt;&gt;"",[1]CICyg!J107,"")</f>
        <v/>
      </c>
      <c r="K79" s="32" t="str">
        <f>IF([1]CICyg!K107&lt;&gt;"",[1]CICyg!K107,"")</f>
        <v/>
      </c>
      <c r="L79" s="1">
        <f t="shared" si="0"/>
        <v>0.17416842351858719</v>
      </c>
      <c r="M79" s="32">
        <f t="shared" si="4"/>
        <v>2457353.3050000002</v>
      </c>
    </row>
    <row r="80" spans="2:15">
      <c r="B80" s="32">
        <f>IF([1]CICyg!B108&lt;&gt;"",[1]CICyg!B108,"")</f>
        <v>96</v>
      </c>
      <c r="C80" s="33">
        <f>IF([1]CICyg!C108&lt;&gt;"",[1]CICyg!C108,"")</f>
        <v>42335</v>
      </c>
      <c r="D80" s="34">
        <f>IF([1]CICyg!D108&lt;&gt;"",[1]CICyg!D108,"")</f>
        <v>0.77210648148148142</v>
      </c>
      <c r="E80" s="32">
        <f>IF([1]CICyg!E108&lt;&gt;"",[1]CICyg!E108,"")</f>
        <v>2457354.3023000001</v>
      </c>
      <c r="F80" s="32" t="str">
        <f>IF([1]CICyg!F108&lt;&gt;"",[1]CICyg!F108,"")</f>
        <v>JGF</v>
      </c>
      <c r="G80" s="32" t="str">
        <f>IF([1]CICyg!G108&lt;&gt;"",[1]CICyg!G108,"")</f>
        <v>SMM-SP</v>
      </c>
      <c r="H80" s="32" t="str">
        <f>IF([1]CICyg!H108&lt;&gt;"",[1]CICyg!H108,"")</f>
        <v>16REMOTATIK460EX</v>
      </c>
      <c r="I80" s="32">
        <f>IF([1]CICyg!I108&lt;&gt;"",[1]CICyg!I108,"")</f>
        <v>1164</v>
      </c>
      <c r="J80" s="32" t="str">
        <f>IF([1]CICyg!J108&lt;&gt;"",[1]CICyg!J108,"")</f>
        <v/>
      </c>
      <c r="K80" s="32" t="str">
        <f>IF([1]CICyg!K108&lt;&gt;"",[1]CICyg!K108,"")</f>
        <v/>
      </c>
      <c r="L80" s="1">
        <f t="shared" si="0"/>
        <v>0.1753364956665493</v>
      </c>
      <c r="M80" s="32">
        <f t="shared" si="4"/>
        <v>2457354.3023000001</v>
      </c>
    </row>
    <row r="81" spans="2:17">
      <c r="B81" s="32">
        <f>IF([1]CICyg!B109&lt;&gt;"",[1]CICyg!B109,"")</f>
        <v>97</v>
      </c>
      <c r="C81" s="33">
        <f>IF([1]CICyg!C109&lt;&gt;"",[1]CICyg!C109,"")</f>
        <v>42338</v>
      </c>
      <c r="D81" s="34">
        <f>IF([1]CICyg!D109&lt;&gt;"",[1]CICyg!D109,"")</f>
        <v>0.77359953703703699</v>
      </c>
      <c r="E81" s="32">
        <f>IF([1]CICyg!E109&lt;&gt;"",[1]CICyg!E109,"")</f>
        <v>2457357.2910000002</v>
      </c>
      <c r="F81" s="32" t="str">
        <f>IF([1]CICyg!F109&lt;&gt;"",[1]CICyg!F109,"")</f>
        <v>JGF</v>
      </c>
      <c r="G81" s="32" t="str">
        <f>IF([1]CICyg!G109&lt;&gt;"",[1]CICyg!G109,"")</f>
        <v>SMM-SP</v>
      </c>
      <c r="H81" s="32" t="str">
        <f>IF([1]CICyg!H109&lt;&gt;"",[1]CICyg!H109,"")</f>
        <v>16REMOTATIK460EX</v>
      </c>
      <c r="I81" s="32">
        <f>IF([1]CICyg!I109&lt;&gt;"",[1]CICyg!I109,"")</f>
        <v>990</v>
      </c>
      <c r="J81" s="32" t="str">
        <f>IF([1]CICyg!J109&lt;&gt;"",[1]CICyg!J109,"")</f>
        <v/>
      </c>
      <c r="K81" s="32" t="str">
        <f>IF([1]CICyg!K109&lt;&gt;"",[1]CICyg!K109,"")</f>
        <v/>
      </c>
      <c r="L81" s="1">
        <f t="shared" si="0"/>
        <v>0.17883696416046035</v>
      </c>
      <c r="M81" s="32">
        <f t="shared" si="4"/>
        <v>2457357.2910000002</v>
      </c>
    </row>
    <row r="82" spans="2:17">
      <c r="B82" s="32">
        <f>IF([1]CICyg!B110&lt;&gt;"",[1]CICyg!B110,"")</f>
        <v>98</v>
      </c>
      <c r="C82" s="33">
        <f>IF([1]CICyg!C110&lt;&gt;"",[1]CICyg!C110,"")</f>
        <v>42350</v>
      </c>
      <c r="D82" s="34">
        <f>IF([1]CICyg!D110&lt;&gt;"",[1]CICyg!D110,"")</f>
        <v>0.74234953703703699</v>
      </c>
      <c r="E82" s="32">
        <f>IF([1]CICyg!E110&lt;&gt;"",[1]CICyg!E110,"")</f>
        <v>2457369.2683000001</v>
      </c>
      <c r="F82" s="32" t="str">
        <f>IF([1]CICyg!F110&lt;&gt;"",[1]CICyg!F110,"")</f>
        <v xml:space="preserve">FMT </v>
      </c>
      <c r="G82" s="32" t="str">
        <f>IF([1]CICyg!G110&lt;&gt;"",[1]CICyg!G110,"")</f>
        <v>ORS-FR</v>
      </c>
      <c r="H82" s="32" t="str">
        <f>IF([1]CICyg!H110&lt;&gt;"",[1]CICyg!H110,"")</f>
        <v>SC14+eShel+Atik460ex</v>
      </c>
      <c r="I82" s="32">
        <f>IF([1]CICyg!I110&lt;&gt;"",[1]CICyg!I110,"")</f>
        <v>11000</v>
      </c>
      <c r="J82" s="32" t="str">
        <f>IF([1]CICyg!J110&lt;&gt;"",[1]CICyg!J110,"")</f>
        <v/>
      </c>
      <c r="K82" s="32" t="str">
        <f>IF([1]CICyg!K110&lt;&gt;"",[1]CICyg!K110,"")</f>
        <v/>
      </c>
      <c r="L82" s="1">
        <f t="shared" si="0"/>
        <v>0.1928651909113519</v>
      </c>
      <c r="M82" s="32">
        <f t="shared" si="4"/>
        <v>2457369.2683000001</v>
      </c>
    </row>
    <row r="83" spans="2:17">
      <c r="B83" s="32">
        <f>IF([1]CICyg!B111&lt;&gt;"",[1]CICyg!B111,"")</f>
        <v>99</v>
      </c>
      <c r="C83" s="33">
        <f>IF([1]CICyg!C111&lt;&gt;"",[1]CICyg!C111,"")</f>
        <v>42364</v>
      </c>
      <c r="D83" s="34">
        <f>IF([1]CICyg!D111&lt;&gt;"",[1]CICyg!D111,"")</f>
        <v>0.71234953703703707</v>
      </c>
      <c r="E83" s="32">
        <f>IF([1]CICyg!E111&lt;&gt;"",[1]CICyg!E111,"")</f>
        <v>2457383.2412</v>
      </c>
      <c r="F83" s="32" t="str">
        <f>IF([1]CICyg!F111&lt;&gt;"",[1]CICyg!F111,"")</f>
        <v xml:space="preserve">FMT </v>
      </c>
      <c r="G83" s="32" t="str">
        <f>IF([1]CICyg!G111&lt;&gt;"",[1]CICyg!G111,"")</f>
        <v>ORS-FR</v>
      </c>
      <c r="H83" s="32" t="str">
        <f>IF([1]CICyg!H111&lt;&gt;"",[1]CICyg!H111,"")</f>
        <v>SC14+eShel+Atik460ex</v>
      </c>
      <c r="I83" s="32">
        <f>IF([1]CICyg!I111&lt;&gt;"",[1]CICyg!I111,"")</f>
        <v>11000</v>
      </c>
      <c r="J83" s="32" t="str">
        <f>IF([1]CICyg!J111&lt;&gt;"",[1]CICyg!J111,"")</f>
        <v/>
      </c>
      <c r="K83" s="32" t="str">
        <f>IF([1]CICyg!K111&lt;&gt;"",[1]CICyg!K111,"")</f>
        <v/>
      </c>
      <c r="L83" s="1">
        <f t="shared" si="0"/>
        <v>0.20923073319284313</v>
      </c>
      <c r="M83" s="32">
        <f t="shared" si="4"/>
        <v>2457383.2412</v>
      </c>
    </row>
    <row r="84" spans="2:17">
      <c r="B84" s="32">
        <f>IF([1]CICyg!B112&lt;&gt;"",[1]CICyg!B112,"")</f>
        <v>100</v>
      </c>
      <c r="C84" s="33">
        <f>IF([1]CICyg!C112&lt;&gt;"",[1]CICyg!C112,"")</f>
        <v>42417</v>
      </c>
      <c r="D84" s="34">
        <f>IF([1]CICyg!D112&lt;&gt;"",[1]CICyg!D112,"")</f>
        <v>0.20785879629629631</v>
      </c>
      <c r="E84" s="32">
        <f>IF([1]CICyg!E112&lt;&gt;"",[1]CICyg!E112,"")</f>
        <v>2457435.7289999998</v>
      </c>
      <c r="F84" s="32" t="str">
        <f>IF([1]CICyg!F112&lt;&gt;"",[1]CICyg!F112,"")</f>
        <v xml:space="preserve">FMT </v>
      </c>
      <c r="G84" s="32" t="str">
        <f>IF([1]CICyg!G112&lt;&gt;"",[1]CICyg!G112,"")</f>
        <v>ORS-FR</v>
      </c>
      <c r="H84" s="32" t="str">
        <f>IF([1]CICyg!H112&lt;&gt;"",[1]CICyg!H112,"")</f>
        <v>SC14+eShel+Atik460ex</v>
      </c>
      <c r="I84" s="32">
        <f>IF([1]CICyg!I112&lt;&gt;"",[1]CICyg!I112,"")</f>
        <v>11000</v>
      </c>
      <c r="J84" s="32" t="str">
        <f>IF([1]CICyg!J112&lt;&gt;"",[1]CICyg!J112,"")</f>
        <v/>
      </c>
      <c r="K84" s="32" t="str">
        <f>IF([1]CICyg!K112&lt;&gt;"",[1]CICyg!K112,"")</f>
        <v/>
      </c>
      <c r="L84" s="1">
        <f t="shared" si="0"/>
        <v>0.27070625439191787</v>
      </c>
      <c r="M84" s="32">
        <f t="shared" si="4"/>
        <v>2457435.7289999998</v>
      </c>
    </row>
    <row r="85" spans="2:17">
      <c r="B85" s="3">
        <f>IF([1]CICyg!B113&lt;&gt;"",[1]CICyg!B113,"")</f>
        <v>101</v>
      </c>
      <c r="C85" s="71">
        <f>IF([1]CICyg!C113&lt;&gt;"",[1]CICyg!C113,"")</f>
        <v>42477</v>
      </c>
      <c r="D85" s="72">
        <f>IF([1]CICyg!D113&lt;&gt;"",[1]CICyg!D113,"")</f>
        <v>5.7187500000000002E-2</v>
      </c>
      <c r="E85" s="3">
        <f>IF([1]CICyg!E113&lt;&gt;"",[1]CICyg!E113,"")</f>
        <v>2457495.5713999998</v>
      </c>
      <c r="F85" s="3" t="str">
        <f>IF([1]CICyg!F113&lt;&gt;"",[1]CICyg!F113,"")</f>
        <v xml:space="preserve">FMT </v>
      </c>
      <c r="G85" s="3" t="str">
        <f>IF([1]CICyg!G113&lt;&gt;"",[1]CICyg!G113,"")</f>
        <v>ORS-FR</v>
      </c>
      <c r="H85" s="3" t="str">
        <f>IF([1]CICyg!H113&lt;&gt;"",[1]CICyg!H113,"")</f>
        <v>SC14+eShel+Atik460ex</v>
      </c>
      <c r="I85" s="3">
        <f>IF([1]CICyg!I113&lt;&gt;"",[1]CICyg!I113,"")</f>
        <v>11000</v>
      </c>
      <c r="J85" s="3" t="str">
        <f>IF([1]CICyg!J113&lt;&gt;"",[1]CICyg!J113,"")</f>
        <v/>
      </c>
      <c r="K85" s="3" t="str">
        <f>IF([1]CICyg!K113&lt;&gt;"",[1]CICyg!K113,"")</f>
        <v/>
      </c>
      <c r="L85" s="1">
        <f t="shared" si="0"/>
        <v>0.34079573670623375</v>
      </c>
      <c r="M85" s="3">
        <f t="shared" si="4"/>
        <v>2457495.5713999998</v>
      </c>
      <c r="N85" s="4"/>
      <c r="O85" s="4"/>
    </row>
    <row r="86" spans="2:17">
      <c r="B86" s="32">
        <f>IF([1]CICyg!B114&lt;&gt;"",[1]CICyg!B114,"")</f>
        <v>102</v>
      </c>
      <c r="C86" s="33">
        <f>IF([1]CICyg!C114&lt;&gt;"",[1]CICyg!C114,"")</f>
        <v>42491</v>
      </c>
      <c r="D86" s="34">
        <f>IF([1]CICyg!D114&lt;&gt;"",[1]CICyg!D114,"")</f>
        <v>1.6898148148148148E-2</v>
      </c>
      <c r="E86" s="32">
        <f>IF([1]CICyg!E114&lt;&gt;"",[1]CICyg!E114,"")</f>
        <v>2457509.5863999999</v>
      </c>
      <c r="F86" s="32" t="str">
        <f>IF([1]CICyg!F114&lt;&gt;"",[1]CICyg!F114,"")</f>
        <v>FCA</v>
      </c>
      <c r="G86" s="32" t="str">
        <f>IF([1]CICyg!G114&lt;&gt;"",[1]CICyg!G114,"")</f>
        <v>PAG-SP</v>
      </c>
      <c r="H86" s="32" t="str">
        <f>IF([1]CICyg!H114&lt;&gt;"",[1]CICyg!H114,"")</f>
        <v>N-200DADOS-200ATI</v>
      </c>
      <c r="I86" s="32">
        <f>IF([1]CICyg!I114&lt;&gt;"",[1]CICyg!I114,"")</f>
        <v>780</v>
      </c>
      <c r="J86" s="32" t="str">
        <f>IF([1]CICyg!J114&lt;&gt;"",[1]CICyg!J114,"")</f>
        <v/>
      </c>
      <c r="K86" s="32" t="str">
        <f>IF([1]CICyg!K114&lt;&gt;"",[1]CICyg!K114,"")</f>
        <v/>
      </c>
      <c r="L86" s="1">
        <f t="shared" si="0"/>
        <v>0.35721058795960658</v>
      </c>
      <c r="M86" s="32">
        <f t="shared" si="4"/>
        <v>2457509.5863999999</v>
      </c>
    </row>
    <row r="87" spans="2:17">
      <c r="B87" s="32">
        <f>IF([1]CICyg!B115&lt;&gt;"",[1]CICyg!B115,"")</f>
        <v>103</v>
      </c>
      <c r="C87" s="33">
        <f>IF([1]CICyg!C115&lt;&gt;"",[1]CICyg!C115,"")</f>
        <v>42491</v>
      </c>
      <c r="D87" s="34">
        <f>IF([1]CICyg!D115&lt;&gt;"",[1]CICyg!D115,"")</f>
        <v>2.2662037037037036E-2</v>
      </c>
      <c r="E87" s="32">
        <f>IF([1]CICyg!E115&lt;&gt;"",[1]CICyg!E115,"")</f>
        <v>2457509.5386999999</v>
      </c>
      <c r="F87" s="32" t="str">
        <f>IF([1]CICyg!F115&lt;&gt;"",[1]CICyg!F115,"")</f>
        <v xml:space="preserve">FMT </v>
      </c>
      <c r="G87" s="32" t="str">
        <f>IF([1]CICyg!G115&lt;&gt;"",[1]CICyg!G115,"")</f>
        <v>ORS-FR</v>
      </c>
      <c r="H87" s="32" t="str">
        <f>IF([1]CICyg!H115&lt;&gt;"",[1]CICyg!H115,"")</f>
        <v>SC14+eShel+Atik460ex</v>
      </c>
      <c r="I87" s="32">
        <f>IF([1]CICyg!I115&lt;&gt;"",[1]CICyg!I115,"")</f>
        <v>11000</v>
      </c>
      <c r="J87" s="32" t="str">
        <f>IF([1]CICyg!J115&lt;&gt;"",[1]CICyg!J115,"")</f>
        <v/>
      </c>
      <c r="K87" s="32" t="str">
        <f>IF([1]CICyg!K115&lt;&gt;"",[1]CICyg!K115,"")</f>
        <v/>
      </c>
      <c r="L87" s="1">
        <f t="shared" si="0"/>
        <v>0.35715472007486326</v>
      </c>
      <c r="M87" s="32">
        <f t="shared" si="4"/>
        <v>2457509.5386999999</v>
      </c>
    </row>
    <row r="88" spans="2:17">
      <c r="B88" s="32">
        <f>IF([1]CICyg!B116&lt;&gt;"",[1]CICyg!B116,"")</f>
        <v>104</v>
      </c>
      <c r="C88" s="33">
        <f>IF([1]CICyg!C116&lt;&gt;"",[1]CICyg!C116,"")</f>
        <v>42511</v>
      </c>
      <c r="D88" s="34">
        <f>IF([1]CICyg!D116&lt;&gt;"",[1]CICyg!D116,"")</f>
        <v>7.1990740740740739E-3</v>
      </c>
      <c r="E88" s="32">
        <f>IF([1]CICyg!E116&lt;&gt;"",[1]CICyg!E116,"")</f>
        <v>2457529.5499999998</v>
      </c>
      <c r="F88" s="32" t="str">
        <f>IF([1]CICyg!F116&lt;&gt;"",[1]CICyg!F116,"")</f>
        <v>PSO</v>
      </c>
      <c r="G88" s="32" t="str">
        <f>IF([1]CICyg!G116&lt;&gt;"",[1]CICyg!G116,"")</f>
        <v>TAT-HU</v>
      </c>
      <c r="H88" s="32" t="str">
        <f>IF([1]CICyg!H116&lt;&gt;"",[1]CICyg!H116,"")</f>
        <v>25cmLH600_35u414esm</v>
      </c>
      <c r="I88" s="32">
        <f>IF([1]CICyg!I116&lt;&gt;"",[1]CICyg!I116,"")</f>
        <v>1944</v>
      </c>
      <c r="J88" s="32" t="str">
        <f>IF([1]CICyg!J116&lt;&gt;"",[1]CICyg!J116,"")</f>
        <v/>
      </c>
      <c r="K88" s="32" t="str">
        <f>IF([1]CICyg!K116&lt;&gt;"",[1]CICyg!K116,"")</f>
        <v/>
      </c>
      <c r="L88" s="1">
        <f t="shared" ref="L88:L151" si="5">+((E88-JD0)/P)-INT((E88-JD0)/P)</f>
        <v>0.38059264464724052</v>
      </c>
      <c r="M88" s="32">
        <f t="shared" si="4"/>
        <v>2457529.5499999998</v>
      </c>
    </row>
    <row r="89" spans="2:17">
      <c r="B89" s="32">
        <f>IF([1]CICyg!B117&lt;&gt;"",[1]CICyg!B117,"")</f>
        <v>105</v>
      </c>
      <c r="C89" s="33">
        <f>IF([1]CICyg!C117&lt;&gt;"",[1]CICyg!C117,"")</f>
        <v>42528</v>
      </c>
      <c r="D89" s="34">
        <f>IF([1]CICyg!D117&lt;&gt;"",[1]CICyg!D117,"")</f>
        <v>9.4097222222222238E-3</v>
      </c>
      <c r="E89" s="32">
        <f>IF([1]CICyg!E117&lt;&gt;"",[1]CICyg!E117,"")</f>
        <v>2457546.5388000002</v>
      </c>
      <c r="F89" s="32" t="str">
        <f>IF([1]CICyg!F117&lt;&gt;"",[1]CICyg!F117,"")</f>
        <v>PSO</v>
      </c>
      <c r="G89" s="32" t="str">
        <f>IF([1]CICyg!G117&lt;&gt;"",[1]CICyg!G117,"")</f>
        <v>TAT-HU</v>
      </c>
      <c r="H89" s="32" t="str">
        <f>IF([1]CICyg!H117&lt;&gt;"",[1]CICyg!H117,"")</f>
        <v>25cmLH600_35u414esm</v>
      </c>
      <c r="I89" s="32">
        <f>IF([1]CICyg!I117&lt;&gt;"",[1]CICyg!I117,"")</f>
        <v>1869</v>
      </c>
      <c r="J89" s="32" t="str">
        <f>IF([1]CICyg!J117&lt;&gt;"",[1]CICyg!J117,"")</f>
        <v/>
      </c>
      <c r="K89" s="32" t="str">
        <f>IF([1]CICyg!K117&lt;&gt;"",[1]CICyg!K117,"")</f>
        <v/>
      </c>
      <c r="L89" s="1">
        <f t="shared" si="5"/>
        <v>0.40049051300095329</v>
      </c>
      <c r="M89" s="32">
        <f t="shared" si="4"/>
        <v>2457546.5388000002</v>
      </c>
      <c r="O89" s="21"/>
      <c r="P89" s="21"/>
      <c r="Q89" s="21" t="s">
        <v>102</v>
      </c>
    </row>
    <row r="90" spans="2:17">
      <c r="B90" s="32">
        <f>IF([1]CICyg!B118&lt;&gt;"",[1]CICyg!B118,"")</f>
        <v>106</v>
      </c>
      <c r="C90" s="33">
        <f>IF([1]CICyg!C118&lt;&gt;"",[1]CICyg!C118,"")</f>
        <v>42529</v>
      </c>
      <c r="D90" s="34">
        <f>IF([1]CICyg!D118&lt;&gt;"",[1]CICyg!D118,"")</f>
        <v>0.97045138888888882</v>
      </c>
      <c r="E90" s="32">
        <f>IF([1]CICyg!E118&lt;&gt;"",[1]CICyg!E118,"")</f>
        <v>2457548.4865000001</v>
      </c>
      <c r="F90" s="32" t="str">
        <f>IF([1]CICyg!F118&lt;&gt;"",[1]CICyg!F118,"")</f>
        <v xml:space="preserve">FMT </v>
      </c>
      <c r="G90" s="32" t="str">
        <f>IF([1]CICyg!G118&lt;&gt;"",[1]CICyg!G118,"")</f>
        <v>ORS-FR</v>
      </c>
      <c r="H90" s="32" t="str">
        <f>IF([1]CICyg!H118&lt;&gt;"",[1]CICyg!H118,"")</f>
        <v>SC14+eShel+Atik460ex</v>
      </c>
      <c r="I90" s="32">
        <f>IF([1]CICyg!I118&lt;&gt;"",[1]CICyg!I118,"")</f>
        <v>11000</v>
      </c>
      <c r="J90" s="32" t="str">
        <f>IF([1]CICyg!J118&lt;&gt;"",[1]CICyg!J118,"")</f>
        <v/>
      </c>
      <c r="K90" s="32" t="str">
        <f>IF([1]CICyg!K118&lt;&gt;"",[1]CICyg!K118,"")</f>
        <v/>
      </c>
      <c r="L90" s="1">
        <f t="shared" si="5"/>
        <v>0.402771726399763</v>
      </c>
      <c r="M90" s="32">
        <f t="shared" si="4"/>
        <v>2457548.4865000001</v>
      </c>
    </row>
    <row r="91" spans="2:17">
      <c r="B91" s="32">
        <f>IF([1]CICyg!B119&lt;&gt;"",[1]CICyg!B119,"")</f>
        <v>107</v>
      </c>
      <c r="C91" s="33">
        <f>IF([1]CICyg!C119&lt;&gt;"",[1]CICyg!C119,"")</f>
        <v>42545</v>
      </c>
      <c r="D91" s="34">
        <f>IF([1]CICyg!D119&lt;&gt;"",[1]CICyg!D119,"")</f>
        <v>0.93172453703703706</v>
      </c>
      <c r="E91" s="32">
        <f>IF([1]CICyg!E119&lt;&gt;"",[1]CICyg!E119,"")</f>
        <v>2457564.4517000001</v>
      </c>
      <c r="F91" s="32" t="str">
        <f>IF([1]CICyg!F119&lt;&gt;"",[1]CICyg!F119,"")</f>
        <v>BER</v>
      </c>
      <c r="G91" s="32" t="str">
        <f>IF([1]CICyg!G119&lt;&gt;"",[1]CICyg!G119,"")</f>
        <v>BVO-IT</v>
      </c>
      <c r="H91" s="32" t="str">
        <f>IF([1]CICyg!H119&lt;&gt;"",[1]CICyg!H119,"")</f>
        <v>Lhires31200C9SXV</v>
      </c>
      <c r="I91" s="32">
        <f>IF([1]CICyg!I119&lt;&gt;"",[1]CICyg!I119,"")</f>
        <v>3762</v>
      </c>
      <c r="J91" s="32" t="str">
        <f>IF([1]CICyg!J119&lt;&gt;"",[1]CICyg!J119,"")</f>
        <v/>
      </c>
      <c r="K91" s="32" t="str">
        <f>IF([1]CICyg!K119&lt;&gt;"",[1]CICyg!K119,"")</f>
        <v/>
      </c>
      <c r="L91" s="1">
        <f t="shared" si="5"/>
        <v>0.42147071913808176</v>
      </c>
      <c r="M91" s="32">
        <f t="shared" si="4"/>
        <v>2457564.4517000001</v>
      </c>
    </row>
    <row r="92" spans="2:17">
      <c r="B92" s="32">
        <f>IF([1]CICyg!B120&lt;&gt;"",[1]CICyg!B120,"")</f>
        <v>108</v>
      </c>
      <c r="C92" s="33">
        <f>IF([1]CICyg!C120&lt;&gt;"",[1]CICyg!C120,"")</f>
        <v>42552</v>
      </c>
      <c r="D92" s="34">
        <f>IF([1]CICyg!D120&lt;&gt;"",[1]CICyg!D120,"")</f>
        <v>0.17387731481481483</v>
      </c>
      <c r="E92" s="32">
        <f>IF([1]CICyg!E120&lt;&gt;"",[1]CICyg!E120,"")</f>
        <v>2457570.6856999998</v>
      </c>
      <c r="F92" s="32" t="str">
        <f>IF([1]CICyg!F120&lt;&gt;"",[1]CICyg!F120,"")</f>
        <v>LES</v>
      </c>
      <c r="G92" s="32" t="str">
        <f>IF([1]CICyg!G120&lt;&gt;"",[1]CICyg!G120,"")</f>
        <v>MRO-CA</v>
      </c>
      <c r="H92" s="32" t="str">
        <f>IF([1]CICyg!H120&lt;&gt;"",[1]CICyg!H120,"")</f>
        <v>31cmDK+23um1800lpm+</v>
      </c>
      <c r="I92" s="32">
        <f>IF([1]CICyg!I120&lt;&gt;"",[1]CICyg!I120,"")</f>
        <v>9000</v>
      </c>
      <c r="J92" s="32" t="str">
        <f>IF([1]CICyg!J120&lt;&gt;"",[1]CICyg!J120,"")</f>
        <v/>
      </c>
      <c r="K92" s="32" t="str">
        <f>IF([1]CICyg!K120&lt;&gt;"",[1]CICyg!K120,"")</f>
        <v/>
      </c>
      <c r="L92" s="1">
        <f t="shared" si="5"/>
        <v>0.42877219489318108</v>
      </c>
      <c r="M92" s="32">
        <f t="shared" si="4"/>
        <v>2457570.6856999998</v>
      </c>
    </row>
    <row r="93" spans="2:17">
      <c r="B93" s="32">
        <f>IF([1]CICyg!B121&lt;&gt;"",[1]CICyg!B121,"")</f>
        <v>109</v>
      </c>
      <c r="C93" s="33">
        <f>IF([1]CICyg!C121&lt;&gt;"",[1]CICyg!C121,"")</f>
        <v>42552</v>
      </c>
      <c r="D93" s="34">
        <f>IF([1]CICyg!D121&lt;&gt;"",[1]CICyg!D121,"")</f>
        <v>0.98709490740740735</v>
      </c>
      <c r="E93" s="32">
        <f>IF([1]CICyg!E121&lt;&gt;"",[1]CICyg!E121,"")</f>
        <v>2457571.5225</v>
      </c>
      <c r="F93" s="32" t="str">
        <f>IF([1]CICyg!F121&lt;&gt;"",[1]CICyg!F121,"")</f>
        <v>PSO</v>
      </c>
      <c r="G93" s="32" t="str">
        <f>IF([1]CICyg!G121&lt;&gt;"",[1]CICyg!G121,"")</f>
        <v>TAT-HU</v>
      </c>
      <c r="H93" s="32" t="str">
        <f>IF([1]CICyg!H121&lt;&gt;"",[1]CICyg!H121,"")</f>
        <v>25cmLH600_35u414esm</v>
      </c>
      <c r="I93" s="32">
        <f>IF([1]CICyg!I121&lt;&gt;"",[1]CICyg!I121,"")</f>
        <v>1874</v>
      </c>
      <c r="J93" s="32" t="str">
        <f>IF([1]CICyg!J121&lt;&gt;"",[1]CICyg!J121,"")</f>
        <v/>
      </c>
      <c r="K93" s="32" t="str">
        <f>IF([1]CICyg!K121&lt;&gt;"",[1]CICyg!K121,"")</f>
        <v/>
      </c>
      <c r="L93" s="1">
        <f t="shared" si="5"/>
        <v>0.42975228390719522</v>
      </c>
      <c r="M93" s="32">
        <f t="shared" si="4"/>
        <v>2457571.5225</v>
      </c>
    </row>
    <row r="94" spans="2:17">
      <c r="B94" s="32">
        <f>IF([1]CICyg!B122&lt;&gt;"",[1]CICyg!B122,"")</f>
        <v>110</v>
      </c>
      <c r="C94" s="33">
        <f>IF([1]CICyg!C122&lt;&gt;"",[1]CICyg!C122,"")</f>
        <v>42555</v>
      </c>
      <c r="D94" s="34">
        <f>IF([1]CICyg!D122&lt;&gt;"",[1]CICyg!D122,"")</f>
        <v>0.16138888888888889</v>
      </c>
      <c r="E94" s="32">
        <f>IF([1]CICyg!E122&lt;&gt;"",[1]CICyg!E122,"")</f>
        <v>2457573.6963999998</v>
      </c>
      <c r="F94" s="32" t="str">
        <f>IF([1]CICyg!F122&lt;&gt;"",[1]CICyg!F122,"")</f>
        <v>LES</v>
      </c>
      <c r="G94" s="32" t="str">
        <f>IF([1]CICyg!G122&lt;&gt;"",[1]CICyg!G122,"")</f>
        <v>MRO-CA</v>
      </c>
      <c r="H94" s="32" t="str">
        <f>IF([1]CICyg!H122&lt;&gt;"",[1]CICyg!H122,"")</f>
        <v>31cmDK+23um1800lpm+</v>
      </c>
      <c r="I94" s="32">
        <f>IF([1]CICyg!I122&lt;&gt;"",[1]CICyg!I122,"")</f>
        <v>6400</v>
      </c>
      <c r="J94" s="32" t="str">
        <f>IF([1]CICyg!J122&lt;&gt;"",[1]CICyg!J122,"")</f>
        <v/>
      </c>
      <c r="K94" s="32" t="str">
        <f>IF([1]CICyg!K122&lt;&gt;"",[1]CICyg!K122,"")</f>
        <v/>
      </c>
      <c r="L94" s="1">
        <f t="shared" si="5"/>
        <v>0.43229843054553996</v>
      </c>
      <c r="M94" s="32">
        <f t="shared" si="4"/>
        <v>2457573.6963999998</v>
      </c>
    </row>
    <row r="95" spans="2:17">
      <c r="B95" s="32">
        <f>IF([1]CICyg!B123&lt;&gt;"",[1]CICyg!B123,"")</f>
        <v>111</v>
      </c>
      <c r="C95" s="33">
        <f>IF([1]CICyg!C123&lt;&gt;"",[1]CICyg!C123,"")</f>
        <v>42560</v>
      </c>
      <c r="D95" s="34">
        <f>IF([1]CICyg!D123&lt;&gt;"",[1]CICyg!D123,"")</f>
        <v>0.92071759259259256</v>
      </c>
      <c r="E95" s="32">
        <f>IF([1]CICyg!E123&lt;&gt;"",[1]CICyg!E123,"")</f>
        <v>2457579.4369999999</v>
      </c>
      <c r="F95" s="32" t="str">
        <f>IF([1]CICyg!F123&lt;&gt;"",[1]CICyg!F123,"")</f>
        <v xml:space="preserve">FMT </v>
      </c>
      <c r="G95" s="32" t="str">
        <f>IF([1]CICyg!G123&lt;&gt;"",[1]CICyg!G123,"")</f>
        <v>ORS-FR</v>
      </c>
      <c r="H95" s="32" t="str">
        <f>IF([1]CICyg!H123&lt;&gt;"",[1]CICyg!H123,"")</f>
        <v>SC14+eShel+Atik460ex</v>
      </c>
      <c r="I95" s="32">
        <f>IF([1]CICyg!I123&lt;&gt;"",[1]CICyg!I123,"")</f>
        <v>11000</v>
      </c>
      <c r="J95" s="32" t="str">
        <f>IF([1]CICyg!J123&lt;&gt;"",[1]CICyg!J123,"")</f>
        <v/>
      </c>
      <c r="K95" s="32" t="str">
        <f>IF([1]CICyg!K123&lt;&gt;"",[1]CICyg!K123,"")</f>
        <v/>
      </c>
      <c r="L95" s="1">
        <f t="shared" si="5"/>
        <v>0.43902201920814932</v>
      </c>
      <c r="M95" s="32">
        <f t="shared" si="4"/>
        <v>2457579.4369999999</v>
      </c>
    </row>
    <row r="96" spans="2:17">
      <c r="B96" s="32">
        <f>IF([1]CICyg!B124&lt;&gt;"",[1]CICyg!B124,"")</f>
        <v>112</v>
      </c>
      <c r="C96" s="33">
        <f>IF([1]CICyg!C124&lt;&gt;"",[1]CICyg!C124,"")</f>
        <v>42568</v>
      </c>
      <c r="D96" s="34">
        <f>IF([1]CICyg!D124&lt;&gt;"",[1]CICyg!D124,"")</f>
        <v>0.91145833333333337</v>
      </c>
      <c r="E96" s="32">
        <f>IF([1]CICyg!E124&lt;&gt;"",[1]CICyg!E124,"")</f>
        <v>2457587.4342999998</v>
      </c>
      <c r="F96" s="32" t="str">
        <f>IF([1]CICyg!F124&lt;&gt;"",[1]CICyg!F124,"")</f>
        <v>BER</v>
      </c>
      <c r="G96" s="32" t="str">
        <f>IF([1]CICyg!G124&lt;&gt;"",[1]CICyg!G124,"")</f>
        <v>BVO-IT</v>
      </c>
      <c r="H96" s="32" t="str">
        <f>IF([1]CICyg!H124&lt;&gt;"",[1]CICyg!H124,"")</f>
        <v>Lhires31200C9SXV</v>
      </c>
      <c r="I96" s="32">
        <f>IF([1]CICyg!I124&lt;&gt;"",[1]CICyg!I124,"")</f>
        <v>5955</v>
      </c>
      <c r="J96" s="32" t="str">
        <f>IF([1]CICyg!J124&lt;&gt;"",[1]CICyg!J124,"")</f>
        <v/>
      </c>
      <c r="K96" s="32" t="str">
        <f>IF([1]CICyg!K124&lt;&gt;"",[1]CICyg!K124,"")</f>
        <v/>
      </c>
      <c r="L96" s="1">
        <f t="shared" si="5"/>
        <v>0.44838873272411561</v>
      </c>
      <c r="M96" s="32">
        <f t="shared" si="4"/>
        <v>2457587.4342999998</v>
      </c>
      <c r="O96" s="23"/>
    </row>
    <row r="97" spans="2:15">
      <c r="B97" s="32">
        <f>IF([1]CICyg!B125&lt;&gt;"",[1]CICyg!B125,"")</f>
        <v>113</v>
      </c>
      <c r="C97" s="33">
        <f>IF([1]CICyg!C125&lt;&gt;"",[1]CICyg!C125,"")</f>
        <v>42573</v>
      </c>
      <c r="D97" s="34">
        <f>IF([1]CICyg!D125&lt;&gt;"",[1]CICyg!D125,"")</f>
        <v>0.93700231481481477</v>
      </c>
      <c r="E97" s="32">
        <f>IF([1]CICyg!E125&lt;&gt;"",[1]CICyg!E125,"")</f>
        <v>2457592.4530000002</v>
      </c>
      <c r="F97" s="32" t="str">
        <f>IF([1]CICyg!F125&lt;&gt;"",[1]CICyg!F125,"")</f>
        <v xml:space="preserve">FMT </v>
      </c>
      <c r="G97" s="32" t="str">
        <f>IF([1]CICyg!G125&lt;&gt;"",[1]CICyg!G125,"")</f>
        <v>ORS-FR</v>
      </c>
      <c r="H97" s="32" t="str">
        <f>IF([1]CICyg!H125&lt;&gt;"",[1]CICyg!H125,"")</f>
        <v>SC14+eShel+Atik460ex</v>
      </c>
      <c r="I97" s="32">
        <f>IF([1]CICyg!I125&lt;&gt;"",[1]CICyg!I125,"")</f>
        <v>11000</v>
      </c>
      <c r="J97" s="32" t="str">
        <f>IF([1]CICyg!J125&lt;&gt;"",[1]CICyg!J125,"")</f>
        <v/>
      </c>
      <c r="K97" s="32" t="str">
        <f>IF([1]CICyg!K125&lt;&gt;"",[1]CICyg!K125,"")</f>
        <v/>
      </c>
      <c r="L97" s="1">
        <f t="shared" si="5"/>
        <v>0.45426680721505264</v>
      </c>
      <c r="M97" s="32">
        <f t="shared" si="4"/>
        <v>2457592.4530000002</v>
      </c>
      <c r="O97" s="23"/>
    </row>
    <row r="98" spans="2:15">
      <c r="B98" s="32">
        <f>IF([1]CICyg!B126&lt;&gt;"",[1]CICyg!B126,"")</f>
        <v>114</v>
      </c>
      <c r="C98" s="33">
        <f>IF([1]CICyg!C126&lt;&gt;"",[1]CICyg!C126,"")</f>
        <v>42582</v>
      </c>
      <c r="D98" s="34">
        <f>IF([1]CICyg!D126&lt;&gt;"",[1]CICyg!D126,"")</f>
        <v>0.86702546296296301</v>
      </c>
      <c r="E98" s="32">
        <f>IF([1]CICyg!E126&lt;&gt;"",[1]CICyg!E126,"")</f>
        <v>2457601.3750999998</v>
      </c>
      <c r="F98" s="32" t="str">
        <f>IF([1]CICyg!F126&lt;&gt;"",[1]CICyg!F126,"")</f>
        <v>FRA</v>
      </c>
      <c r="G98" s="32" t="str">
        <f>IF([1]CICyg!G126&lt;&gt;"",[1]CICyg!G126,"")</f>
        <v>BAL-IT</v>
      </c>
      <c r="H98" s="32" t="str">
        <f>IF([1]CICyg!H126&lt;&gt;"",[1]CICyg!H126,"")</f>
        <v>SC8+Alpy600</v>
      </c>
      <c r="I98" s="32">
        <f>IF([1]CICyg!I126&lt;&gt;"",[1]CICyg!I126,"")</f>
        <v>523</v>
      </c>
      <c r="J98" s="32" t="str">
        <f>IF([1]CICyg!J126&lt;&gt;"",[1]CICyg!J126,"")</f>
        <v/>
      </c>
      <c r="K98" s="32" t="str">
        <f>IF([1]CICyg!K126&lt;&gt;"",[1]CICyg!K126,"")</f>
        <v/>
      </c>
      <c r="L98" s="1">
        <f t="shared" si="5"/>
        <v>0.4647166783788137</v>
      </c>
      <c r="M98" s="32">
        <f t="shared" si="4"/>
        <v>2457601.3750999998</v>
      </c>
      <c r="O98" s="23"/>
    </row>
    <row r="99" spans="2:15">
      <c r="B99" s="32">
        <f>IF([1]CICyg!B127&lt;&gt;"",[1]CICyg!B127,"")</f>
        <v>115</v>
      </c>
      <c r="C99" s="33">
        <f>IF([1]CICyg!C127&lt;&gt;"",[1]CICyg!C127,"")</f>
        <v>42587</v>
      </c>
      <c r="D99" s="34">
        <f>IF([1]CICyg!D127&lt;&gt;"",[1]CICyg!D127,"")</f>
        <v>0.98012731481481474</v>
      </c>
      <c r="E99" s="32">
        <f>IF([1]CICyg!E127&lt;&gt;"",[1]CICyg!E127,"")</f>
        <v>2457606.4942000001</v>
      </c>
      <c r="F99" s="32" t="str">
        <f>IF([1]CICyg!F127&lt;&gt;"",[1]CICyg!F127,"")</f>
        <v xml:space="preserve">FMT </v>
      </c>
      <c r="G99" s="32" t="str">
        <f>IF([1]CICyg!G127&lt;&gt;"",[1]CICyg!G127,"")</f>
        <v>ORS-FR</v>
      </c>
      <c r="H99" s="32" t="str">
        <f>IF([1]CICyg!H127&lt;&gt;"",[1]CICyg!H127,"")</f>
        <v>SC14+eShel+Atik460ex</v>
      </c>
      <c r="I99" s="32">
        <f>IF([1]CICyg!I127&lt;&gt;"",[1]CICyg!I127,"")</f>
        <v>11000</v>
      </c>
      <c r="J99" s="32" t="str">
        <f>IF([1]CICyg!J127&lt;&gt;"",[1]CICyg!J127,"")</f>
        <v/>
      </c>
      <c r="K99" s="32" t="str">
        <f>IF([1]CICyg!K127&lt;&gt;"",[1]CICyg!K127,"")</f>
        <v/>
      </c>
      <c r="L99" s="1">
        <f t="shared" si="5"/>
        <v>0.47071234481151691</v>
      </c>
      <c r="M99" s="32">
        <f t="shared" si="4"/>
        <v>2457606.4942000001</v>
      </c>
      <c r="O99" s="23"/>
    </row>
    <row r="100" spans="2:15">
      <c r="B100" s="32">
        <f>IF([1]CICyg!B128&lt;&gt;"",[1]CICyg!B128,"")</f>
        <v>116</v>
      </c>
      <c r="C100" s="33">
        <f>IF([1]CICyg!C128&lt;&gt;"",[1]CICyg!C128,"")</f>
        <v>42604</v>
      </c>
      <c r="D100" s="34">
        <f>IF([1]CICyg!D128&lt;&gt;"",[1]CICyg!D128,"")</f>
        <v>0.93077546296296287</v>
      </c>
      <c r="E100" s="32">
        <f>IF([1]CICyg!E128&lt;&gt;"",[1]CICyg!E128,"")</f>
        <v>2457623.4589</v>
      </c>
      <c r="F100" s="32" t="str">
        <f>IF([1]CICyg!F128&lt;&gt;"",[1]CICyg!F128,"")</f>
        <v xml:space="preserve">FMT </v>
      </c>
      <c r="G100" s="32" t="str">
        <f>IF([1]CICyg!G128&lt;&gt;"",[1]CICyg!G128,"")</f>
        <v>ORS-FR</v>
      </c>
      <c r="H100" s="32" t="str">
        <f>IF([1]CICyg!H128&lt;&gt;"",[1]CICyg!H128,"")</f>
        <v>SC14+eShel+Atik460ex</v>
      </c>
      <c r="I100" s="32">
        <f>IF([1]CICyg!I128&lt;&gt;"",[1]CICyg!I128,"")</f>
        <v>11000</v>
      </c>
      <c r="J100" s="32" t="str">
        <f>IF([1]CICyg!J128&lt;&gt;"",[1]CICyg!J128,"")</f>
        <v/>
      </c>
      <c r="K100" s="32" t="str">
        <f>IF([1]CICyg!K128&lt;&gt;"",[1]CICyg!K128,"")</f>
        <v/>
      </c>
      <c r="L100" s="1">
        <f t="shared" si="5"/>
        <v>0.4905819864136447</v>
      </c>
      <c r="M100" s="32">
        <f t="shared" si="4"/>
        <v>2457623.4589</v>
      </c>
      <c r="O100" s="23"/>
    </row>
    <row r="101" spans="2:15">
      <c r="B101" s="32">
        <f>IF([1]CICyg!B129&lt;&gt;"",[1]CICyg!B129,"")</f>
        <v>117</v>
      </c>
      <c r="C101" s="33">
        <f>IF([1]CICyg!C129&lt;&gt;"",[1]CICyg!C129,"")</f>
        <v>42607</v>
      </c>
      <c r="D101" s="34">
        <f>IF([1]CICyg!D129&lt;&gt;"",[1]CICyg!D129,"")</f>
        <v>0.93991898148148145</v>
      </c>
      <c r="E101" s="32">
        <f>IF([1]CICyg!E129&lt;&gt;"",[1]CICyg!E129,"")</f>
        <v>2457626.4504</v>
      </c>
      <c r="F101" s="32" t="str">
        <f>IF([1]CICyg!F129&lt;&gt;"",[1]CICyg!F129,"")</f>
        <v>CBO</v>
      </c>
      <c r="G101" s="32" t="str">
        <f>IF([1]CICyg!G129&lt;&gt;"",[1]CICyg!G129,"")</f>
        <v>OCT-FR</v>
      </c>
      <c r="H101" s="32" t="str">
        <f>IF([1]CICyg!H129&lt;&gt;"",[1]CICyg!H129,"")</f>
        <v>N8+Alpy600</v>
      </c>
      <c r="I101" s="32">
        <f>IF([1]CICyg!I129&lt;&gt;"",[1]CICyg!I129,"")</f>
        <v>505</v>
      </c>
      <c r="J101" s="32" t="str">
        <f>IF([1]CICyg!J129&lt;&gt;"",[1]CICyg!J129,"")</f>
        <v/>
      </c>
      <c r="K101" s="32" t="str">
        <f>IF([1]CICyg!K129&lt;&gt;"",[1]CICyg!K129,"")</f>
        <v/>
      </c>
      <c r="L101" s="1">
        <f t="shared" si="5"/>
        <v>0.49408573436398839</v>
      </c>
      <c r="M101" s="32">
        <f t="shared" si="4"/>
        <v>2457626.4504</v>
      </c>
      <c r="O101" s="23"/>
    </row>
    <row r="102" spans="2:15">
      <c r="B102" s="32">
        <f>IF([1]CICyg!B130&lt;&gt;"",[1]CICyg!B130,"")</f>
        <v>118</v>
      </c>
      <c r="C102" s="33">
        <f>IF([1]CICyg!C130&lt;&gt;"",[1]CICyg!C130,"")</f>
        <v>42608</v>
      </c>
      <c r="D102" s="34">
        <f>IF([1]CICyg!D130&lt;&gt;"",[1]CICyg!D130,"")</f>
        <v>5.6215277777777774E-2</v>
      </c>
      <c r="E102" s="32">
        <f>IF([1]CICyg!E130&lt;&gt;"",[1]CICyg!E130,"")</f>
        <v>2457626.5488999998</v>
      </c>
      <c r="F102" s="32" t="str">
        <f>IF([1]CICyg!F130&lt;&gt;"",[1]CICyg!F130,"")</f>
        <v>PSO</v>
      </c>
      <c r="G102" s="32" t="str">
        <f>IF([1]CICyg!G130&lt;&gt;"",[1]CICyg!G130,"")</f>
        <v>TAT-HU</v>
      </c>
      <c r="H102" s="32" t="str">
        <f>IF([1]CICyg!H130&lt;&gt;"",[1]CICyg!H130,"")</f>
        <v>30cmLH600_35u414esm</v>
      </c>
      <c r="I102" s="32">
        <f>IF([1]CICyg!I130&lt;&gt;"",[1]CICyg!I130,"")</f>
        <v>1947</v>
      </c>
      <c r="J102" s="32" t="str">
        <f>IF([1]CICyg!J130&lt;&gt;"",[1]CICyg!J130,"")</f>
        <v/>
      </c>
      <c r="K102" s="32" t="str">
        <f>IF([1]CICyg!K130&lt;&gt;"",[1]CICyg!K130,"")</f>
        <v/>
      </c>
      <c r="L102" s="1">
        <f t="shared" si="5"/>
        <v>0.49420110096020053</v>
      </c>
      <c r="M102" s="32">
        <f t="shared" si="4"/>
        <v>2457626.5488999998</v>
      </c>
      <c r="O102" s="23"/>
    </row>
    <row r="103" spans="2:15">
      <c r="B103" s="32">
        <f>IF([1]CICyg!B131&lt;&gt;"",[1]CICyg!B131,"")</f>
        <v>119</v>
      </c>
      <c r="C103" s="33">
        <f>IF([1]CICyg!C131&lt;&gt;"",[1]CICyg!C131,"")</f>
        <v>42615</v>
      </c>
      <c r="D103" s="34">
        <f>IF([1]CICyg!D131&lt;&gt;"",[1]CICyg!D131,"")</f>
        <v>0.89185185185185178</v>
      </c>
      <c r="E103" s="32">
        <f>IF([1]CICyg!E131&lt;&gt;"",[1]CICyg!E131,"")</f>
        <v>2457634.4023000002</v>
      </c>
      <c r="F103" s="32" t="str">
        <f>IF([1]CICyg!F131&lt;&gt;"",[1]CICyg!F131,"")</f>
        <v>FCA</v>
      </c>
      <c r="G103" s="32" t="str">
        <f>IF([1]CICyg!G131&lt;&gt;"",[1]CICyg!G131,"")</f>
        <v>PAG-SP</v>
      </c>
      <c r="H103" s="32" t="str">
        <f>IF([1]CICyg!H131&lt;&gt;"",[1]CICyg!H131,"")</f>
        <v>N-200DADOS-200ATI</v>
      </c>
      <c r="I103" s="32">
        <f>IF([1]CICyg!I131&lt;&gt;"",[1]CICyg!I131,"")</f>
        <v>776</v>
      </c>
      <c r="J103" s="32" t="str">
        <f>IF([1]CICyg!J131&lt;&gt;"",[1]CICyg!J131,"")</f>
        <v/>
      </c>
      <c r="K103" s="32" t="str">
        <f>IF([1]CICyg!K131&lt;&gt;"",[1]CICyg!K131,"")</f>
        <v/>
      </c>
      <c r="L103" s="1">
        <f t="shared" si="5"/>
        <v>0.50339927383484451</v>
      </c>
      <c r="M103" s="32">
        <f t="shared" si="4"/>
        <v>2457634.4023000002</v>
      </c>
      <c r="O103" s="23"/>
    </row>
    <row r="104" spans="2:15">
      <c r="B104" s="32">
        <f>IF([1]CICyg!B132&lt;&gt;"",[1]CICyg!B132,"")</f>
        <v>120</v>
      </c>
      <c r="C104" s="33">
        <f>IF([1]CICyg!C132&lt;&gt;"",[1]CICyg!C132,"")</f>
        <v>42620</v>
      </c>
      <c r="D104" s="34">
        <f>IF([1]CICyg!D132&lt;&gt;"",[1]CICyg!D132,"")</f>
        <v>0.89534722222222218</v>
      </c>
      <c r="E104" s="32">
        <f>IF([1]CICyg!E132&lt;&gt;"",[1]CICyg!E132,"")</f>
        <v>2457639.4166999999</v>
      </c>
      <c r="F104" s="32" t="str">
        <f>IF([1]CICyg!F132&lt;&gt;"",[1]CICyg!F132,"")</f>
        <v xml:space="preserve">FMT </v>
      </c>
      <c r="G104" s="32" t="str">
        <f>IF([1]CICyg!G132&lt;&gt;"",[1]CICyg!G132,"")</f>
        <v>ORS-FR</v>
      </c>
      <c r="H104" s="32" t="str">
        <f>IF([1]CICyg!H132&lt;&gt;"",[1]CICyg!H132,"")</f>
        <v>SC14+eShel+Atik460ex</v>
      </c>
      <c r="I104" s="32">
        <f>IF([1]CICyg!I132&lt;&gt;"",[1]CICyg!I132,"")</f>
        <v>11000</v>
      </c>
      <c r="J104" s="32" t="str">
        <f>IF([1]CICyg!J132&lt;&gt;"",[1]CICyg!J132,"")</f>
        <v/>
      </c>
      <c r="K104" s="32" t="str">
        <f>IF([1]CICyg!K132&lt;&gt;"",[1]CICyg!K132,"")</f>
        <v/>
      </c>
      <c r="L104" s="1">
        <f t="shared" si="5"/>
        <v>0.50927231201680101</v>
      </c>
      <c r="M104" s="32">
        <f t="shared" si="4"/>
        <v>2457639.4166999999</v>
      </c>
      <c r="O104" s="23"/>
    </row>
    <row r="105" spans="2:15">
      <c r="B105" s="32">
        <f>IF([1]CICyg!B133&lt;&gt;"",[1]CICyg!B133,"")</f>
        <v>121</v>
      </c>
      <c r="C105" s="33">
        <f>IF([1]CICyg!C133&lt;&gt;"",[1]CICyg!C133,"")</f>
        <v>42635</v>
      </c>
      <c r="D105" s="34">
        <f>IF([1]CICyg!D133&lt;&gt;"",[1]CICyg!D133,"")</f>
        <v>0.95599537037037041</v>
      </c>
      <c r="E105" s="32">
        <f>IF([1]CICyg!E133&lt;&gt;"",[1]CICyg!E133,"")</f>
        <v>2457654.4644999998</v>
      </c>
      <c r="F105" s="32" t="str">
        <f>IF([1]CICyg!F133&lt;&gt;"",[1]CICyg!F133,"")</f>
        <v>JMO</v>
      </c>
      <c r="G105" s="32" t="str">
        <f>IF([1]CICyg!G133&lt;&gt;"",[1]CICyg!G133,"")</f>
        <v>CAL-FR</v>
      </c>
      <c r="H105" s="32" t="str">
        <f>IF([1]CICyg!H133&lt;&gt;"",[1]CICyg!H133,"")</f>
        <v>Alpy600+Atik460EX</v>
      </c>
      <c r="I105" s="32">
        <f>IF([1]CICyg!I133&lt;&gt;"",[1]CICyg!I133,"")</f>
        <v>667</v>
      </c>
      <c r="J105" s="32" t="str">
        <f>IF([1]CICyg!J133&lt;&gt;"",[1]CICyg!J133,"")</f>
        <v/>
      </c>
      <c r="K105" s="32" t="str">
        <f>IF([1]CICyg!K133&lt;&gt;"",[1]CICyg!K133,"")</f>
        <v/>
      </c>
      <c r="L105" s="1">
        <f t="shared" si="5"/>
        <v>0.52689681424194035</v>
      </c>
      <c r="M105" s="32">
        <f t="shared" si="4"/>
        <v>2457654.4644999998</v>
      </c>
      <c r="O105" s="23"/>
    </row>
    <row r="106" spans="2:15">
      <c r="B106" s="32">
        <f>IF([1]CICyg!B134&lt;&gt;"",[1]CICyg!B134,"")</f>
        <v>122</v>
      </c>
      <c r="C106" s="33">
        <f>IF([1]CICyg!C134&lt;&gt;"",[1]CICyg!C134,"")</f>
        <v>42638</v>
      </c>
      <c r="D106" s="34">
        <f>IF([1]CICyg!D134&lt;&gt;"",[1]CICyg!D134,"")</f>
        <v>0.85206018518518523</v>
      </c>
      <c r="E106" s="32">
        <f>IF([1]CICyg!E134&lt;&gt;"",[1]CICyg!E134,"")</f>
        <v>2457657.3697000002</v>
      </c>
      <c r="F106" s="32" t="str">
        <f>IF([1]CICyg!F134&lt;&gt;"",[1]CICyg!F134,"")</f>
        <v xml:space="preserve">FMT </v>
      </c>
      <c r="G106" s="32" t="str">
        <f>IF([1]CICyg!G134&lt;&gt;"",[1]CICyg!G134,"")</f>
        <v>ORS-FR</v>
      </c>
      <c r="H106" s="32" t="str">
        <f>IF([1]CICyg!H134&lt;&gt;"",[1]CICyg!H134,"")</f>
        <v>SC14+eShel+Atik460ex</v>
      </c>
      <c r="I106" s="32">
        <f>IF([1]CICyg!I134&lt;&gt;"",[1]CICyg!I134,"")</f>
        <v>11000</v>
      </c>
      <c r="J106" s="32" t="str">
        <f>IF([1]CICyg!J134&lt;&gt;"",[1]CICyg!J134,"")</f>
        <v/>
      </c>
      <c r="K106" s="32" t="str">
        <f>IF([1]CICyg!K134&lt;&gt;"",[1]CICyg!K134,"")</f>
        <v/>
      </c>
      <c r="L106" s="1">
        <f t="shared" si="5"/>
        <v>0.53029948465701082</v>
      </c>
      <c r="M106" s="32">
        <f t="shared" si="4"/>
        <v>2457657.3697000002</v>
      </c>
      <c r="O106" s="23"/>
    </row>
    <row r="107" spans="2:15">
      <c r="B107" s="32">
        <f>IF([1]CICyg!B135&lt;&gt;"",[1]CICyg!B135,"")</f>
        <v>123</v>
      </c>
      <c r="C107" s="33">
        <f>IF([1]CICyg!C135&lt;&gt;"",[1]CICyg!C135,"")</f>
        <v>42644</v>
      </c>
      <c r="D107" s="34">
        <f>IF([1]CICyg!D135&lt;&gt;"",[1]CICyg!D135,"")</f>
        <v>0.91571759259259267</v>
      </c>
      <c r="E107" s="32">
        <f>IF([1]CICyg!E135&lt;&gt;"",[1]CICyg!E135,"")</f>
        <v>2457663.4350999999</v>
      </c>
      <c r="F107" s="32" t="str">
        <f>IF([1]CICyg!F135&lt;&gt;"",[1]CICyg!F135,"")</f>
        <v>JGF</v>
      </c>
      <c r="G107" s="32" t="str">
        <f>IF([1]CICyg!G135&lt;&gt;"",[1]CICyg!G135,"")</f>
        <v>SMM-SP</v>
      </c>
      <c r="H107" s="32" t="str">
        <f>IF([1]CICyg!H135&lt;&gt;"",[1]CICyg!H135,"")</f>
        <v>16REMOTATIK460EX</v>
      </c>
      <c r="I107" s="32">
        <f>IF([1]CICyg!I135&lt;&gt;"",[1]CICyg!I135,"")</f>
        <v>1108</v>
      </c>
      <c r="J107" s="32" t="str">
        <f>IF([1]CICyg!J135&lt;&gt;"",[1]CICyg!J135,"")</f>
        <v/>
      </c>
      <c r="K107" s="32" t="str">
        <f>IF([1]CICyg!K135&lt;&gt;"",[1]CICyg!K135,"")</f>
        <v/>
      </c>
      <c r="L107" s="1">
        <f t="shared" si="5"/>
        <v>0.53740349027862067</v>
      </c>
      <c r="M107" s="32">
        <f t="shared" si="4"/>
        <v>2457663.4350999999</v>
      </c>
      <c r="O107" s="23"/>
    </row>
    <row r="108" spans="2:15">
      <c r="B108" s="32">
        <f>IF([1]CICyg!B136&lt;&gt;"",[1]CICyg!B136,"")</f>
        <v>124</v>
      </c>
      <c r="C108" s="33">
        <f>IF([1]CICyg!C136&lt;&gt;"",[1]CICyg!C136,"")</f>
        <v>42645</v>
      </c>
      <c r="D108" s="34">
        <f>IF([1]CICyg!D136&lt;&gt;"",[1]CICyg!D136,"")</f>
        <v>0.8096875</v>
      </c>
      <c r="E108" s="32">
        <f>IF([1]CICyg!E136&lt;&gt;"",[1]CICyg!E136,"")</f>
        <v>2457664.3308000001</v>
      </c>
      <c r="F108" s="32" t="str">
        <f>IF([1]CICyg!F136&lt;&gt;"",[1]CICyg!F136,"")</f>
        <v xml:space="preserve">FMT </v>
      </c>
      <c r="G108" s="32" t="str">
        <f>IF([1]CICyg!G136&lt;&gt;"",[1]CICyg!G136,"")</f>
        <v>ORS-FR</v>
      </c>
      <c r="H108" s="32" t="str">
        <f>IF([1]CICyg!H136&lt;&gt;"",[1]CICyg!H136,"")</f>
        <v>SC14+eShel+Atik460ex</v>
      </c>
      <c r="I108" s="32">
        <f>IF([1]CICyg!I136&lt;&gt;"",[1]CICyg!I136,"")</f>
        <v>11000</v>
      </c>
      <c r="J108" s="32" t="str">
        <f>IF([1]CICyg!J136&lt;&gt;"",[1]CICyg!J136,"")</f>
        <v/>
      </c>
      <c r="K108" s="32" t="str">
        <f>IF([1]CICyg!K136&lt;&gt;"",[1]CICyg!K136,"")</f>
        <v/>
      </c>
      <c r="L108" s="1">
        <f t="shared" si="5"/>
        <v>0.53845256500364513</v>
      </c>
      <c r="M108" s="32">
        <f t="shared" si="4"/>
        <v>2457664.3308000001</v>
      </c>
      <c r="O108" s="23"/>
    </row>
    <row r="109" spans="2:15">
      <c r="B109" s="32">
        <f>IF([1]CICyg!B137&lt;&gt;"",[1]CICyg!B137,"")</f>
        <v>125</v>
      </c>
      <c r="C109" s="33">
        <f>IF([1]CICyg!C137&lt;&gt;"",[1]CICyg!C137,"")</f>
        <v>42658</v>
      </c>
      <c r="D109" s="34">
        <f>IF([1]CICyg!D137&lt;&gt;"",[1]CICyg!D137,"")</f>
        <v>0.85393518518518519</v>
      </c>
      <c r="E109" s="32">
        <f>IF([1]CICyg!E137&lt;&gt;"",[1]CICyg!E137,"")</f>
        <v>2457677.3643999998</v>
      </c>
      <c r="F109" s="32" t="str">
        <f>IF([1]CICyg!F137&lt;&gt;"",[1]CICyg!F137,"")</f>
        <v>FBO</v>
      </c>
      <c r="G109" s="32" t="str">
        <f>IF([1]CICyg!G137&lt;&gt;"",[1]CICyg!G137,"")</f>
        <v>SJI-FR</v>
      </c>
      <c r="H109" s="32" t="str">
        <f>IF([1]CICyg!H137&lt;&gt;"",[1]CICyg!H137,"")</f>
        <v>SC8+Lisa+ATIK314L+</v>
      </c>
      <c r="I109" s="32">
        <f>IF([1]CICyg!I137&lt;&gt;"",[1]CICyg!I137,"")</f>
        <v>2200</v>
      </c>
      <c r="J109" s="32" t="str">
        <f>IF([1]CICyg!J137&lt;&gt;"",[1]CICyg!J137,"")</f>
        <v/>
      </c>
      <c r="K109" s="32" t="str">
        <f>IF([1]CICyg!K137&lt;&gt;"",[1]CICyg!K137,"")</f>
        <v/>
      </c>
      <c r="L109" s="1">
        <f t="shared" si="5"/>
        <v>0.55371796673676243</v>
      </c>
      <c r="M109" s="32">
        <f t="shared" si="4"/>
        <v>2457677.3643999998</v>
      </c>
      <c r="O109" s="23"/>
    </row>
    <row r="110" spans="2:15">
      <c r="B110" s="32">
        <f>IF([1]CICyg!B138&lt;&gt;"",[1]CICyg!B138,"")</f>
        <v>126</v>
      </c>
      <c r="C110" s="33">
        <f>IF([1]CICyg!C138&lt;&gt;"",[1]CICyg!C138,"")</f>
        <v>42671</v>
      </c>
      <c r="D110" s="34">
        <f>IF([1]CICyg!D138&lt;&gt;"",[1]CICyg!D138,"")</f>
        <v>0.89099537037037047</v>
      </c>
      <c r="E110" s="32">
        <f>IF([1]CICyg!E138&lt;&gt;"",[1]CICyg!E138,"")</f>
        <v>2457690.4054</v>
      </c>
      <c r="F110" s="32" t="str">
        <f>IF([1]CICyg!F138&lt;&gt;"",[1]CICyg!F138,"")</f>
        <v>JMO</v>
      </c>
      <c r="G110" s="32" t="str">
        <f>IF([1]CICyg!G138&lt;&gt;"",[1]CICyg!G138,"")</f>
        <v>CAL-FR</v>
      </c>
      <c r="H110" s="32" t="str">
        <f>IF([1]CICyg!H138&lt;&gt;"",[1]CICyg!H138,"")</f>
        <v>Alpy600+Atik460EX</v>
      </c>
      <c r="I110" s="32">
        <f>IF([1]CICyg!I138&lt;&gt;"",[1]CICyg!I138,"")</f>
        <v>669</v>
      </c>
      <c r="J110" s="32" t="str">
        <f>IF([1]CICyg!J138&lt;&gt;"",[1]CICyg!J138,"")</f>
        <v/>
      </c>
      <c r="K110" s="32" t="str">
        <f>IF([1]CICyg!K138&lt;&gt;"",[1]CICyg!K138,"")</f>
        <v/>
      </c>
      <c r="L110" s="1">
        <f t="shared" si="5"/>
        <v>0.56899203560558576</v>
      </c>
      <c r="M110" s="32">
        <f t="shared" si="4"/>
        <v>2457690.4054</v>
      </c>
      <c r="O110" s="23"/>
    </row>
    <row r="111" spans="2:15">
      <c r="B111" s="32">
        <f>IF([1]CICyg!B139&lt;&gt;"",[1]CICyg!B139,"")</f>
        <v>127</v>
      </c>
      <c r="C111" s="33">
        <f>IF([1]CICyg!C139&lt;&gt;"",[1]CICyg!C139,"")</f>
        <v>42671</v>
      </c>
      <c r="D111" s="34">
        <f>IF([1]CICyg!D139&lt;&gt;"",[1]CICyg!D139,"")</f>
        <v>0.89124999999999999</v>
      </c>
      <c r="E111" s="32">
        <f>IF([1]CICyg!E139&lt;&gt;"",[1]CICyg!E139,"")</f>
        <v>2457690.4120999998</v>
      </c>
      <c r="F111" s="32" t="str">
        <f>IF([1]CICyg!F139&lt;&gt;"",[1]CICyg!F139,"")</f>
        <v>JGF</v>
      </c>
      <c r="G111" s="32" t="str">
        <f>IF([1]CICyg!G139&lt;&gt;"",[1]CICyg!G139,"")</f>
        <v>SMM-SP</v>
      </c>
      <c r="H111" s="32" t="str">
        <f>IF([1]CICyg!H139&lt;&gt;"",[1]CICyg!H139,"")</f>
        <v>16REMOTATIK460EX</v>
      </c>
      <c r="I111" s="32">
        <f>IF([1]CICyg!I139&lt;&gt;"",[1]CICyg!I139,"")</f>
        <v>971</v>
      </c>
      <c r="J111" s="32" t="str">
        <f>IF([1]CICyg!J139&lt;&gt;"",[1]CICyg!J139,"")</f>
        <v/>
      </c>
      <c r="K111" s="32" t="str">
        <f>IF([1]CICyg!K139&lt;&gt;"",[1]CICyg!K139,"")</f>
        <v/>
      </c>
      <c r="L111" s="1">
        <f t="shared" si="5"/>
        <v>0.5689998828763656</v>
      </c>
      <c r="M111" s="32">
        <f t="shared" si="4"/>
        <v>2457690.4120999998</v>
      </c>
      <c r="O111" s="23"/>
    </row>
    <row r="112" spans="2:15">
      <c r="B112" s="3">
        <f>IF([1]CICyg!B140&lt;&gt;"",[1]CICyg!B140,"")</f>
        <v>128</v>
      </c>
      <c r="C112" s="71">
        <f>IF([1]CICyg!C140&lt;&gt;"",[1]CICyg!C140,"")</f>
        <v>42672</v>
      </c>
      <c r="D112" s="72">
        <f>IF([1]CICyg!D140&lt;&gt;"",[1]CICyg!D140,"")</f>
        <v>0.7419675925925926</v>
      </c>
      <c r="E112" s="3">
        <f>IF([1]CICyg!E140&lt;&gt;"",[1]CICyg!E140,"")</f>
        <v>2457691.2699000002</v>
      </c>
      <c r="F112" s="3" t="str">
        <f>IF([1]CICyg!F140&lt;&gt;"",[1]CICyg!F140,"")</f>
        <v xml:space="preserve">FMT </v>
      </c>
      <c r="G112" s="3" t="str">
        <f>IF([1]CICyg!G140&lt;&gt;"",[1]CICyg!G140,"")</f>
        <v>ORS-FR</v>
      </c>
      <c r="H112" s="3" t="str">
        <f>IF([1]CICyg!H140&lt;&gt;"",[1]CICyg!H140,"")</f>
        <v>SC14+eShel+Atik460ex</v>
      </c>
      <c r="I112" s="3">
        <f>IF([1]CICyg!I140&lt;&gt;"",[1]CICyg!I140,"")</f>
        <v>11000</v>
      </c>
      <c r="J112" s="3" t="str">
        <f>IF([1]CICyg!J140&lt;&gt;"",[1]CICyg!J140,"")</f>
        <v/>
      </c>
      <c r="K112" s="3" t="str">
        <f>IF([1]CICyg!K140&lt;&gt;"",[1]CICyg!K140,"")</f>
        <v/>
      </c>
      <c r="L112" s="1">
        <f t="shared" si="5"/>
        <v>0.57000456781469921</v>
      </c>
      <c r="M112" s="3">
        <f t="shared" si="4"/>
        <v>2457691.2699000002</v>
      </c>
      <c r="N112" s="4"/>
      <c r="O112" s="73"/>
    </row>
    <row r="113" spans="2:15">
      <c r="B113" s="32">
        <f>IF([1]CICyg!B141&lt;&gt;"",[1]CICyg!B141,"")</f>
        <v>129</v>
      </c>
      <c r="C113" s="33">
        <f>IF([1]CICyg!C141&lt;&gt;"",[1]CICyg!C141,"")</f>
        <v>42680</v>
      </c>
      <c r="D113" s="34">
        <f>IF([1]CICyg!D141&lt;&gt;"",[1]CICyg!D141,"")</f>
        <v>0.76530092592592591</v>
      </c>
      <c r="E113" s="32">
        <f>IF([1]CICyg!E141&lt;&gt;"",[1]CICyg!E141,"")</f>
        <v>2457699.2771000001</v>
      </c>
      <c r="F113" s="32" t="str">
        <f>IF([1]CICyg!F141&lt;&gt;"",[1]CICyg!F141,"")</f>
        <v>FCA</v>
      </c>
      <c r="G113" s="32" t="str">
        <f>IF([1]CICyg!G141&lt;&gt;"",[1]CICyg!G141,"")</f>
        <v>PAG-SP</v>
      </c>
      <c r="H113" s="32" t="str">
        <f>IF([1]CICyg!H141&lt;&gt;"",[1]CICyg!H141,"")</f>
        <v>N-200DADOS-200ATI</v>
      </c>
      <c r="I113" s="32">
        <f>IF([1]CICyg!I141&lt;&gt;"",[1]CICyg!I141,"")</f>
        <v>751</v>
      </c>
      <c r="J113" s="32" t="str">
        <f>IF([1]CICyg!J141&lt;&gt;"",[1]CICyg!J141,"")</f>
        <v/>
      </c>
      <c r="K113" s="32" t="str">
        <f>IF([1]CICyg!K141&lt;&gt;"",[1]CICyg!K141,"")</f>
        <v/>
      </c>
      <c r="L113" s="1">
        <f t="shared" si="5"/>
        <v>0.57938287655196419</v>
      </c>
      <c r="M113" s="32">
        <f t="shared" si="4"/>
        <v>2457699.2771000001</v>
      </c>
      <c r="O113" s="23"/>
    </row>
    <row r="114" spans="2:15">
      <c r="B114" s="32">
        <f>IF([1]CICyg!B142&lt;&gt;"",[1]CICyg!B142,"")</f>
        <v>130</v>
      </c>
      <c r="C114" s="33">
        <f>IF([1]CICyg!C142&lt;&gt;"",[1]CICyg!C142,"")</f>
        <v>42704</v>
      </c>
      <c r="D114" s="34">
        <f>IF([1]CICyg!D142&lt;&gt;"",[1]CICyg!D142,"")</f>
        <v>0.77263888888888888</v>
      </c>
      <c r="E114" s="32">
        <f>IF([1]CICyg!E142&lt;&gt;"",[1]CICyg!E142,"")</f>
        <v>2457723.2936</v>
      </c>
      <c r="F114" s="32" t="str">
        <f>IF([1]CICyg!F142&lt;&gt;"",[1]CICyg!F142,"")</f>
        <v xml:space="preserve">FMT </v>
      </c>
      <c r="G114" s="32" t="str">
        <f>IF([1]CICyg!G142&lt;&gt;"",[1]CICyg!G142,"")</f>
        <v>ORS-FR</v>
      </c>
      <c r="H114" s="32" t="str">
        <f>IF([1]CICyg!H142&lt;&gt;"",[1]CICyg!H142,"")</f>
        <v>SC14+eShel+Atik460ex</v>
      </c>
      <c r="I114" s="32">
        <f>IF([1]CICyg!I142&lt;&gt;"",[1]CICyg!I142,"")</f>
        <v>11000</v>
      </c>
      <c r="J114" s="32" t="str">
        <f>IF([1]CICyg!J142&lt;&gt;"",[1]CICyg!J142,"")</f>
        <v/>
      </c>
      <c r="K114" s="32" t="str">
        <f>IF([1]CICyg!K142&lt;&gt;"",[1]CICyg!K142,"")</f>
        <v/>
      </c>
      <c r="L114" s="1">
        <f t="shared" si="5"/>
        <v>0.60751182946823334</v>
      </c>
      <c r="M114" s="32">
        <f t="shared" si="4"/>
        <v>2457723.2936</v>
      </c>
      <c r="O114" s="23"/>
    </row>
    <row r="115" spans="2:15">
      <c r="B115" s="32">
        <f>IF([1]CICyg!B143&lt;&gt;"",[1]CICyg!B143,"")</f>
        <v>131</v>
      </c>
      <c r="C115" s="33">
        <f>IF([1]CICyg!C143&lt;&gt;"",[1]CICyg!C143,"")</f>
        <v>42819</v>
      </c>
      <c r="D115" s="34">
        <f>IF([1]CICyg!D143&lt;&gt;"",[1]CICyg!D143,"")</f>
        <v>0.12638888888888888</v>
      </c>
      <c r="E115" s="32">
        <f>IF([1]CICyg!E143&lt;&gt;"",[1]CICyg!E143,"")</f>
        <v>2457837.6518000001</v>
      </c>
      <c r="F115" s="32" t="str">
        <f>IF([1]CICyg!F143&lt;&gt;"",[1]CICyg!F143,"")</f>
        <v xml:space="preserve">FMT </v>
      </c>
      <c r="G115" s="32" t="str">
        <f>IF([1]CICyg!G143&lt;&gt;"",[1]CICyg!G143,"")</f>
        <v>ORS-FR</v>
      </c>
      <c r="H115" s="32" t="str">
        <f>IF([1]CICyg!H143&lt;&gt;"",[1]CICyg!H143,"")</f>
        <v>SC14+eShel+Atik460ex</v>
      </c>
      <c r="I115" s="32">
        <f>IF([1]CICyg!I143&lt;&gt;"",[1]CICyg!I143,"")</f>
        <v>11000</v>
      </c>
      <c r="J115" s="32" t="str">
        <f>IF([1]CICyg!J143&lt;&gt;"",[1]CICyg!J143,"")</f>
        <v/>
      </c>
      <c r="K115" s="32" t="str">
        <f>IF([1]CICyg!K143&lt;&gt;"",[1]CICyg!K143,"")</f>
        <v/>
      </c>
      <c r="L115" s="1">
        <f t="shared" si="5"/>
        <v>0.74145209650984967</v>
      </c>
      <c r="M115" s="32">
        <f t="shared" si="4"/>
        <v>2457837.6518000001</v>
      </c>
      <c r="O115" s="23"/>
    </row>
    <row r="116" spans="2:15">
      <c r="B116" s="32">
        <f>IF([1]CICyg!B144&lt;&gt;"",[1]CICyg!B144,"")</f>
        <v>132</v>
      </c>
      <c r="C116" s="33">
        <f>IF([1]CICyg!C144&lt;&gt;"",[1]CICyg!C144,"")</f>
        <v>42848</v>
      </c>
      <c r="D116" s="34">
        <f>IF([1]CICyg!D144&lt;&gt;"",[1]CICyg!D144,"")</f>
        <v>4.5682870370370367E-2</v>
      </c>
      <c r="E116" s="32">
        <f>IF([1]CICyg!E144&lt;&gt;"",[1]CICyg!E144,"")</f>
        <v>2457866.5671000001</v>
      </c>
      <c r="F116" s="32" t="str">
        <f>IF([1]CICyg!F144&lt;&gt;"",[1]CICyg!F144,"")</f>
        <v xml:space="preserve">FMT </v>
      </c>
      <c r="G116" s="32" t="str">
        <f>IF([1]CICyg!G144&lt;&gt;"",[1]CICyg!G144,"")</f>
        <v>ORS-FR</v>
      </c>
      <c r="H116" s="32" t="str">
        <f>IF([1]CICyg!H144&lt;&gt;"",[1]CICyg!H144,"")</f>
        <v>SC14+eShel+Atik460ex</v>
      </c>
      <c r="I116" s="32">
        <f>IF([1]CICyg!I144&lt;&gt;"",[1]CICyg!I144,"")</f>
        <v>11000</v>
      </c>
      <c r="J116" s="32" t="str">
        <f>IF([1]CICyg!J144&lt;&gt;"",[1]CICyg!J144,"")</f>
        <v/>
      </c>
      <c r="K116" s="32" t="str">
        <f>IF([1]CICyg!K144&lt;&gt;"",[1]CICyg!K144,"")</f>
        <v/>
      </c>
      <c r="L116" s="1">
        <f t="shared" si="5"/>
        <v>0.77531869290243804</v>
      </c>
      <c r="M116" s="32">
        <f t="shared" si="4"/>
        <v>2457866.5671000001</v>
      </c>
      <c r="O116" s="23"/>
    </row>
    <row r="117" spans="2:15">
      <c r="B117" s="32">
        <f>IF([1]CICyg!B145&lt;&gt;"",[1]CICyg!B145,"")</f>
        <v>133</v>
      </c>
      <c r="C117" s="33">
        <f>IF([1]CICyg!C145&lt;&gt;"",[1]CICyg!C145,"")</f>
        <v>42848</v>
      </c>
      <c r="D117" s="34">
        <f>IF([1]CICyg!D145&lt;&gt;"",[1]CICyg!D145,"")</f>
        <v>0.27824074074074073</v>
      </c>
      <c r="E117" s="32">
        <f>IF([1]CICyg!E145&lt;&gt;"",[1]CICyg!E145,"")</f>
        <v>2457866.8029</v>
      </c>
      <c r="F117" s="32" t="str">
        <f>IF([1]CICyg!F145&lt;&gt;"",[1]CICyg!F145,"")</f>
        <v>LES</v>
      </c>
      <c r="G117" s="32" t="str">
        <f>IF([1]CICyg!G145&lt;&gt;"",[1]CICyg!G145,"")</f>
        <v>MRO-CA</v>
      </c>
      <c r="H117" s="32" t="str">
        <f>IF([1]CICyg!H145&lt;&gt;"",[1]CICyg!H145,"")</f>
        <v>31cmDK+23um1800lpm+</v>
      </c>
      <c r="I117" s="32">
        <f>IF([1]CICyg!I145&lt;&gt;"",[1]CICyg!I145,"")</f>
        <v>9000</v>
      </c>
      <c r="J117" s="32" t="str">
        <f>IF([1]CICyg!J145&lt;&gt;"",[1]CICyg!J145,"")</f>
        <v/>
      </c>
      <c r="K117" s="32" t="str">
        <f>IF([1]CICyg!K145&lt;&gt;"",[1]CICyg!K145,"")</f>
        <v/>
      </c>
      <c r="L117" s="1">
        <f t="shared" si="5"/>
        <v>0.77559486999298599</v>
      </c>
      <c r="M117" s="32">
        <f t="shared" si="4"/>
        <v>2457866.8029</v>
      </c>
      <c r="O117" s="23"/>
    </row>
    <row r="118" spans="2:15">
      <c r="B118" s="32">
        <f>IF([1]CICyg!B146&lt;&gt;"",[1]CICyg!B146,"")</f>
        <v>134</v>
      </c>
      <c r="C118" s="33">
        <f>IF([1]CICyg!C146&lt;&gt;"",[1]CICyg!C146,"")</f>
        <v>42851</v>
      </c>
      <c r="D118" s="34">
        <f>IF([1]CICyg!D146&lt;&gt;"",[1]CICyg!D146,"")</f>
        <v>0.47494212962962962</v>
      </c>
      <c r="E118" s="32">
        <f>IF([1]CICyg!E146&lt;&gt;"",[1]CICyg!E146,"")</f>
        <v>2457869.9843000001</v>
      </c>
      <c r="F118" s="32" t="str">
        <f>IF([1]CICyg!F146&lt;&gt;"",[1]CICyg!F146,"")</f>
        <v>JRF</v>
      </c>
      <c r="G118" s="32" t="str">
        <f>IF([1]CICyg!G146&lt;&gt;"",[1]CICyg!G146,"")</f>
        <v>UHO-US</v>
      </c>
      <c r="H118" s="32" t="str">
        <f>IF([1]CICyg!H146&lt;&gt;"",[1]CICyg!H146,"")</f>
        <v>CDK17Lisa_ATIK460</v>
      </c>
      <c r="I118" s="32">
        <f>IF([1]CICyg!I146&lt;&gt;"",[1]CICyg!I146,"")</f>
        <v>826</v>
      </c>
      <c r="J118" s="32" t="str">
        <f>IF([1]CICyg!J146&lt;&gt;"",[1]CICyg!J146,"")</f>
        <v/>
      </c>
      <c r="K118" s="32" t="str">
        <f>IF([1]CICyg!K146&lt;&gt;"",[1]CICyg!K146,"")</f>
        <v/>
      </c>
      <c r="L118" s="1">
        <f t="shared" si="5"/>
        <v>0.77932103537143149</v>
      </c>
      <c r="M118" s="32">
        <f t="shared" si="4"/>
        <v>2457869.9843000001</v>
      </c>
      <c r="O118" s="23"/>
    </row>
    <row r="119" spans="2:15">
      <c r="B119" s="32">
        <f>IF([1]CICyg!B147&lt;&gt;"",[1]CICyg!B147,"")</f>
        <v>135</v>
      </c>
      <c r="C119" s="33">
        <f>IF([1]CICyg!C147&lt;&gt;"",[1]CICyg!C147,"")</f>
        <v>42881</v>
      </c>
      <c r="D119" s="34">
        <f>IF([1]CICyg!D147&lt;&gt;"",[1]CICyg!D147,"")</f>
        <v>0.92711805555555549</v>
      </c>
      <c r="E119" s="32">
        <f>IF([1]CICyg!E147&lt;&gt;"",[1]CICyg!E147,"")</f>
        <v>2457900.4484000001</v>
      </c>
      <c r="F119" s="32" t="str">
        <f>IF([1]CICyg!F147&lt;&gt;"",[1]CICyg!F147,"")</f>
        <v>DBO</v>
      </c>
      <c r="G119" s="32" t="str">
        <f>IF([1]CICyg!G147&lt;&gt;"",[1]CICyg!G147,"")</f>
        <v>WCO-UK</v>
      </c>
      <c r="H119" s="32" t="str">
        <f>IF([1]CICyg!H147&lt;&gt;"",[1]CICyg!H147,"")</f>
        <v>C11+Lisa+SXVR-H</v>
      </c>
      <c r="I119" s="32">
        <f>IF([1]CICyg!I147&lt;&gt;"",[1]CICyg!I147,"")</f>
        <v>769</v>
      </c>
      <c r="J119" s="32" t="str">
        <f>IF([1]CICyg!J147&lt;&gt;"",[1]CICyg!J147,"")</f>
        <v/>
      </c>
      <c r="K119" s="32" t="str">
        <f>IF([1]CICyg!K147&lt;&gt;"",[1]CICyg!K147,"")</f>
        <v/>
      </c>
      <c r="L119" s="1">
        <f t="shared" si="5"/>
        <v>0.81500163972840411</v>
      </c>
      <c r="M119" s="32">
        <f t="shared" si="4"/>
        <v>2457900.4484000001</v>
      </c>
      <c r="O119" s="23"/>
    </row>
    <row r="120" spans="2:15">
      <c r="B120" s="32">
        <f>IF([1]CICyg!B148&lt;&gt;"",[1]CICyg!B148,"")</f>
        <v>136</v>
      </c>
      <c r="C120" s="33">
        <f>IF([1]CICyg!C148&lt;&gt;"",[1]CICyg!C148,"")</f>
        <v>42881</v>
      </c>
      <c r="D120" s="34">
        <f>IF([1]CICyg!D148&lt;&gt;"",[1]CICyg!D148,"")</f>
        <v>0.96611111111111114</v>
      </c>
      <c r="E120" s="32">
        <f>IF([1]CICyg!E148&lt;&gt;"",[1]CICyg!E148,"")</f>
        <v>2457900.4942000001</v>
      </c>
      <c r="F120" s="32" t="str">
        <f>IF([1]CICyg!F148&lt;&gt;"",[1]CICyg!F148,"")</f>
        <v xml:space="preserve">FMT </v>
      </c>
      <c r="G120" s="32" t="str">
        <f>IF([1]CICyg!G148&lt;&gt;"",[1]CICyg!G148,"")</f>
        <v>ORS-FR</v>
      </c>
      <c r="H120" s="32" t="str">
        <f>IF([1]CICyg!H148&lt;&gt;"",[1]CICyg!H148,"")</f>
        <v>SC14+eShel+Atik460ex</v>
      </c>
      <c r="I120" s="32">
        <f>IF([1]CICyg!I148&lt;&gt;"",[1]CICyg!I148,"")</f>
        <v>11000</v>
      </c>
      <c r="J120" s="32" t="str">
        <f>IF([1]CICyg!J148&lt;&gt;"",[1]CICyg!J148,"")</f>
        <v/>
      </c>
      <c r="K120" s="32" t="str">
        <f>IF([1]CICyg!K148&lt;&gt;"",[1]CICyg!K148,"")</f>
        <v/>
      </c>
      <c r="L120" s="1">
        <f t="shared" si="5"/>
        <v>0.81505528226759694</v>
      </c>
      <c r="M120" s="32">
        <f t="shared" si="4"/>
        <v>2457900.4942000001</v>
      </c>
      <c r="O120" s="23"/>
    </row>
    <row r="121" spans="2:15">
      <c r="B121" s="3">
        <f>IF([1]CICyg!B149&lt;&gt;"",[1]CICyg!B149,"")</f>
        <v>137</v>
      </c>
      <c r="C121" s="71">
        <f>IF([1]CICyg!C149&lt;&gt;"",[1]CICyg!C149,"")</f>
        <v>42896</v>
      </c>
      <c r="D121" s="72">
        <f>IF([1]CICyg!D149&lt;&gt;"",[1]CICyg!D149,"")</f>
        <v>0.97295138888888888</v>
      </c>
      <c r="E121" s="3">
        <f>IF([1]CICyg!E149&lt;&gt;"",[1]CICyg!E149,"")</f>
        <v>2457915.4657000001</v>
      </c>
      <c r="F121" s="3" t="str">
        <f>IF([1]CICyg!F149&lt;&gt;"",[1]CICyg!F149,"")</f>
        <v>PSO</v>
      </c>
      <c r="G121" s="3" t="str">
        <f>IF([1]CICyg!G149&lt;&gt;"",[1]CICyg!G149,"")</f>
        <v>TAT-HU</v>
      </c>
      <c r="H121" s="3" t="str">
        <f>IF([1]CICyg!H149&lt;&gt;"",[1]CICyg!H149,"")</f>
        <v>T12+Lhires600+Atik428ex</v>
      </c>
      <c r="I121" s="3">
        <f>IF([1]CICyg!I149&lt;&gt;"",[1]CICyg!I149,"")</f>
        <v>3044</v>
      </c>
      <c r="J121" s="3" t="str">
        <f>IF([1]CICyg!J149&lt;&gt;"",[1]CICyg!J149,"")</f>
        <v/>
      </c>
      <c r="K121" s="3" t="str">
        <f>IF([1]CICyg!K149&lt;&gt;"",[1]CICyg!K149,"")</f>
        <v/>
      </c>
      <c r="L121" s="1">
        <f t="shared" si="5"/>
        <v>0.83259041930201505</v>
      </c>
      <c r="M121" s="3">
        <f t="shared" si="4"/>
        <v>2457915.4657000001</v>
      </c>
      <c r="N121" s="4"/>
      <c r="O121" s="73"/>
    </row>
    <row r="122" spans="2:15">
      <c r="B122" s="32">
        <f>IF([1]CICyg!B150&lt;&gt;"",[1]CICyg!B150,"")</f>
        <v>138</v>
      </c>
      <c r="C122" s="33">
        <f>IF([1]CICyg!C150&lt;&gt;"",[1]CICyg!C150,"")</f>
        <v>42897</v>
      </c>
      <c r="D122" s="34">
        <f>IF([1]CICyg!D150&lt;&gt;"",[1]CICyg!D150,"")</f>
        <v>4.0219907407407406E-2</v>
      </c>
      <c r="E122" s="32">
        <f>IF([1]CICyg!E150&lt;&gt;"",[1]CICyg!E150,"")</f>
        <v>2457915.5613000002</v>
      </c>
      <c r="F122" s="32" t="str">
        <f>IF([1]CICyg!F150&lt;&gt;"",[1]CICyg!F150,"")</f>
        <v xml:space="preserve">FMT </v>
      </c>
      <c r="G122" s="32" t="str">
        <f>IF([1]CICyg!G150&lt;&gt;"",[1]CICyg!G150,"")</f>
        <v>ORS-FR</v>
      </c>
      <c r="H122" s="32" t="str">
        <f>IF([1]CICyg!H150&lt;&gt;"",[1]CICyg!H150,"")</f>
        <v>SC14+eShel+Atik460ex</v>
      </c>
      <c r="I122" s="32">
        <f>IF([1]CICyg!I150&lt;&gt;"",[1]CICyg!I150,"")</f>
        <v>11000</v>
      </c>
      <c r="J122" s="32" t="str">
        <f>IF([1]CICyg!J150&lt;&gt;"",[1]CICyg!J150,"")</f>
        <v/>
      </c>
      <c r="K122" s="32" t="str">
        <f>IF([1]CICyg!K150&lt;&gt;"",[1]CICyg!K150,"")</f>
        <v/>
      </c>
      <c r="L122" s="1">
        <f t="shared" si="5"/>
        <v>0.83270238931854834</v>
      </c>
      <c r="M122" s="32">
        <f t="shared" si="4"/>
        <v>2457915.5613000002</v>
      </c>
      <c r="O122" s="23"/>
    </row>
    <row r="123" spans="2:15">
      <c r="B123" s="32">
        <f>IF([1]CICyg!B151&lt;&gt;"",[1]CICyg!B151,"")</f>
        <v>139</v>
      </c>
      <c r="C123" s="33">
        <f>IF([1]CICyg!C151&lt;&gt;"",[1]CICyg!C151,"")</f>
        <v>42899</v>
      </c>
      <c r="D123" s="34">
        <f>IF([1]CICyg!D151&lt;&gt;"",[1]CICyg!D151,"")</f>
        <v>2.9976851851851848E-3</v>
      </c>
      <c r="E123" s="32">
        <f>IF([1]CICyg!E151&lt;&gt;"",[1]CICyg!E151,"")</f>
        <v>2457917.5098999999</v>
      </c>
      <c r="F123" s="32" t="str">
        <f>IF([1]CICyg!F151&lt;&gt;"",[1]CICyg!F151,"")</f>
        <v>JMO</v>
      </c>
      <c r="G123" s="32" t="str">
        <f>IF([1]CICyg!G151&lt;&gt;"",[1]CICyg!G151,"")</f>
        <v>CAL-FR</v>
      </c>
      <c r="H123" s="32" t="str">
        <f>IF([1]CICyg!H151&lt;&gt;"",[1]CICyg!H151,"")</f>
        <v>Alpy600+Atik460EX</v>
      </c>
      <c r="I123" s="32">
        <f>IF([1]CICyg!I151&lt;&gt;"",[1]CICyg!I151,"")</f>
        <v>668</v>
      </c>
      <c r="J123" s="32" t="str">
        <f>IF([1]CICyg!J151&lt;&gt;"",[1]CICyg!J151,"")</f>
        <v/>
      </c>
      <c r="K123" s="32" t="str">
        <f>IF([1]CICyg!K151&lt;&gt;"",[1]CICyg!K151,"")</f>
        <v/>
      </c>
      <c r="L123" s="1">
        <f t="shared" si="5"/>
        <v>0.83498465682823664</v>
      </c>
      <c r="M123" s="32">
        <f t="shared" si="4"/>
        <v>2457917.5098999999</v>
      </c>
      <c r="O123" s="23"/>
    </row>
    <row r="124" spans="2:15">
      <c r="B124" s="32">
        <f>IF([1]CICyg!B152&lt;&gt;"",[1]CICyg!B152,"")</f>
        <v>140</v>
      </c>
      <c r="C124" s="33">
        <f>IF([1]CICyg!C152&lt;&gt;"",[1]CICyg!C152,"")</f>
        <v>42903</v>
      </c>
      <c r="D124" s="34">
        <f>IF([1]CICyg!D152&lt;&gt;"",[1]CICyg!D152,"")</f>
        <v>0.93858796296296287</v>
      </c>
      <c r="E124" s="32">
        <f>IF([1]CICyg!E152&lt;&gt;"",[1]CICyg!E152,"")</f>
        <v>2457922.4402999999</v>
      </c>
      <c r="F124" s="32" t="str">
        <f>IF([1]CICyg!F152&lt;&gt;"",[1]CICyg!F152,"")</f>
        <v>FBO</v>
      </c>
      <c r="G124" s="32" t="str">
        <f>IF([1]CICyg!G152&lt;&gt;"",[1]CICyg!G152,"")</f>
        <v>SJI-FR</v>
      </c>
      <c r="H124" s="32" t="str">
        <f>IF([1]CICyg!H152&lt;&gt;"",[1]CICyg!H152,"")</f>
        <v>SC8+Lisa+ATIK314L+</v>
      </c>
      <c r="I124" s="32">
        <f>IF([1]CICyg!I152&lt;&gt;"",[1]CICyg!I152,"")</f>
        <v>1000</v>
      </c>
      <c r="J124" s="32" t="str">
        <f>IF([1]CICyg!J152&lt;&gt;"",[1]CICyg!J152,"")</f>
        <v/>
      </c>
      <c r="K124" s="32" t="str">
        <f>IF([1]CICyg!K152&lt;&gt;"",[1]CICyg!K152,"")</f>
        <v/>
      </c>
      <c r="L124" s="1">
        <f t="shared" si="5"/>
        <v>0.84075931131400949</v>
      </c>
      <c r="M124" s="32">
        <f t="shared" si="4"/>
        <v>2457922.4402999999</v>
      </c>
      <c r="O124" s="23"/>
    </row>
    <row r="125" spans="2:15">
      <c r="B125" s="32">
        <f>IF([1]CICyg!B153&lt;&gt;"",[1]CICyg!B153,"")</f>
        <v>141</v>
      </c>
      <c r="C125" s="33">
        <f>IF([1]CICyg!C153&lt;&gt;"",[1]CICyg!C153,"")</f>
        <v>42936</v>
      </c>
      <c r="D125" s="34">
        <f>IF([1]CICyg!D153&lt;&gt;"",[1]CICyg!D153,"")</f>
        <v>0.1095486111111111</v>
      </c>
      <c r="E125" s="32">
        <f>IF([1]CICyg!E153&lt;&gt;"",[1]CICyg!E153,"")</f>
        <v>2457954.6798999999</v>
      </c>
      <c r="F125" s="32" t="str">
        <f>IF([1]CICyg!F153&lt;&gt;"",[1]CICyg!F153,"")</f>
        <v>LES</v>
      </c>
      <c r="G125" s="32" t="str">
        <f>IF([1]CICyg!G153&lt;&gt;"",[1]CICyg!G153,"")</f>
        <v>MRO-CA</v>
      </c>
      <c r="H125" s="32" t="str">
        <f>IF([1]CICyg!H153&lt;&gt;"",[1]CICyg!H153,"")</f>
        <v>DK310+Echelle_ESSAT</v>
      </c>
      <c r="I125" s="32">
        <f>IF([1]CICyg!I153&lt;&gt;"",[1]CICyg!I153,"")</f>
        <v>13000</v>
      </c>
      <c r="J125" s="32" t="str">
        <f>IF([1]CICyg!J153&lt;&gt;"",[1]CICyg!J153,"")</f>
        <v/>
      </c>
      <c r="K125" s="32" t="str">
        <f>IF([1]CICyg!K153&lt;&gt;"",[1]CICyg!K153,"")</f>
        <v/>
      </c>
      <c r="L125" s="1">
        <f t="shared" si="5"/>
        <v>0.87851944249223735</v>
      </c>
      <c r="M125" s="32">
        <f t="shared" si="4"/>
        <v>2457954.6798999999</v>
      </c>
      <c r="O125" s="23"/>
    </row>
    <row r="126" spans="2:15">
      <c r="B126" s="32">
        <f>IF([1]CICyg!B154&lt;&gt;"",[1]CICyg!B154,"")</f>
        <v>142</v>
      </c>
      <c r="C126" s="33">
        <f>IF([1]CICyg!C154&lt;&gt;"",[1]CICyg!C154,"")</f>
        <v>42937</v>
      </c>
      <c r="D126" s="34">
        <f>IF([1]CICyg!D154&lt;&gt;"",[1]CICyg!D154,"")</f>
        <v>0.92548611111111112</v>
      </c>
      <c r="E126" s="32">
        <f>IF([1]CICyg!E154&lt;&gt;"",[1]CICyg!E154,"")</f>
        <v>2457956.4552000002</v>
      </c>
      <c r="F126" s="32" t="str">
        <f>IF([1]CICyg!F154&lt;&gt;"",[1]CICyg!F154,"")</f>
        <v>FCA</v>
      </c>
      <c r="G126" s="32" t="str">
        <f>IF([1]CICyg!G154&lt;&gt;"",[1]CICyg!G154,"")</f>
        <v>PAG-SP</v>
      </c>
      <c r="H126" s="32" t="str">
        <f>IF([1]CICyg!H154&lt;&gt;"",[1]CICyg!H154,"")</f>
        <v>Newton-200DADOS-20</v>
      </c>
      <c r="I126" s="32">
        <f>IF([1]CICyg!I154&lt;&gt;"",[1]CICyg!I154,"")</f>
        <v>703</v>
      </c>
      <c r="J126" s="32" t="str">
        <f>IF([1]CICyg!J154&lt;&gt;"",[1]CICyg!J154,"")</f>
        <v/>
      </c>
      <c r="K126" s="32" t="str">
        <f>IF([1]CICyg!K154&lt;&gt;"",[1]CICyg!K154,"")</f>
        <v/>
      </c>
      <c r="L126" s="1">
        <f t="shared" si="5"/>
        <v>0.8805987350669966</v>
      </c>
      <c r="M126" s="32">
        <f t="shared" si="4"/>
        <v>2457956.4552000002</v>
      </c>
      <c r="O126" s="23"/>
    </row>
    <row r="127" spans="2:15">
      <c r="B127" s="32">
        <f>IF([1]CICyg!B155&lt;&gt;"",[1]CICyg!B155,"")</f>
        <v>143</v>
      </c>
      <c r="C127" s="33">
        <f>IF([1]CICyg!C155&lt;&gt;"",[1]CICyg!C155,"")</f>
        <v>42944</v>
      </c>
      <c r="D127" s="34">
        <f>IF([1]CICyg!D155&lt;&gt;"",[1]CICyg!D155,"")</f>
        <v>0.91464120370370372</v>
      </c>
      <c r="E127" s="32">
        <f>IF([1]CICyg!E155&lt;&gt;"",[1]CICyg!E155,"")</f>
        <v>2457963.4164</v>
      </c>
      <c r="F127" s="32" t="str">
        <f>IF([1]CICyg!F155&lt;&gt;"",[1]CICyg!F155,"")</f>
        <v>FBO</v>
      </c>
      <c r="G127" s="32" t="str">
        <f>IF([1]CICyg!G155&lt;&gt;"",[1]CICyg!G155,"")</f>
        <v>SJI-FR</v>
      </c>
      <c r="H127" s="32" t="str">
        <f>IF([1]CICyg!H155&lt;&gt;"",[1]CICyg!H155,"")</f>
        <v>SC8+Lisa+ATIK314L+</v>
      </c>
      <c r="I127" s="32">
        <f>IF([1]CICyg!I155&lt;&gt;"",[1]CICyg!I155,"")</f>
        <v>1000</v>
      </c>
      <c r="J127" s="32" t="str">
        <f>IF([1]CICyg!J155&lt;&gt;"",[1]CICyg!J155,"")</f>
        <v/>
      </c>
      <c r="K127" s="32" t="str">
        <f>IF([1]CICyg!K155&lt;&gt;"",[1]CICyg!K155,"")</f>
        <v/>
      </c>
      <c r="L127" s="1">
        <f t="shared" si="5"/>
        <v>0.88875193253688067</v>
      </c>
      <c r="M127" s="32">
        <f t="shared" si="4"/>
        <v>2457963.4164</v>
      </c>
      <c r="O127" s="23"/>
    </row>
    <row r="128" spans="2:15">
      <c r="B128" s="32">
        <f>IF([1]CICyg!B156&lt;&gt;"",[1]CICyg!B156,"")</f>
        <v>144</v>
      </c>
      <c r="C128" s="33">
        <f>IF([1]CICyg!C156&lt;&gt;"",[1]CICyg!C156,"")</f>
        <v>42945</v>
      </c>
      <c r="D128" s="34">
        <f>IF([1]CICyg!D156&lt;&gt;"",[1]CICyg!D156,"")</f>
        <v>0.94149305555555562</v>
      </c>
      <c r="E128" s="32">
        <f>IF([1]CICyg!E156&lt;&gt;"",[1]CICyg!E156,"")</f>
        <v>2457964.4537</v>
      </c>
      <c r="F128" s="32" t="str">
        <f>IF([1]CICyg!F156&lt;&gt;"",[1]CICyg!F156,"")</f>
        <v>FRA</v>
      </c>
      <c r="G128" s="32" t="str">
        <f>IF([1]CICyg!G156&lt;&gt;"",[1]CICyg!G156,"")</f>
        <v>BAL-IT</v>
      </c>
      <c r="H128" s="32" t="str">
        <f>IF([1]CICyg!H156&lt;&gt;"",[1]CICyg!H156,"")</f>
        <v>SC8+Alpy600</v>
      </c>
      <c r="I128" s="32">
        <f>IF([1]CICyg!I156&lt;&gt;"",[1]CICyg!I156,"")</f>
        <v>530</v>
      </c>
      <c r="J128" s="32" t="str">
        <f>IF([1]CICyg!J156&lt;&gt;"",[1]CICyg!J156,"")</f>
        <v/>
      </c>
      <c r="K128" s="32" t="str">
        <f>IF([1]CICyg!K156&lt;&gt;"",[1]CICyg!K156,"")</f>
        <v/>
      </c>
      <c r="L128" s="1">
        <f t="shared" si="5"/>
        <v>0.88996685406413079</v>
      </c>
      <c r="M128" s="32">
        <f t="shared" si="4"/>
        <v>2457964.4537</v>
      </c>
      <c r="O128" s="23"/>
    </row>
    <row r="129" spans="2:15">
      <c r="B129" s="32">
        <f>IF([1]CICyg!B157&lt;&gt;"",[1]CICyg!B157,"")</f>
        <v>145</v>
      </c>
      <c r="C129" s="33">
        <f>IF([1]CICyg!C157&lt;&gt;"",[1]CICyg!C157,"")</f>
        <v>42952</v>
      </c>
      <c r="D129" s="34">
        <f>IF([1]CICyg!D157&lt;&gt;"",[1]CICyg!D157,"")</f>
        <v>0.90690972222222221</v>
      </c>
      <c r="E129" s="32">
        <f>IF([1]CICyg!E157&lt;&gt;"",[1]CICyg!E157,"")</f>
        <v>2457971.4314000001</v>
      </c>
      <c r="F129" s="32" t="str">
        <f>IF([1]CICyg!F157&lt;&gt;"",[1]CICyg!F157,"")</f>
        <v xml:space="preserve">FMT </v>
      </c>
      <c r="G129" s="32" t="str">
        <f>IF([1]CICyg!G157&lt;&gt;"",[1]CICyg!G157,"")</f>
        <v>ORS-FR</v>
      </c>
      <c r="H129" s="32" t="str">
        <f>IF([1]CICyg!H157&lt;&gt;"",[1]CICyg!H157,"")</f>
        <v>SC14+eShel+Atik460ex</v>
      </c>
      <c r="I129" s="32">
        <f>IF([1]CICyg!I157&lt;&gt;"",[1]CICyg!I157,"")</f>
        <v>11000</v>
      </c>
      <c r="J129" s="32" t="str">
        <f>IF([1]CICyg!J157&lt;&gt;"",[1]CICyg!J157,"")</f>
        <v/>
      </c>
      <c r="K129" s="32" t="str">
        <f>IF([1]CICyg!K157&lt;&gt;"",[1]CICyg!K157,"")</f>
        <v/>
      </c>
      <c r="L129" s="1">
        <f t="shared" si="5"/>
        <v>0.89813937690339429</v>
      </c>
      <c r="M129" s="32">
        <f t="shared" si="4"/>
        <v>2457971.4314000001</v>
      </c>
      <c r="O129" s="23"/>
    </row>
    <row r="130" spans="2:15">
      <c r="B130" s="32">
        <f>IF([1]CICyg!B158&lt;&gt;"",[1]CICyg!B158,"")</f>
        <v>146</v>
      </c>
      <c r="C130" s="33">
        <f>IF([1]CICyg!C158&lt;&gt;"",[1]CICyg!C158,"")</f>
        <v>42973</v>
      </c>
      <c r="D130" s="34">
        <f>IF([1]CICyg!D158&lt;&gt;"",[1]CICyg!D158,"")</f>
        <v>0.39560185185185182</v>
      </c>
      <c r="E130" s="32">
        <f>IF([1]CICyg!E158&lt;&gt;"",[1]CICyg!E158,"")</f>
        <v>2457991.9051000001</v>
      </c>
      <c r="F130" s="32" t="str">
        <f>IF([1]CICyg!F158&lt;&gt;"",[1]CICyg!F158,"")</f>
        <v>JRF</v>
      </c>
      <c r="G130" s="32" t="str">
        <f>IF([1]CICyg!G158&lt;&gt;"",[1]CICyg!G158,"")</f>
        <v>MTP-US</v>
      </c>
      <c r="H130" s="32" t="str">
        <f>IF([1]CICyg!H158&lt;&gt;"",[1]CICyg!H158,"")</f>
        <v>CC13LisaATIK460EX</v>
      </c>
      <c r="I130" s="32">
        <f>IF([1]CICyg!I158&lt;&gt;"",[1]CICyg!I158,"")</f>
        <v>917</v>
      </c>
      <c r="J130" s="32" t="str">
        <f>IF([1]CICyg!J158&lt;&gt;"",[1]CICyg!J158,"")</f>
        <v/>
      </c>
      <c r="K130" s="32" t="str">
        <f>IF([1]CICyg!K158&lt;&gt;"",[1]CICyg!K158,"")</f>
        <v/>
      </c>
      <c r="L130" s="1">
        <f t="shared" si="5"/>
        <v>0.92211888029994427</v>
      </c>
      <c r="M130" s="32">
        <f t="shared" si="4"/>
        <v>2457991.9051000001</v>
      </c>
      <c r="O130" s="23"/>
    </row>
    <row r="131" spans="2:15">
      <c r="B131" s="32">
        <f>IF([1]CICyg!B159&lt;&gt;"",[1]CICyg!B159,"")</f>
        <v>147</v>
      </c>
      <c r="C131" s="33">
        <f>IF([1]CICyg!C159&lt;&gt;"",[1]CICyg!C159,"")</f>
        <v>42979</v>
      </c>
      <c r="D131" s="34">
        <f>IF([1]CICyg!D159&lt;&gt;"",[1]CICyg!D159,"")</f>
        <v>0.87216435185185182</v>
      </c>
      <c r="E131" s="32">
        <f>IF([1]CICyg!E159&lt;&gt;"",[1]CICyg!E159,"")</f>
        <v>2457998.3966000001</v>
      </c>
      <c r="F131" s="32" t="str">
        <f>IF([1]CICyg!F159&lt;&gt;"",[1]CICyg!F159,"")</f>
        <v xml:space="preserve">FMT </v>
      </c>
      <c r="G131" s="32" t="str">
        <f>IF([1]CICyg!G159&lt;&gt;"",[1]CICyg!G159,"")</f>
        <v>ORS-FR</v>
      </c>
      <c r="H131" s="32" t="str">
        <f>IF([1]CICyg!H159&lt;&gt;"",[1]CICyg!H159,"")</f>
        <v>SC14+eShel+Atik460ex</v>
      </c>
      <c r="I131" s="32">
        <f>IF([1]CICyg!I159&lt;&gt;"",[1]CICyg!I159,"")</f>
        <v>11000</v>
      </c>
      <c r="J131" s="32" t="str">
        <f>IF([1]CICyg!J159&lt;&gt;"",[1]CICyg!J159,"")</f>
        <v/>
      </c>
      <c r="K131" s="32" t="str">
        <f>IF([1]CICyg!K159&lt;&gt;"",[1]CICyg!K159,"")</f>
        <v/>
      </c>
      <c r="L131" s="1">
        <f t="shared" si="5"/>
        <v>0.92972194893429005</v>
      </c>
      <c r="M131" s="32">
        <f t="shared" si="4"/>
        <v>2457998.3966000001</v>
      </c>
      <c r="O131" s="23"/>
    </row>
    <row r="132" spans="2:15">
      <c r="B132" s="32">
        <f>IF([1]CICyg!B160&lt;&gt;"",[1]CICyg!B160,"")</f>
        <v>148</v>
      </c>
      <c r="C132" s="33">
        <f>IF([1]CICyg!C160&lt;&gt;"",[1]CICyg!C160,"")</f>
        <v>42987</v>
      </c>
      <c r="D132" s="34">
        <f>IF([1]CICyg!D160&lt;&gt;"",[1]CICyg!D160,"")</f>
        <v>5.4143518518518514E-2</v>
      </c>
      <c r="E132" s="32">
        <f>IF([1]CICyg!E160&lt;&gt;"",[1]CICyg!E160,"")</f>
        <v>2458005.5751</v>
      </c>
      <c r="F132" s="32" t="str">
        <f>IF([1]CICyg!F160&lt;&gt;"",[1]CICyg!F160,"")</f>
        <v>GKA</v>
      </c>
      <c r="G132" s="32" t="str">
        <f>IF([1]CICyg!G160&lt;&gt;"",[1]CICyg!G160,"")</f>
        <v>MAN-US</v>
      </c>
      <c r="H132" s="32" t="str">
        <f>IF([1]CICyg!H160&lt;&gt;"",[1]CICyg!H160,"")</f>
        <v>SC10+Alpy600</v>
      </c>
      <c r="I132" s="32">
        <f>IF([1]CICyg!I160&lt;&gt;"",[1]CICyg!I160,"")</f>
        <v>515</v>
      </c>
      <c r="J132" s="32" t="str">
        <f>IF([1]CICyg!J160&lt;&gt;"",[1]CICyg!J160,"")</f>
        <v/>
      </c>
      <c r="K132" s="32" t="str">
        <f>IF([1]CICyg!K160&lt;&gt;"",[1]CICyg!K160,"")</f>
        <v/>
      </c>
      <c r="L132" s="1">
        <f t="shared" si="5"/>
        <v>0.9381296556570824</v>
      </c>
      <c r="M132" s="32">
        <f t="shared" si="4"/>
        <v>2458005.5751</v>
      </c>
      <c r="O132" s="23"/>
    </row>
    <row r="133" spans="2:15">
      <c r="B133" s="32">
        <f>IF([1]CICyg!B161&lt;&gt;"",[1]CICyg!B161,"")</f>
        <v>149</v>
      </c>
      <c r="C133" s="33">
        <f>IF([1]CICyg!C161&lt;&gt;"",[1]CICyg!C161,"")</f>
        <v>42995</v>
      </c>
      <c r="D133" s="34">
        <f>IF([1]CICyg!D161&lt;&gt;"",[1]CICyg!D161,"")</f>
        <v>0.83267361111111116</v>
      </c>
      <c r="E133" s="32">
        <f>IF([1]CICyg!E161&lt;&gt;"",[1]CICyg!E161,"")</f>
        <v>2458014.3572</v>
      </c>
      <c r="F133" s="32" t="str">
        <f>IF([1]CICyg!F161&lt;&gt;"",[1]CICyg!F161,"")</f>
        <v xml:space="preserve">FMT </v>
      </c>
      <c r="G133" s="32" t="str">
        <f>IF([1]CICyg!G161&lt;&gt;"",[1]CICyg!G161,"")</f>
        <v>ORS-FR</v>
      </c>
      <c r="H133" s="32" t="str">
        <f>IF([1]CICyg!H161&lt;&gt;"",[1]CICyg!H161,"")</f>
        <v>SC14+eShel+Atik460ex</v>
      </c>
      <c r="I133" s="32">
        <f>IF([1]CICyg!I161&lt;&gt;"",[1]CICyg!I161,"")</f>
        <v>11000</v>
      </c>
      <c r="J133" s="32" t="str">
        <f>IF([1]CICyg!J161&lt;&gt;"",[1]CICyg!J161,"")</f>
        <v/>
      </c>
      <c r="K133" s="32" t="str">
        <f>IF([1]CICyg!K161&lt;&gt;"",[1]CICyg!K161,"")</f>
        <v/>
      </c>
      <c r="L133" s="1">
        <f t="shared" si="5"/>
        <v>0.94841555399387545</v>
      </c>
      <c r="M133" s="32">
        <f t="shared" si="4"/>
        <v>2458014.3572</v>
      </c>
      <c r="O133" s="23"/>
    </row>
    <row r="134" spans="2:15">
      <c r="B134" s="32">
        <f>IF([1]CICyg!B162&lt;&gt;"",[1]CICyg!B162,"")</f>
        <v>150</v>
      </c>
      <c r="C134" s="33">
        <f>IF([1]CICyg!C162&lt;&gt;"",[1]CICyg!C162,"")</f>
        <v>42998</v>
      </c>
      <c r="D134" s="34">
        <f>IF([1]CICyg!D162&lt;&gt;"",[1]CICyg!D162,"")</f>
        <v>0.78789351851851863</v>
      </c>
      <c r="E134" s="32">
        <f>IF([1]CICyg!E162&lt;&gt;"",[1]CICyg!E162,"")</f>
        <v>2458017.3207999999</v>
      </c>
      <c r="F134" s="32" t="str">
        <f>IF([1]CICyg!F162&lt;&gt;"",[1]CICyg!F162,"")</f>
        <v>BUI</v>
      </c>
      <c r="G134" s="32" t="str">
        <f>IF([1]CICyg!G162&lt;&gt;"",[1]CICyg!G162,"")</f>
        <v>CAS-FR</v>
      </c>
      <c r="H134" s="32" t="str">
        <f>IF([1]CICyg!H162&lt;&gt;"",[1]CICyg!H162,"")</f>
        <v>SC11+VHires+MOAI16</v>
      </c>
      <c r="I134" s="32">
        <f>IF([1]CICyg!I162&lt;&gt;"",[1]CICyg!I162,"")</f>
        <v>48000</v>
      </c>
      <c r="J134" s="32" t="str">
        <f>IF([1]CICyg!J162&lt;&gt;"",[1]CICyg!J162,"")</f>
        <v/>
      </c>
      <c r="K134" s="32" t="str">
        <f>IF([1]CICyg!K162&lt;&gt;"",[1]CICyg!K162,"")</f>
        <v/>
      </c>
      <c r="L134" s="1">
        <f t="shared" si="5"/>
        <v>0.95188662450207318</v>
      </c>
      <c r="M134" s="32">
        <f t="shared" si="4"/>
        <v>2458017.3207999999</v>
      </c>
      <c r="O134" s="23"/>
    </row>
    <row r="135" spans="2:15">
      <c r="B135" s="32">
        <f>IF([1]CICyg!B163&lt;&gt;"",[1]CICyg!B163,"")</f>
        <v>151</v>
      </c>
      <c r="C135" s="33">
        <f>IF([1]CICyg!C163&lt;&gt;"",[1]CICyg!C163,"")</f>
        <v>43001</v>
      </c>
      <c r="D135" s="34">
        <f>IF([1]CICyg!D163&lt;&gt;"",[1]CICyg!D163,"")</f>
        <v>0.2800347222222222</v>
      </c>
      <c r="E135" s="32">
        <f>IF([1]CICyg!E163&lt;&gt;"",[1]CICyg!E163,"")</f>
        <v>2458019.7888000002</v>
      </c>
      <c r="F135" s="32" t="str">
        <f>IF([1]CICyg!F163&lt;&gt;"",[1]CICyg!F163,"")</f>
        <v>JRF</v>
      </c>
      <c r="G135" s="32" t="str">
        <f>IF([1]CICyg!G163&lt;&gt;"",[1]CICyg!G163,"")</f>
        <v>MTP-US</v>
      </c>
      <c r="H135" s="32" t="str">
        <f>IF([1]CICyg!H163&lt;&gt;"",[1]CICyg!H163,"")</f>
        <v>CC13LisaATIK460EX</v>
      </c>
      <c r="I135" s="32">
        <f>IF([1]CICyg!I163&lt;&gt;"",[1]CICyg!I163,"")</f>
        <v>616</v>
      </c>
      <c r="J135" s="32" t="str">
        <f>IF([1]CICyg!J163&lt;&gt;"",[1]CICyg!J163,"")</f>
        <v/>
      </c>
      <c r="K135" s="32" t="str">
        <f>IF([1]CICyg!K163&lt;&gt;"",[1]CICyg!K163,"")</f>
        <v/>
      </c>
      <c r="L135" s="1">
        <f t="shared" si="5"/>
        <v>0.95477723120193758</v>
      </c>
      <c r="M135" s="32">
        <f t="shared" si="4"/>
        <v>2458019.7888000002</v>
      </c>
      <c r="O135" s="23"/>
    </row>
    <row r="136" spans="2:15">
      <c r="B136" s="32">
        <f>IF([1]CICyg!B164&lt;&gt;"",[1]CICyg!B164,"")</f>
        <v>152</v>
      </c>
      <c r="C136" s="33">
        <f>IF([1]CICyg!C164&lt;&gt;"",[1]CICyg!C164,"")</f>
        <v>43005</v>
      </c>
      <c r="D136" s="34">
        <f>IF([1]CICyg!D164&lt;&gt;"",[1]CICyg!D164,"")</f>
        <v>0.83643518518518523</v>
      </c>
      <c r="E136" s="32">
        <f>IF([1]CICyg!E164&lt;&gt;"",[1]CICyg!E164,"")</f>
        <v>2458024.3538000002</v>
      </c>
      <c r="F136" s="32" t="str">
        <f>IF([1]CICyg!F164&lt;&gt;"",[1]CICyg!F164,"")</f>
        <v>FCA</v>
      </c>
      <c r="G136" s="32" t="str">
        <f>IF([1]CICyg!G164&lt;&gt;"",[1]CICyg!G164,"")</f>
        <v>PAG-SP</v>
      </c>
      <c r="H136" s="32" t="str">
        <f>IF([1]CICyg!H164&lt;&gt;"",[1]CICyg!H164,"")</f>
        <v>RC14+Alpy600+Atik414</v>
      </c>
      <c r="I136" s="32">
        <f>IF([1]CICyg!I164&lt;&gt;"",[1]CICyg!I164,"")</f>
        <v>866</v>
      </c>
      <c r="J136" s="32" t="str">
        <f>IF([1]CICyg!J164&lt;&gt;"",[1]CICyg!J164,"")</f>
        <v/>
      </c>
      <c r="K136" s="32" t="str">
        <f>IF([1]CICyg!K164&lt;&gt;"",[1]CICyg!K164,"")</f>
        <v/>
      </c>
      <c r="L136" s="1">
        <f t="shared" si="5"/>
        <v>0.96012391660828911</v>
      </c>
      <c r="M136" s="32">
        <f t="shared" si="4"/>
        <v>2458024.3538000002</v>
      </c>
      <c r="O136" s="23"/>
    </row>
    <row r="137" spans="2:15">
      <c r="B137" s="32">
        <f>IF([1]CICyg!B165&lt;&gt;"",[1]CICyg!B165,"")</f>
        <v>153</v>
      </c>
      <c r="C137" s="33">
        <f>IF([1]CICyg!C165&lt;&gt;"",[1]CICyg!C165,"")</f>
        <v>43013</v>
      </c>
      <c r="D137" s="34">
        <f>IF([1]CICyg!D165&lt;&gt;"",[1]CICyg!D165,"")</f>
        <v>0.84166666666666667</v>
      </c>
      <c r="E137" s="32">
        <f>IF([1]CICyg!E165&lt;&gt;"",[1]CICyg!E165,"")</f>
        <v>2458032.3629000001</v>
      </c>
      <c r="F137" s="32" t="str">
        <f>IF([1]CICyg!F165&lt;&gt;"",[1]CICyg!F165,"")</f>
        <v xml:space="preserve">FMT </v>
      </c>
      <c r="G137" s="32" t="str">
        <f>IF([1]CICyg!G165&lt;&gt;"",[1]CICyg!G165,"")</f>
        <v>ORS-FR</v>
      </c>
      <c r="H137" s="32" t="str">
        <f>IF([1]CICyg!H165&lt;&gt;"",[1]CICyg!H165,"")</f>
        <v>SC14+eShel+Atik460ex</v>
      </c>
      <c r="I137" s="32">
        <f>IF([1]CICyg!I165&lt;&gt;"",[1]CICyg!I165,"")</f>
        <v>11000</v>
      </c>
      <c r="J137" s="32" t="str">
        <f>IF([1]CICyg!J165&lt;&gt;"",[1]CICyg!J165,"")</f>
        <v/>
      </c>
      <c r="K137" s="32" t="str">
        <f>IF([1]CICyg!K165&lt;&gt;"",[1]CICyg!K165,"")</f>
        <v/>
      </c>
      <c r="L137" s="1">
        <f t="shared" si="5"/>
        <v>0.96950445069110458</v>
      </c>
      <c r="M137" s="32">
        <f t="shared" si="4"/>
        <v>2458032.3629000001</v>
      </c>
      <c r="O137" s="23"/>
    </row>
    <row r="138" spans="2:15">
      <c r="B138" s="32">
        <f>IF([1]CICyg!B166&lt;&gt;"",[1]CICyg!B166,"")</f>
        <v>154</v>
      </c>
      <c r="C138" s="33">
        <f>IF([1]CICyg!C166&lt;&gt;"",[1]CICyg!C166,"")</f>
        <v>43015</v>
      </c>
      <c r="D138" s="34">
        <f>IF([1]CICyg!D166&lt;&gt;"",[1]CICyg!D166,"")</f>
        <v>0.81123842592592599</v>
      </c>
      <c r="E138" s="32">
        <f>IF([1]CICyg!E166&lt;&gt;"",[1]CICyg!E166,"")</f>
        <v>2458034.3234999999</v>
      </c>
      <c r="F138" s="32" t="str">
        <f>IF([1]CICyg!F166&lt;&gt;"",[1]CICyg!F166,"")</f>
        <v>FBO</v>
      </c>
      <c r="G138" s="32" t="str">
        <f>IF([1]CICyg!G166&lt;&gt;"",[1]CICyg!G166,"")</f>
        <v>SJI-FR</v>
      </c>
      <c r="H138" s="32" t="str">
        <f>IF([1]CICyg!H166&lt;&gt;"",[1]CICyg!H166,"")</f>
        <v>SC8+Lisa+ATIK314L+</v>
      </c>
      <c r="I138" s="32">
        <f>IF([1]CICyg!I166&lt;&gt;"",[1]CICyg!I166,"")</f>
        <v>1000</v>
      </c>
      <c r="J138" s="32" t="str">
        <f>IF([1]CICyg!J166&lt;&gt;"",[1]CICyg!J166,"")</f>
        <v/>
      </c>
      <c r="K138" s="32" t="str">
        <f>IF([1]CICyg!K166&lt;&gt;"",[1]CICyg!K166,"")</f>
        <v/>
      </c>
      <c r="L138" s="1">
        <f t="shared" si="5"/>
        <v>0.9718007730146887</v>
      </c>
      <c r="M138" s="32">
        <f t="shared" si="4"/>
        <v>2458034.3234999999</v>
      </c>
      <c r="O138" s="23"/>
    </row>
    <row r="139" spans="2:15">
      <c r="B139" s="32">
        <f>IF([1]CICyg!B167&lt;&gt;"",[1]CICyg!B167,"")</f>
        <v>155</v>
      </c>
      <c r="C139" s="33">
        <f>IF([1]CICyg!C167&lt;&gt;"",[1]CICyg!C167,"")</f>
        <v>43021</v>
      </c>
      <c r="D139" s="34">
        <f>IF([1]CICyg!D167&lt;&gt;"",[1]CICyg!D167,"")</f>
        <v>0.15379629629629629</v>
      </c>
      <c r="E139" s="32">
        <f>IF([1]CICyg!E167&lt;&gt;"",[1]CICyg!E167,"")</f>
        <v>2458039.6795000001</v>
      </c>
      <c r="F139" s="32" t="str">
        <f>IF([1]CICyg!F167&lt;&gt;"",[1]CICyg!F167,"")</f>
        <v>JRF</v>
      </c>
      <c r="G139" s="32" t="str">
        <f>IF([1]CICyg!G167&lt;&gt;"",[1]CICyg!G167,"")</f>
        <v>UHO-US</v>
      </c>
      <c r="H139" s="32" t="str">
        <f>IF([1]CICyg!H167&lt;&gt;"",[1]CICyg!H167,"")</f>
        <v>CDK17+Lhires2400</v>
      </c>
      <c r="I139" s="32">
        <f>IF([1]CICyg!I167&lt;&gt;"",[1]CICyg!I167,"")</f>
        <v>10776</v>
      </c>
      <c r="J139" s="32" t="str">
        <f>IF([1]CICyg!J167&lt;&gt;"",[1]CICyg!J167,"")</f>
        <v/>
      </c>
      <c r="K139" s="32" t="str">
        <f>IF([1]CICyg!K167&lt;&gt;"",[1]CICyg!K167,"")</f>
        <v/>
      </c>
      <c r="L139" s="1">
        <f t="shared" si="5"/>
        <v>0.97807390489586155</v>
      </c>
      <c r="M139" s="32">
        <f t="shared" si="4"/>
        <v>2458039.6795000001</v>
      </c>
      <c r="O139" s="23"/>
    </row>
    <row r="140" spans="2:15">
      <c r="B140" s="32">
        <f>IF([1]CICyg!B168&lt;&gt;"",[1]CICyg!B168,"")</f>
        <v>156</v>
      </c>
      <c r="C140" s="33">
        <f>IF([1]CICyg!C168&lt;&gt;"",[1]CICyg!C168,"")</f>
        <v>43021</v>
      </c>
      <c r="D140" s="34">
        <f>IF([1]CICyg!D168&lt;&gt;"",[1]CICyg!D168,"")</f>
        <v>0.21793981481481481</v>
      </c>
      <c r="E140" s="32">
        <f>IF([1]CICyg!E168&lt;&gt;"",[1]CICyg!E168,"")</f>
        <v>2458039.7327999999</v>
      </c>
      <c r="F140" s="32" t="str">
        <f>IF([1]CICyg!F168&lt;&gt;"",[1]CICyg!F168,"")</f>
        <v>JRF</v>
      </c>
      <c r="G140" s="32" t="str">
        <f>IF([1]CICyg!G168&lt;&gt;"",[1]CICyg!G168,"")</f>
        <v>UHO-US</v>
      </c>
      <c r="H140" s="32" t="str">
        <f>IF([1]CICyg!H168&lt;&gt;"",[1]CICyg!H168,"")</f>
        <v>CDK17+Lhires2400</v>
      </c>
      <c r="I140" s="32">
        <f>IF([1]CICyg!I168&lt;&gt;"",[1]CICyg!I168,"")</f>
        <v>15529</v>
      </c>
      <c r="J140" s="32" t="str">
        <f>IF([1]CICyg!J168&lt;&gt;"",[1]CICyg!J168,"")</f>
        <v/>
      </c>
      <c r="K140" s="32" t="str">
        <f>IF([1]CICyg!K168&lt;&gt;"",[1]CICyg!K168,"")</f>
        <v/>
      </c>
      <c r="L140" s="1">
        <f t="shared" si="5"/>
        <v>0.97813633169346659</v>
      </c>
      <c r="M140" s="32">
        <f t="shared" si="4"/>
        <v>2458039.7327999999</v>
      </c>
      <c r="O140" s="23"/>
    </row>
    <row r="141" spans="2:15">
      <c r="B141" s="32">
        <f>IF([1]CICyg!B169&lt;&gt;"",[1]CICyg!B169,"")</f>
        <v>157</v>
      </c>
      <c r="C141" s="33">
        <f>IF([1]CICyg!C169&lt;&gt;"",[1]CICyg!C169,"")</f>
        <v>43021</v>
      </c>
      <c r="D141" s="34">
        <f>IF([1]CICyg!D169&lt;&gt;"",[1]CICyg!D169,"")</f>
        <v>0.81434027777777773</v>
      </c>
      <c r="E141" s="32">
        <f>IF([1]CICyg!E169&lt;&gt;"",[1]CICyg!E169,"")</f>
        <v>2458040.33</v>
      </c>
      <c r="F141" s="32" t="str">
        <f>IF([1]CICyg!F169&lt;&gt;"",[1]CICyg!F169,"")</f>
        <v>FRA</v>
      </c>
      <c r="G141" s="32" t="str">
        <f>IF([1]CICyg!G169&lt;&gt;"",[1]CICyg!G169,"")</f>
        <v>BAL-IT</v>
      </c>
      <c r="H141" s="32" t="str">
        <f>IF([1]CICyg!H169&lt;&gt;"",[1]CICyg!H169,"")</f>
        <v>SC8+Alpy600</v>
      </c>
      <c r="I141" s="32">
        <f>IF([1]CICyg!I169&lt;&gt;"",[1]CICyg!I169,"")</f>
        <v>532</v>
      </c>
      <c r="J141" s="32" t="str">
        <f>IF([1]CICyg!J169&lt;&gt;"",[1]CICyg!J169,"")</f>
        <v/>
      </c>
      <c r="K141" s="32" t="str">
        <f>IF([1]CICyg!K169&lt;&gt;"",[1]CICyg!K169,"")</f>
        <v/>
      </c>
      <c r="L141" s="1">
        <f t="shared" si="5"/>
        <v>0.97883579292583178</v>
      </c>
      <c r="M141" s="32">
        <f t="shared" si="4"/>
        <v>2458040.33</v>
      </c>
      <c r="O141" s="23"/>
    </row>
    <row r="142" spans="2:15">
      <c r="B142" s="32">
        <f>IF([1]CICyg!B170&lt;&gt;"",[1]CICyg!B170,"")</f>
        <v>158</v>
      </c>
      <c r="C142" s="33">
        <f>IF([1]CICyg!C170&lt;&gt;"",[1]CICyg!C170,"")</f>
        <v>43022</v>
      </c>
      <c r="D142" s="34">
        <f>IF([1]CICyg!D170&lt;&gt;"",[1]CICyg!D170,"")</f>
        <v>0.74215277777777777</v>
      </c>
      <c r="E142" s="32">
        <f>IF([1]CICyg!E170&lt;&gt;"",[1]CICyg!E170,"")</f>
        <v>2458041.2722999998</v>
      </c>
      <c r="F142" s="32" t="str">
        <f>IF([1]CICyg!F170&lt;&gt;"",[1]CICyg!F170,"")</f>
        <v xml:space="preserve">FMT </v>
      </c>
      <c r="G142" s="32" t="str">
        <f>IF([1]CICyg!G170&lt;&gt;"",[1]CICyg!G170,"")</f>
        <v>ORS-FR</v>
      </c>
      <c r="H142" s="32" t="str">
        <f>IF([1]CICyg!H170&lt;&gt;"",[1]CICyg!H170,"")</f>
        <v>SC14+eShel+Atik460ex</v>
      </c>
      <c r="I142" s="32">
        <f>IF([1]CICyg!I170&lt;&gt;"",[1]CICyg!I170,"")</f>
        <v>11000</v>
      </c>
      <c r="J142" s="32" t="str">
        <f>IF([1]CICyg!J170&lt;&gt;"",[1]CICyg!J170,"")</f>
        <v/>
      </c>
      <c r="K142" s="32" t="str">
        <f>IF([1]CICyg!K170&lt;&gt;"",[1]CICyg!K170,"")</f>
        <v/>
      </c>
      <c r="L142" s="1">
        <f t="shared" si="5"/>
        <v>0.97993944717713433</v>
      </c>
      <c r="M142" s="32">
        <f t="shared" ref="M142:M151" si="6">+E142</f>
        <v>2458041.2722999998</v>
      </c>
      <c r="O142" s="23"/>
    </row>
    <row r="143" spans="2:15">
      <c r="B143" s="32">
        <f>IF([1]CICyg!B171&lt;&gt;"",[1]CICyg!B171,"")</f>
        <v>159</v>
      </c>
      <c r="C143" s="33">
        <f>IF([1]CICyg!C171&lt;&gt;"",[1]CICyg!C171,"")</f>
        <v>43029</v>
      </c>
      <c r="D143" s="34">
        <f>IF([1]CICyg!D171&lt;&gt;"",[1]CICyg!D171,"")</f>
        <v>0.17304398148148148</v>
      </c>
      <c r="E143" s="32">
        <f>IF([1]CICyg!E171&lt;&gt;"",[1]CICyg!E171,"")</f>
        <v>2458047.6976999999</v>
      </c>
      <c r="F143" s="32" t="str">
        <f>IF([1]CICyg!F171&lt;&gt;"",[1]CICyg!F171,"")</f>
        <v>JRF</v>
      </c>
      <c r="G143" s="32" t="str">
        <f>IF([1]CICyg!G171&lt;&gt;"",[1]CICyg!G171,"")</f>
        <v>UHO-US</v>
      </c>
      <c r="H143" s="32" t="str">
        <f>IF([1]CICyg!H171&lt;&gt;"",[1]CICyg!H171,"")</f>
        <v>CDK17+Lhires2400</v>
      </c>
      <c r="I143" s="32">
        <f>IF([1]CICyg!I171&lt;&gt;"",[1]CICyg!I171,"")</f>
        <v>16703</v>
      </c>
      <c r="J143" s="32" t="str">
        <f>IF([1]CICyg!J171&lt;&gt;"",[1]CICyg!J171,"")</f>
        <v/>
      </c>
      <c r="K143" s="32" t="str">
        <f>IF([1]CICyg!K171&lt;&gt;"",[1]CICyg!K171,"")</f>
        <v/>
      </c>
      <c r="L143" s="1">
        <f t="shared" si="5"/>
        <v>0.98746509721234688</v>
      </c>
      <c r="M143" s="32">
        <f t="shared" si="6"/>
        <v>2458047.6976999999</v>
      </c>
      <c r="O143" s="23"/>
    </row>
    <row r="144" spans="2:15">
      <c r="B144" s="32">
        <f>IF([1]CICyg!B172&lt;&gt;"",[1]CICyg!B172,"")</f>
        <v>160</v>
      </c>
      <c r="C144" s="33">
        <f>IF([1]CICyg!C172&lt;&gt;"",[1]CICyg!C172,"")</f>
        <v>43037</v>
      </c>
      <c r="D144" s="34">
        <f>IF([1]CICyg!D172&lt;&gt;"",[1]CICyg!D172,"")</f>
        <v>0.81486111111111104</v>
      </c>
      <c r="E144" s="32">
        <f>IF([1]CICyg!E172&lt;&gt;"",[1]CICyg!E172,"")</f>
        <v>2458056.3360000001</v>
      </c>
      <c r="F144" s="32" t="str">
        <f>IF([1]CICyg!F172&lt;&gt;"",[1]CICyg!F172,"")</f>
        <v>DBO</v>
      </c>
      <c r="G144" s="32" t="str">
        <f>IF([1]CICyg!G172&lt;&gt;"",[1]CICyg!G172,"")</f>
        <v>WCO-UK</v>
      </c>
      <c r="H144" s="32" t="str">
        <f>IF([1]CICyg!H172&lt;&gt;"",[1]CICyg!H172,"")</f>
        <v>C11+Lisa+SXVR-H</v>
      </c>
      <c r="I144" s="32">
        <f>IF([1]CICyg!I172&lt;&gt;"",[1]CICyg!I172,"")</f>
        <v>1027</v>
      </c>
      <c r="J144" s="32" t="str">
        <f>IF([1]CICyg!J172&lt;&gt;"",[1]CICyg!J172,"")</f>
        <v/>
      </c>
      <c r="K144" s="32" t="str">
        <f>IF([1]CICyg!K172&lt;&gt;"",[1]CICyg!K172,"")</f>
        <v/>
      </c>
      <c r="L144" s="1">
        <f t="shared" si="5"/>
        <v>0.99758257203107092</v>
      </c>
      <c r="M144" s="32">
        <f t="shared" si="6"/>
        <v>2458056.3360000001</v>
      </c>
      <c r="O144" s="23"/>
    </row>
    <row r="145" spans="2:15">
      <c r="B145" s="32">
        <f>IF([1]CICyg!B173&lt;&gt;"",[1]CICyg!B173,"")</f>
        <v>161</v>
      </c>
      <c r="C145" s="33">
        <f>IF([1]CICyg!C173&lt;&gt;"",[1]CICyg!C173,"")</f>
        <v>43039</v>
      </c>
      <c r="D145" s="34">
        <f>IF([1]CICyg!D173&lt;&gt;"",[1]CICyg!D173,"")</f>
        <v>0.80048611111111112</v>
      </c>
      <c r="E145" s="32">
        <f>IF([1]CICyg!E173&lt;&gt;"",[1]CICyg!E173,"")</f>
        <v>2458058.3110000002</v>
      </c>
      <c r="F145" s="32" t="str">
        <f>IF([1]CICyg!F173&lt;&gt;"",[1]CICyg!F173,"")</f>
        <v>FBO</v>
      </c>
      <c r="G145" s="32" t="str">
        <f>IF([1]CICyg!G173&lt;&gt;"",[1]CICyg!G173,"")</f>
        <v>SJI-FR</v>
      </c>
      <c r="H145" s="32" t="str">
        <f>IF([1]CICyg!H173&lt;&gt;"",[1]CICyg!H173,"")</f>
        <v>SC8+Lisa+ATIK314L+</v>
      </c>
      <c r="I145" s="32">
        <f>IF([1]CICyg!I173&lt;&gt;"",[1]CICyg!I173,"")</f>
        <v>1000</v>
      </c>
      <c r="J145" s="32" t="str">
        <f>IF([1]CICyg!J173&lt;&gt;"",[1]CICyg!J173,"")</f>
        <v/>
      </c>
      <c r="K145" s="32" t="str">
        <f>IF([1]CICyg!K173&lt;&gt;"",[1]CICyg!K173,"")</f>
        <v/>
      </c>
      <c r="L145" s="1">
        <f t="shared" si="5"/>
        <v>0.99989576013143733</v>
      </c>
      <c r="M145" s="32">
        <f t="shared" si="6"/>
        <v>2458058.3110000002</v>
      </c>
      <c r="O145" s="23"/>
    </row>
    <row r="146" spans="2:15">
      <c r="B146" s="32">
        <f>IF([1]CICyg!B174&lt;&gt;"",[1]CICyg!B174,"")</f>
        <v>162</v>
      </c>
      <c r="C146" s="33">
        <f>IF([1]CICyg!C174&lt;&gt;"",[1]CICyg!C174,"")</f>
        <v>43040</v>
      </c>
      <c r="D146" s="34">
        <f>IF([1]CICyg!D174&lt;&gt;"",[1]CICyg!D174,"")</f>
        <v>0.77324074074074067</v>
      </c>
      <c r="E146" s="32">
        <f>IF([1]CICyg!E174&lt;&gt;"",[1]CICyg!E174,"")</f>
        <v>2458059.3017000002</v>
      </c>
      <c r="F146" s="32" t="str">
        <f>IF([1]CICyg!F174&lt;&gt;"",[1]CICyg!F174,"")</f>
        <v xml:space="preserve">FMT </v>
      </c>
      <c r="G146" s="32" t="str">
        <f>IF([1]CICyg!G174&lt;&gt;"",[1]CICyg!G174,"")</f>
        <v>ORS-FR</v>
      </c>
      <c r="H146" s="32" t="str">
        <f>IF([1]CICyg!H174&lt;&gt;"",[1]CICyg!H174,"")</f>
        <v>SC14+eShel+Atik460ex</v>
      </c>
      <c r="I146" s="32">
        <f>IF([1]CICyg!I174&lt;&gt;"",[1]CICyg!I174,"")</f>
        <v>11000</v>
      </c>
      <c r="J146" s="32" t="str">
        <f>IF([1]CICyg!J174&lt;&gt;"",[1]CICyg!J174,"")</f>
        <v/>
      </c>
      <c r="K146" s="32" t="str">
        <f>IF([1]CICyg!K174&lt;&gt;"",[1]CICyg!K174,"")</f>
        <v/>
      </c>
      <c r="L146" s="1">
        <f t="shared" si="5"/>
        <v>1.0561021318657993E-3</v>
      </c>
      <c r="M146" s="32">
        <f t="shared" si="6"/>
        <v>2458059.3017000002</v>
      </c>
      <c r="O146" s="23"/>
    </row>
    <row r="147" spans="2:15">
      <c r="B147" s="32">
        <f>IF([1]CICyg!B175&lt;&gt;"",[1]CICyg!B175,"")</f>
        <v>163</v>
      </c>
      <c r="C147" s="33">
        <f>IF([1]CICyg!C175&lt;&gt;"",[1]CICyg!C175,"")</f>
        <v>43052</v>
      </c>
      <c r="D147" s="34">
        <f>IF([1]CICyg!D175&lt;&gt;"",[1]CICyg!D175,"")</f>
        <v>0.79745370370370372</v>
      </c>
      <c r="E147" s="32">
        <f>IF([1]CICyg!E175&lt;&gt;"",[1]CICyg!E175,"")</f>
        <v>2458071.3080000002</v>
      </c>
      <c r="F147" s="32" t="str">
        <f>IF([1]CICyg!F175&lt;&gt;"",[1]CICyg!F175,"")</f>
        <v>FBO</v>
      </c>
      <c r="G147" s="32" t="str">
        <f>IF([1]CICyg!G175&lt;&gt;"",[1]CICyg!G175,"")</f>
        <v>SJI-FR</v>
      </c>
      <c r="H147" s="32" t="str">
        <f>IF([1]CICyg!H175&lt;&gt;"",[1]CICyg!H175,"")</f>
        <v>SC8+Lisa+ATIK314L+</v>
      </c>
      <c r="I147" s="32">
        <f>IF([1]CICyg!I175&lt;&gt;"",[1]CICyg!I175,"")</f>
        <v>1000</v>
      </c>
      <c r="J147" s="32" t="str">
        <f>IF([1]CICyg!J175&lt;&gt;"",[1]CICyg!J175,"")</f>
        <v/>
      </c>
      <c r="K147" s="32" t="str">
        <f>IF([1]CICyg!K175&lt;&gt;"",[1]CICyg!K175,"")</f>
        <v/>
      </c>
      <c r="L147" s="1">
        <f t="shared" si="5"/>
        <v>1.5118294682824995E-2</v>
      </c>
      <c r="M147" s="32">
        <f t="shared" si="6"/>
        <v>2458071.3080000002</v>
      </c>
      <c r="O147" s="23"/>
    </row>
    <row r="148" spans="2:15">
      <c r="B148" s="32">
        <f>IF([1]CICyg!B176&lt;&gt;"",[1]CICyg!B176,"")</f>
        <v>164</v>
      </c>
      <c r="C148" s="33">
        <f>IF([1]CICyg!C176&lt;&gt;"",[1]CICyg!C176,"")</f>
        <v>43058</v>
      </c>
      <c r="D148" s="34">
        <f>IF([1]CICyg!D176&lt;&gt;"",[1]CICyg!D176,"")</f>
        <v>0.79877314814814815</v>
      </c>
      <c r="E148" s="32">
        <f>IF([1]CICyg!E176&lt;&gt;"",[1]CICyg!E176,"")</f>
        <v>2458077.3092999998</v>
      </c>
      <c r="F148" s="32" t="str">
        <f>IF([1]CICyg!F176&lt;&gt;"",[1]CICyg!F176,"")</f>
        <v>FBO</v>
      </c>
      <c r="G148" s="32" t="str">
        <f>IF([1]CICyg!G176&lt;&gt;"",[1]CICyg!G176,"")</f>
        <v>SJI-FR</v>
      </c>
      <c r="H148" s="32" t="str">
        <f>IF([1]CICyg!H176&lt;&gt;"",[1]CICyg!H176,"")</f>
        <v>SC8+Lisa+ATIK314L+</v>
      </c>
      <c r="I148" s="32">
        <f>IF([1]CICyg!I176&lt;&gt;"",[1]CICyg!I176,"")</f>
        <v>1000</v>
      </c>
      <c r="J148" s="32" t="str">
        <f>IF([1]CICyg!J176&lt;&gt;"",[1]CICyg!J176,"")</f>
        <v/>
      </c>
      <c r="K148" s="32" t="str">
        <f>IF([1]CICyg!K176&lt;&gt;"",[1]CICyg!K176,"")</f>
        <v/>
      </c>
      <c r="L148" s="1">
        <f t="shared" si="5"/>
        <v>2.2147224174101865E-2</v>
      </c>
      <c r="M148" s="32">
        <f t="shared" si="6"/>
        <v>2458077.3092999998</v>
      </c>
      <c r="O148" s="23"/>
    </row>
    <row r="149" spans="2:15">
      <c r="B149" s="32">
        <f>IF([1]CICyg!B177&lt;&gt;"",[1]CICyg!B177,"")</f>
        <v>165</v>
      </c>
      <c r="C149" s="33">
        <f>IF([1]CICyg!C177&lt;&gt;"",[1]CICyg!C177,"")</f>
        <v>43062</v>
      </c>
      <c r="D149" s="34">
        <f>IF([1]CICyg!D177&lt;&gt;"",[1]CICyg!D177,"")</f>
        <v>0.75225694444444446</v>
      </c>
      <c r="E149" s="32">
        <f>IF([1]CICyg!E177&lt;&gt;"",[1]CICyg!E177,"")</f>
        <v>2458081.2941000001</v>
      </c>
      <c r="F149" s="32" t="str">
        <f>IF([1]CICyg!F177&lt;&gt;"",[1]CICyg!F177,"")</f>
        <v>JGF</v>
      </c>
      <c r="G149" s="32" t="str">
        <f>IF([1]CICyg!G177&lt;&gt;"",[1]CICyg!G177,"")</f>
        <v>SMM-SP</v>
      </c>
      <c r="H149" s="32" t="str">
        <f>IF([1]CICyg!H177&lt;&gt;"",[1]CICyg!H177,"")</f>
        <v>T16+Echelle+Atik460</v>
      </c>
      <c r="I149" s="32">
        <f>IF([1]CICyg!I177&lt;&gt;"",[1]CICyg!I177,"")</f>
        <v>9000</v>
      </c>
      <c r="J149" s="32" t="str">
        <f>IF([1]CICyg!J177&lt;&gt;"",[1]CICyg!J177,"")</f>
        <v/>
      </c>
      <c r="K149" s="32" t="str">
        <f>IF([1]CICyg!K177&lt;&gt;"",[1]CICyg!K177,"")</f>
        <v/>
      </c>
      <c r="L149" s="1">
        <f t="shared" si="5"/>
        <v>2.6814359334807136E-2</v>
      </c>
      <c r="M149" s="32">
        <f t="shared" si="6"/>
        <v>2458081.2941000001</v>
      </c>
      <c r="O149" s="23"/>
    </row>
    <row r="150" spans="2:15">
      <c r="B150" s="32">
        <f>IF([1]CICyg!B178&lt;&gt;"",[1]CICyg!B178,"")</f>
        <v>166</v>
      </c>
      <c r="C150" s="33">
        <f>IF([1]CICyg!C178&lt;&gt;"",[1]CICyg!C178,"")</f>
        <v>43069</v>
      </c>
      <c r="D150" s="34">
        <f>IF([1]CICyg!D178&lt;&gt;"",[1]CICyg!D178,"")</f>
        <v>0.72483796296296299</v>
      </c>
      <c r="E150" s="32">
        <f>IF([1]CICyg!E178&lt;&gt;"",[1]CICyg!E178,"")</f>
        <v>2458088.2806000002</v>
      </c>
      <c r="F150" s="32" t="str">
        <f>IF([1]CICyg!F178&lt;&gt;"",[1]CICyg!F178,"")</f>
        <v>JGF</v>
      </c>
      <c r="G150" s="32" t="str">
        <f>IF([1]CICyg!G178&lt;&gt;"",[1]CICyg!G178,"")</f>
        <v>PIE-SP</v>
      </c>
      <c r="H150" s="32" t="str">
        <f>IF([1]CICyg!H178&lt;&gt;"",[1]CICyg!H178,"")</f>
        <v>MUSSOL</v>
      </c>
      <c r="I150" s="32">
        <f>IF([1]CICyg!I178&lt;&gt;"",[1]CICyg!I178,"")</f>
        <v>9000</v>
      </c>
      <c r="J150" s="32" t="str">
        <f>IF([1]CICyg!J178&lt;&gt;"",[1]CICyg!J178,"")</f>
        <v/>
      </c>
      <c r="K150" s="32" t="str">
        <f>IF([1]CICyg!K178&lt;&gt;"",[1]CICyg!K178,"")</f>
        <v/>
      </c>
      <c r="L150" s="1">
        <f t="shared" si="5"/>
        <v>3.499718903744764E-2</v>
      </c>
      <c r="M150" s="32">
        <f t="shared" si="6"/>
        <v>2458088.2806000002</v>
      </c>
      <c r="O150" s="23"/>
    </row>
    <row r="151" spans="2:15">
      <c r="B151" s="32">
        <f>IF([1]CICyg!B179&lt;&gt;"",[1]CICyg!B179,"")</f>
        <v>167</v>
      </c>
      <c r="C151" s="33">
        <f>IF([1]CICyg!C179&lt;&gt;"",[1]CICyg!C179,"")</f>
        <v>43070</v>
      </c>
      <c r="D151" s="34">
        <f>IF([1]CICyg!D179&lt;&gt;"",[1]CICyg!D179,"")</f>
        <v>0.80145833333333327</v>
      </c>
      <c r="E151" s="32">
        <f>IF([1]CICyg!E179&lt;&gt;"",[1]CICyg!E179,"")</f>
        <v>2458089.3363000001</v>
      </c>
      <c r="F151" s="32" t="str">
        <f>IF([1]CICyg!F179&lt;&gt;"",[1]CICyg!F179,"")</f>
        <v>JGF</v>
      </c>
      <c r="G151" s="32" t="str">
        <f>IF([1]CICyg!G179&lt;&gt;"",[1]CICyg!G179,"")</f>
        <v>SMM-SP</v>
      </c>
      <c r="H151" s="32" t="str">
        <f>IF([1]CICyg!H179&lt;&gt;"",[1]CICyg!H179,"")</f>
        <v>T16+Echelle+Atik460</v>
      </c>
      <c r="I151" s="32">
        <f>IF([1]CICyg!I179&lt;&gt;"",[1]CICyg!I179,"")</f>
        <v>9000</v>
      </c>
      <c r="J151" s="32" t="str">
        <f>IF([1]CICyg!J179&lt;&gt;"",[1]CICyg!J179,"")</f>
        <v/>
      </c>
      <c r="K151" s="32" t="str">
        <f>IF([1]CICyg!K179&lt;&gt;"",[1]CICyg!K179,"")</f>
        <v/>
      </c>
      <c r="L151" s="1">
        <f t="shared" si="5"/>
        <v>3.6233661279084117E-2</v>
      </c>
      <c r="M151" s="32">
        <f t="shared" si="6"/>
        <v>2458089.3363000001</v>
      </c>
      <c r="O151" s="23"/>
    </row>
    <row r="152" spans="2:15">
      <c r="B152" s="93">
        <f>IF([1]CICyg!B180&lt;&gt;"",[1]CICyg!B180,"")</f>
        <v>168</v>
      </c>
      <c r="C152" s="94">
        <f>IF([1]CICyg!C180&lt;&gt;"",[1]CICyg!C180,"")</f>
        <v>43074</v>
      </c>
      <c r="D152" s="95">
        <f>IF([1]CICyg!D180&lt;&gt;"",[1]CICyg!D180,"")</f>
        <v>0.74903935185185189</v>
      </c>
      <c r="E152" s="93">
        <f>IF([1]CICyg!E180&lt;&gt;"",[1]CICyg!E180,"")</f>
        <v>2458093.2977999998</v>
      </c>
      <c r="F152" s="93" t="str">
        <f>IF([1]CICyg!F180&lt;&gt;"",[1]CICyg!F180,"")</f>
        <v>JGF</v>
      </c>
      <c r="G152" s="93" t="str">
        <f>IF([1]CICyg!G180&lt;&gt;"",[1]CICyg!G180,"")</f>
        <v>PIE-SP</v>
      </c>
      <c r="H152" s="93" t="str">
        <f>IF([1]CICyg!H180&lt;&gt;"",[1]CICyg!H180,"")</f>
        <v>MUSSOL</v>
      </c>
      <c r="I152" s="93">
        <f>IF([1]CICyg!I180&lt;&gt;"",[1]CICyg!I180,"")</f>
        <v>9000</v>
      </c>
      <c r="J152" s="93" t="str">
        <f>IF([1]CICyg!J180&lt;&gt;"",[1]CICyg!J180,"")</f>
        <v/>
      </c>
      <c r="K152" s="93" t="str">
        <f>IF([1]CICyg!K180&lt;&gt;"",[1]CICyg!K180,"")</f>
        <v/>
      </c>
      <c r="L152" s="1">
        <f t="shared" ref="L152:L215" si="7">+((E152-JD0)/P)-INT((E152-JD0)/P)</f>
        <v>4.0873506675833227E-2</v>
      </c>
      <c r="M152" s="93"/>
      <c r="N152" s="96"/>
      <c r="O152" s="97"/>
    </row>
    <row r="153" spans="2:15">
      <c r="B153" s="93">
        <f>IF([1]CICyg!B181&lt;&gt;"",[1]CICyg!B181,"")</f>
        <v>169</v>
      </c>
      <c r="C153" s="94">
        <f>IF([1]CICyg!C181&lt;&gt;"",[1]CICyg!C181,"")</f>
        <v>43080</v>
      </c>
      <c r="D153" s="95">
        <f>IF([1]CICyg!D181&lt;&gt;"",[1]CICyg!D181,"")</f>
        <v>0.72728009259259263</v>
      </c>
      <c r="E153" s="93">
        <f>IF([1]CICyg!E181&lt;&gt;"",[1]CICyg!E181,"")</f>
        <v>2458099.2620999999</v>
      </c>
      <c r="F153" s="93" t="str">
        <f>IF([1]CICyg!F181&lt;&gt;"",[1]CICyg!F181,"")</f>
        <v>JGF</v>
      </c>
      <c r="G153" s="93" t="str">
        <f>IF([1]CICyg!G181&lt;&gt;"",[1]CICyg!G181,"")</f>
        <v>PIE-SP</v>
      </c>
      <c r="H153" s="93" t="str">
        <f>IF([1]CICyg!H181&lt;&gt;"",[1]CICyg!H181,"")</f>
        <v>MUSSOL</v>
      </c>
      <c r="I153" s="93">
        <f>IF([1]CICyg!I181&lt;&gt;"",[1]CICyg!I181,"")</f>
        <v>9000</v>
      </c>
      <c r="J153" s="93" t="str">
        <f>IF([1]CICyg!J181&lt;&gt;"",[1]CICyg!J181,"")</f>
        <v/>
      </c>
      <c r="K153" s="93" t="str">
        <f>IF([1]CICyg!K181&lt;&gt;"",[1]CICyg!K181,"")</f>
        <v/>
      </c>
      <c r="L153" s="1">
        <f t="shared" si="7"/>
        <v>4.7859100491841389E-2</v>
      </c>
      <c r="M153" s="93"/>
      <c r="N153" s="96"/>
      <c r="O153" s="97"/>
    </row>
    <row r="154" spans="2:15">
      <c r="B154" s="93">
        <f>IF([1]CICyg!B182&lt;&gt;"",[1]CICyg!B182,"")</f>
        <v>170</v>
      </c>
      <c r="C154" s="94">
        <f>IF([1]CICyg!C182&lt;&gt;"",[1]CICyg!C182,"")</f>
        <v>43155</v>
      </c>
      <c r="D154" s="95">
        <f>IF([1]CICyg!D182&lt;&gt;"",[1]CICyg!D182,"")</f>
        <v>0.19638888888888886</v>
      </c>
      <c r="E154" s="93">
        <f>IF([1]CICyg!E182&lt;&gt;"",[1]CICyg!E182,"")</f>
        <v>2458173.7218999998</v>
      </c>
      <c r="F154" s="93" t="str">
        <f>IF([1]CICyg!F182&lt;&gt;"",[1]CICyg!F182,"")</f>
        <v xml:space="preserve">FMT </v>
      </c>
      <c r="G154" s="93" t="str">
        <f>IF([1]CICyg!G182&lt;&gt;"",[1]CICyg!G182,"")</f>
        <v>ORS-FR</v>
      </c>
      <c r="H154" s="93" t="str">
        <f>IF([1]CICyg!H182&lt;&gt;"",[1]CICyg!H182,"")</f>
        <v>SC14+eShel+Atik460ex</v>
      </c>
      <c r="I154" s="93">
        <f>IF([1]CICyg!I182&lt;&gt;"",[1]CICyg!I182,"")</f>
        <v>11000</v>
      </c>
      <c r="J154" s="93" t="str">
        <f>IF([1]CICyg!J182&lt;&gt;"",[1]CICyg!J182,"")</f>
        <v/>
      </c>
      <c r="K154" s="93" t="str">
        <f>IF([1]CICyg!K182&lt;&gt;"",[1]CICyg!K182,"")</f>
        <v/>
      </c>
      <c r="L154" s="1">
        <f t="shared" si="7"/>
        <v>0.13506898571067083</v>
      </c>
      <c r="M154" s="93"/>
      <c r="N154" s="96"/>
      <c r="O154" s="97"/>
    </row>
    <row r="155" spans="2:15">
      <c r="B155" s="93">
        <f>IF([1]CICyg!B183&lt;&gt;"",[1]CICyg!B183,"")</f>
        <v>171</v>
      </c>
      <c r="C155" s="94">
        <f>IF([1]CICyg!C183&lt;&gt;"",[1]CICyg!C183,"")</f>
        <v>43179</v>
      </c>
      <c r="D155" s="95">
        <f>IF([1]CICyg!D183&lt;&gt;"",[1]CICyg!D183,"")</f>
        <v>0.17656249999999998</v>
      </c>
      <c r="E155" s="93">
        <f>IF([1]CICyg!E183&lt;&gt;"",[1]CICyg!E183,"")</f>
        <v>2458197.6979</v>
      </c>
      <c r="F155" s="93" t="str">
        <f>IF([1]CICyg!F183&lt;&gt;"",[1]CICyg!F183,"")</f>
        <v xml:space="preserve">FMT </v>
      </c>
      <c r="G155" s="93" t="str">
        <f>IF([1]CICyg!G183&lt;&gt;"",[1]CICyg!G183,"")</f>
        <v>ORS-FR</v>
      </c>
      <c r="H155" s="93" t="str">
        <f>IF([1]CICyg!H183&lt;&gt;"",[1]CICyg!H183,"")</f>
        <v>SC14+eShel+Atik460ex</v>
      </c>
      <c r="I155" s="93">
        <f>IF([1]CICyg!I183&lt;&gt;"",[1]CICyg!I183,"")</f>
        <v>11000</v>
      </c>
      <c r="J155" s="93" t="str">
        <f>IF([1]CICyg!J183&lt;&gt;"",[1]CICyg!J183,"")</f>
        <v/>
      </c>
      <c r="K155" s="93" t="str">
        <f>IF([1]CICyg!K183&lt;&gt;"",[1]CICyg!K183,"")</f>
        <v/>
      </c>
      <c r="L155" s="1">
        <f t="shared" si="7"/>
        <v>0.16315050363085959</v>
      </c>
      <c r="M155" s="93"/>
      <c r="N155" s="96"/>
      <c r="O155" s="97"/>
    </row>
    <row r="156" spans="2:15">
      <c r="B156" s="93">
        <f>IF([1]CICyg!B184&lt;&gt;"",[1]CICyg!B184,"")</f>
        <v>172</v>
      </c>
      <c r="C156" s="94">
        <f>IF([1]CICyg!C184&lt;&gt;"",[1]CICyg!C184,"")</f>
        <v>43210</v>
      </c>
      <c r="D156" s="95">
        <f>IF([1]CICyg!D184&lt;&gt;"",[1]CICyg!D184,"")</f>
        <v>0.11586805555555556</v>
      </c>
      <c r="E156" s="93">
        <f>IF([1]CICyg!E184&lt;&gt;"",[1]CICyg!E184,"")</f>
        <v>2458228.6442</v>
      </c>
      <c r="F156" s="93" t="str">
        <f>IF([1]CICyg!F184&lt;&gt;"",[1]CICyg!F184,"")</f>
        <v xml:space="preserve">FMT </v>
      </c>
      <c r="G156" s="93" t="str">
        <f>IF([1]CICyg!G184&lt;&gt;"",[1]CICyg!G184,"")</f>
        <v>ORS-FR</v>
      </c>
      <c r="H156" s="93" t="str">
        <f>IF([1]CICyg!H184&lt;&gt;"",[1]CICyg!H184,"")</f>
        <v>SC14+eShel+Atik460ex</v>
      </c>
      <c r="I156" s="93">
        <f>IF([1]CICyg!I184&lt;&gt;"",[1]CICyg!I184,"")</f>
        <v>9000</v>
      </c>
      <c r="J156" s="93" t="str">
        <f>IF([1]CICyg!J184&lt;&gt;"",[1]CICyg!J184,"")</f>
        <v/>
      </c>
      <c r="K156" s="93" t="str">
        <f>IF([1]CICyg!K184&lt;&gt;"",[1]CICyg!K184,"")</f>
        <v/>
      </c>
      <c r="L156" s="1">
        <f t="shared" si="7"/>
        <v>0.19939587725460584</v>
      </c>
      <c r="M156" s="93"/>
      <c r="N156" s="96"/>
      <c r="O156" s="97"/>
    </row>
    <row r="157" spans="2:15">
      <c r="B157" s="93">
        <f>IF([1]CICyg!B185&lt;&gt;"",[1]CICyg!B185,"")</f>
        <v>173</v>
      </c>
      <c r="C157" s="94">
        <f>IF([1]CICyg!C185&lt;&gt;"",[1]CICyg!C185,"")</f>
        <v>43265</v>
      </c>
      <c r="D157" s="95">
        <f>IF([1]CICyg!D185&lt;&gt;"",[1]CICyg!D185,"")</f>
        <v>0.47513888888888883</v>
      </c>
      <c r="E157" s="93">
        <f>IF([1]CICyg!E185&lt;&gt;"",[1]CICyg!E185,"")</f>
        <v>2458283.9827999999</v>
      </c>
      <c r="F157" s="93" t="str">
        <f>IF([1]CICyg!F185&lt;&gt;"",[1]CICyg!F185,"")</f>
        <v>JRF</v>
      </c>
      <c r="G157" s="93" t="str">
        <f>IF([1]CICyg!G185&lt;&gt;"",[1]CICyg!G185,"")</f>
        <v>MTP-US</v>
      </c>
      <c r="H157" s="93" t="str">
        <f>IF([1]CICyg!H185&lt;&gt;"",[1]CICyg!H185,"")</f>
        <v>CC13LisaATIK460EX</v>
      </c>
      <c r="I157" s="93">
        <f>IF([1]CICyg!I185&lt;&gt;"",[1]CICyg!I185,"")</f>
        <v>853</v>
      </c>
      <c r="J157" s="93" t="str">
        <f>IF([1]CICyg!J185&lt;&gt;"",[1]CICyg!J185,"")</f>
        <v/>
      </c>
      <c r="K157" s="93" t="str">
        <f>IF([1]CICyg!K185&lt;&gt;"",[1]CICyg!K185,"")</f>
        <v/>
      </c>
      <c r="L157" s="1">
        <f t="shared" si="7"/>
        <v>0.2642103537126772</v>
      </c>
      <c r="M157" s="93"/>
      <c r="N157" s="96"/>
      <c r="O157" s="97"/>
    </row>
    <row r="158" spans="2:15">
      <c r="B158" s="93">
        <f>IF([1]CICyg!B186&lt;&gt;"",[1]CICyg!B186,"")</f>
        <v>174</v>
      </c>
      <c r="C158" s="94">
        <f>IF([1]CICyg!C186&lt;&gt;"",[1]CICyg!C186,"")</f>
        <v>43267</v>
      </c>
      <c r="D158" s="95">
        <f>IF([1]CICyg!D186&lt;&gt;"",[1]CICyg!D186,"")</f>
        <v>0.95674768518518516</v>
      </c>
      <c r="E158" s="93">
        <f>IF([1]CICyg!E186&lt;&gt;"",[1]CICyg!E186,"")</f>
        <v>2458286.4967999998</v>
      </c>
      <c r="F158" s="93" t="str">
        <f>IF([1]CICyg!F186&lt;&gt;"",[1]CICyg!F186,"")</f>
        <v>SOL</v>
      </c>
      <c r="G158" s="93" t="str">
        <f>IF([1]CICyg!G186&lt;&gt;"",[1]CICyg!G186,"")</f>
        <v>AQL-IT</v>
      </c>
      <c r="H158" s="93" t="str">
        <f>IF([1]CICyg!H186&lt;&gt;"",[1]CICyg!H186,"")</f>
        <v>SC9+Spectro_JGF1+SbigST-8300</v>
      </c>
      <c r="I158" s="93">
        <f>IF([1]CICyg!I186&lt;&gt;"",[1]CICyg!I186,"")</f>
        <v>6921</v>
      </c>
      <c r="J158" s="93" t="str">
        <f>IF([1]CICyg!J186&lt;&gt;"",[1]CICyg!J186,"")</f>
        <v/>
      </c>
      <c r="K158" s="93" t="str">
        <f>IF([1]CICyg!K186&lt;&gt;"",[1]CICyg!K186,"")</f>
        <v/>
      </c>
      <c r="L158" s="1">
        <f t="shared" si="7"/>
        <v>0.26715483719823041</v>
      </c>
      <c r="M158" s="93"/>
      <c r="N158" s="96"/>
      <c r="O158" s="97"/>
    </row>
    <row r="159" spans="2:15">
      <c r="B159" s="93">
        <f>IF([1]CICyg!B187&lt;&gt;"",[1]CICyg!B187,"")</f>
        <v>175</v>
      </c>
      <c r="C159" s="94">
        <f>IF([1]CICyg!C187&lt;&gt;"",[1]CICyg!C187,"")</f>
        <v>43270</v>
      </c>
      <c r="D159" s="95">
        <f>IF([1]CICyg!D187&lt;&gt;"",[1]CICyg!D187,"")</f>
        <v>0.98831018518518521</v>
      </c>
      <c r="E159" s="93">
        <f>IF([1]CICyg!E187&lt;&gt;"",[1]CICyg!E187,"")</f>
        <v>2458289.5109999999</v>
      </c>
      <c r="F159" s="93" t="str">
        <f>IF([1]CICyg!F187&lt;&gt;"",[1]CICyg!F187,"")</f>
        <v>CBO</v>
      </c>
      <c r="G159" s="93" t="str">
        <f>IF([1]CICyg!G187&lt;&gt;"",[1]CICyg!G187,"")</f>
        <v>OCT-FR</v>
      </c>
      <c r="H159" s="93" t="str">
        <f>IF([1]CICyg!H187&lt;&gt;"",[1]CICyg!H187,"")</f>
        <v>N8+Alpy600</v>
      </c>
      <c r="I159" s="93">
        <f>IF([1]CICyg!I187&lt;&gt;"",[1]CICyg!I187,"")</f>
        <v>512</v>
      </c>
      <c r="J159" s="93" t="str">
        <f>IF([1]CICyg!J187&lt;&gt;"",[1]CICyg!J187,"")</f>
        <v/>
      </c>
      <c r="K159" s="93" t="str">
        <f>IF([1]CICyg!K187&lt;&gt;"",[1]CICyg!K187,"")</f>
        <v/>
      </c>
      <c r="L159" s="1">
        <f t="shared" si="7"/>
        <v>0.27068517217140098</v>
      </c>
      <c r="M159" s="93"/>
      <c r="N159" s="96"/>
      <c r="O159" s="97"/>
    </row>
    <row r="160" spans="2:15">
      <c r="B160" s="93">
        <f>IF([1]CICyg!B188&lt;&gt;"",[1]CICyg!B188,"")</f>
        <v>176</v>
      </c>
      <c r="C160" s="94">
        <f>IF([1]CICyg!C188&lt;&gt;"",[1]CICyg!C188,"")</f>
        <v>43273</v>
      </c>
      <c r="D160" s="95">
        <f>IF([1]CICyg!D188&lt;&gt;"",[1]CICyg!D188,"")</f>
        <v>2.4502314814814814E-2</v>
      </c>
      <c r="E160" s="93">
        <f>IF([1]CICyg!E188&lt;&gt;"",[1]CICyg!E188,"")</f>
        <v>2458291.5318999998</v>
      </c>
      <c r="F160" s="93" t="str">
        <f>IF([1]CICyg!F188&lt;&gt;"",[1]CICyg!F188,"")</f>
        <v>PCA</v>
      </c>
      <c r="G160" s="93" t="str">
        <f>IF([1]CICyg!G188&lt;&gt;"",[1]CICyg!G188,"")</f>
        <v>LEC-IT</v>
      </c>
      <c r="H160" s="93" t="str">
        <f>IF([1]CICyg!H188&lt;&gt;"",[1]CICyg!H188,"")</f>
        <v>SC10+Alpy600+Atik414</v>
      </c>
      <c r="I160" s="93">
        <f>IF([1]CICyg!I188&lt;&gt;"",[1]CICyg!I188,"")</f>
        <v>544</v>
      </c>
      <c r="J160" s="93" t="str">
        <f>IF([1]CICyg!J188&lt;&gt;"",[1]CICyg!J188,"")</f>
        <v/>
      </c>
      <c r="K160" s="93" t="str">
        <f>IF([1]CICyg!K188&lt;&gt;"",[1]CICyg!K188,"")</f>
        <v/>
      </c>
      <c r="L160" s="1">
        <f t="shared" si="7"/>
        <v>0.27305211993420997</v>
      </c>
      <c r="M160" s="93"/>
      <c r="N160" s="96"/>
      <c r="O160" s="97"/>
    </row>
    <row r="161" spans="2:15">
      <c r="B161" s="93">
        <f>IF([1]CICyg!B189&lt;&gt;"",[1]CICyg!B189,"")</f>
        <v>177</v>
      </c>
      <c r="C161" s="94">
        <f>IF([1]CICyg!C189&lt;&gt;"",[1]CICyg!C189,"")</f>
        <v>43286</v>
      </c>
      <c r="D161" s="95">
        <f>IF([1]CICyg!D189&lt;&gt;"",[1]CICyg!D189,"")</f>
        <v>0.18893518518518518</v>
      </c>
      <c r="E161" s="93">
        <f>IF([1]CICyg!E189&lt;&gt;"",[1]CICyg!E189,"")</f>
        <v>2458304.7529000002</v>
      </c>
      <c r="F161" s="93" t="str">
        <f>IF([1]CICyg!F189&lt;&gt;"",[1]CICyg!F189,"")</f>
        <v>LES</v>
      </c>
      <c r="G161" s="93" t="str">
        <f>IF([1]CICyg!G189&lt;&gt;"",[1]CICyg!G189,"")</f>
        <v>MRO-CA</v>
      </c>
      <c r="H161" s="93" t="str">
        <f>IF([1]CICyg!H189&lt;&gt;"",[1]CICyg!H189,"")</f>
        <v>DK310+Echelle_ESSAT</v>
      </c>
      <c r="I161" s="93">
        <f>IF([1]CICyg!I189&lt;&gt;"",[1]CICyg!I189,"")</f>
        <v>14000</v>
      </c>
      <c r="J161" s="93" t="str">
        <f>IF([1]CICyg!J189&lt;&gt;"",[1]CICyg!J189,"")</f>
        <v/>
      </c>
      <c r="K161" s="93" t="str">
        <f>IF([1]CICyg!K189&lt;&gt;"",[1]CICyg!K189,"")</f>
        <v/>
      </c>
      <c r="L161" s="1">
        <f t="shared" si="7"/>
        <v>0.28853701100983287</v>
      </c>
      <c r="M161" s="93"/>
      <c r="N161" s="96"/>
      <c r="O161" s="97"/>
    </row>
    <row r="162" spans="2:15">
      <c r="B162" s="93">
        <f>IF([1]CICyg!B190&lt;&gt;"",[1]CICyg!B190,"")</f>
        <v>178</v>
      </c>
      <c r="C162" s="94">
        <f>IF([1]CICyg!C190&lt;&gt;"",[1]CICyg!C190,"")</f>
        <v>43287</v>
      </c>
      <c r="D162" s="95">
        <f>IF([1]CICyg!D190&lt;&gt;"",[1]CICyg!D190,"")</f>
        <v>0.91281249999999992</v>
      </c>
      <c r="E162" s="93">
        <f>IF([1]CICyg!E190&lt;&gt;"",[1]CICyg!E190,"")</f>
        <v>2458306.4415000002</v>
      </c>
      <c r="F162" s="93" t="str">
        <f>IF([1]CICyg!F190&lt;&gt;"",[1]CICyg!F190,"")</f>
        <v xml:space="preserve">FMT </v>
      </c>
      <c r="G162" s="93" t="str">
        <f>IF([1]CICyg!G190&lt;&gt;"",[1]CICyg!G190,"")</f>
        <v>ORS-FR</v>
      </c>
      <c r="H162" s="93" t="str">
        <f>IF([1]CICyg!H190&lt;&gt;"",[1]CICyg!H190,"")</f>
        <v>SC14+eShel+Atik460ex</v>
      </c>
      <c r="I162" s="93">
        <f>IF([1]CICyg!I190&lt;&gt;"",[1]CICyg!I190,"")</f>
        <v>11000</v>
      </c>
      <c r="J162" s="93" t="str">
        <f>IF([1]CICyg!J190&lt;&gt;"",[1]CICyg!J190,"")</f>
        <v/>
      </c>
      <c r="K162" s="93" t="str">
        <f>IF([1]CICyg!K190&lt;&gt;"",[1]CICyg!K190,"")</f>
        <v/>
      </c>
      <c r="L162" s="1">
        <f t="shared" si="7"/>
        <v>0.29051475755468559</v>
      </c>
      <c r="M162" s="93"/>
      <c r="N162" s="96"/>
      <c r="O162" s="97"/>
    </row>
    <row r="163" spans="2:15">
      <c r="B163" s="93">
        <f>IF([1]CICyg!B191&lt;&gt;"",[1]CICyg!B191,"")</f>
        <v>179</v>
      </c>
      <c r="C163" s="94">
        <f>IF([1]CICyg!C191&lt;&gt;"",[1]CICyg!C191,"")</f>
        <v>43288</v>
      </c>
      <c r="D163" s="95">
        <f>IF([1]CICyg!D191&lt;&gt;"",[1]CICyg!D191,"")</f>
        <v>0.39619212962962963</v>
      </c>
      <c r="E163" s="93">
        <f>IF([1]CICyg!E191&lt;&gt;"",[1]CICyg!E191,"")</f>
        <v>2458306.9090999998</v>
      </c>
      <c r="F163" s="93" t="str">
        <f>IF([1]CICyg!F191&lt;&gt;"",[1]CICyg!F191,"")</f>
        <v>JRF</v>
      </c>
      <c r="G163" s="93" t="str">
        <f>IF([1]CICyg!G191&lt;&gt;"",[1]CICyg!G191,"")</f>
        <v>MTP-US</v>
      </c>
      <c r="H163" s="93" t="str">
        <f>IF([1]CICyg!H191&lt;&gt;"",[1]CICyg!H191,"")</f>
        <v>CC13LisaATIK460EX</v>
      </c>
      <c r="I163" s="93">
        <f>IF([1]CICyg!I191&lt;&gt;"",[1]CICyg!I191,"")</f>
        <v>769</v>
      </c>
      <c r="J163" s="93" t="str">
        <f>IF([1]CICyg!J191&lt;&gt;"",[1]CICyg!J191,"")</f>
        <v/>
      </c>
      <c r="K163" s="93" t="str">
        <f>IF([1]CICyg!K191&lt;&gt;"",[1]CICyg!K191,"")</f>
        <v/>
      </c>
      <c r="L163" s="1">
        <f t="shared" si="7"/>
        <v>0.29106242679763028</v>
      </c>
      <c r="M163" s="93"/>
      <c r="N163" s="96"/>
      <c r="O163" s="97"/>
    </row>
    <row r="164" spans="2:15">
      <c r="B164" s="93">
        <f>IF([1]CICyg!B192&lt;&gt;"",[1]CICyg!B192,"")</f>
        <v>180</v>
      </c>
      <c r="C164" s="94">
        <f>IF([1]CICyg!C192&lt;&gt;"",[1]CICyg!C192,"")</f>
        <v>43288</v>
      </c>
      <c r="D164" s="95">
        <f>IF([1]CICyg!D192&lt;&gt;"",[1]CICyg!D192,"")</f>
        <v>0.97790509259259262</v>
      </c>
      <c r="E164" s="93">
        <f>IF([1]CICyg!E192&lt;&gt;"",[1]CICyg!E192,"")</f>
        <v>2458307.4882999999</v>
      </c>
      <c r="F164" s="93" t="str">
        <f>IF([1]CICyg!F192&lt;&gt;"",[1]CICyg!F192,"")</f>
        <v>FRA</v>
      </c>
      <c r="G164" s="93" t="str">
        <f>IF([1]CICyg!G192&lt;&gt;"",[1]CICyg!G192,"")</f>
        <v>BAL-IT</v>
      </c>
      <c r="H164" s="93" t="str">
        <f>IF([1]CICyg!H192&lt;&gt;"",[1]CICyg!H192,"")</f>
        <v>SC8+Alpy600</v>
      </c>
      <c r="I164" s="93">
        <f>IF([1]CICyg!I192&lt;&gt;"",[1]CICyg!I192,"")</f>
        <v>515</v>
      </c>
      <c r="J164" s="93" t="str">
        <f>IF([1]CICyg!J192&lt;&gt;"",[1]CICyg!J192,"")</f>
        <v/>
      </c>
      <c r="K164" s="93" t="str">
        <f>IF([1]CICyg!K192&lt;&gt;"",[1]CICyg!K192,"")</f>
        <v/>
      </c>
      <c r="L164" s="1">
        <f t="shared" si="7"/>
        <v>0.29174080580915174</v>
      </c>
      <c r="M164" s="93"/>
      <c r="N164" s="96"/>
      <c r="O164" s="97"/>
    </row>
    <row r="165" spans="2:15">
      <c r="B165" s="93">
        <f>IF([1]CICyg!B193&lt;&gt;"",[1]CICyg!B193,"")</f>
        <v>181</v>
      </c>
      <c r="C165" s="94">
        <f>IF([1]CICyg!C193&lt;&gt;"",[1]CICyg!C193,"")</f>
        <v>43295</v>
      </c>
      <c r="D165" s="95">
        <f>IF([1]CICyg!D193&lt;&gt;"",[1]CICyg!D193,"")</f>
        <v>0.94184027777777779</v>
      </c>
      <c r="E165" s="93">
        <f>IF([1]CICyg!E193&lt;&gt;"",[1]CICyg!E193,"")</f>
        <v>2458314.4704</v>
      </c>
      <c r="F165" s="93" t="str">
        <f>IF([1]CICyg!F193&lt;&gt;"",[1]CICyg!F193,"")</f>
        <v xml:space="preserve">FMT </v>
      </c>
      <c r="G165" s="93" t="str">
        <f>IF([1]CICyg!G193&lt;&gt;"",[1]CICyg!G193,"")</f>
        <v>ORS-FR</v>
      </c>
      <c r="H165" s="93" t="str">
        <f>IF([1]CICyg!H193&lt;&gt;"",[1]CICyg!H193,"")</f>
        <v>SC14+eShel+Atik460ex</v>
      </c>
      <c r="I165" s="93">
        <f>IF([1]CICyg!I193&lt;&gt;"",[1]CICyg!I193,"")</f>
        <v>11000</v>
      </c>
      <c r="J165" s="93" t="str">
        <f>IF([1]CICyg!J193&lt;&gt;"",[1]CICyg!J193,"")</f>
        <v/>
      </c>
      <c r="K165" s="93" t="str">
        <f>IF([1]CICyg!K193&lt;&gt;"",[1]CICyg!K193,"")</f>
        <v/>
      </c>
      <c r="L165" s="1">
        <f t="shared" si="7"/>
        <v>0.29991848208010197</v>
      </c>
      <c r="M165" s="93"/>
      <c r="N165" s="96"/>
      <c r="O165" s="97"/>
    </row>
    <row r="166" spans="2:15">
      <c r="B166" s="93">
        <f>IF([1]CICyg!B194&lt;&gt;"",[1]CICyg!B194,"")</f>
        <v>182</v>
      </c>
      <c r="C166" s="94">
        <f>IF([1]CICyg!C194&lt;&gt;"",[1]CICyg!C194,"")</f>
        <v>43307</v>
      </c>
      <c r="D166" s="95">
        <f>IF([1]CICyg!D194&lt;&gt;"",[1]CICyg!D194,"")</f>
        <v>0.90407407407407403</v>
      </c>
      <c r="E166" s="93">
        <f>IF([1]CICyg!E194&lt;&gt;"",[1]CICyg!E194,"")</f>
        <v>2458326.4389</v>
      </c>
      <c r="F166" s="93" t="str">
        <f>IF([1]CICyg!F194&lt;&gt;"",[1]CICyg!F194,"")</f>
        <v>JGF</v>
      </c>
      <c r="G166" s="93" t="str">
        <f>IF([1]CICyg!G194&lt;&gt;"",[1]CICyg!G194,"")</f>
        <v>SMM-SP</v>
      </c>
      <c r="H166" s="93" t="str">
        <f>IF([1]CICyg!H194&lt;&gt;"",[1]CICyg!H194,"")</f>
        <v>MUSSOL</v>
      </c>
      <c r="I166" s="93">
        <f>IF([1]CICyg!I194&lt;&gt;"",[1]CICyg!I194,"")</f>
        <v>9000</v>
      </c>
      <c r="J166" s="93" t="str">
        <f>IF([1]CICyg!J194&lt;&gt;"",[1]CICyg!J194,"")</f>
        <v/>
      </c>
      <c r="K166" s="93" t="str">
        <f>IF([1]CICyg!K194&lt;&gt;"",[1]CICyg!K194,"")</f>
        <v/>
      </c>
      <c r="L166" s="1">
        <f t="shared" si="7"/>
        <v>0.31393640196761652</v>
      </c>
      <c r="M166" s="93"/>
      <c r="N166" s="96"/>
      <c r="O166" s="97"/>
    </row>
    <row r="167" spans="2:15">
      <c r="B167" s="93">
        <f>IF([1]CICyg!B195&lt;&gt;"",[1]CICyg!B195,"")</f>
        <v>183</v>
      </c>
      <c r="C167" s="94">
        <f>IF([1]CICyg!C195&lt;&gt;"",[1]CICyg!C195,"")</f>
        <v>43312</v>
      </c>
      <c r="D167" s="95">
        <f>IF([1]CICyg!D195&lt;&gt;"",[1]CICyg!D195,"")</f>
        <v>0.9193634259259259</v>
      </c>
      <c r="E167" s="93">
        <f>IF([1]CICyg!E195&lt;&gt;"",[1]CICyg!E195,"")</f>
        <v>2458331.4413000001</v>
      </c>
      <c r="F167" s="93" t="str">
        <f>IF([1]CICyg!F195&lt;&gt;"",[1]CICyg!F195,"")</f>
        <v>DBO</v>
      </c>
      <c r="G167" s="93" t="str">
        <f>IF([1]CICyg!G195&lt;&gt;"",[1]CICyg!G195,"")</f>
        <v>WCO-UK</v>
      </c>
      <c r="H167" s="93" t="str">
        <f>IF([1]CICyg!H195&lt;&gt;"",[1]CICyg!H195,"")</f>
        <v>C11+Lisa+SXVR-H694</v>
      </c>
      <c r="I167" s="93">
        <f>IF([1]CICyg!I195&lt;&gt;"",[1]CICyg!I195,"")</f>
        <v>1062</v>
      </c>
      <c r="J167" s="93" t="str">
        <f>IF([1]CICyg!J195&lt;&gt;"",[1]CICyg!J195,"")</f>
        <v/>
      </c>
      <c r="K167" s="93" t="str">
        <f>IF([1]CICyg!K195&lt;&gt;"",[1]CICyg!K195,"")</f>
        <v/>
      </c>
      <c r="L167" s="1">
        <f t="shared" si="7"/>
        <v>0.31979538533622076</v>
      </c>
      <c r="M167" s="93"/>
      <c r="N167" s="96"/>
      <c r="O167" s="97"/>
    </row>
    <row r="168" spans="2:15">
      <c r="B168" s="93">
        <f>IF([1]CICyg!B196&lt;&gt;"",[1]CICyg!B196,"")</f>
        <v>184</v>
      </c>
      <c r="C168" s="94">
        <f>IF([1]CICyg!C196&lt;&gt;"",[1]CICyg!C196,"")</f>
        <v>43314</v>
      </c>
      <c r="D168" s="95">
        <f>IF([1]CICyg!D196&lt;&gt;"",[1]CICyg!D196,"")</f>
        <v>0.90599537037037037</v>
      </c>
      <c r="E168" s="93">
        <f>IF([1]CICyg!E196&lt;&gt;"",[1]CICyg!E196,"")</f>
        <v>2458333.4427</v>
      </c>
      <c r="F168" s="93" t="str">
        <f>IF([1]CICyg!F196&lt;&gt;"",[1]CICyg!F196,"")</f>
        <v xml:space="preserve">FMT </v>
      </c>
      <c r="G168" s="93" t="str">
        <f>IF([1]CICyg!G196&lt;&gt;"",[1]CICyg!G196,"")</f>
        <v>ORS-FR</v>
      </c>
      <c r="H168" s="93" t="str">
        <f>IF([1]CICyg!H196&lt;&gt;"",[1]CICyg!H196,"")</f>
        <v>SC14_F/5+eshel+Atik460EX_b2</v>
      </c>
      <c r="I168" s="93">
        <f>IF([1]CICyg!I196&lt;&gt;"",[1]CICyg!I196,"")</f>
        <v>11000</v>
      </c>
      <c r="J168" s="93" t="str">
        <f>IF([1]CICyg!J196&lt;&gt;"",[1]CICyg!J196,"")</f>
        <v/>
      </c>
      <c r="K168" s="93" t="str">
        <f>IF([1]CICyg!K196&lt;&gt;"",[1]CICyg!K196,"")</f>
        <v/>
      </c>
      <c r="L168" s="1">
        <f t="shared" si="7"/>
        <v>0.32213949402672171</v>
      </c>
      <c r="M168" s="93"/>
      <c r="N168" s="96"/>
      <c r="O168" s="97"/>
    </row>
    <row r="169" spans="2:15">
      <c r="B169" s="93">
        <f>IF([1]CICyg!B197&lt;&gt;"",[1]CICyg!B197,"")</f>
        <v>185</v>
      </c>
      <c r="C169" s="94">
        <f>IF([1]CICyg!C197&lt;&gt;"",[1]CICyg!C197,"")</f>
        <v>43318</v>
      </c>
      <c r="D169" s="95">
        <f>IF([1]CICyg!D197&lt;&gt;"",[1]CICyg!D197,"")</f>
        <v>8.7592592592592597E-2</v>
      </c>
      <c r="E169" s="93">
        <f>IF([1]CICyg!E197&lt;&gt;"",[1]CICyg!E197,"")</f>
        <v>2458336.5981000001</v>
      </c>
      <c r="F169" s="93" t="str">
        <f>IF([1]CICyg!F197&lt;&gt;"",[1]CICyg!F197,"")</f>
        <v>CBO</v>
      </c>
      <c r="G169" s="93" t="str">
        <f>IF([1]CICyg!G197&lt;&gt;"",[1]CICyg!G197,"")</f>
        <v>OCT-FR</v>
      </c>
      <c r="H169" s="93" t="str">
        <f>IF([1]CICyg!H197&lt;&gt;"",[1]CICyg!H197,"")</f>
        <v>N200+Alpy600</v>
      </c>
      <c r="I169" s="93">
        <f>IF([1]CICyg!I197&lt;&gt;"",[1]CICyg!I197,"")</f>
        <v>511</v>
      </c>
      <c r="J169" s="93" t="str">
        <f>IF([1]CICyg!J197&lt;&gt;"",[1]CICyg!J197,"")</f>
        <v/>
      </c>
      <c r="K169" s="93" t="str">
        <f>IF([1]CICyg!K197&lt;&gt;"",[1]CICyg!K197,"")</f>
        <v/>
      </c>
      <c r="L169" s="1">
        <f t="shared" si="7"/>
        <v>0.32583520730857529</v>
      </c>
      <c r="M169" s="93"/>
      <c r="N169" s="96"/>
      <c r="O169" s="97"/>
    </row>
    <row r="170" spans="2:15">
      <c r="B170" s="93">
        <f>IF([1]CICyg!B198&lt;&gt;"",[1]CICyg!B198,"")</f>
        <v>186</v>
      </c>
      <c r="C170" s="94">
        <f>IF([1]CICyg!C198&lt;&gt;"",[1]CICyg!C198,"")</f>
        <v>43322</v>
      </c>
      <c r="D170" s="95">
        <f>IF([1]CICyg!D198&lt;&gt;"",[1]CICyg!D198,"")</f>
        <v>0.85349537037037038</v>
      </c>
      <c r="E170" s="93">
        <f>IF([1]CICyg!E198&lt;&gt;"",[1]CICyg!E198,"")</f>
        <v>2458341.3892000001</v>
      </c>
      <c r="F170" s="93" t="str">
        <f>IF([1]CICyg!F198&lt;&gt;"",[1]CICyg!F198,"")</f>
        <v>BUI</v>
      </c>
      <c r="G170" s="93" t="str">
        <f>IF([1]CICyg!G198&lt;&gt;"",[1]CICyg!G198,"")</f>
        <v>CAS-FR</v>
      </c>
      <c r="H170" s="93" t="str">
        <f>IF([1]CICyg!H198&lt;&gt;"",[1]CICyg!H198,"")</f>
        <v>RC10UVEX2ASI183</v>
      </c>
      <c r="I170" s="93">
        <f>IF([1]CICyg!I198&lt;&gt;"",[1]CICyg!I198,"")</f>
        <v>1264</v>
      </c>
      <c r="J170" s="93" t="str">
        <f>IF([1]CICyg!J198&lt;&gt;"",[1]CICyg!J198,"")</f>
        <v/>
      </c>
      <c r="K170" s="93" t="str">
        <f>IF([1]CICyg!K198&lt;&gt;"",[1]CICyg!K198,"")</f>
        <v/>
      </c>
      <c r="L170" s="1">
        <f t="shared" si="7"/>
        <v>0.33144670883121563</v>
      </c>
      <c r="M170" s="93"/>
      <c r="N170" s="96"/>
      <c r="O170" s="97"/>
    </row>
    <row r="171" spans="2:15">
      <c r="B171" s="93">
        <f>IF([1]CICyg!B199&lt;&gt;"",[1]CICyg!B199,"")</f>
        <v>187</v>
      </c>
      <c r="C171" s="94">
        <f>IF([1]CICyg!C199&lt;&gt;"",[1]CICyg!C199,"")</f>
        <v>43323</v>
      </c>
      <c r="D171" s="95">
        <f>IF([1]CICyg!D199&lt;&gt;"",[1]CICyg!D199,"")</f>
        <v>0.1643287037037037</v>
      </c>
      <c r="E171" s="93">
        <f>IF([1]CICyg!E199&lt;&gt;"",[1]CICyg!E199,"")</f>
        <v>2458341.6782999998</v>
      </c>
      <c r="F171" s="93" t="str">
        <f>IF([1]CICyg!F199&lt;&gt;"",[1]CICyg!F199,"")</f>
        <v>GKA</v>
      </c>
      <c r="G171" s="93" t="str">
        <f>IF([1]CICyg!G199&lt;&gt;"",[1]CICyg!G199,"")</f>
        <v>MAN-US</v>
      </c>
      <c r="H171" s="93" t="str">
        <f>IF([1]CICyg!H199&lt;&gt;"",[1]CICyg!H199,"")</f>
        <v>SC10"+Alpy600+ATIK314L</v>
      </c>
      <c r="I171" s="93">
        <f>IF([1]CICyg!I199&lt;&gt;"",[1]CICyg!I199,"")</f>
        <v>552</v>
      </c>
      <c r="J171" s="93" t="str">
        <f>IF([1]CICyg!J199&lt;&gt;"",[1]CICyg!J199,"")</f>
        <v/>
      </c>
      <c r="K171" s="93" t="str">
        <f>IF([1]CICyg!K199&lt;&gt;"",[1]CICyg!K199,"")</f>
        <v/>
      </c>
      <c r="L171" s="1">
        <f t="shared" si="7"/>
        <v>0.33178531271936862</v>
      </c>
      <c r="M171" s="93"/>
      <c r="N171" s="96"/>
      <c r="O171" s="97"/>
    </row>
    <row r="172" spans="2:15">
      <c r="B172" s="93">
        <f>IF([1]CICyg!B200&lt;&gt;"",[1]CICyg!B200,"")</f>
        <v>188</v>
      </c>
      <c r="C172" s="94">
        <f>IF([1]CICyg!C200&lt;&gt;"",[1]CICyg!C200,"")</f>
        <v>43323</v>
      </c>
      <c r="D172" s="95">
        <f>IF([1]CICyg!D200&lt;&gt;"",[1]CICyg!D200,"")</f>
        <v>0.90793981481481489</v>
      </c>
      <c r="E172" s="93">
        <f>IF([1]CICyg!E200&lt;&gt;"",[1]CICyg!E200,"")</f>
        <v>2458342.4312999998</v>
      </c>
      <c r="F172" s="93" t="str">
        <f>IF([1]CICyg!F200&lt;&gt;"",[1]CICyg!F200,"")</f>
        <v>BUI</v>
      </c>
      <c r="G172" s="93" t="str">
        <f>IF([1]CICyg!G200&lt;&gt;"",[1]CICyg!G200,"")</f>
        <v>CAS-FR</v>
      </c>
      <c r="H172" s="93" t="str">
        <f>IF([1]CICyg!H200&lt;&gt;"",[1]CICyg!H200,"")</f>
        <v>RC10+UVEX2+ASI600</v>
      </c>
      <c r="I172" s="93">
        <f>IF([1]CICyg!I200&lt;&gt;"",[1]CICyg!I200,"")</f>
        <v>1201</v>
      </c>
      <c r="J172" s="93" t="str">
        <f>IF([1]CICyg!J200&lt;&gt;"",[1]CICyg!J200,"")</f>
        <v/>
      </c>
      <c r="K172" s="93" t="str">
        <f>IF([1]CICyg!K200&lt;&gt;"",[1]CICyg!K200,"")</f>
        <v/>
      </c>
      <c r="L172" s="1">
        <f t="shared" si="7"/>
        <v>0.33266725228369864</v>
      </c>
      <c r="M172" s="93"/>
      <c r="N172" s="96"/>
      <c r="O172" s="97"/>
    </row>
    <row r="173" spans="2:15">
      <c r="B173" s="93">
        <f>IF([1]CICyg!B201&lt;&gt;"",[1]CICyg!B201,"")</f>
        <v>189</v>
      </c>
      <c r="C173" s="94">
        <f>IF([1]CICyg!C201&lt;&gt;"",[1]CICyg!C201,"")</f>
        <v>43333</v>
      </c>
      <c r="D173" s="95">
        <f>IF([1]CICyg!D201&lt;&gt;"",[1]CICyg!D201,"")</f>
        <v>0.85043981481481479</v>
      </c>
      <c r="E173" s="93">
        <f>IF([1]CICyg!E201&lt;&gt;"",[1]CICyg!E201,"")</f>
        <v>2458352.3922000001</v>
      </c>
      <c r="F173" s="93" t="str">
        <f>IF([1]CICyg!F201&lt;&gt;"",[1]CICyg!F201,"")</f>
        <v>JGF</v>
      </c>
      <c r="G173" s="93" t="str">
        <f>IF([1]CICyg!G201&lt;&gt;"",[1]CICyg!G201,"")</f>
        <v>PIE-SP</v>
      </c>
      <c r="H173" s="93" t="str">
        <f>IF([1]CICyg!H201&lt;&gt;"",[1]CICyg!H201,"")</f>
        <v>MUSSOL</v>
      </c>
      <c r="I173" s="93">
        <f>IF([1]CICyg!I201&lt;&gt;"",[1]CICyg!I201,"")</f>
        <v>9000</v>
      </c>
      <c r="J173" s="93" t="str">
        <f>IF([1]CICyg!J201&lt;&gt;"",[1]CICyg!J201,"")</f>
        <v/>
      </c>
      <c r="K173" s="93" t="str">
        <f>IF([1]CICyg!K201&lt;&gt;"",[1]CICyg!K201,"")</f>
        <v/>
      </c>
      <c r="L173" s="1">
        <f t="shared" si="7"/>
        <v>0.34433380182726481</v>
      </c>
      <c r="M173" s="93"/>
      <c r="N173" s="96"/>
      <c r="O173" s="97"/>
    </row>
    <row r="174" spans="2:15">
      <c r="B174" s="93">
        <f>IF([1]CICyg!B202&lt;&gt;"",[1]CICyg!B202,"")</f>
        <v>190</v>
      </c>
      <c r="C174" s="94">
        <f>IF([1]CICyg!C202&lt;&gt;"",[1]CICyg!C202,"")</f>
        <v>43334</v>
      </c>
      <c r="D174" s="95">
        <f>IF([1]CICyg!D202&lt;&gt;"",[1]CICyg!D202,"")</f>
        <v>0.83929398148148149</v>
      </c>
      <c r="E174" s="93">
        <f>IF([1]CICyg!E202&lt;&gt;"",[1]CICyg!E202,"")</f>
        <v>2458353.3607000001</v>
      </c>
      <c r="F174" s="93" t="str">
        <f>IF([1]CICyg!F202&lt;&gt;"",[1]CICyg!F202,"")</f>
        <v xml:space="preserve">FMT </v>
      </c>
      <c r="G174" s="93" t="str">
        <f>IF([1]CICyg!G202&lt;&gt;"",[1]CICyg!G202,"")</f>
        <v>ORS-FR</v>
      </c>
      <c r="H174" s="93" t="str">
        <f>IF([1]CICyg!H202&lt;&gt;"",[1]CICyg!H202,"")</f>
        <v>SC14_F/5+eshel+Atik460EX_b2</v>
      </c>
      <c r="I174" s="93">
        <f>IF([1]CICyg!I202&lt;&gt;"",[1]CICyg!I202,"")</f>
        <v>11000</v>
      </c>
      <c r="J174" s="93" t="str">
        <f>IF([1]CICyg!J202&lt;&gt;"",[1]CICyg!J202,"")</f>
        <v/>
      </c>
      <c r="K174" s="93" t="str">
        <f>IF([1]CICyg!K202&lt;&gt;"",[1]CICyg!K202,"")</f>
        <v/>
      </c>
      <c r="L174" s="1">
        <f t="shared" si="7"/>
        <v>0.34546814242220591</v>
      </c>
      <c r="M174" s="93"/>
      <c r="N174" s="96"/>
      <c r="O174" s="97"/>
    </row>
    <row r="175" spans="2:15">
      <c r="B175" s="93">
        <f>IF([1]CICyg!B203&lt;&gt;"",[1]CICyg!B203,"")</f>
        <v>191</v>
      </c>
      <c r="C175" s="94">
        <f>IF([1]CICyg!C203&lt;&gt;"",[1]CICyg!C203,"")</f>
        <v>43339</v>
      </c>
      <c r="D175" s="95">
        <f>IF([1]CICyg!D203&lt;&gt;"",[1]CICyg!D203,"")</f>
        <v>0.25993055555555555</v>
      </c>
      <c r="E175" s="93">
        <f>IF([1]CICyg!E203&lt;&gt;"",[1]CICyg!E203,"")</f>
        <v>2458357.7845999999</v>
      </c>
      <c r="F175" s="93" t="str">
        <f>IF([1]CICyg!F203&lt;&gt;"",[1]CICyg!F203,"")</f>
        <v>JRF</v>
      </c>
      <c r="G175" s="93" t="str">
        <f>IF([1]CICyg!G203&lt;&gt;"",[1]CICyg!G203,"")</f>
        <v>MTP-US</v>
      </c>
      <c r="H175" s="93" t="str">
        <f>IF([1]CICyg!H203&lt;&gt;"",[1]CICyg!H203,"")</f>
        <v>CDK17+LhiresIII+ATIK460EX</v>
      </c>
      <c r="I175" s="93">
        <f>IF([1]CICyg!I203&lt;&gt;"",[1]CICyg!I203,"")</f>
        <v>8845</v>
      </c>
      <c r="J175" s="93" t="str">
        <f>IF([1]CICyg!J203&lt;&gt;"",[1]CICyg!J203,"")</f>
        <v/>
      </c>
      <c r="K175" s="93" t="str">
        <f>IF([1]CICyg!K203&lt;&gt;"",[1]CICyg!K203,"")</f>
        <v/>
      </c>
      <c r="L175" s="1">
        <f t="shared" si="7"/>
        <v>0.35064956664312419</v>
      </c>
      <c r="M175" s="93"/>
      <c r="N175" s="96"/>
      <c r="O175" s="97"/>
    </row>
    <row r="176" spans="2:15">
      <c r="B176" s="93">
        <f>IF([1]CICyg!B204&lt;&gt;"",[1]CICyg!B204,"")</f>
        <v>192</v>
      </c>
      <c r="C176" s="94">
        <f>IF([1]CICyg!C204&lt;&gt;"",[1]CICyg!C204,"")</f>
        <v>43343</v>
      </c>
      <c r="D176" s="95">
        <f>IF([1]CICyg!D204&lt;&gt;"",[1]CICyg!D204,"")</f>
        <v>0.97637731481481482</v>
      </c>
      <c r="E176" s="93">
        <f>IF([1]CICyg!E204&lt;&gt;"",[1]CICyg!E204,"")</f>
        <v>2458362.4974000002</v>
      </c>
      <c r="F176" s="93" t="str">
        <f>IF([1]CICyg!F204&lt;&gt;"",[1]CICyg!F204,"")</f>
        <v>PDU</v>
      </c>
      <c r="G176" s="93" t="str">
        <f>IF([1]CICyg!G204&lt;&gt;"",[1]CICyg!G204,"")</f>
        <v>ASP-FR</v>
      </c>
      <c r="H176" s="93" t="str">
        <f>IF([1]CICyg!H204&lt;&gt;"",[1]CICyg!H204,"")</f>
        <v>C8_Alpy600_Atik314L+</v>
      </c>
      <c r="I176" s="93">
        <f>IF([1]CICyg!I204&lt;&gt;"",[1]CICyg!I204,"")</f>
        <v>561</v>
      </c>
      <c r="J176" s="93" t="str">
        <f>IF([1]CICyg!J204&lt;&gt;"",[1]CICyg!J204,"")</f>
        <v/>
      </c>
      <c r="K176" s="93" t="str">
        <f>IF([1]CICyg!K204&lt;&gt;"",[1]CICyg!K204,"")</f>
        <v/>
      </c>
      <c r="L176" s="1">
        <f t="shared" si="7"/>
        <v>0.35616936050623949</v>
      </c>
      <c r="M176" s="93"/>
      <c r="N176" s="96"/>
      <c r="O176" s="97"/>
    </row>
    <row r="177" spans="2:15">
      <c r="B177" s="93">
        <f>IF([1]CICyg!B205&lt;&gt;"",[1]CICyg!B205,"")</f>
        <v>193</v>
      </c>
      <c r="C177" s="94">
        <f>IF([1]CICyg!C205&lt;&gt;"",[1]CICyg!C205,"")</f>
        <v>43344</v>
      </c>
      <c r="D177" s="95">
        <f>IF([1]CICyg!D205&lt;&gt;"",[1]CICyg!D205,"")</f>
        <v>6.0995370370370366E-2</v>
      </c>
      <c r="E177" s="93">
        <f>IF([1]CICyg!E205&lt;&gt;"",[1]CICyg!E205,"")</f>
        <v>2458362.5679000001</v>
      </c>
      <c r="F177" s="93" t="str">
        <f>IF([1]CICyg!F205&lt;&gt;"",[1]CICyg!F205,"")</f>
        <v>JMO</v>
      </c>
      <c r="G177" s="93" t="str">
        <f>IF([1]CICyg!G205&lt;&gt;"",[1]CICyg!G205,"")</f>
        <v>OLC-FR</v>
      </c>
      <c r="H177" s="93" t="str">
        <f>IF([1]CICyg!H205&lt;&gt;"",[1]CICyg!H205,"")</f>
        <v>Alpy600+Atik460EX</v>
      </c>
      <c r="I177" s="93">
        <f>IF([1]CICyg!I205&lt;&gt;"",[1]CICyg!I205,"")</f>
        <v>668</v>
      </c>
      <c r="J177" s="93" t="str">
        <f>IF([1]CICyg!J205&lt;&gt;"",[1]CICyg!J205,"")</f>
        <v/>
      </c>
      <c r="K177" s="93" t="str">
        <f>IF([1]CICyg!K205&lt;&gt;"",[1]CICyg!K205,"")</f>
        <v/>
      </c>
      <c r="L177" s="1">
        <f t="shared" si="7"/>
        <v>0.35625193253705945</v>
      </c>
      <c r="M177" s="93"/>
      <c r="N177" s="96"/>
      <c r="O177" s="97"/>
    </row>
    <row r="178" spans="2:15">
      <c r="B178" s="93">
        <f>IF([1]CICyg!B206&lt;&gt;"",[1]CICyg!B206,"")</f>
        <v>194</v>
      </c>
      <c r="C178" s="94">
        <f>IF([1]CICyg!C206&lt;&gt;"",[1]CICyg!C206,"")</f>
        <v>43371</v>
      </c>
      <c r="D178" s="95">
        <f>IF([1]CICyg!D206&lt;&gt;"",[1]CICyg!D206,"")</f>
        <v>0.92859953703703713</v>
      </c>
      <c r="E178" s="93">
        <f>IF([1]CICyg!E206&lt;&gt;"",[1]CICyg!E206,"")</f>
        <v>2458390.4424999999</v>
      </c>
      <c r="F178" s="93" t="str">
        <f>IF([1]CICyg!F206&lt;&gt;"",[1]CICyg!F206,"")</f>
        <v>FCA</v>
      </c>
      <c r="G178" s="93" t="str">
        <f>IF([1]CICyg!G206&lt;&gt;"",[1]CICyg!G206,"")</f>
        <v>PAG-SP</v>
      </c>
      <c r="H178" s="93" t="str">
        <f>IF([1]CICyg!H206&lt;&gt;"",[1]CICyg!H206,"")</f>
        <v>RC350 _F/8 +DADOS_200+Atik314L+'</v>
      </c>
      <c r="I178" s="93">
        <f>IF([1]CICyg!I206&lt;&gt;"",[1]CICyg!I206,"")</f>
        <v>694</v>
      </c>
      <c r="J178" s="93" t="str">
        <f>IF([1]CICyg!J206&lt;&gt;"",[1]CICyg!J206,"")</f>
        <v/>
      </c>
      <c r="K178" s="93" t="str">
        <f>IF([1]CICyg!K206&lt;&gt;"",[1]CICyg!K206,"")</f>
        <v/>
      </c>
      <c r="L178" s="1">
        <f t="shared" si="7"/>
        <v>0.38889962520483579</v>
      </c>
      <c r="M178" s="93"/>
      <c r="N178" s="96"/>
      <c r="O178" s="97"/>
    </row>
    <row r="179" spans="2:15">
      <c r="B179" s="93">
        <f>IF([1]CICyg!B207&lt;&gt;"",[1]CICyg!B207,"")</f>
        <v>195</v>
      </c>
      <c r="C179" s="94">
        <f>IF([1]CICyg!C207&lt;&gt;"",[1]CICyg!C207,"")</f>
        <v>43391</v>
      </c>
      <c r="D179" s="95">
        <f>IF([1]CICyg!D207&lt;&gt;"",[1]CICyg!D207,"")</f>
        <v>0.88324074074074066</v>
      </c>
      <c r="E179" s="93">
        <f>IF([1]CICyg!E207&lt;&gt;"",[1]CICyg!E207,"")</f>
        <v>2458410.4183</v>
      </c>
      <c r="F179" s="93" t="str">
        <f>IF([1]CICyg!F207&lt;&gt;"",[1]CICyg!F207,"")</f>
        <v>SCH</v>
      </c>
      <c r="G179" s="93" t="str">
        <f>IF([1]CICyg!G207&lt;&gt;"",[1]CICyg!G207,"")</f>
        <v>DUR-FR</v>
      </c>
      <c r="H179" s="93" t="str">
        <f>IF([1]CICyg!H207&lt;&gt;"",[1]CICyg!H207,"")</f>
        <v>T500+eShel+Atik460EX</v>
      </c>
      <c r="I179" s="93">
        <f>IF([1]CICyg!I207&lt;&gt;"",[1]CICyg!I207,"")</f>
        <v>11000</v>
      </c>
      <c r="J179" s="93" t="str">
        <f>IF([1]CICyg!J207&lt;&gt;"",[1]CICyg!J207,"")</f>
        <v/>
      </c>
      <c r="K179" s="93" t="str">
        <f>IF([1]CICyg!K207&lt;&gt;"",[1]CICyg!K207,"")</f>
        <v/>
      </c>
      <c r="L179" s="1">
        <f t="shared" si="7"/>
        <v>0.41229597095340864</v>
      </c>
      <c r="M179" s="93"/>
      <c r="N179" s="96"/>
      <c r="O179" s="97"/>
    </row>
    <row r="180" spans="2:15">
      <c r="B180" s="93">
        <f>IF([1]CICyg!B208&lt;&gt;"",[1]CICyg!B208,"")</f>
        <v>196</v>
      </c>
      <c r="C180" s="94">
        <f>IF([1]CICyg!C208&lt;&gt;"",[1]CICyg!C208,"")</f>
        <v>43398</v>
      </c>
      <c r="D180" s="95">
        <f>IF([1]CICyg!D208&lt;&gt;"",[1]CICyg!D208,"")</f>
        <v>0.76806712962962964</v>
      </c>
      <c r="E180" s="93">
        <f>IF([1]CICyg!E208&lt;&gt;"",[1]CICyg!E208,"")</f>
        <v>2458417.3202999998</v>
      </c>
      <c r="F180" s="93" t="str">
        <f>IF([1]CICyg!F208&lt;&gt;"",[1]CICyg!F208,"")</f>
        <v>JGF</v>
      </c>
      <c r="G180" s="93" t="str">
        <f>IF([1]CICyg!G208&lt;&gt;"",[1]CICyg!G208,"")</f>
        <v>SMM-SP</v>
      </c>
      <c r="H180" s="93" t="str">
        <f>IF([1]CICyg!H208&lt;&gt;"",[1]CICyg!H208,"")</f>
        <v>16REMOTLINX460EX</v>
      </c>
      <c r="I180" s="93">
        <f>IF([1]CICyg!I208&lt;&gt;"",[1]CICyg!I208,"")</f>
        <v>9000</v>
      </c>
      <c r="J180" s="93" t="str">
        <f>IF([1]CICyg!J208&lt;&gt;"",[1]CICyg!J208,"")</f>
        <v/>
      </c>
      <c r="K180" s="93" t="str">
        <f>IF([1]CICyg!K208&lt;&gt;"",[1]CICyg!K208,"")</f>
        <v/>
      </c>
      <c r="L180" s="1">
        <f t="shared" si="7"/>
        <v>0.42037983134198953</v>
      </c>
      <c r="M180" s="93"/>
      <c r="N180" s="96"/>
      <c r="O180" s="97"/>
    </row>
    <row r="181" spans="2:15">
      <c r="B181" s="93">
        <f>IF([1]CICyg!B209&lt;&gt;"",[1]CICyg!B209,"")</f>
        <v>197</v>
      </c>
      <c r="C181" s="94">
        <f>IF([1]CICyg!C209&lt;&gt;"",[1]CICyg!C209,"")</f>
        <v>43415</v>
      </c>
      <c r="D181" s="95">
        <f>IF([1]CICyg!D209&lt;&gt;"",[1]CICyg!D209,"")</f>
        <v>0.16670138888888889</v>
      </c>
      <c r="E181" s="93">
        <f>IF([1]CICyg!E209&lt;&gt;"",[1]CICyg!E209,"")</f>
        <v>2458433.6809999999</v>
      </c>
      <c r="F181" s="93" t="str">
        <f>IF([1]CICyg!F209&lt;&gt;"",[1]CICyg!F209,"")</f>
        <v>JRF</v>
      </c>
      <c r="G181" s="93" t="str">
        <f>IF([1]CICyg!G209&lt;&gt;"",[1]CICyg!G209,"")</f>
        <v>MTP-US</v>
      </c>
      <c r="H181" s="93" t="str">
        <f>IF([1]CICyg!H209&lt;&gt;"",[1]CICyg!H209,"")</f>
        <v>CC13ALPY600ATIK460EX</v>
      </c>
      <c r="I181" s="93">
        <f>IF([1]CICyg!I209&lt;&gt;"",[1]CICyg!I209,"")</f>
        <v>550</v>
      </c>
      <c r="J181" s="93" t="str">
        <f>IF([1]CICyg!J209&lt;&gt;"",[1]CICyg!J209,"")</f>
        <v/>
      </c>
      <c r="K181" s="93" t="str">
        <f>IF([1]CICyg!K209&lt;&gt;"",[1]CICyg!K209,"")</f>
        <v/>
      </c>
      <c r="L181" s="1">
        <f t="shared" si="7"/>
        <v>0.4395420473177154</v>
      </c>
      <c r="M181" s="93"/>
      <c r="N181" s="96"/>
      <c r="O181" s="97"/>
    </row>
    <row r="182" spans="2:15">
      <c r="B182" s="93">
        <f>IF([1]CICyg!B210&lt;&gt;"",[1]CICyg!B210,"")</f>
        <v>198</v>
      </c>
      <c r="C182" s="94">
        <f>IF([1]CICyg!C210&lt;&gt;"",[1]CICyg!C210,"")</f>
        <v>43415</v>
      </c>
      <c r="D182" s="95">
        <f>IF([1]CICyg!D210&lt;&gt;"",[1]CICyg!D210,"")</f>
        <v>0.16670138888888889</v>
      </c>
      <c r="E182" s="93">
        <f>IF([1]CICyg!E210&lt;&gt;"",[1]CICyg!E210,"")</f>
        <v>2458433.6809999999</v>
      </c>
      <c r="F182" s="93" t="str">
        <f>IF([1]CICyg!F210&lt;&gt;"",[1]CICyg!F210,"")</f>
        <v>JRF</v>
      </c>
      <c r="G182" s="93" t="str">
        <f>IF([1]CICyg!G210&lt;&gt;"",[1]CICyg!G210,"")</f>
        <v>MTP-US</v>
      </c>
      <c r="H182" s="93" t="str">
        <f>IF([1]CICyg!H210&lt;&gt;"",[1]CICyg!H210,"")</f>
        <v>CC13ALPY600ATIK460EX</v>
      </c>
      <c r="I182" s="93">
        <f>IF([1]CICyg!I210&lt;&gt;"",[1]CICyg!I210,"")</f>
        <v>550</v>
      </c>
      <c r="J182" s="93" t="str">
        <f>IF([1]CICyg!J210&lt;&gt;"",[1]CICyg!J210,"")</f>
        <v/>
      </c>
      <c r="K182" s="93" t="str">
        <f>IF([1]CICyg!K210&lt;&gt;"",[1]CICyg!K210,"")</f>
        <v/>
      </c>
      <c r="L182" s="1">
        <f t="shared" si="7"/>
        <v>0.4395420473177154</v>
      </c>
      <c r="M182" s="93"/>
      <c r="N182" s="96"/>
      <c r="O182" s="97"/>
    </row>
    <row r="183" spans="2:15">
      <c r="B183" s="93">
        <f>IF([1]CICyg!B211&lt;&gt;"",[1]CICyg!B211,"")</f>
        <v>199</v>
      </c>
      <c r="C183" s="94">
        <f>IF([1]CICyg!C211&lt;&gt;"",[1]CICyg!C211,"")</f>
        <v>43416</v>
      </c>
      <c r="D183" s="95">
        <f>IF([1]CICyg!D211&lt;&gt;"",[1]CICyg!D211,"")</f>
        <v>0.17346064814814813</v>
      </c>
      <c r="E183" s="93">
        <f>IF([1]CICyg!E211&lt;&gt;"",[1]CICyg!E211,"")</f>
        <v>2458434.6819000002</v>
      </c>
      <c r="F183" s="93" t="str">
        <f>IF([1]CICyg!F211&lt;&gt;"",[1]CICyg!F211,"")</f>
        <v>JRF</v>
      </c>
      <c r="G183" s="93" t="str">
        <f>IF([1]CICyg!G211&lt;&gt;"",[1]CICyg!G211,"")</f>
        <v>MTP-US</v>
      </c>
      <c r="H183" s="93" t="str">
        <f>IF([1]CICyg!H211&lt;&gt;"",[1]CICyg!H211,"")</f>
        <v>CC13LISAATIK460EX</v>
      </c>
      <c r="I183" s="93">
        <f>IF([1]CICyg!I211&lt;&gt;"",[1]CICyg!I211,"")</f>
        <v>735</v>
      </c>
      <c r="J183" s="93" t="str">
        <f>IF([1]CICyg!J211&lt;&gt;"",[1]CICyg!J211,"")</f>
        <v/>
      </c>
      <c r="K183" s="93" t="str">
        <f>IF([1]CICyg!K211&lt;&gt;"",[1]CICyg!K211,"")</f>
        <v/>
      </c>
      <c r="L183" s="1">
        <f t="shared" si="7"/>
        <v>0.44071433591028253</v>
      </c>
      <c r="M183" s="93"/>
      <c r="N183" s="96"/>
      <c r="O183" s="97"/>
    </row>
    <row r="184" spans="2:15">
      <c r="B184" s="93">
        <f>IF([1]CICyg!B212&lt;&gt;"",[1]CICyg!B212,"")</f>
        <v>200</v>
      </c>
      <c r="C184" s="94">
        <f>IF([1]CICyg!C212&lt;&gt;"",[1]CICyg!C212,"")</f>
        <v>43418</v>
      </c>
      <c r="D184" s="95">
        <f>IF([1]CICyg!D212&lt;&gt;"",[1]CICyg!D212,"")</f>
        <v>0.89565972222222223</v>
      </c>
      <c r="E184" s="93">
        <f>IF([1]CICyg!E212&lt;&gt;"",[1]CICyg!E212,"")</f>
        <v>2458437.4197999998</v>
      </c>
      <c r="F184" s="93" t="str">
        <f>IF([1]CICyg!F212&lt;&gt;"",[1]CICyg!F212,"")</f>
        <v>GMAYBU</v>
      </c>
      <c r="G184" s="93" t="str">
        <f>IF([1]CICyg!G212&lt;&gt;"",[1]CICyg!G212,"")</f>
        <v>OSM-FR</v>
      </c>
      <c r="H184" s="93" t="str">
        <f>IF([1]CICyg!H212&lt;&gt;"",[1]CICyg!H212,"")</f>
        <v>SC11+Lisa+QSI583wsg</v>
      </c>
      <c r="I184" s="93">
        <f>IF([1]CICyg!I212&lt;&gt;"",[1]CICyg!I212,"")</f>
        <v>932</v>
      </c>
      <c r="J184" s="93" t="str">
        <f>IF([1]CICyg!J212&lt;&gt;"",[1]CICyg!J212,"")</f>
        <v/>
      </c>
      <c r="K184" s="93" t="str">
        <f>IF([1]CICyg!K212&lt;&gt;"",[1]CICyg!K212,"")</f>
        <v/>
      </c>
      <c r="L184" s="1">
        <f t="shared" si="7"/>
        <v>0.44392105879573762</v>
      </c>
      <c r="M184" s="93"/>
      <c r="N184" s="96"/>
      <c r="O184" s="97"/>
    </row>
    <row r="185" spans="2:15">
      <c r="B185" s="93">
        <f>IF([1]CICyg!B213&lt;&gt;"",[1]CICyg!B213,"")</f>
        <v>201</v>
      </c>
      <c r="C185" s="94">
        <f>IF([1]CICyg!C213&lt;&gt;"",[1]CICyg!C213,"")</f>
        <v>43430</v>
      </c>
      <c r="D185" s="95">
        <f>IF([1]CICyg!D213&lt;&gt;"",[1]CICyg!D213,"")</f>
        <v>0.12755787037037036</v>
      </c>
      <c r="E185" s="93">
        <f>IF([1]CICyg!E213&lt;&gt;"",[1]CICyg!E213,"")</f>
        <v>2458448.6368</v>
      </c>
      <c r="F185" s="93" t="str">
        <f>IF([1]CICyg!F213&lt;&gt;"",[1]CICyg!F213,"")</f>
        <v>JRF</v>
      </c>
      <c r="G185" s="93" t="str">
        <f>IF([1]CICyg!G213&lt;&gt;"",[1]CICyg!G213,"")</f>
        <v>UHO-US</v>
      </c>
      <c r="H185" s="93" t="str">
        <f>IF([1]CICyg!H213&lt;&gt;"",[1]CICyg!H213,"")</f>
        <v>CC13LISAATIK460EX</v>
      </c>
      <c r="I185" s="93">
        <f>IF([1]CICyg!I213&lt;&gt;"",[1]CICyg!I213,"")</f>
        <v>1027</v>
      </c>
      <c r="J185" s="93" t="str">
        <f>IF([1]CICyg!J213&lt;&gt;"",[1]CICyg!J213,"")</f>
        <v/>
      </c>
      <c r="K185" s="93" t="str">
        <f>IF([1]CICyg!K213&lt;&gt;"",[1]CICyg!K213,"")</f>
        <v/>
      </c>
      <c r="L185" s="1">
        <f t="shared" si="7"/>
        <v>0.45705879597093002</v>
      </c>
      <c r="M185" s="93"/>
      <c r="N185" s="96"/>
      <c r="O185" s="97"/>
    </row>
    <row r="186" spans="2:15">
      <c r="B186" s="93">
        <f>IF([1]CICyg!B214&lt;&gt;"",[1]CICyg!B214,"")</f>
        <v>202</v>
      </c>
      <c r="C186" s="94">
        <f>IF([1]CICyg!C214&lt;&gt;"",[1]CICyg!C214,"")</f>
        <v>43437</v>
      </c>
      <c r="D186" s="95">
        <f>IF([1]CICyg!D214&lt;&gt;"",[1]CICyg!D214,"")</f>
        <v>7.7905092592592595E-2</v>
      </c>
      <c r="E186" s="93">
        <f>IF([1]CICyg!E214&lt;&gt;"",[1]CICyg!E214,"")</f>
        <v>2458455.5876000002</v>
      </c>
      <c r="F186" s="93" t="str">
        <f>IF([1]CICyg!F214&lt;&gt;"",[1]CICyg!F214,"")</f>
        <v>JRF</v>
      </c>
      <c r="G186" s="93" t="str">
        <f>IF([1]CICyg!G214&lt;&gt;"",[1]CICyg!G214,"")</f>
        <v>UHO-US</v>
      </c>
      <c r="H186" s="93" t="str">
        <f>IF([1]CICyg!H214&lt;&gt;"",[1]CICyg!H214,"")</f>
        <v>CC13Alpy600ATIK460EX</v>
      </c>
      <c r="I186" s="93">
        <f>IF([1]CICyg!I214&lt;&gt;"",[1]CICyg!I214,"")</f>
        <v>837</v>
      </c>
      <c r="J186" s="93" t="str">
        <f>IF([1]CICyg!J214&lt;&gt;"",[1]CICyg!J214,"")</f>
        <v/>
      </c>
      <c r="K186" s="93" t="str">
        <f>IF([1]CICyg!K214&lt;&gt;"",[1]CICyg!K214,"")</f>
        <v/>
      </c>
      <c r="L186" s="1">
        <f t="shared" si="7"/>
        <v>0.46519981260272303</v>
      </c>
      <c r="M186" s="93"/>
      <c r="N186" s="96"/>
      <c r="O186" s="97"/>
    </row>
    <row r="187" spans="2:15">
      <c r="B187" s="93">
        <f>IF([1]CICyg!B215&lt;&gt;"",[1]CICyg!B215,"")</f>
        <v>203</v>
      </c>
      <c r="C187" s="94">
        <f>IF([1]CICyg!C215&lt;&gt;"",[1]CICyg!C215,"")</f>
        <v>43437</v>
      </c>
      <c r="D187" s="95">
        <f>IF([1]CICyg!D215&lt;&gt;"",[1]CICyg!D215,"")</f>
        <v>7.7905092592592595E-2</v>
      </c>
      <c r="E187" s="93">
        <f>IF([1]CICyg!E215&lt;&gt;"",[1]CICyg!E215,"")</f>
        <v>2458455.5876000002</v>
      </c>
      <c r="F187" s="93" t="str">
        <f>IF([1]CICyg!F215&lt;&gt;"",[1]CICyg!F215,"")</f>
        <v>JRF</v>
      </c>
      <c r="G187" s="93" t="str">
        <f>IF([1]CICyg!G215&lt;&gt;"",[1]CICyg!G215,"")</f>
        <v>UHO-US</v>
      </c>
      <c r="H187" s="93" t="str">
        <f>IF([1]CICyg!H215&lt;&gt;"",[1]CICyg!H215,"")</f>
        <v>CC13ALPY600ATIK460EX</v>
      </c>
      <c r="I187" s="93">
        <f>IF([1]CICyg!I215&lt;&gt;"",[1]CICyg!I215,"")</f>
        <v>837</v>
      </c>
      <c r="J187" s="93" t="str">
        <f>IF([1]CICyg!J215&lt;&gt;"",[1]CICyg!J215,"")</f>
        <v/>
      </c>
      <c r="K187" s="93" t="str">
        <f>IF([1]CICyg!K215&lt;&gt;"",[1]CICyg!K215,"")</f>
        <v/>
      </c>
      <c r="L187" s="1">
        <f t="shared" si="7"/>
        <v>0.46519981260272303</v>
      </c>
      <c r="M187" s="93"/>
      <c r="N187" s="96"/>
      <c r="O187" s="97"/>
    </row>
    <row r="188" spans="2:15">
      <c r="B188" s="93">
        <f>IF([1]CICyg!B216&lt;&gt;"",[1]CICyg!B216,"")</f>
        <v>204</v>
      </c>
      <c r="C188" s="94">
        <f>IF([1]CICyg!C216&lt;&gt;"",[1]CICyg!C216,"")</f>
        <v>43437</v>
      </c>
      <c r="D188" s="95">
        <f>IF([1]CICyg!D216&lt;&gt;"",[1]CICyg!D216,"")</f>
        <v>0.79438657407407398</v>
      </c>
      <c r="E188" s="93">
        <f>IF([1]CICyg!E216&lt;&gt;"",[1]CICyg!E216,"")</f>
        <v>2458456.3221999998</v>
      </c>
      <c r="F188" s="93" t="str">
        <f>IF([1]CICyg!F216&lt;&gt;"",[1]CICyg!F216,"")</f>
        <v>JGF</v>
      </c>
      <c r="G188" s="93" t="str">
        <f>IF([1]CICyg!G216&lt;&gt;"",[1]CICyg!G216,"")</f>
        <v>SMM-SP</v>
      </c>
      <c r="H188" s="93" t="str">
        <f>IF([1]CICyg!H216&lt;&gt;"",[1]CICyg!H216,"")</f>
        <v>16REMOTLINX460EX</v>
      </c>
      <c r="I188" s="93">
        <f>IF([1]CICyg!I216&lt;&gt;"",[1]CICyg!I216,"")</f>
        <v>9000</v>
      </c>
      <c r="J188" s="93" t="str">
        <f>IF([1]CICyg!J216&lt;&gt;"",[1]CICyg!J216,"")</f>
        <v/>
      </c>
      <c r="K188" s="93" t="str">
        <f>IF([1]CICyg!K216&lt;&gt;"",[1]CICyg!K216,"")</f>
        <v/>
      </c>
      <c r="L188" s="1">
        <f t="shared" si="7"/>
        <v>0.46606020145212312</v>
      </c>
      <c r="M188" s="93"/>
      <c r="N188" s="96"/>
      <c r="O188" s="97"/>
    </row>
    <row r="189" spans="2:15">
      <c r="B189" s="93">
        <f>IF([1]CICyg!B217&lt;&gt;"",[1]CICyg!B217,"")</f>
        <v>205</v>
      </c>
      <c r="C189" s="94">
        <f>IF([1]CICyg!C217&lt;&gt;"",[1]CICyg!C217,"")</f>
        <v>43444</v>
      </c>
      <c r="D189" s="95">
        <f>IF([1]CICyg!D217&lt;&gt;"",[1]CICyg!D217,"")</f>
        <v>0.72938657407407403</v>
      </c>
      <c r="E189" s="93">
        <f>IF([1]CICyg!E217&lt;&gt;"",[1]CICyg!E217,"")</f>
        <v>2458463.2711999998</v>
      </c>
      <c r="F189" s="93" t="str">
        <f>IF([1]CICyg!F217&lt;&gt;"",[1]CICyg!F217,"")</f>
        <v>JGF</v>
      </c>
      <c r="G189" s="93" t="str">
        <f>IF([1]CICyg!G217&lt;&gt;"",[1]CICyg!G217,"")</f>
        <v>PIE-SP</v>
      </c>
      <c r="H189" s="93" t="str">
        <f>IF([1]CICyg!H217&lt;&gt;"",[1]CICyg!H217,"")</f>
        <v>16REMOTLINX460EX</v>
      </c>
      <c r="I189" s="93">
        <f>IF([1]CICyg!I217&lt;&gt;"",[1]CICyg!I217,"")</f>
        <v>9000</v>
      </c>
      <c r="J189" s="93" t="str">
        <f>IF([1]CICyg!J217&lt;&gt;"",[1]CICyg!J217,"")</f>
        <v/>
      </c>
      <c r="K189" s="93" t="str">
        <f>IF([1]CICyg!K217&lt;&gt;"",[1]CICyg!K217,"")</f>
        <v/>
      </c>
      <c r="L189" s="1">
        <f t="shared" si="7"/>
        <v>0.47419910986161184</v>
      </c>
      <c r="M189" s="93"/>
      <c r="N189" s="96"/>
      <c r="O189" s="97"/>
    </row>
    <row r="190" spans="2:15">
      <c r="B190" s="93">
        <f>IF([1]CICyg!B218&lt;&gt;"",[1]CICyg!B218,"")</f>
        <v>206</v>
      </c>
      <c r="C190" s="94">
        <f>IF([1]CICyg!C218&lt;&gt;"",[1]CICyg!C218,"")</f>
        <v>43445</v>
      </c>
      <c r="D190" s="95">
        <f>IF([1]CICyg!D218&lt;&gt;"",[1]CICyg!D218,"")</f>
        <v>0.17346064814814813</v>
      </c>
      <c r="E190" s="93">
        <f>IF([1]CICyg!E218&lt;&gt;"",[1]CICyg!E218,"")</f>
        <v>2458434.6819000002</v>
      </c>
      <c r="F190" s="93" t="str">
        <f>IF([1]CICyg!F218&lt;&gt;"",[1]CICyg!F218,"")</f>
        <v>JRF</v>
      </c>
      <c r="G190" s="93" t="str">
        <f>IF([1]CICyg!G218&lt;&gt;"",[1]CICyg!G218,"")</f>
        <v>MTP-US</v>
      </c>
      <c r="H190" s="93" t="str">
        <f>IF([1]CICyg!H218&lt;&gt;"",[1]CICyg!H218,"")</f>
        <v>CC13LISAATIK460EX</v>
      </c>
      <c r="I190" s="93">
        <f>IF([1]CICyg!I218&lt;&gt;"",[1]CICyg!I218,"")</f>
        <v>735</v>
      </c>
      <c r="J190" s="93" t="str">
        <f>IF([1]CICyg!J218&lt;&gt;"",[1]CICyg!J218,"")</f>
        <v/>
      </c>
      <c r="K190" s="93" t="str">
        <f>IF([1]CICyg!K218&lt;&gt;"",[1]CICyg!K218,"")</f>
        <v/>
      </c>
      <c r="L190" s="1">
        <f t="shared" si="7"/>
        <v>0.44071433591028253</v>
      </c>
      <c r="M190" s="93"/>
      <c r="N190" s="96"/>
      <c r="O190" s="97"/>
    </row>
    <row r="191" spans="2:15">
      <c r="B191" s="93">
        <f>IF([1]CICyg!B219&lt;&gt;"",[1]CICyg!B219,"")</f>
        <v>207</v>
      </c>
      <c r="C191" s="94">
        <f>IF([1]CICyg!C219&lt;&gt;"",[1]CICyg!C219,"")</f>
        <v>43567</v>
      </c>
      <c r="D191" s="95">
        <f>IF([1]CICyg!D219&lt;&gt;"",[1]CICyg!D219,"")</f>
        <v>0.10511574074074075</v>
      </c>
      <c r="E191" s="93">
        <f>IF([1]CICyg!E219&lt;&gt;"",[1]CICyg!E219,"")</f>
        <v>2458585.6156000001</v>
      </c>
      <c r="F191" s="93" t="str">
        <f>IF([1]CICyg!F219&lt;&gt;"",[1]CICyg!F219,"")</f>
        <v>CBO</v>
      </c>
      <c r="G191" s="93" t="str">
        <f>IF([1]CICyg!G219&lt;&gt;"",[1]CICyg!G219,"")</f>
        <v>OCT-FR</v>
      </c>
      <c r="H191" s="93" t="str">
        <f>IF([1]CICyg!H219&lt;&gt;"",[1]CICyg!H219,"")</f>
        <v>N200mmF</v>
      </c>
      <c r="I191" s="93">
        <f>IF([1]CICyg!I219&lt;&gt;"",[1]CICyg!I219,"")</f>
        <v>506</v>
      </c>
      <c r="J191" s="93" t="str">
        <f>IF([1]CICyg!J219&lt;&gt;"",[1]CICyg!J219,"")</f>
        <v/>
      </c>
      <c r="K191" s="93" t="str">
        <f>IF([1]CICyg!K219&lt;&gt;"",[1]CICyg!K219,"")</f>
        <v/>
      </c>
      <c r="L191" s="1">
        <f t="shared" si="7"/>
        <v>0.61749308971672079</v>
      </c>
      <c r="M191" s="93"/>
      <c r="N191" s="96"/>
      <c r="O191" s="97"/>
    </row>
    <row r="192" spans="2:15">
      <c r="B192" s="93">
        <f>IF([1]CICyg!B220&lt;&gt;"",[1]CICyg!B220,"")</f>
        <v>208</v>
      </c>
      <c r="C192" s="94">
        <f>IF([1]CICyg!C220&lt;&gt;"",[1]CICyg!C220,"")</f>
        <v>43567</v>
      </c>
      <c r="D192" s="95">
        <f>IF([1]CICyg!D220&lt;&gt;"",[1]CICyg!D220,"")</f>
        <v>0.10578703703703703</v>
      </c>
      <c r="E192" s="93">
        <f>IF([1]CICyg!E220&lt;&gt;"",[1]CICyg!E220,"")</f>
        <v>2458585.6346999998</v>
      </c>
      <c r="F192" s="93" t="str">
        <f>IF([1]CICyg!F220&lt;&gt;"",[1]CICyg!F220,"")</f>
        <v xml:space="preserve">FMT </v>
      </c>
      <c r="G192" s="93" t="str">
        <f>IF([1]CICyg!G220&lt;&gt;"",[1]CICyg!G220,"")</f>
        <v>ORS-FR</v>
      </c>
      <c r="H192" s="93" t="str">
        <f>IF([1]CICyg!H220&lt;&gt;"",[1]CICyg!H220,"")</f>
        <v>SC14+eShel+460EX_b2</v>
      </c>
      <c r="I192" s="93">
        <f>IF([1]CICyg!I220&lt;&gt;"",[1]CICyg!I220,"")</f>
        <v>11000</v>
      </c>
      <c r="J192" s="93" t="str">
        <f>IF([1]CICyg!J220&lt;&gt;"",[1]CICyg!J220,"")</f>
        <v/>
      </c>
      <c r="K192" s="93" t="str">
        <f>IF([1]CICyg!K220&lt;&gt;"",[1]CICyg!K220,"")</f>
        <v/>
      </c>
      <c r="L192" s="1">
        <f t="shared" si="7"/>
        <v>0.61751546029494264</v>
      </c>
      <c r="M192" s="93"/>
      <c r="N192" s="96"/>
      <c r="O192" s="97"/>
    </row>
    <row r="193" spans="2:15">
      <c r="B193" s="93">
        <f>IF([1]CICyg!B221&lt;&gt;"",[1]CICyg!B221,"")</f>
        <v>209</v>
      </c>
      <c r="C193" s="94">
        <f>IF([1]CICyg!C221&lt;&gt;"",[1]CICyg!C221,"")</f>
        <v>43601</v>
      </c>
      <c r="D193" s="95">
        <f>IF([1]CICyg!D221&lt;&gt;"",[1]CICyg!D221,"")</f>
        <v>9.3634259259259264E-2</v>
      </c>
      <c r="E193" s="93">
        <f>IF([1]CICyg!E221&lt;&gt;"",[1]CICyg!E221,"")</f>
        <v>2458619.6176999998</v>
      </c>
      <c r="F193" s="93" t="str">
        <f>IF([1]CICyg!F221&lt;&gt;"",[1]CICyg!F221,"")</f>
        <v>BUI</v>
      </c>
      <c r="G193" s="93" t="str">
        <f>IF([1]CICyg!G221&lt;&gt;"",[1]CICyg!G221,"")</f>
        <v>CAS-FR</v>
      </c>
      <c r="H193" s="93" t="str">
        <f>IF([1]CICyg!H221&lt;&gt;"",[1]CICyg!H221,"")</f>
        <v>RC10UVEX3ASI183MM</v>
      </c>
      <c r="I193" s="93">
        <f>IF([1]CICyg!I221&lt;&gt;"",[1]CICyg!I221,"")</f>
        <v>760</v>
      </c>
      <c r="J193" s="93" t="str">
        <f>IF([1]CICyg!J221&lt;&gt;"",[1]CICyg!J221,"")</f>
        <v/>
      </c>
      <c r="K193" s="93" t="str">
        <f>IF([1]CICyg!K221&lt;&gt;"",[1]CICyg!K221,"")</f>
        <v/>
      </c>
      <c r="L193" s="1">
        <f t="shared" si="7"/>
        <v>0.65731752166763613</v>
      </c>
      <c r="M193" s="93"/>
      <c r="N193" s="96"/>
      <c r="O193" s="97"/>
    </row>
    <row r="194" spans="2:15">
      <c r="B194" s="93">
        <f>IF([1]CICyg!B222&lt;&gt;"",[1]CICyg!B222,"")</f>
        <v>210</v>
      </c>
      <c r="C194" s="94">
        <f>IF([1]CICyg!C222&lt;&gt;"",[1]CICyg!C222,"")</f>
        <v>43614</v>
      </c>
      <c r="D194" s="95">
        <f>IF([1]CICyg!D222&lt;&gt;"",[1]CICyg!D222,"")</f>
        <v>0.47722222222222221</v>
      </c>
      <c r="E194" s="93">
        <f>IF([1]CICyg!E222&lt;&gt;"",[1]CICyg!E222,"")</f>
        <v>2458632.9881000002</v>
      </c>
      <c r="F194" s="93" t="str">
        <f>IF([1]CICyg!F222&lt;&gt;"",[1]CICyg!F222,"")</f>
        <v>JRF</v>
      </c>
      <c r="G194" s="93" t="str">
        <f>IF([1]CICyg!G222&lt;&gt;"",[1]CICyg!G222,"")</f>
        <v>UHO-US</v>
      </c>
      <c r="H194" s="93" t="str">
        <f>IF([1]CICyg!H222&lt;&gt;"",[1]CICyg!H222,"")</f>
        <v>CC13ALPY600ATIK460EX</v>
      </c>
      <c r="I194" s="93">
        <f>IF([1]CICyg!I222&lt;&gt;"",[1]CICyg!I222,"")</f>
        <v>460</v>
      </c>
      <c r="J194" s="93" t="str">
        <f>IF([1]CICyg!J222&lt;&gt;"",[1]CICyg!J222,"")</f>
        <v/>
      </c>
      <c r="K194" s="93" t="str">
        <f>IF([1]CICyg!K222&lt;&gt;"",[1]CICyg!K222,"")</f>
        <v/>
      </c>
      <c r="L194" s="1">
        <f t="shared" si="7"/>
        <v>0.67297739517474042</v>
      </c>
      <c r="M194" s="93"/>
      <c r="N194" s="96"/>
      <c r="O194" s="97"/>
    </row>
    <row r="195" spans="2:15">
      <c r="B195" s="93">
        <f>IF([1]CICyg!B223&lt;&gt;"",[1]CICyg!B223,"")</f>
        <v>211</v>
      </c>
      <c r="C195" s="94">
        <f>IF([1]CICyg!C223&lt;&gt;"",[1]CICyg!C223,"")</f>
        <v>43632</v>
      </c>
      <c r="D195" s="95">
        <f>IF([1]CICyg!D223&lt;&gt;"",[1]CICyg!D223,"")</f>
        <v>4.4016203703703703E-2</v>
      </c>
      <c r="E195" s="93">
        <f>IF([1]CICyg!E223&lt;&gt;"",[1]CICyg!E223,"")</f>
        <v>2458650.58</v>
      </c>
      <c r="F195" s="93" t="str">
        <f>IF([1]CICyg!F223&lt;&gt;"",[1]CICyg!F223,"")</f>
        <v>BUI</v>
      </c>
      <c r="G195" s="93" t="str">
        <f>IF([1]CICyg!G223&lt;&gt;"",[1]CICyg!G223,"")</f>
        <v>CAS-FR</v>
      </c>
      <c r="H195" s="93" t="str">
        <f>IF([1]CICyg!H223&lt;&gt;"",[1]CICyg!H223,"")</f>
        <v>RC10UVEX3ASI183MM</v>
      </c>
      <c r="I195" s="93">
        <f>IF([1]CICyg!I223&lt;&gt;"",[1]CICyg!I223,"")</f>
        <v>2392</v>
      </c>
      <c r="J195" s="93" t="str">
        <f>IF([1]CICyg!J223&lt;&gt;"",[1]CICyg!J223,"")</f>
        <v/>
      </c>
      <c r="K195" s="93" t="str">
        <f>IF([1]CICyg!K223&lt;&gt;"",[1]CICyg!K223,"")</f>
        <v/>
      </c>
      <c r="L195" s="1">
        <f t="shared" si="7"/>
        <v>0.6935816350434223</v>
      </c>
      <c r="M195" s="93"/>
      <c r="N195" s="96"/>
      <c r="O195" s="97"/>
    </row>
    <row r="196" spans="2:15">
      <c r="B196" s="93">
        <f>IF([1]CICyg!B224&lt;&gt;"",[1]CICyg!B224,"")</f>
        <v>212</v>
      </c>
      <c r="C196" s="94">
        <f>IF([1]CICyg!C224&lt;&gt;"",[1]CICyg!C224,"")</f>
        <v>43655</v>
      </c>
      <c r="D196" s="95">
        <f>IF([1]CICyg!D224&lt;&gt;"",[1]CICyg!D224,"")</f>
        <v>0.10223379629629629</v>
      </c>
      <c r="E196" s="93">
        <f>IF([1]CICyg!E224&lt;&gt;"",[1]CICyg!E224,"")</f>
        <v>2458673.6590999998</v>
      </c>
      <c r="F196" s="93" t="str">
        <f>IF([1]CICyg!F224&lt;&gt;"",[1]CICyg!F224,"")</f>
        <v>LES</v>
      </c>
      <c r="G196" s="93" t="str">
        <f>IF([1]CICyg!G224&lt;&gt;"",[1]CICyg!G224,"")</f>
        <v>MRO-CA</v>
      </c>
      <c r="H196" s="93" t="str">
        <f>IF([1]CICyg!H224&lt;&gt;"",[1]CICyg!H224,"")</f>
        <v>31cmDK+ESSAT</v>
      </c>
      <c r="I196" s="93">
        <f>IF([1]CICyg!I224&lt;&gt;"",[1]CICyg!I224,"")</f>
        <v>14000</v>
      </c>
      <c r="J196" s="93" t="str">
        <f>IF([1]CICyg!J224&lt;&gt;"",[1]CICyg!J224,"")</f>
        <v/>
      </c>
      <c r="K196" s="93" t="str">
        <f>IF([1]CICyg!K224&lt;&gt;"",[1]CICyg!K224,"")</f>
        <v/>
      </c>
      <c r="L196" s="1">
        <f t="shared" si="7"/>
        <v>0.72061267275687158</v>
      </c>
      <c r="M196" s="93"/>
      <c r="N196" s="96"/>
      <c r="O196" s="97"/>
    </row>
    <row r="197" spans="2:15">
      <c r="B197" s="93">
        <f>IF([1]CICyg!B225&lt;&gt;"",[1]CICyg!B225,"")</f>
        <v>213</v>
      </c>
      <c r="C197" s="94">
        <f>IF([1]CICyg!C225&lt;&gt;"",[1]CICyg!C225,"")</f>
        <v>43656</v>
      </c>
      <c r="D197" s="95">
        <f>IF([1]CICyg!D225&lt;&gt;"",[1]CICyg!D225,"")</f>
        <v>0.86481481481481481</v>
      </c>
      <c r="E197" s="93">
        <f>IF([1]CICyg!E225&lt;&gt;"",[1]CICyg!E225,"")</f>
        <v>2458675.3862999999</v>
      </c>
      <c r="F197" s="93" t="str">
        <f>IF([1]CICyg!F225&lt;&gt;"",[1]CICyg!F225,"")</f>
        <v>JMI</v>
      </c>
      <c r="G197" s="93" t="str">
        <f>IF([1]CICyg!G225&lt;&gt;"",[1]CICyg!G225,"")</f>
        <v>v</v>
      </c>
      <c r="H197" s="93" t="str">
        <f>IF([1]CICyg!H225&lt;&gt;"",[1]CICyg!H225,"")</f>
        <v>C11-Lisa-Atik460EX</v>
      </c>
      <c r="I197" s="93">
        <f>IF([1]CICyg!I225&lt;&gt;"",[1]CICyg!I225,"")</f>
        <v>921</v>
      </c>
      <c r="J197" s="93" t="str">
        <f>IF([1]CICyg!J225&lt;&gt;"",[1]CICyg!J225,"")</f>
        <v/>
      </c>
      <c r="K197" s="93" t="str">
        <f>IF([1]CICyg!K225&lt;&gt;"",[1]CICyg!K225,"")</f>
        <v/>
      </c>
      <c r="L197" s="1">
        <f t="shared" si="7"/>
        <v>0.72263562895279776</v>
      </c>
      <c r="M197" s="93"/>
      <c r="N197" s="96"/>
      <c r="O197" s="97"/>
    </row>
    <row r="198" spans="2:15">
      <c r="B198" s="93">
        <f>IF([1]CICyg!B226&lt;&gt;"",[1]CICyg!B226,"")</f>
        <v>214</v>
      </c>
      <c r="C198" s="94">
        <f>IF([1]CICyg!C226&lt;&gt;"",[1]CICyg!C226,"")</f>
        <v>43665</v>
      </c>
      <c r="D198" s="95">
        <f>IF([1]CICyg!D226&lt;&gt;"",[1]CICyg!D226,"")</f>
        <v>0.37105324074074075</v>
      </c>
      <c r="E198" s="93">
        <f>IF([1]CICyg!E226&lt;&gt;"",[1]CICyg!E226,"")</f>
        <v>2458683.8872000002</v>
      </c>
      <c r="F198" s="93" t="str">
        <f>IF([1]CICyg!F226&lt;&gt;"",[1]CICyg!F226,"")</f>
        <v>JRF</v>
      </c>
      <c r="G198" s="93" t="str">
        <f>IF([1]CICyg!G226&lt;&gt;"",[1]CICyg!G226,"")</f>
        <v>UHO-US</v>
      </c>
      <c r="H198" s="93" t="str">
        <f>IF([1]CICyg!H226&lt;&gt;"",[1]CICyg!H226,"")</f>
        <v>CDK17ALPY600ATIK460EX</v>
      </c>
      <c r="I198" s="93">
        <f>IF([1]CICyg!I226&lt;&gt;"",[1]CICyg!I226,"")</f>
        <v>615</v>
      </c>
      <c r="J198" s="93" t="str">
        <f>IF([1]CICyg!J226&lt;&gt;"",[1]CICyg!J226,"")</f>
        <v/>
      </c>
      <c r="K198" s="93" t="str">
        <f>IF([1]CICyg!K226&lt;&gt;"",[1]CICyg!K226,"")</f>
        <v/>
      </c>
      <c r="L198" s="1">
        <f t="shared" si="7"/>
        <v>0.73259217615393624</v>
      </c>
      <c r="M198" s="93"/>
      <c r="N198" s="96"/>
      <c r="O198" s="97"/>
    </row>
    <row r="199" spans="2:15">
      <c r="B199" s="93">
        <f>IF([1]CICyg!B227&lt;&gt;"",[1]CICyg!B227,"")</f>
        <v>215</v>
      </c>
      <c r="C199" s="94">
        <f>IF([1]CICyg!C227&lt;&gt;"",[1]CICyg!C227,"")</f>
        <v>43680</v>
      </c>
      <c r="D199" s="95">
        <f>IF([1]CICyg!D227&lt;&gt;"",[1]CICyg!D227,"")</f>
        <v>0.85837962962962966</v>
      </c>
      <c r="E199" s="93">
        <f>IF([1]CICyg!E227&lt;&gt;"",[1]CICyg!E227,"")</f>
        <v>2458699.3802999998</v>
      </c>
      <c r="F199" s="93" t="str">
        <f>IF([1]CICyg!F227&lt;&gt;"",[1]CICyg!F227,"")</f>
        <v>VLE</v>
      </c>
      <c r="G199" s="93" t="str">
        <f>IF([1]CICyg!G227&lt;&gt;"",[1]CICyg!G227,"")</f>
        <v>OHP-FR</v>
      </c>
      <c r="H199" s="93" t="str">
        <f>IF([1]CICyg!H227&lt;&gt;"",[1]CICyg!H227,"")</f>
        <v>T250Alpy600Atik414Ex</v>
      </c>
      <c r="I199" s="93">
        <f>IF([1]CICyg!I227&lt;&gt;"",[1]CICyg!I227,"")</f>
        <v>545</v>
      </c>
      <c r="J199" s="93" t="str">
        <f>IF([1]CICyg!J227&lt;&gt;"",[1]CICyg!J227,"")</f>
        <v/>
      </c>
      <c r="K199" s="93" t="str">
        <f>IF([1]CICyg!K227&lt;&gt;"",[1]CICyg!K227,"")</f>
        <v/>
      </c>
      <c r="L199" s="1">
        <f t="shared" si="7"/>
        <v>0.75073822909328314</v>
      </c>
      <c r="M199" s="93"/>
      <c r="N199" s="96"/>
      <c r="O199" s="97"/>
    </row>
    <row r="200" spans="2:15">
      <c r="B200" s="93">
        <f>IF([1]CICyg!B228&lt;&gt;"",[1]CICyg!B228,"")</f>
        <v>216</v>
      </c>
      <c r="C200" s="94">
        <f>IF([1]CICyg!C228&lt;&gt;"",[1]CICyg!C228,"")</f>
        <v>43683</v>
      </c>
      <c r="D200" s="95">
        <f>IF([1]CICyg!D228&lt;&gt;"",[1]CICyg!D228,"")</f>
        <v>1.8055555555555557E-2</v>
      </c>
      <c r="E200" s="93">
        <f>IF([1]CICyg!E228&lt;&gt;"",[1]CICyg!E228,"")</f>
        <v>2458701.5315</v>
      </c>
      <c r="F200" s="93" t="str">
        <f>IF([1]CICyg!F228&lt;&gt;"",[1]CICyg!F228,"")</f>
        <v>GMAYBU</v>
      </c>
      <c r="G200" s="93" t="str">
        <f>IF([1]CICyg!G228&lt;&gt;"",[1]CICyg!G228,"")</f>
        <v>OHP-FR</v>
      </c>
      <c r="H200" s="93" t="str">
        <f>IF([1]CICyg!H228&lt;&gt;"",[1]CICyg!H228,"")</f>
        <v>C11LISAQSI583wsg</v>
      </c>
      <c r="I200" s="93">
        <f>IF([1]CICyg!I228&lt;&gt;"",[1]CICyg!I228,"")</f>
        <v>1049</v>
      </c>
      <c r="J200" s="93" t="str">
        <f>IF([1]CICyg!J228&lt;&gt;"",[1]CICyg!J228,"")</f>
        <v/>
      </c>
      <c r="K200" s="93" t="str">
        <f>IF([1]CICyg!K228&lt;&gt;"",[1]CICyg!K228,"")</f>
        <v/>
      </c>
      <c r="L200" s="1">
        <f t="shared" si="7"/>
        <v>0.75325778870934812</v>
      </c>
      <c r="M200" s="93"/>
      <c r="N200" s="96"/>
      <c r="O200" s="97"/>
    </row>
    <row r="201" spans="2:15">
      <c r="B201" s="93">
        <f>IF([1]CICyg!B229&lt;&gt;"",[1]CICyg!B229,"")</f>
        <v>217</v>
      </c>
      <c r="C201" s="94">
        <f>IF([1]CICyg!C229&lt;&gt;"",[1]CICyg!C229,"")</f>
        <v>43692</v>
      </c>
      <c r="D201" s="95">
        <f>IF([1]CICyg!D229&lt;&gt;"",[1]CICyg!D229,"")</f>
        <v>0.29753472222222221</v>
      </c>
      <c r="E201" s="93">
        <f>IF([1]CICyg!E229&lt;&gt;"",[1]CICyg!E229,"")</f>
        <v>2458710.8258000002</v>
      </c>
      <c r="F201" s="93" t="str">
        <f>IF([1]CICyg!F229&lt;&gt;"",[1]CICyg!F229,"")</f>
        <v>JRF</v>
      </c>
      <c r="G201" s="93" t="str">
        <f>IF([1]CICyg!G229&lt;&gt;"",[1]CICyg!G229,"")</f>
        <v>UHO-US</v>
      </c>
      <c r="H201" s="93" t="str">
        <f>IF([1]CICyg!H229&lt;&gt;"",[1]CICyg!H229,"")</f>
        <v>CDK17LhiresIIIATIK460EX</v>
      </c>
      <c r="I201" s="93">
        <f>IF([1]CICyg!I229&lt;&gt;"",[1]CICyg!I229,"")</f>
        <v>982</v>
      </c>
      <c r="J201" s="93" t="str">
        <f>IF([1]CICyg!J229&lt;&gt;"",[1]CICyg!J229,"")</f>
        <v/>
      </c>
      <c r="K201" s="93" t="str">
        <f>IF([1]CICyg!K229&lt;&gt;"",[1]CICyg!K229,"")</f>
        <v/>
      </c>
      <c r="L201" s="1">
        <f t="shared" si="7"/>
        <v>0.76414359334765081</v>
      </c>
      <c r="M201" s="93"/>
      <c r="N201" s="96"/>
      <c r="O201" s="97"/>
    </row>
    <row r="202" spans="2:15">
      <c r="B202" s="93">
        <f>IF([1]CICyg!B230&lt;&gt;"",[1]CICyg!B230,"")</f>
        <v>218</v>
      </c>
      <c r="C202" s="94">
        <f>IF([1]CICyg!C230&lt;&gt;"",[1]CICyg!C230,"")</f>
        <v>43693</v>
      </c>
      <c r="D202" s="95">
        <f>IF([1]CICyg!D230&lt;&gt;"",[1]CICyg!D230,"")</f>
        <v>0.33162037037037034</v>
      </c>
      <c r="E202" s="93">
        <f>IF([1]CICyg!E230&lt;&gt;"",[1]CICyg!E230,"")</f>
        <v>2458711.8528</v>
      </c>
      <c r="F202" s="93" t="str">
        <f>IF([1]CICyg!F230&lt;&gt;"",[1]CICyg!F230,"")</f>
        <v>JRF</v>
      </c>
      <c r="G202" s="93" t="str">
        <f>IF([1]CICyg!G230&lt;&gt;"",[1]CICyg!G230,"")</f>
        <v>UHO-US</v>
      </c>
      <c r="H202" s="93" t="str">
        <f>IF([1]CICyg!H230&lt;&gt;"",[1]CICyg!H230,"")</f>
        <v>CDK17LhiresIIIATIK460EX</v>
      </c>
      <c r="I202" s="93">
        <f>IF([1]CICyg!I230&lt;&gt;"",[1]CICyg!I230,"")</f>
        <v>1806</v>
      </c>
      <c r="J202" s="93" t="str">
        <f>IF([1]CICyg!J230&lt;&gt;"",[1]CICyg!J230,"")</f>
        <v/>
      </c>
      <c r="K202" s="93" t="str">
        <f>IF([1]CICyg!K230&lt;&gt;"",[1]CICyg!K230,"")</f>
        <v/>
      </c>
      <c r="L202" s="1">
        <f t="shared" si="7"/>
        <v>0.76534645115951605</v>
      </c>
      <c r="M202" s="93"/>
      <c r="N202" s="96"/>
      <c r="O202" s="97"/>
    </row>
    <row r="203" spans="2:15">
      <c r="B203" s="93">
        <f>IF([1]CICyg!B231&lt;&gt;"",[1]CICyg!B231,"")</f>
        <v>219</v>
      </c>
      <c r="C203" s="94">
        <f>IF([1]CICyg!C231&lt;&gt;"",[1]CICyg!C231,"")</f>
        <v>43695</v>
      </c>
      <c r="D203" s="95">
        <f>IF([1]CICyg!D231&lt;&gt;"",[1]CICyg!D231,"")</f>
        <v>0.28766203703703702</v>
      </c>
      <c r="E203" s="93">
        <f>IF([1]CICyg!E231&lt;&gt;"",[1]CICyg!E231,"")</f>
        <v>2458713.8034000001</v>
      </c>
      <c r="F203" s="93" t="str">
        <f>IF([1]CICyg!F231&lt;&gt;"",[1]CICyg!F231,"")</f>
        <v>JRF</v>
      </c>
      <c r="G203" s="93" t="str">
        <f>IF([1]CICyg!G231&lt;&gt;"",[1]CICyg!G231,"")</f>
        <v>UHO-US</v>
      </c>
      <c r="H203" s="93" t="str">
        <f>IF([1]CICyg!H231&lt;&gt;"",[1]CICyg!H231,"")</f>
        <v>CDK17LhiresIIIATIK460EX</v>
      </c>
      <c r="I203" s="93">
        <f>IF([1]CICyg!I231&lt;&gt;"",[1]CICyg!I231,"")</f>
        <v>14110</v>
      </c>
      <c r="J203" s="93" t="str">
        <f>IF([1]CICyg!J231&lt;&gt;"",[1]CICyg!J231,"")</f>
        <v/>
      </c>
      <c r="K203" s="93" t="str">
        <f>IF([1]CICyg!K231&lt;&gt;"",[1]CICyg!K231,"")</f>
        <v/>
      </c>
      <c r="L203" s="1">
        <f t="shared" si="7"/>
        <v>0.76763106113854818</v>
      </c>
      <c r="M203" s="93"/>
      <c r="N203" s="96"/>
      <c r="O203" s="97"/>
    </row>
    <row r="204" spans="2:15">
      <c r="B204" s="93">
        <f>IF([1]CICyg!B232&lt;&gt;"",[1]CICyg!B232,"")</f>
        <v>220</v>
      </c>
      <c r="C204" s="94">
        <f>IF([1]CICyg!C232&lt;&gt;"",[1]CICyg!C232,"")</f>
        <v>43697</v>
      </c>
      <c r="D204" s="95">
        <f>IF([1]CICyg!D232&lt;&gt;"",[1]CICyg!D232,"")</f>
        <v>0.27671296296296294</v>
      </c>
      <c r="E204" s="93">
        <f>IF([1]CICyg!E232&lt;&gt;"",[1]CICyg!E232,"")</f>
        <v>2458715.8188</v>
      </c>
      <c r="F204" s="93" t="str">
        <f>IF([1]CICyg!F232&lt;&gt;"",[1]CICyg!F232,"")</f>
        <v>JRF</v>
      </c>
      <c r="G204" s="93" t="str">
        <f>IF([1]CICyg!G232&lt;&gt;"",[1]CICyg!G232,"")</f>
        <v>UHO-US</v>
      </c>
      <c r="H204" s="93" t="str">
        <f>IF([1]CICyg!H232&lt;&gt;"",[1]CICyg!H232,"")</f>
        <v>CDK17LhiresIIIATIK460EX</v>
      </c>
      <c r="I204" s="93">
        <f>IF([1]CICyg!I232&lt;&gt;"",[1]CICyg!I232,"")</f>
        <v>13480</v>
      </c>
      <c r="J204" s="93" t="str">
        <f>IF([1]CICyg!J232&lt;&gt;"",[1]CICyg!J232,"")</f>
        <v/>
      </c>
      <c r="K204" s="93" t="str">
        <f>IF([1]CICyg!K232&lt;&gt;"",[1]CICyg!K232,"")</f>
        <v/>
      </c>
      <c r="L204" s="1">
        <f t="shared" si="7"/>
        <v>0.76999156711174521</v>
      </c>
      <c r="M204" s="93"/>
      <c r="N204" s="96"/>
      <c r="O204" s="97"/>
    </row>
    <row r="205" spans="2:15">
      <c r="B205" s="93">
        <f>IF([1]CICyg!B233&lt;&gt;"",[1]CICyg!B233,"")</f>
        <v>221</v>
      </c>
      <c r="C205" s="94">
        <f>IF([1]CICyg!C233&lt;&gt;"",[1]CICyg!C233,"")</f>
        <v>43700</v>
      </c>
      <c r="D205" s="95">
        <f>IF([1]CICyg!D233&lt;&gt;"",[1]CICyg!D233,"")</f>
        <v>0.86300925925925931</v>
      </c>
      <c r="E205" s="93">
        <f>IF([1]CICyg!E233&lt;&gt;"",[1]CICyg!E233,"")</f>
        <v>2458719.3809000002</v>
      </c>
      <c r="F205" s="93" t="str">
        <f>IF([1]CICyg!F233&lt;&gt;"",[1]CICyg!F233,"")</f>
        <v>DBO</v>
      </c>
      <c r="G205" s="93" t="str">
        <f>IF([1]CICyg!G233&lt;&gt;"",[1]CICyg!G233,"")</f>
        <v>WCO-UK</v>
      </c>
      <c r="H205" s="93" t="str">
        <f>IF([1]CICyg!H233&lt;&gt;"",[1]CICyg!H233,"")</f>
        <v>C11+LISA+SXVR-H694</v>
      </c>
      <c r="I205" s="93">
        <f>IF([1]CICyg!I233&lt;&gt;"",[1]CICyg!I233,"")</f>
        <v>1052</v>
      </c>
      <c r="J205" s="93" t="str">
        <f>IF([1]CICyg!J233&lt;&gt;"",[1]CICyg!J233,"")</f>
        <v/>
      </c>
      <c r="K205" s="93" t="str">
        <f>IF([1]CICyg!K233&lt;&gt;"",[1]CICyg!K233,"")</f>
        <v/>
      </c>
      <c r="L205" s="1">
        <f t="shared" si="7"/>
        <v>0.77416362145727646</v>
      </c>
      <c r="M205" s="93"/>
      <c r="N205" s="96"/>
      <c r="O205" s="97"/>
    </row>
    <row r="206" spans="2:15">
      <c r="B206" s="93">
        <f>IF([1]CICyg!B234&lt;&gt;"",[1]CICyg!B234,"")</f>
        <v>222</v>
      </c>
      <c r="C206" s="94">
        <f>IF([1]CICyg!C234&lt;&gt;"",[1]CICyg!C234,"")</f>
        <v>43711</v>
      </c>
      <c r="D206" s="95">
        <f>IF([1]CICyg!D234&lt;&gt;"",[1]CICyg!D234,"")</f>
        <v>0.90628472222222223</v>
      </c>
      <c r="E206" s="93">
        <f>IF([1]CICyg!E234&lt;&gt;"",[1]CICyg!E234,"")</f>
        <v>2458730.4114999999</v>
      </c>
      <c r="F206" s="93" t="str">
        <f>IF([1]CICyg!F234&lt;&gt;"",[1]CICyg!F234,"")</f>
        <v>VMA</v>
      </c>
      <c r="G206" s="93" t="str">
        <f>IF([1]CICyg!G234&lt;&gt;"",[1]CICyg!G234,"")</f>
        <v>TRS-FR</v>
      </c>
      <c r="H206" s="93" t="str">
        <f>IF([1]CICyg!H234&lt;&gt;"",[1]CICyg!H234,"")</f>
        <v>Alpy600</v>
      </c>
      <c r="I206" s="93">
        <f>IF([1]CICyg!I234&lt;&gt;"",[1]CICyg!I234,"")</f>
        <v>621</v>
      </c>
      <c r="J206" s="93" t="str">
        <f>IF([1]CICyg!J234&lt;&gt;"",[1]CICyg!J234,"")</f>
        <v/>
      </c>
      <c r="K206" s="93" t="str">
        <f>IF([1]CICyg!K234&lt;&gt;"",[1]CICyg!K234,"")</f>
        <v/>
      </c>
      <c r="L206" s="1">
        <f t="shared" si="7"/>
        <v>0.78708304052463163</v>
      </c>
      <c r="M206" s="93"/>
      <c r="N206" s="96"/>
      <c r="O206" s="97"/>
    </row>
    <row r="207" spans="2:15">
      <c r="B207" s="93">
        <f>IF([1]CICyg!B235&lt;&gt;"",[1]CICyg!B235,"")</f>
        <v>223</v>
      </c>
      <c r="C207" s="94">
        <f>IF([1]CICyg!C235&lt;&gt;"",[1]CICyg!C235,"")</f>
        <v>43718</v>
      </c>
      <c r="D207" s="95">
        <f>IF([1]CICyg!D235&lt;&gt;"",[1]CICyg!D235,"")</f>
        <v>0.28907407407407409</v>
      </c>
      <c r="E207" s="93">
        <f>IF([1]CICyg!E235&lt;&gt;"",[1]CICyg!E235,"")</f>
        <v>2458736.7991999998</v>
      </c>
      <c r="F207" s="93" t="str">
        <f>IF([1]CICyg!F235&lt;&gt;"",[1]CICyg!F235,"")</f>
        <v>JRF</v>
      </c>
      <c r="G207" s="93" t="str">
        <f>IF([1]CICyg!G235&lt;&gt;"",[1]CICyg!G235,"")</f>
        <v>UHO-US</v>
      </c>
      <c r="H207" s="93" t="str">
        <f>IF([1]CICyg!H235&lt;&gt;"",[1]CICyg!H235,"")</f>
        <v>CC13ALPY600ATIK414EX</v>
      </c>
      <c r="I207" s="93">
        <f>IF([1]CICyg!I235&lt;&gt;"",[1]CICyg!I235,"")</f>
        <v>432</v>
      </c>
      <c r="J207" s="93" t="str">
        <f>IF([1]CICyg!J235&lt;&gt;"",[1]CICyg!J235,"")</f>
        <v/>
      </c>
      <c r="K207" s="93" t="str">
        <f>IF([1]CICyg!K235&lt;&gt;"",[1]CICyg!K235,"")</f>
        <v/>
      </c>
      <c r="L207" s="1">
        <f t="shared" si="7"/>
        <v>0.7945645350196493</v>
      </c>
      <c r="M207" s="93"/>
      <c r="N207" s="96"/>
      <c r="O207" s="97"/>
    </row>
    <row r="208" spans="2:15">
      <c r="B208" s="93">
        <f>IF([1]CICyg!B236&lt;&gt;"",[1]CICyg!B236,"")</f>
        <v>224</v>
      </c>
      <c r="C208" s="94">
        <f>IF([1]CICyg!C236&lt;&gt;"",[1]CICyg!C236,"")</f>
        <v>43723</v>
      </c>
      <c r="D208" s="95">
        <f>IF([1]CICyg!D236&lt;&gt;"",[1]CICyg!D236,"")</f>
        <v>0.19376157407407404</v>
      </c>
      <c r="E208" s="93">
        <f>IF([1]CICyg!E236&lt;&gt;"",[1]CICyg!E236,"")</f>
        <v>2458741.7080000001</v>
      </c>
      <c r="F208" s="93" t="str">
        <f>IF([1]CICyg!F236&lt;&gt;"",[1]CICyg!F236,"")</f>
        <v>JRF</v>
      </c>
      <c r="G208" s="93" t="str">
        <f>IF([1]CICyg!G236&lt;&gt;"",[1]CICyg!G236,"")</f>
        <v>UHO-US</v>
      </c>
      <c r="H208" s="93" t="str">
        <f>IF([1]CICyg!H236&lt;&gt;"",[1]CICyg!H236,"")</f>
        <v>CC13ALPY600ATIK414EX</v>
      </c>
      <c r="I208" s="93">
        <f>IF([1]CICyg!I236&lt;&gt;"",[1]CICyg!I236,"")</f>
        <v>464</v>
      </c>
      <c r="J208" s="93" t="str">
        <f>IF([1]CICyg!J236&lt;&gt;"",[1]CICyg!J236,"")</f>
        <v/>
      </c>
      <c r="K208" s="93" t="str">
        <f>IF([1]CICyg!K236&lt;&gt;"",[1]CICyg!K236,"")</f>
        <v/>
      </c>
      <c r="L208" s="1">
        <f t="shared" si="7"/>
        <v>0.80031389084106408</v>
      </c>
      <c r="M208" s="93"/>
      <c r="N208" s="96"/>
      <c r="O208" s="97"/>
    </row>
    <row r="209" spans="2:15">
      <c r="B209" s="93">
        <f>IF([1]CICyg!B237&lt;&gt;"",[1]CICyg!B237,"")</f>
        <v>225</v>
      </c>
      <c r="C209" s="94">
        <f>IF([1]CICyg!C237&lt;&gt;"",[1]CICyg!C237,"")</f>
        <v>43735</v>
      </c>
      <c r="D209" s="95">
        <f>IF([1]CICyg!D237&lt;&gt;"",[1]CICyg!D237,"")</f>
        <v>0.79730324074074066</v>
      </c>
      <c r="E209" s="93">
        <f>IF([1]CICyg!E237&lt;&gt;"",[1]CICyg!E237,"")</f>
        <v>2458754.3391</v>
      </c>
      <c r="F209" s="93" t="str">
        <f>IF([1]CICyg!F237&lt;&gt;"",[1]CICyg!F237,"")</f>
        <v>JGF</v>
      </c>
      <c r="G209" s="93" t="str">
        <f>IF([1]CICyg!G237&lt;&gt;"",[1]CICyg!G237,"")</f>
        <v>SMM-SP</v>
      </c>
      <c r="H209" s="93" t="str">
        <f>IF([1]CICyg!H237&lt;&gt;"",[1]CICyg!H237,"")</f>
        <v>16REMOTLINX460EX</v>
      </c>
      <c r="I209" s="93">
        <f>IF([1]CICyg!I237&lt;&gt;"",[1]CICyg!I237,"")</f>
        <v>9000</v>
      </c>
      <c r="J209" s="93" t="str">
        <f>IF([1]CICyg!J237&lt;&gt;"",[1]CICyg!J237,"")</f>
        <v/>
      </c>
      <c r="K209" s="93" t="str">
        <f>IF([1]CICyg!K237&lt;&gt;"",[1]CICyg!K237,"")</f>
        <v/>
      </c>
      <c r="L209" s="1">
        <f t="shared" si="7"/>
        <v>0.81510787069569446</v>
      </c>
      <c r="M209" s="93"/>
      <c r="N209" s="96"/>
      <c r="O209" s="97"/>
    </row>
    <row r="210" spans="2:15">
      <c r="B210" s="93">
        <f>IF([1]CICyg!B238&lt;&gt;"",[1]CICyg!B238,"")</f>
        <v>226</v>
      </c>
      <c r="C210" s="94">
        <f>IF([1]CICyg!C238&lt;&gt;"",[1]CICyg!C238,"")</f>
        <v>43754</v>
      </c>
      <c r="D210" s="95">
        <f>IF([1]CICyg!D238&lt;&gt;"",[1]CICyg!D238,"")</f>
        <v>0.79997685185185186</v>
      </c>
      <c r="E210" s="93">
        <f>IF([1]CICyg!E238&lt;&gt;"",[1]CICyg!E238,"")</f>
        <v>2458773.3160000001</v>
      </c>
      <c r="F210" s="93" t="str">
        <f>IF([1]CICyg!F238&lt;&gt;"",[1]CICyg!F238,"")</f>
        <v>DBO</v>
      </c>
      <c r="G210" s="93" t="str">
        <f>IF([1]CICyg!G238&lt;&gt;"",[1]CICyg!G238,"")</f>
        <v>WCO-UK</v>
      </c>
      <c r="H210" s="93" t="str">
        <f>IF([1]CICyg!H238&lt;&gt;"",[1]CICyg!H238,"")</f>
        <v>C11+LISA+SXVR-H694</v>
      </c>
      <c r="I210" s="93">
        <f>IF([1]CICyg!I238&lt;&gt;"",[1]CICyg!I238,"")</f>
        <v>1072</v>
      </c>
      <c r="J210" s="93"/>
      <c r="K210" s="93"/>
      <c r="L210" s="1">
        <f t="shared" si="7"/>
        <v>0.83733427032104402</v>
      </c>
      <c r="M210" s="93"/>
      <c r="N210" s="96"/>
      <c r="O210" s="97"/>
    </row>
    <row r="211" spans="2:15">
      <c r="B211" s="93">
        <f>IF([1]CICyg!B239&lt;&gt;"",[1]CICyg!B239,"")</f>
        <v>227</v>
      </c>
      <c r="C211" s="94">
        <f>IF([1]CICyg!C239&lt;&gt;"",[1]CICyg!C239,"")</f>
        <v>43794</v>
      </c>
      <c r="D211" s="95">
        <f>IF([1]CICyg!D239&lt;&gt;"",[1]CICyg!D239,"")</f>
        <v>9.5763888888888885E-2</v>
      </c>
      <c r="E211" s="93">
        <f>IF([1]CICyg!E239&lt;&gt;"",[1]CICyg!E239,"")</f>
        <v>2458812.6115000001</v>
      </c>
      <c r="F211" s="93" t="str">
        <f>IF([1]CICyg!F239&lt;&gt;"",[1]CICyg!F239,"")</f>
        <v>FAS</v>
      </c>
      <c r="G211" s="93" t="str">
        <f>IF([1]CICyg!G239&lt;&gt;"",[1]CICyg!G239,"")</f>
        <v>DCO-US</v>
      </c>
      <c r="H211" s="93" t="str">
        <f>IF([1]CICyg!H239&lt;&gt;"",[1]CICyg!H239,"")</f>
        <v>CDK14LISAAtik414ex</v>
      </c>
      <c r="I211" s="93">
        <f>IF([1]CICyg!I239&lt;&gt;"",[1]CICyg!I239,"")</f>
        <v>986</v>
      </c>
      <c r="J211" s="93"/>
      <c r="K211" s="93"/>
      <c r="L211" s="1">
        <f t="shared" si="7"/>
        <v>0.8833585148748142</v>
      </c>
      <c r="M211" s="93"/>
      <c r="N211" s="96"/>
      <c r="O211" s="97"/>
    </row>
    <row r="212" spans="2:15">
      <c r="B212" s="93">
        <f>IF([1]CICyg!B240&lt;&gt;"",[1]CICyg!B240,"")</f>
        <v>228</v>
      </c>
      <c r="C212" s="94">
        <f>IF([1]CICyg!C240&lt;&gt;"",[1]CICyg!C240,"")</f>
        <v>43800</v>
      </c>
      <c r="D212" s="95">
        <f>IF([1]CICyg!D240&lt;&gt;"",[1]CICyg!D240,"")</f>
        <v>0.80495370370370367</v>
      </c>
      <c r="E212" s="93">
        <f>IF([1]CICyg!E240&lt;&gt;"",[1]CICyg!E240,"")</f>
        <v>2458819.3264000001</v>
      </c>
      <c r="F212" s="93" t="str">
        <f>IF([1]CICyg!F240&lt;&gt;"",[1]CICyg!F240,"")</f>
        <v>DBO</v>
      </c>
      <c r="G212" s="93" t="str">
        <f>IF([1]CICyg!G240&lt;&gt;"",[1]CICyg!G240,"")</f>
        <v>WCO-UK</v>
      </c>
      <c r="H212" s="93" t="str">
        <f>IF([1]CICyg!H240&lt;&gt;"",[1]CICyg!H240,"")</f>
        <v>C11+LISA+SXVR-H694</v>
      </c>
      <c r="I212" s="93">
        <f>IF([1]CICyg!I240&lt;&gt;"",[1]CICyg!I240,"")</f>
        <v>1036</v>
      </c>
      <c r="J212" s="93"/>
      <c r="K212" s="93"/>
      <c r="L212" s="1">
        <f t="shared" si="7"/>
        <v>0.89122323729226594</v>
      </c>
      <c r="M212" s="93"/>
      <c r="N212" s="96"/>
      <c r="O212" s="97"/>
    </row>
    <row r="213" spans="2:15">
      <c r="B213" s="93">
        <f>IF([1]CICyg!B241&lt;&gt;"",[1]CICyg!B241,"")</f>
        <v>229</v>
      </c>
      <c r="C213" s="94">
        <f>IF([1]CICyg!C241&lt;&gt;"",[1]CICyg!C241,"")</f>
        <v>43958</v>
      </c>
      <c r="D213" s="95">
        <f>IF([1]CICyg!D241&lt;&gt;"",[1]CICyg!D241,"")</f>
        <v>9.5810185185185179E-2</v>
      </c>
      <c r="E213" s="93">
        <f>IF([1]CICyg!E241&lt;&gt;"",[1]CICyg!E241,"")</f>
        <v>2458976.6115000001</v>
      </c>
      <c r="F213" s="93" t="str">
        <f>IF([1]CICyg!F241&lt;&gt;"",[1]CICyg!F241,"")</f>
        <v>CBO</v>
      </c>
      <c r="G213" s="93" t="str">
        <f>IF([1]CICyg!G241&lt;&gt;"",[1]CICyg!G241,"")</f>
        <v>OCT-FR</v>
      </c>
      <c r="H213" s="93" t="str">
        <f>IF([1]CICyg!H241&lt;&gt;"",[1]CICyg!H241,"")</f>
        <v>N200mmF5_Alpy600</v>
      </c>
      <c r="I213" s="93">
        <f>IF([1]CICyg!I241&lt;&gt;"",[1]CICyg!I241,"")</f>
        <v>502</v>
      </c>
      <c r="J213" s="93" t="str">
        <f>IF([1]CICyg!J241&lt;&gt;"",[1]CICyg!J241,"")</f>
        <v/>
      </c>
      <c r="K213" s="93" t="str">
        <f>IF([1]CICyg!K241&lt;&gt;"",[1]CICyg!K241,"")</f>
        <v/>
      </c>
      <c r="L213" s="1">
        <f t="shared" si="7"/>
        <v>7.5440969782285094E-2</v>
      </c>
      <c r="M213" s="93">
        <f t="shared" ref="M213:M215" si="8">+E213-2450000</f>
        <v>8976.6115000001155</v>
      </c>
      <c r="N213" s="96">
        <v>10</v>
      </c>
      <c r="O213" s="97"/>
    </row>
    <row r="214" spans="2:15">
      <c r="B214" s="93">
        <f>IF([1]CICyg!B242&lt;&gt;"",[1]CICyg!B242,"")</f>
        <v>230</v>
      </c>
      <c r="C214" s="94">
        <f>IF([1]CICyg!C242&lt;&gt;"",[1]CICyg!C242,"")</f>
        <v>43972</v>
      </c>
      <c r="D214" s="95">
        <f>IF([1]CICyg!D242&lt;&gt;"",[1]CICyg!D242,"")</f>
        <v>0.94020833333333342</v>
      </c>
      <c r="E214" s="93">
        <f>IF([1]CICyg!E242&lt;&gt;"",[1]CICyg!E242,"")</f>
        <v>2458991.4578</v>
      </c>
      <c r="F214" s="93" t="str">
        <f>IF([1]CICyg!F242&lt;&gt;"",[1]CICyg!F242,"")</f>
        <v>PDTM</v>
      </c>
      <c r="G214" s="93" t="str">
        <f>IF([1]CICyg!G242&lt;&gt;"",[1]CICyg!G242,"")</f>
        <v>KOL-SK</v>
      </c>
      <c r="H214" s="93" t="str">
        <f>IF([1]CICyg!H242&lt;&gt;"",[1]CICyg!H242,"")</f>
        <v>C11+LISA+Atik460EX</v>
      </c>
      <c r="I214" s="93">
        <f>IF([1]CICyg!I242&lt;&gt;"",[1]CICyg!I242,"")</f>
        <v>755</v>
      </c>
      <c r="J214" s="93" t="str">
        <f>IF([1]CICyg!J242&lt;&gt;"",[1]CICyg!J242,"")</f>
        <v/>
      </c>
      <c r="K214" s="93" t="str">
        <f>IF([1]CICyg!K242&lt;&gt;"",[1]CICyg!K242,"")</f>
        <v/>
      </c>
      <c r="L214" s="1">
        <f t="shared" si="7"/>
        <v>9.2829468259516545E-2</v>
      </c>
      <c r="M214" s="93">
        <f t="shared" si="8"/>
        <v>8991.4577999999747</v>
      </c>
      <c r="N214" s="96">
        <f>+N213</f>
        <v>10</v>
      </c>
      <c r="O214" s="97"/>
    </row>
    <row r="215" spans="2:15">
      <c r="B215" s="93">
        <f>IF([1]CICyg!B243&lt;&gt;"",[1]CICyg!B243,"")</f>
        <v>231</v>
      </c>
      <c r="C215" s="94">
        <f>IF([1]CICyg!C243&lt;&gt;"",[1]CICyg!C243,"")</f>
        <v>43978</v>
      </c>
      <c r="D215" s="95">
        <f>IF([1]CICyg!D243&lt;&gt;"",[1]CICyg!D243,"")</f>
        <v>0.93473379629629638</v>
      </c>
      <c r="E215" s="93">
        <f>IF([1]CICyg!E243&lt;&gt;"",[1]CICyg!E243,"")</f>
        <v>2458997.4564</v>
      </c>
      <c r="F215" s="93" t="str">
        <f>IF([1]CICyg!F243&lt;&gt;"",[1]CICyg!F243,"")</f>
        <v>DBO</v>
      </c>
      <c r="G215" s="93" t="str">
        <f>IF([1]CICyg!G243&lt;&gt;"",[1]CICyg!G243,"")</f>
        <v>WCO-UK</v>
      </c>
      <c r="H215" s="93" t="str">
        <f>IF([1]CICyg!H243&lt;&gt;"",[1]CICyg!H243,"")</f>
        <v>C11+LISA+SXVR-H694</v>
      </c>
      <c r="I215" s="93">
        <f>IF([1]CICyg!I243&lt;&gt;"",[1]CICyg!I243,"")</f>
        <v>1060</v>
      </c>
      <c r="J215" s="93" t="str">
        <f>IF([1]CICyg!J243&lt;&gt;"",[1]CICyg!J243,"")</f>
        <v/>
      </c>
      <c r="K215" s="93" t="str">
        <f>IF([1]CICyg!K243&lt;&gt;"",[1]CICyg!K243,"")</f>
        <v/>
      </c>
      <c r="L215" s="1">
        <f t="shared" si="7"/>
        <v>9.9855235418161215E-2</v>
      </c>
      <c r="M215" s="93">
        <f t="shared" si="8"/>
        <v>8997.4564000000246</v>
      </c>
      <c r="N215" s="96">
        <f>+N214</f>
        <v>10</v>
      </c>
      <c r="O215" s="97"/>
    </row>
    <row r="216" spans="2:15" ht="14.25" customHeight="1">
      <c r="B216" s="93">
        <f>IF([1]CICyg!B244&lt;&gt;"",[1]CICyg!B244,"")</f>
        <v>233</v>
      </c>
      <c r="C216" s="94" t="str">
        <f>IF([1]CICyg!C244&lt;&gt;"",[1]CICyg!C244,"")</f>
        <v>07/07/2020</v>
      </c>
      <c r="D216" s="95">
        <f>IF([1]CICyg!D244&lt;&gt;"",[1]CICyg!D244,"")</f>
        <v>0.86944444444444446</v>
      </c>
      <c r="E216" s="93">
        <f>IF([1]CICyg!E244&lt;&gt;"",[1]CICyg!E244,"")</f>
        <v>2459038.37</v>
      </c>
      <c r="F216" s="93" t="str">
        <f>IF([1]CICyg!F244&lt;&gt;"",[1]CICyg!F244,"")</f>
        <v>BUI</v>
      </c>
      <c r="G216" s="93" t="str">
        <f>IF([1]CICyg!G244&lt;&gt;"",[1]CICyg!G244,"")</f>
        <v>ANT-FR</v>
      </c>
      <c r="H216" s="93" t="str">
        <f>IF([1]CICyg!H244&lt;&gt;"",[1]CICyg!H244,"")</f>
        <v>RC10 UVEX3 G300 ASI183MM</v>
      </c>
      <c r="I216" s="93">
        <f>IF([1]CICyg!I244&lt;&gt;"",[1]CICyg!I244,"")</f>
        <v>476</v>
      </c>
      <c r="J216" s="93"/>
      <c r="K216" s="93"/>
      <c r="L216" s="1">
        <f t="shared" ref="L216:L231" si="9">+((E216-JD0)/P)-INT((E216-JD0)/P)</f>
        <v>0.14777465448596061</v>
      </c>
      <c r="M216" s="93">
        <f t="shared" ref="M216:M231" si="10">+E216-2450000</f>
        <v>9038.3700000001118</v>
      </c>
      <c r="N216" s="96">
        <f t="shared" ref="N216:N231" si="11">+N215</f>
        <v>10</v>
      </c>
      <c r="O216" s="97"/>
    </row>
    <row r="217" spans="2:15">
      <c r="B217" s="93">
        <f>IF([1]CICyg!B245&lt;&gt;"",[1]CICyg!B245,"")</f>
        <v>233</v>
      </c>
      <c r="C217" s="94" t="str">
        <f>IF([1]CICyg!C245&lt;&gt;"",[1]CICyg!C245,"")</f>
        <v>22/07/2020</v>
      </c>
      <c r="D217" s="95">
        <f>IF([1]CICyg!D245&lt;&gt;"",[1]CICyg!D245,"")</f>
        <v>0.91249999999999998</v>
      </c>
      <c r="E217" s="93">
        <f>IF([1]CICyg!E245&lt;&gt;"",[1]CICyg!E245,"")</f>
        <v>2459053.446</v>
      </c>
      <c r="F217" s="93" t="str">
        <f>IF([1]CICyg!F245&lt;&gt;"",[1]CICyg!F245,"")</f>
        <v>DBO</v>
      </c>
      <c r="G217" s="93" t="str">
        <f>IF([1]CICyg!G245&lt;&gt;"",[1]CICyg!G245,"")</f>
        <v>WCO-UK</v>
      </c>
      <c r="H217" s="93" t="str">
        <f>IF([1]CICyg!H245&lt;&gt;"",[1]CICyg!H245,"")</f>
        <v>C11 + LISA + SXVR-H694</v>
      </c>
      <c r="I217" s="93">
        <f>IF([1]CICyg!I245&lt;&gt;"",[1]CICyg!I245,"")</f>
        <v>1008</v>
      </c>
      <c r="J217" s="93"/>
      <c r="K217" s="93"/>
      <c r="L217" s="1">
        <f t="shared" si="9"/>
        <v>0.16543218552353878</v>
      </c>
      <c r="M217" s="93">
        <f t="shared" si="10"/>
        <v>9053.4459999999963</v>
      </c>
      <c r="N217" s="96">
        <f t="shared" si="11"/>
        <v>10</v>
      </c>
    </row>
    <row r="218" spans="2:15">
      <c r="B218" s="93">
        <f>IF([1]CICyg!B246&lt;&gt;"",[1]CICyg!B246,"")</f>
        <v>234</v>
      </c>
      <c r="C218" s="94" t="str">
        <f>IF([1]CICyg!C246&lt;&gt;"",[1]CICyg!C246,"")</f>
        <v>13/07/2020</v>
      </c>
      <c r="D218" s="95">
        <f>IF([1]CICyg!D246&lt;&gt;"",[1]CICyg!D246,"")</f>
        <v>0.8965277777777777</v>
      </c>
      <c r="E218" s="93">
        <f>IF([1]CICyg!E246&lt;&gt;"",[1]CICyg!E246,"")</f>
        <v>2459044.4128999999</v>
      </c>
      <c r="F218" s="93" t="str">
        <f>IF([1]CICyg!F246&lt;&gt;"",[1]CICyg!F246,"")</f>
        <v>PDTM</v>
      </c>
      <c r="G218" s="93" t="str">
        <f>IF([1]CICyg!G246&lt;&gt;"",[1]CICyg!G246,"")</f>
        <v>KOL-SK</v>
      </c>
      <c r="H218" s="93" t="str">
        <f>IF([1]CICyg!H246&lt;&gt;"",[1]CICyg!H246,"")</f>
        <v>C11+LISA+Atik 460EX</v>
      </c>
      <c r="I218" s="93">
        <f>IF([1]CICyg!I246&lt;&gt;"",[1]CICyg!I246,"")</f>
        <v>869</v>
      </c>
      <c r="J218" s="93"/>
      <c r="K218" s="93"/>
      <c r="L218" s="1">
        <f t="shared" si="9"/>
        <v>0.15485230733178668</v>
      </c>
      <c r="M218" s="93">
        <f t="shared" si="10"/>
        <v>9044.4128999998793</v>
      </c>
      <c r="N218" s="96">
        <f t="shared" si="11"/>
        <v>10</v>
      </c>
    </row>
    <row r="219" spans="2:15">
      <c r="B219" s="93">
        <f>IF([1]CICyg!B247&lt;&gt;"",[1]CICyg!B247,"")</f>
        <v>235</v>
      </c>
      <c r="C219" s="94" t="str">
        <f>IF([1]CICyg!C247&lt;&gt;"",[1]CICyg!C247,"")</f>
        <v>29/07/2020</v>
      </c>
      <c r="D219" s="95">
        <f>IF([1]CICyg!D247&lt;&gt;"",[1]CICyg!D247,"")</f>
        <v>0.88680555555555562</v>
      </c>
      <c r="E219" s="93">
        <f>IF([1]CICyg!E247&lt;&gt;"",[1]CICyg!E247,"")</f>
        <v>2459060.4049999998</v>
      </c>
      <c r="F219" s="93" t="str">
        <f>IF([1]CICyg!F247&lt;&gt;"",[1]CICyg!F247,"")</f>
        <v>PDTM</v>
      </c>
      <c r="G219" s="93" t="str">
        <f>IF([1]CICyg!G247&lt;&gt;"",[1]CICyg!G247,"")</f>
        <v>KOL-SK</v>
      </c>
      <c r="H219" s="93" t="str">
        <f>IF([1]CICyg!H247&lt;&gt;"",[1]CICyg!H247,"")</f>
        <v>C11+LISA+Atik 460EX</v>
      </c>
      <c r="I219" s="93">
        <f>IF([1]CICyg!I247&lt;&gt;"",[1]CICyg!I247,"")</f>
        <v>1025</v>
      </c>
      <c r="J219" s="93"/>
      <c r="K219" s="93"/>
      <c r="L219" s="1">
        <f t="shared" si="9"/>
        <v>0.17358280627757949</v>
      </c>
      <c r="M219" s="93">
        <f t="shared" si="10"/>
        <v>9060.4049999997951</v>
      </c>
      <c r="N219" s="96">
        <f t="shared" si="11"/>
        <v>10</v>
      </c>
    </row>
    <row r="220" spans="2:15">
      <c r="B220" s="93">
        <f>IF([1]CICyg!B248&lt;&gt;"",[1]CICyg!B248,"")</f>
        <v>236</v>
      </c>
      <c r="C220" s="94" t="str">
        <f>IF([1]CICyg!C248&lt;&gt;"",[1]CICyg!C248,"")</f>
        <v>30/07/2020</v>
      </c>
      <c r="D220" s="95">
        <f>IF([1]CICyg!D248&lt;&gt;"",[1]CICyg!D248,"")</f>
        <v>0.25694444444444448</v>
      </c>
      <c r="E220" s="93">
        <f>IF([1]CICyg!E248&lt;&gt;"",[1]CICyg!E248,"")</f>
        <v>2459060.7733</v>
      </c>
      <c r="F220" s="93" t="str">
        <f>IF([1]CICyg!F248&lt;&gt;"",[1]CICyg!F248,"")</f>
        <v>FAS</v>
      </c>
      <c r="G220" s="93" t="str">
        <f>IF([1]CICyg!G248&lt;&gt;"",[1]CICyg!G248,"")</f>
        <v>DCO-US</v>
      </c>
      <c r="H220" s="93" t="str">
        <f>IF([1]CICyg!H248&lt;&gt;"",[1]CICyg!H248,"")</f>
        <v>CDK14 LISA Atik414ex</v>
      </c>
      <c r="I220" s="93">
        <f>IF([1]CICyg!I248&lt;&gt;"",[1]CICyg!I248,"")</f>
        <v>1035</v>
      </c>
      <c r="J220" s="93"/>
      <c r="K220" s="93"/>
      <c r="L220" s="1">
        <f t="shared" si="9"/>
        <v>0.17401417193722324</v>
      </c>
      <c r="M220" s="93">
        <f t="shared" si="10"/>
        <v>9060.7733000000007</v>
      </c>
      <c r="N220" s="96">
        <f t="shared" si="11"/>
        <v>10</v>
      </c>
    </row>
    <row r="221" spans="2:15">
      <c r="B221" s="93">
        <f>IF([1]CICyg!B249&lt;&gt;"",[1]CICyg!B249,"")</f>
        <v>237</v>
      </c>
      <c r="C221" s="94" t="str">
        <f>IF([1]CICyg!C249&lt;&gt;"",[1]CICyg!C249,"")</f>
        <v>31/07/2020</v>
      </c>
      <c r="D221" s="95">
        <f>IF([1]CICyg!D249&lt;&gt;"",[1]CICyg!D249,"")</f>
        <v>0.86875000000000002</v>
      </c>
      <c r="E221" s="93">
        <f>IF([1]CICyg!E249&lt;&gt;"",[1]CICyg!E249,"")</f>
        <v>2459062.3827999998</v>
      </c>
      <c r="F221" s="93" t="str">
        <f>IF([1]CICyg!F249&lt;&gt;"",[1]CICyg!F249,"")</f>
        <v>FCA</v>
      </c>
      <c r="G221" s="93" t="str">
        <f>IF([1]CICyg!G249&lt;&gt;"",[1]CICyg!G249,"")</f>
        <v>PAG-SP</v>
      </c>
      <c r="H221" s="93" t="str">
        <f>IF([1]CICyg!H249&lt;&gt;"",[1]CICyg!H249,"")</f>
        <v>N-200 f/4.7 + Barlow 2X  DADOS 200 l/mm</v>
      </c>
      <c r="I221" s="93">
        <f>IF([1]CICyg!I249&lt;&gt;"",[1]CICyg!I249,"")</f>
        <v>871</v>
      </c>
      <c r="J221" s="93"/>
      <c r="K221" s="93"/>
      <c r="L221" s="1">
        <f t="shared" si="9"/>
        <v>0.17589927383437498</v>
      </c>
      <c r="M221" s="93">
        <f t="shared" si="10"/>
        <v>9062.3827999997884</v>
      </c>
      <c r="N221" s="96">
        <f t="shared" si="11"/>
        <v>10</v>
      </c>
    </row>
    <row r="222" spans="2:15">
      <c r="B222" s="93">
        <f>IF([1]CICyg!B250&lt;&gt;"",[1]CICyg!B250,"")</f>
        <v>238</v>
      </c>
      <c r="C222" s="94">
        <f>IF([1]CICyg!C250&lt;&gt;"",[1]CICyg!C250,"")</f>
        <v>44051</v>
      </c>
      <c r="D222" s="95">
        <f>IF([1]CICyg!D250&lt;&gt;"",[1]CICyg!D250,"")</f>
        <v>0.14166666666666666</v>
      </c>
      <c r="E222" s="93">
        <f>IF([1]CICyg!E250&lt;&gt;"",[1]CICyg!E250,"")</f>
        <v>2459069.6987999999</v>
      </c>
      <c r="F222" s="93" t="str">
        <f>IF([1]CICyg!F250&lt;&gt;"",[1]CICyg!F250,"")</f>
        <v>LES</v>
      </c>
      <c r="G222" s="93" t="str">
        <f>IF([1]CICyg!G250&lt;&gt;"",[1]CICyg!G250,"")</f>
        <v>MRO-CA</v>
      </c>
      <c r="H222" s="93" t="str">
        <f>IF([1]CICyg!H250&lt;&gt;"",[1]CICyg!H250,"")</f>
        <v>31cmDK+ESSAT_2</v>
      </c>
      <c r="I222" s="93">
        <f>IF([1]CICyg!I250&lt;&gt;"",[1]CICyg!I250,"")</f>
        <v>14000</v>
      </c>
      <c r="J222" s="93"/>
      <c r="K222" s="93"/>
      <c r="L222" s="1">
        <f t="shared" si="9"/>
        <v>0.18446802529854622</v>
      </c>
      <c r="M222" s="93">
        <f t="shared" si="10"/>
        <v>9069.6987999998964</v>
      </c>
      <c r="N222" s="96">
        <f t="shared" si="11"/>
        <v>10</v>
      </c>
    </row>
    <row r="223" spans="2:15">
      <c r="B223" s="93">
        <f>IF([1]CICyg!B251&lt;&gt;"",[1]CICyg!B251,"")</f>
        <v>239</v>
      </c>
      <c r="C223" s="94" t="str">
        <f>IF([1]CICyg!C251&lt;&gt;"",[1]CICyg!C251,"")</f>
        <v>13/08/2020</v>
      </c>
      <c r="D223" s="95">
        <f>IF([1]CICyg!D251&lt;&gt;"",[1]CICyg!D251,"")</f>
        <v>0.89166666666666661</v>
      </c>
      <c r="E223" s="93">
        <f>IF([1]CICyg!E251&lt;&gt;"",[1]CICyg!E251,"")</f>
        <v>2459075.4111000001</v>
      </c>
      <c r="F223" s="93" t="str">
        <f>IF([1]CICyg!F251&lt;&gt;"",[1]CICyg!F251,"")</f>
        <v>FRA</v>
      </c>
      <c r="G223" s="93" t="str">
        <f>IF([1]CICyg!G251&lt;&gt;"",[1]CICyg!G251,"")</f>
        <v>VEN-SP</v>
      </c>
      <c r="H223" s="93" t="str">
        <f>IF([1]CICyg!H251&lt;&gt;"",[1]CICyg!H251,"")</f>
        <v>LX200-8(F/5)+Alpy600+SXV-M7</v>
      </c>
      <c r="I223" s="93">
        <f>IF([1]CICyg!I251&lt;&gt;"",[1]CICyg!I251,"")</f>
        <v>540</v>
      </c>
      <c r="J223" s="93"/>
      <c r="K223" s="93"/>
      <c r="L223" s="1">
        <f t="shared" si="9"/>
        <v>0.19115846802546699</v>
      </c>
      <c r="M223" s="93">
        <f t="shared" si="10"/>
        <v>9075.4111000001431</v>
      </c>
      <c r="N223" s="96">
        <f t="shared" si="11"/>
        <v>10</v>
      </c>
    </row>
    <row r="224" spans="2:15">
      <c r="B224" s="93">
        <f>IF([1]CICyg!B252&lt;&gt;"",[1]CICyg!B252,"")</f>
        <v>240</v>
      </c>
      <c r="C224" s="94" t="str">
        <f>IF([1]CICyg!C252&lt;&gt;"",[1]CICyg!C252,"")</f>
        <v>20/08/2020</v>
      </c>
      <c r="D224" s="95">
        <f>IF([1]CICyg!D252&lt;&gt;"",[1]CICyg!D252,"")</f>
        <v>0.95694444444444438</v>
      </c>
      <c r="E224" s="93">
        <f>IF([1]CICyg!E252&lt;&gt;"",[1]CICyg!E252,"")</f>
        <v>2459082.4750999999</v>
      </c>
      <c r="F224" s="93" t="str">
        <f>IF([1]CICyg!F252&lt;&gt;"",[1]CICyg!F252,"")</f>
        <v>PAD</v>
      </c>
      <c r="G224" s="93" t="str">
        <f>IF([1]CICyg!G252&lt;&gt;"",[1]CICyg!G252,"")</f>
        <v>KOL-SK</v>
      </c>
      <c r="H224" s="93" t="str">
        <f>IF([1]CICyg!H252&lt;&gt;"",[1]CICyg!H252,"")</f>
        <v>C11+LISA+Atik 460EX</v>
      </c>
      <c r="I224" s="93">
        <f>IF([1]CICyg!I252&lt;&gt;"",[1]CICyg!I252,"")</f>
        <v>1018</v>
      </c>
      <c r="J224" s="93"/>
      <c r="K224" s="93"/>
      <c r="L224" s="1">
        <f t="shared" si="9"/>
        <v>0.19943206840000371</v>
      </c>
      <c r="M224" s="93">
        <f t="shared" si="10"/>
        <v>9082.4750999999233</v>
      </c>
      <c r="N224" s="96">
        <f t="shared" si="11"/>
        <v>10</v>
      </c>
    </row>
    <row r="225" spans="2:14">
      <c r="B225" s="93">
        <f>IF([1]CICyg!B253&lt;&gt;"",[1]CICyg!B253,"")</f>
        <v>241</v>
      </c>
      <c r="C225" s="94" t="str">
        <f>IF([1]CICyg!C253&lt;&gt;"",[1]CICyg!C253,"")</f>
        <v>17/09/2020</v>
      </c>
      <c r="D225" s="95">
        <f>IF([1]CICyg!D253&lt;&gt;"",[1]CICyg!D253,"")</f>
        <v>0.90833333333333333</v>
      </c>
      <c r="E225" s="93">
        <f>IF([1]CICyg!E253&lt;&gt;"",[1]CICyg!E253,"")</f>
        <v>2459110.4303000001</v>
      </c>
      <c r="F225" s="93" t="str">
        <f>IF([1]CICyg!F253&lt;&gt;"",[1]CICyg!F253,"")</f>
        <v>DBO</v>
      </c>
      <c r="G225" s="93" t="str">
        <f>IF([1]CICyg!G253&lt;&gt;"",[1]CICyg!G253,"")</f>
        <v>WCO-UK</v>
      </c>
      <c r="H225" s="93" t="str">
        <f>IF([1]CICyg!H253&lt;&gt;"",[1]CICyg!H253,"")</f>
        <v>C11 + LISA + SXVR-H694</v>
      </c>
      <c r="I225" s="93">
        <f>IF([1]CICyg!I253&lt;&gt;"",[1]CICyg!I253,"")</f>
        <v>1163</v>
      </c>
      <c r="J225" s="93"/>
      <c r="K225" s="93"/>
      <c r="L225" s="1">
        <f t="shared" si="9"/>
        <v>0.23217416256749246</v>
      </c>
      <c r="M225" s="93">
        <f t="shared" si="10"/>
        <v>9110.4303000001237</v>
      </c>
      <c r="N225" s="96">
        <f t="shared" si="11"/>
        <v>10</v>
      </c>
    </row>
    <row r="226" spans="2:14">
      <c r="B226" s="93">
        <f>IF([1]CICyg!B254&lt;&gt;"",[1]CICyg!B254,"")</f>
        <v>242</v>
      </c>
      <c r="C226" s="94" t="str">
        <f>IF([1]CICyg!C254&lt;&gt;"",[1]CICyg!C254,"")</f>
        <v>30/09/2020</v>
      </c>
      <c r="D226" s="95">
        <f>IF([1]CICyg!D254&lt;&gt;"",[1]CICyg!D254,"")</f>
        <v>0.82847222222222217</v>
      </c>
      <c r="E226" s="93">
        <f>IF([1]CICyg!E254&lt;&gt;"",[1]CICyg!E254,"")</f>
        <v>2459123.3709</v>
      </c>
      <c r="F226" s="93" t="str">
        <f>IF([1]CICyg!F254&lt;&gt;"",[1]CICyg!F254,"")</f>
        <v>JGF</v>
      </c>
      <c r="G226" s="93" t="str">
        <f>IF([1]CICyg!G254&lt;&gt;"",[1]CICyg!G254,"")</f>
        <v>SMM-SP</v>
      </c>
      <c r="H226" s="93" t="str">
        <f>IF([1]CICyg!H254&lt;&gt;"",[1]CICyg!H254,"")</f>
        <v>16 REMOT LINX 460EX</v>
      </c>
      <c r="I226" s="93">
        <f>IF([1]CICyg!I254&lt;&gt;"",[1]CICyg!I254,"")</f>
        <v>9500</v>
      </c>
      <c r="L226" s="1">
        <f t="shared" si="9"/>
        <v>0.24733063949400247</v>
      </c>
      <c r="M226" s="93">
        <f t="shared" si="10"/>
        <v>9123.3708999999799</v>
      </c>
      <c r="N226" s="96">
        <f t="shared" si="11"/>
        <v>10</v>
      </c>
    </row>
    <row r="227" spans="2:14">
      <c r="B227" s="93">
        <f>IF([1]CICyg!B255&lt;&gt;"",[1]CICyg!B255,"")</f>
        <v>243</v>
      </c>
      <c r="C227" s="94">
        <f>IF([1]CICyg!C255&lt;&gt;"",[1]CICyg!C255,"")</f>
        <v>44117</v>
      </c>
      <c r="D227" s="95">
        <f>IF([1]CICyg!D255&lt;&gt;"",[1]CICyg!D255,"")</f>
        <v>0.84583333333333333</v>
      </c>
      <c r="E227" s="93">
        <f>IF([1]CICyg!E255&lt;&gt;"",[1]CICyg!E255,"")</f>
        <v>2459136.3881000001</v>
      </c>
      <c r="F227" s="93" t="str">
        <f>IF([1]CICyg!F255&lt;&gt;"",[1]CICyg!F255,"")</f>
        <v>JGF</v>
      </c>
      <c r="G227" s="93" t="str">
        <f>IF([1]CICyg!G255&lt;&gt;"",[1]CICyg!G255,"")</f>
        <v>SMM-SP</v>
      </c>
      <c r="H227" s="93" t="str">
        <f>IF([1]CICyg!H255&lt;&gt;"",[1]CICyg!H255,"")</f>
        <v>16 REMOT LINX 460EX</v>
      </c>
      <c r="I227" s="93">
        <f>IF([1]CICyg!I255&lt;&gt;"",[1]CICyg!I255,"")</f>
        <v>9500</v>
      </c>
      <c r="L227" s="1">
        <f t="shared" si="9"/>
        <v>0.26257683298208079</v>
      </c>
      <c r="M227" s="93">
        <f t="shared" si="10"/>
        <v>9136.3881000000983</v>
      </c>
      <c r="N227" s="96">
        <f t="shared" si="11"/>
        <v>10</v>
      </c>
    </row>
    <row r="228" spans="2:14">
      <c r="B228" s="93">
        <f>IF([1]CICyg!B256&lt;&gt;"",[1]CICyg!B256,"")</f>
        <v>244</v>
      </c>
      <c r="C228" s="94">
        <f>IF([1]CICyg!C256&lt;&gt;"",[1]CICyg!C256,"")</f>
        <v>44131</v>
      </c>
      <c r="D228" s="95">
        <f>IF([1]CICyg!D256&lt;&gt;"",[1]CICyg!D256,"")</f>
        <v>0.77222222222222225</v>
      </c>
      <c r="E228" s="93">
        <f>IF([1]CICyg!E256&lt;&gt;"",[1]CICyg!E256,"")</f>
        <v>2459150.2990000001</v>
      </c>
      <c r="F228" s="93" t="str">
        <f>IF([1]CICyg!F256&lt;&gt;"",[1]CICyg!F256,"")</f>
        <v>PAD</v>
      </c>
      <c r="G228" s="93" t="str">
        <f>IF([1]CICyg!G256&lt;&gt;"",[1]CICyg!G256,"")</f>
        <v>KOL-SK</v>
      </c>
      <c r="H228" s="93" t="str">
        <f>IF([1]CICyg!H256&lt;&gt;"",[1]CICyg!H256,"")</f>
        <v>C11+LISA+Atik 460EX</v>
      </c>
      <c r="I228" s="93">
        <f>IF([1]CICyg!I256&lt;&gt;"",[1]CICyg!I256,"")</f>
        <v>899</v>
      </c>
      <c r="L228" s="1">
        <f t="shared" si="9"/>
        <v>0.27886975872583264</v>
      </c>
      <c r="M228" s="93">
        <f t="shared" si="10"/>
        <v>9150.2990000001155</v>
      </c>
      <c r="N228" s="96">
        <f t="shared" si="11"/>
        <v>10</v>
      </c>
    </row>
    <row r="229" spans="2:14">
      <c r="B229" s="93">
        <f>IF([1]CICyg!B257&lt;&gt;"",[1]CICyg!B257,"")</f>
        <v>245</v>
      </c>
      <c r="C229" s="94">
        <f>IF([1]CICyg!C257&lt;&gt;"",[1]CICyg!C257,"")</f>
        <v>44136</v>
      </c>
      <c r="D229" s="95">
        <f>IF([1]CICyg!D257&lt;&gt;"",[1]CICyg!D257,"")</f>
        <v>0.13055555555555556</v>
      </c>
      <c r="E229" s="93">
        <f>IF([1]CICyg!E257&lt;&gt;"",[1]CICyg!E257,"")</f>
        <v>2459154.6466999999</v>
      </c>
      <c r="F229" s="93" t="str">
        <f>IF([1]CICyg!F257&lt;&gt;"",[1]CICyg!F257,"")</f>
        <v>CUR</v>
      </c>
      <c r="G229" s="93" t="str">
        <f>IF([1]CICyg!G257&lt;&gt;"",[1]CICyg!G257,"")</f>
        <v>YGU-US</v>
      </c>
      <c r="H229" s="93" t="str">
        <f>IF([1]CICyg!H257&lt;&gt;"",[1]CICyg!H257,"")</f>
        <v>YG ALPY</v>
      </c>
      <c r="I229" s="93">
        <f>IF([1]CICyg!I257&lt;&gt;"",[1]CICyg!I257,"")</f>
        <v>574</v>
      </c>
      <c r="L229" s="1">
        <f t="shared" si="9"/>
        <v>0.2839619348792759</v>
      </c>
      <c r="M229" s="93">
        <f t="shared" si="10"/>
        <v>9154.6466999999247</v>
      </c>
      <c r="N229" s="96">
        <f t="shared" si="11"/>
        <v>10</v>
      </c>
    </row>
    <row r="230" spans="2:14">
      <c r="B230" s="93">
        <f>IF([1]CICyg!B258&lt;&gt;"",[1]CICyg!B258,"")</f>
        <v>246</v>
      </c>
      <c r="C230" s="94">
        <f>IF([1]CICyg!C258&lt;&gt;"",[1]CICyg!C258,"")</f>
        <v>44158</v>
      </c>
      <c r="D230" s="95">
        <f>IF([1]CICyg!D258&lt;&gt;"",[1]CICyg!D258,"")</f>
        <v>0.82847222222222217</v>
      </c>
      <c r="E230" s="93">
        <f>IF([1]CICyg!E258&lt;&gt;"",[1]CICyg!E258,"")</f>
        <v>2459177.3549000002</v>
      </c>
      <c r="F230" s="93" t="str">
        <f>IF([1]CICyg!F258&lt;&gt;"",[1]CICyg!F258,"")</f>
        <v>DBO</v>
      </c>
      <c r="G230" s="93" t="str">
        <f>IF([1]CICyg!G258&lt;&gt;"",[1]CICyg!G258,"")</f>
        <v>WCO-UK</v>
      </c>
      <c r="H230" s="93" t="str">
        <f>IF([1]CICyg!H258&lt;&gt;"",[1]CICyg!H258,"")</f>
        <v>C11 + LISA + SXVR-H694</v>
      </c>
      <c r="I230" s="93">
        <f>IF([1]CICyg!I258&lt;&gt;"",[1]CICyg!I258,"")</f>
        <v>936</v>
      </c>
      <c r="L230" s="1">
        <f t="shared" si="9"/>
        <v>0.31055856172423546</v>
      </c>
      <c r="M230" s="93">
        <f t="shared" si="10"/>
        <v>9177.3549000001512</v>
      </c>
      <c r="N230" s="96">
        <f t="shared" si="11"/>
        <v>10</v>
      </c>
    </row>
    <row r="231" spans="2:14">
      <c r="B231" s="93">
        <f>IF([1]CICyg!B259&lt;&gt;"",[1]CICyg!B259,"")</f>
        <v>247</v>
      </c>
      <c r="C231" s="94">
        <f>IF([1]CICyg!C259&lt;&gt;"",[1]CICyg!C259,"")</f>
        <v>44156</v>
      </c>
      <c r="D231" s="95">
        <f>IF([1]CICyg!D259&lt;&gt;"",[1]CICyg!D259,"")</f>
        <v>0.79722222222222217</v>
      </c>
      <c r="E231" s="93">
        <f>IF([1]CICyg!E259&lt;&gt;"",[1]CICyg!E259,"")</f>
        <v>2459175.3082536459</v>
      </c>
      <c r="F231" s="93" t="str">
        <f>IF([1]CICyg!F259&lt;&gt;"",[1]CICyg!F259,"")</f>
        <v>FBO</v>
      </c>
      <c r="G231" s="93" t="str">
        <f>IF([1]CICyg!G259&lt;&gt;"",[1]CICyg!G259,"")</f>
        <v>Saint-Jean-d'Illac</v>
      </c>
      <c r="H231" s="93" t="str">
        <f>IF([1]CICyg!H259&lt;&gt;"",[1]CICyg!H259,"")</f>
        <v>C8_LISA_ATIK414</v>
      </c>
      <c r="I231" s="93">
        <f>IF([1]CICyg!I259&lt;&gt;"",[1]CICyg!I259,"")</f>
        <v>1000</v>
      </c>
      <c r="L231" s="1">
        <f t="shared" si="9"/>
        <v>0.30816145894342739</v>
      </c>
      <c r="M231" s="93">
        <f t="shared" si="10"/>
        <v>9175.3082536458969</v>
      </c>
      <c r="N231" s="96">
        <f t="shared" si="11"/>
        <v>10</v>
      </c>
    </row>
  </sheetData>
  <sortState xmlns:xlrd2="http://schemas.microsoft.com/office/spreadsheetml/2017/richdata2" ref="B172:I180">
    <sortCondition ref="E172:E180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D89A0-52BF-4B67-8368-406E985856DA}">
  <dimension ref="B1:P62"/>
  <sheetViews>
    <sheetView topLeftCell="I22" workbookViewId="0">
      <selection activeCell="L41" sqref="L41"/>
    </sheetView>
  </sheetViews>
  <sheetFormatPr baseColWidth="10" defaultRowHeight="15"/>
  <sheetData>
    <row r="1" spans="2:16">
      <c r="B1">
        <v>81</v>
      </c>
      <c r="C1">
        <v>42249</v>
      </c>
      <c r="D1">
        <v>0.84321759259259255</v>
      </c>
      <c r="E1">
        <v>2457268.3711999999</v>
      </c>
      <c r="F1" t="s">
        <v>59</v>
      </c>
      <c r="G1">
        <v>11000</v>
      </c>
      <c r="H1" t="s">
        <v>1953</v>
      </c>
      <c r="I1">
        <v>7.4691028343799815E-2</v>
      </c>
      <c r="K1">
        <v>7.4691028343799815E-2</v>
      </c>
      <c r="L1">
        <v>17</v>
      </c>
      <c r="M1">
        <v>1.0561021318657993E-3</v>
      </c>
      <c r="N1">
        <v>18</v>
      </c>
      <c r="O1">
        <v>0.18446802529854622</v>
      </c>
      <c r="P1">
        <v>19</v>
      </c>
    </row>
    <row r="2" spans="2:16">
      <c r="B2">
        <v>83</v>
      </c>
      <c r="C2">
        <v>42256</v>
      </c>
      <c r="D2">
        <v>0.87930555555555545</v>
      </c>
      <c r="E2">
        <v>2457275.4073000001</v>
      </c>
      <c r="F2" t="s">
        <v>85</v>
      </c>
      <c r="G2">
        <v>11000</v>
      </c>
      <c r="H2" t="s">
        <v>1953</v>
      </c>
      <c r="I2">
        <v>8.2931951276737692E-2</v>
      </c>
      <c r="K2">
        <v>8.2931951276737692E-2</v>
      </c>
      <c r="L2">
        <v>17</v>
      </c>
      <c r="M2">
        <v>2.6814359334807136E-2</v>
      </c>
      <c r="N2">
        <v>18</v>
      </c>
      <c r="O2">
        <v>0.24733063949400247</v>
      </c>
      <c r="P2">
        <v>19</v>
      </c>
    </row>
    <row r="3" spans="2:16">
      <c r="B3">
        <v>84</v>
      </c>
      <c r="C3">
        <v>42264</v>
      </c>
      <c r="D3">
        <v>0.7914699074074073</v>
      </c>
      <c r="E3">
        <v>2457283.3333000001</v>
      </c>
      <c r="F3" t="s">
        <v>59</v>
      </c>
      <c r="G3">
        <v>11000</v>
      </c>
      <c r="H3" t="s">
        <v>1953</v>
      </c>
      <c r="I3">
        <v>9.2215155774251656E-2</v>
      </c>
      <c r="K3">
        <v>9.2215155774251656E-2</v>
      </c>
      <c r="L3">
        <v>17</v>
      </c>
      <c r="M3">
        <v>3.499718903744764E-2</v>
      </c>
      <c r="N3">
        <v>18</v>
      </c>
      <c r="O3">
        <v>0.26257683298208079</v>
      </c>
      <c r="P3">
        <v>19</v>
      </c>
    </row>
    <row r="4" spans="2:16">
      <c r="B4">
        <v>87</v>
      </c>
      <c r="C4">
        <v>42274</v>
      </c>
      <c r="D4">
        <v>0.79403935185185182</v>
      </c>
      <c r="E4">
        <v>2457293.3262</v>
      </c>
      <c r="F4" t="s">
        <v>59</v>
      </c>
      <c r="G4">
        <v>11000</v>
      </c>
      <c r="H4" t="s">
        <v>1953</v>
      </c>
      <c r="I4">
        <v>0.10391918482081408</v>
      </c>
      <c r="K4">
        <v>0.10391918482081408</v>
      </c>
      <c r="L4">
        <v>17</v>
      </c>
      <c r="M4">
        <v>3.6233661279084117E-2</v>
      </c>
      <c r="N4">
        <v>18</v>
      </c>
    </row>
    <row r="5" spans="2:16">
      <c r="B5">
        <v>89</v>
      </c>
      <c r="C5">
        <v>42303</v>
      </c>
      <c r="D5">
        <v>0.82020833333333332</v>
      </c>
      <c r="E5">
        <v>2457322.3423000001</v>
      </c>
      <c r="F5" t="s">
        <v>59</v>
      </c>
      <c r="G5">
        <v>11000</v>
      </c>
      <c r="H5" t="s">
        <v>1953</v>
      </c>
      <c r="I5">
        <v>0.1379038416492584</v>
      </c>
      <c r="K5">
        <v>0.1379038416492584</v>
      </c>
      <c r="L5">
        <v>17</v>
      </c>
      <c r="M5">
        <v>4.0873506675833227E-2</v>
      </c>
      <c r="N5">
        <v>18</v>
      </c>
    </row>
    <row r="6" spans="2:16">
      <c r="B6">
        <v>90</v>
      </c>
      <c r="C6">
        <v>42305</v>
      </c>
      <c r="D6">
        <v>0.76947916666666671</v>
      </c>
      <c r="E6">
        <v>2457324.3210999998</v>
      </c>
      <c r="F6" t="s">
        <v>59</v>
      </c>
      <c r="G6">
        <v>11000</v>
      </c>
      <c r="H6" t="s">
        <v>1953</v>
      </c>
      <c r="I6">
        <v>0.14022148044018223</v>
      </c>
      <c r="K6">
        <v>0.14022148044018223</v>
      </c>
      <c r="L6">
        <v>17</v>
      </c>
      <c r="M6">
        <v>4.7859100491841389E-2</v>
      </c>
      <c r="N6">
        <v>18</v>
      </c>
    </row>
    <row r="7" spans="2:16">
      <c r="B7">
        <v>93</v>
      </c>
      <c r="C7">
        <v>42324</v>
      </c>
      <c r="D7">
        <v>0.97401620370370379</v>
      </c>
      <c r="E7">
        <v>2457343.5162</v>
      </c>
      <c r="F7" t="s">
        <v>64</v>
      </c>
      <c r="G7">
        <v>9000</v>
      </c>
      <c r="H7" t="s">
        <v>1953</v>
      </c>
      <c r="I7">
        <v>0.16270344342932219</v>
      </c>
      <c r="K7">
        <v>0.16270344342932219</v>
      </c>
      <c r="L7">
        <v>17</v>
      </c>
      <c r="M7">
        <v>0.13506898571067083</v>
      </c>
      <c r="N7">
        <v>18</v>
      </c>
    </row>
    <row r="8" spans="2:16">
      <c r="B8">
        <v>95</v>
      </c>
      <c r="C8">
        <v>42334</v>
      </c>
      <c r="D8">
        <v>0.77498842592592598</v>
      </c>
      <c r="E8">
        <v>2457353.3050000002</v>
      </c>
      <c r="F8" t="s">
        <v>59</v>
      </c>
      <c r="G8">
        <v>11000</v>
      </c>
      <c r="H8" t="s">
        <v>1953</v>
      </c>
      <c r="I8">
        <v>0.17416842351858719</v>
      </c>
      <c r="K8">
        <v>0.17416842351858719</v>
      </c>
      <c r="L8">
        <v>17</v>
      </c>
      <c r="M8">
        <v>0.16315050363085959</v>
      </c>
      <c r="N8">
        <v>18</v>
      </c>
    </row>
    <row r="9" spans="2:16">
      <c r="B9">
        <v>98</v>
      </c>
      <c r="C9">
        <v>42350</v>
      </c>
      <c r="D9">
        <v>0.74234953703703699</v>
      </c>
      <c r="E9">
        <v>2457369.2683000001</v>
      </c>
      <c r="F9" t="s">
        <v>59</v>
      </c>
      <c r="G9">
        <v>11000</v>
      </c>
      <c r="H9" t="s">
        <v>1953</v>
      </c>
      <c r="I9">
        <v>0.1928651909113519</v>
      </c>
      <c r="K9">
        <v>0.1928651909113519</v>
      </c>
      <c r="L9">
        <v>17</v>
      </c>
      <c r="M9">
        <v>0.19939587725460584</v>
      </c>
      <c r="N9">
        <v>18</v>
      </c>
    </row>
    <row r="10" spans="2:16">
      <c r="B10">
        <v>99</v>
      </c>
      <c r="C10">
        <v>42364</v>
      </c>
      <c r="D10">
        <v>0.71234953703703707</v>
      </c>
      <c r="E10">
        <v>2457383.2412</v>
      </c>
      <c r="F10" t="s">
        <v>59</v>
      </c>
      <c r="G10">
        <v>11000</v>
      </c>
      <c r="H10" t="s">
        <v>1953</v>
      </c>
      <c r="I10">
        <v>0.20923073319284313</v>
      </c>
      <c r="K10">
        <v>0.20923073319284313</v>
      </c>
      <c r="L10">
        <v>17</v>
      </c>
      <c r="M10">
        <v>0.28853701100983287</v>
      </c>
      <c r="N10">
        <v>18</v>
      </c>
    </row>
    <row r="11" spans="2:16">
      <c r="B11">
        <v>100</v>
      </c>
      <c r="C11">
        <v>42417</v>
      </c>
      <c r="D11">
        <v>0.20785879629629631</v>
      </c>
      <c r="E11">
        <v>2457435.7289999998</v>
      </c>
      <c r="F11" t="s">
        <v>59</v>
      </c>
      <c r="G11">
        <v>11000</v>
      </c>
      <c r="H11" t="s">
        <v>1953</v>
      </c>
      <c r="I11">
        <v>0.27070625439191787</v>
      </c>
      <c r="K11">
        <v>0.27070625439191787</v>
      </c>
      <c r="L11">
        <v>17</v>
      </c>
      <c r="M11">
        <v>0.29051475755468559</v>
      </c>
      <c r="N11">
        <v>18</v>
      </c>
    </row>
    <row r="12" spans="2:16">
      <c r="B12">
        <v>101</v>
      </c>
      <c r="C12">
        <v>42477</v>
      </c>
      <c r="D12">
        <v>5.7187500000000002E-2</v>
      </c>
      <c r="E12">
        <v>2457495.5713999998</v>
      </c>
      <c r="F12" t="s">
        <v>59</v>
      </c>
      <c r="G12">
        <v>11000</v>
      </c>
      <c r="H12" t="s">
        <v>1953</v>
      </c>
      <c r="I12">
        <v>0.34079573670623375</v>
      </c>
      <c r="K12">
        <v>0.34079573670623375</v>
      </c>
      <c r="L12">
        <v>17</v>
      </c>
      <c r="M12">
        <v>0.29991848208010197</v>
      </c>
      <c r="N12">
        <v>18</v>
      </c>
    </row>
    <row r="13" spans="2:16">
      <c r="B13">
        <v>103</v>
      </c>
      <c r="C13">
        <v>42491</v>
      </c>
      <c r="D13">
        <v>2.2662037037037036E-2</v>
      </c>
      <c r="E13">
        <v>2457509.5386999999</v>
      </c>
      <c r="F13" t="s">
        <v>59</v>
      </c>
      <c r="G13">
        <v>11000</v>
      </c>
      <c r="H13" t="s">
        <v>1953</v>
      </c>
      <c r="I13">
        <v>0.35715472007486326</v>
      </c>
      <c r="K13">
        <v>0.35715472007486326</v>
      </c>
      <c r="L13">
        <v>17</v>
      </c>
      <c r="M13">
        <v>0.31393640196761652</v>
      </c>
      <c r="N13">
        <v>18</v>
      </c>
    </row>
    <row r="14" spans="2:16">
      <c r="B14">
        <v>106</v>
      </c>
      <c r="C14">
        <v>42529</v>
      </c>
      <c r="D14">
        <v>0.97045138888888882</v>
      </c>
      <c r="E14">
        <v>2457548.4865000001</v>
      </c>
      <c r="F14" t="s">
        <v>59</v>
      </c>
      <c r="G14">
        <v>11000</v>
      </c>
      <c r="H14" t="s">
        <v>1953</v>
      </c>
      <c r="I14">
        <v>0.402771726399763</v>
      </c>
      <c r="K14">
        <v>0.402771726399763</v>
      </c>
      <c r="L14">
        <v>17</v>
      </c>
      <c r="M14">
        <v>0.32213949402672171</v>
      </c>
      <c r="N14">
        <v>18</v>
      </c>
    </row>
    <row r="15" spans="2:16">
      <c r="B15">
        <v>108</v>
      </c>
      <c r="C15">
        <v>42552</v>
      </c>
      <c r="D15">
        <v>0.17387731481481483</v>
      </c>
      <c r="E15">
        <v>2457570.6856999998</v>
      </c>
      <c r="F15" t="s">
        <v>64</v>
      </c>
      <c r="G15">
        <v>9000</v>
      </c>
      <c r="H15" t="s">
        <v>1953</v>
      </c>
      <c r="I15">
        <v>0.42877219489318108</v>
      </c>
      <c r="K15">
        <v>0.42877219489318108</v>
      </c>
      <c r="L15">
        <v>17</v>
      </c>
      <c r="M15">
        <v>0.34433380182726481</v>
      </c>
      <c r="N15">
        <v>18</v>
      </c>
    </row>
    <row r="16" spans="2:16">
      <c r="B16">
        <v>111</v>
      </c>
      <c r="C16">
        <v>42560</v>
      </c>
      <c r="D16">
        <v>0.92071759259259256</v>
      </c>
      <c r="E16">
        <v>2457579.4369999999</v>
      </c>
      <c r="F16" t="s">
        <v>59</v>
      </c>
      <c r="G16">
        <v>11000</v>
      </c>
      <c r="H16" t="s">
        <v>1953</v>
      </c>
      <c r="I16">
        <v>0.43902201920814932</v>
      </c>
      <c r="K16">
        <v>0.43902201920814932</v>
      </c>
      <c r="L16">
        <v>17</v>
      </c>
      <c r="M16">
        <v>0.34546814242220591</v>
      </c>
      <c r="N16">
        <v>18</v>
      </c>
    </row>
    <row r="17" spans="2:14">
      <c r="B17">
        <v>113</v>
      </c>
      <c r="C17">
        <v>42573</v>
      </c>
      <c r="D17">
        <v>0.93700231481481477</v>
      </c>
      <c r="E17">
        <v>2457592.4530000002</v>
      </c>
      <c r="F17" t="s">
        <v>59</v>
      </c>
      <c r="G17">
        <v>11000</v>
      </c>
      <c r="H17" t="s">
        <v>1953</v>
      </c>
      <c r="I17">
        <v>0.45426680721505264</v>
      </c>
      <c r="K17">
        <v>0.45426680721505264</v>
      </c>
      <c r="L17">
        <v>17</v>
      </c>
      <c r="M17">
        <v>0.41229597095340864</v>
      </c>
      <c r="N17">
        <v>18</v>
      </c>
    </row>
    <row r="18" spans="2:14">
      <c r="B18">
        <v>115</v>
      </c>
      <c r="C18">
        <v>42587</v>
      </c>
      <c r="D18">
        <v>0.98012731481481474</v>
      </c>
      <c r="E18">
        <v>2457606.4942000001</v>
      </c>
      <c r="F18" t="s">
        <v>59</v>
      </c>
      <c r="G18">
        <v>11000</v>
      </c>
      <c r="H18" t="s">
        <v>1953</v>
      </c>
      <c r="I18">
        <v>0.47071234481151691</v>
      </c>
      <c r="K18">
        <v>0.47071234481151691</v>
      </c>
      <c r="L18">
        <v>17</v>
      </c>
      <c r="M18">
        <v>0.42037983134198953</v>
      </c>
      <c r="N18">
        <v>18</v>
      </c>
    </row>
    <row r="19" spans="2:14">
      <c r="B19">
        <v>116</v>
      </c>
      <c r="C19">
        <v>42604</v>
      </c>
      <c r="D19">
        <v>0.93077546296296287</v>
      </c>
      <c r="E19">
        <v>2457623.4589</v>
      </c>
      <c r="F19" t="s">
        <v>59</v>
      </c>
      <c r="G19">
        <v>11000</v>
      </c>
      <c r="H19" t="s">
        <v>1953</v>
      </c>
      <c r="I19">
        <v>0.4905819864136447</v>
      </c>
      <c r="K19">
        <v>0.4905819864136447</v>
      </c>
      <c r="L19">
        <v>17</v>
      </c>
      <c r="M19">
        <v>0.46606020145212312</v>
      </c>
      <c r="N19">
        <v>18</v>
      </c>
    </row>
    <row r="20" spans="2:14">
      <c r="B20">
        <v>120</v>
      </c>
      <c r="C20">
        <v>42620</v>
      </c>
      <c r="D20">
        <v>0.89534722222222218</v>
      </c>
      <c r="E20">
        <v>2457639.4166999999</v>
      </c>
      <c r="F20" t="s">
        <v>59</v>
      </c>
      <c r="G20">
        <v>11000</v>
      </c>
      <c r="H20" t="s">
        <v>1953</v>
      </c>
      <c r="I20">
        <v>0.50927231201680101</v>
      </c>
      <c r="K20">
        <v>0.50927231201680101</v>
      </c>
      <c r="L20">
        <v>17</v>
      </c>
      <c r="M20">
        <v>0.47419910986161184</v>
      </c>
      <c r="N20">
        <v>18</v>
      </c>
    </row>
    <row r="21" spans="2:14">
      <c r="B21">
        <v>122</v>
      </c>
      <c r="C21">
        <v>42638</v>
      </c>
      <c r="D21">
        <v>0.85206018518518523</v>
      </c>
      <c r="E21">
        <v>2457657.3697000002</v>
      </c>
      <c r="F21" t="s">
        <v>59</v>
      </c>
      <c r="G21">
        <v>11000</v>
      </c>
      <c r="H21" t="s">
        <v>1953</v>
      </c>
      <c r="I21">
        <v>0.53029948465701082</v>
      </c>
      <c r="K21">
        <v>0.53029948465701082</v>
      </c>
      <c r="L21">
        <v>17</v>
      </c>
      <c r="M21">
        <v>0.61751546029494264</v>
      </c>
      <c r="N21">
        <v>18</v>
      </c>
    </row>
    <row r="22" spans="2:14">
      <c r="B22">
        <v>124</v>
      </c>
      <c r="C22">
        <v>42645</v>
      </c>
      <c r="D22">
        <v>0.8096875</v>
      </c>
      <c r="E22">
        <v>2457664.3308000001</v>
      </c>
      <c r="F22" t="s">
        <v>59</v>
      </c>
      <c r="G22">
        <v>11000</v>
      </c>
      <c r="H22" t="s">
        <v>1953</v>
      </c>
      <c r="I22">
        <v>0.53845256500364513</v>
      </c>
      <c r="K22">
        <v>0.53845256500364513</v>
      </c>
      <c r="L22">
        <v>17</v>
      </c>
      <c r="M22">
        <v>0.72061267275687158</v>
      </c>
      <c r="N22">
        <v>18</v>
      </c>
    </row>
    <row r="23" spans="2:14">
      <c r="B23">
        <v>128</v>
      </c>
      <c r="C23">
        <v>42672</v>
      </c>
      <c r="D23">
        <v>0.7419675925925926</v>
      </c>
      <c r="E23">
        <v>2457691.2699000002</v>
      </c>
      <c r="F23" t="s">
        <v>59</v>
      </c>
      <c r="G23">
        <v>11000</v>
      </c>
      <c r="H23" t="s">
        <v>1953</v>
      </c>
      <c r="I23">
        <v>0.57000456781469921</v>
      </c>
      <c r="K23">
        <v>0.57000456781469921</v>
      </c>
      <c r="L23">
        <v>17</v>
      </c>
      <c r="M23">
        <v>0.81510787069569446</v>
      </c>
      <c r="N23">
        <v>18</v>
      </c>
    </row>
    <row r="24" spans="2:14">
      <c r="B24">
        <v>130</v>
      </c>
      <c r="C24">
        <v>42704</v>
      </c>
      <c r="D24">
        <v>0.77263888888888888</v>
      </c>
      <c r="E24">
        <v>2457723.2936</v>
      </c>
      <c r="F24" t="s">
        <v>59</v>
      </c>
      <c r="G24">
        <v>11000</v>
      </c>
      <c r="H24" t="s">
        <v>1953</v>
      </c>
      <c r="I24">
        <v>0.60751182946823334</v>
      </c>
      <c r="K24">
        <v>0.60751182946823334</v>
      </c>
      <c r="L24">
        <v>17</v>
      </c>
    </row>
    <row r="25" spans="2:14">
      <c r="B25">
        <v>131</v>
      </c>
      <c r="C25">
        <v>42819</v>
      </c>
      <c r="D25">
        <v>0.12638888888888888</v>
      </c>
      <c r="E25">
        <v>2457837.6518000001</v>
      </c>
      <c r="F25" t="s">
        <v>59</v>
      </c>
      <c r="G25">
        <v>11000</v>
      </c>
      <c r="H25" t="s">
        <v>1953</v>
      </c>
      <c r="I25">
        <v>0.74145209650984967</v>
      </c>
      <c r="K25">
        <v>0.74145209650984967</v>
      </c>
      <c r="L25">
        <v>17</v>
      </c>
    </row>
    <row r="26" spans="2:14">
      <c r="B26">
        <v>132</v>
      </c>
      <c r="C26">
        <v>42848</v>
      </c>
      <c r="D26">
        <v>4.5682870370370367E-2</v>
      </c>
      <c r="E26">
        <v>2457866.5671000001</v>
      </c>
      <c r="F26" t="s">
        <v>59</v>
      </c>
      <c r="G26">
        <v>11000</v>
      </c>
      <c r="H26" t="s">
        <v>1953</v>
      </c>
      <c r="I26">
        <v>0.77531869290243804</v>
      </c>
      <c r="K26">
        <v>0.77531869290243804</v>
      </c>
      <c r="L26">
        <v>17</v>
      </c>
    </row>
    <row r="27" spans="2:14">
      <c r="B27">
        <v>133</v>
      </c>
      <c r="C27">
        <v>42848</v>
      </c>
      <c r="D27">
        <v>0.27824074074074073</v>
      </c>
      <c r="E27">
        <v>2457866.8029</v>
      </c>
      <c r="F27" t="s">
        <v>64</v>
      </c>
      <c r="G27">
        <v>9000</v>
      </c>
      <c r="H27" t="s">
        <v>1953</v>
      </c>
      <c r="I27">
        <v>0.77559486999298599</v>
      </c>
      <c r="K27">
        <v>0.77559486999298599</v>
      </c>
      <c r="L27">
        <v>17</v>
      </c>
    </row>
    <row r="28" spans="2:14">
      <c r="B28">
        <v>136</v>
      </c>
      <c r="C28">
        <v>42881</v>
      </c>
      <c r="D28">
        <v>0.96611111111111114</v>
      </c>
      <c r="E28">
        <v>2457900.4942000001</v>
      </c>
      <c r="F28" t="s">
        <v>59</v>
      </c>
      <c r="G28">
        <v>11000</v>
      </c>
      <c r="H28" t="s">
        <v>1953</v>
      </c>
      <c r="I28">
        <v>0.81505528226759694</v>
      </c>
      <c r="K28">
        <v>0.81505528226759694</v>
      </c>
      <c r="L28">
        <v>17</v>
      </c>
    </row>
    <row r="29" spans="2:14">
      <c r="B29">
        <v>138</v>
      </c>
      <c r="C29">
        <v>42897</v>
      </c>
      <c r="D29">
        <v>4.0219907407407406E-2</v>
      </c>
      <c r="E29">
        <v>2457915.5613000002</v>
      </c>
      <c r="F29" t="s">
        <v>59</v>
      </c>
      <c r="G29">
        <v>11000</v>
      </c>
      <c r="H29" t="s">
        <v>1953</v>
      </c>
      <c r="I29">
        <v>0.83270238931854834</v>
      </c>
      <c r="K29">
        <v>0.83270238931854834</v>
      </c>
      <c r="L29">
        <v>17</v>
      </c>
    </row>
    <row r="30" spans="2:14">
      <c r="B30">
        <v>141</v>
      </c>
      <c r="C30">
        <v>42936</v>
      </c>
      <c r="D30">
        <v>0.1095486111111111</v>
      </c>
      <c r="E30">
        <v>2457954.6798999999</v>
      </c>
      <c r="F30" t="s">
        <v>64</v>
      </c>
      <c r="G30">
        <v>13000</v>
      </c>
      <c r="H30" t="s">
        <v>1953</v>
      </c>
      <c r="I30">
        <v>0.87851944249223735</v>
      </c>
      <c r="K30">
        <v>0.87851944249223735</v>
      </c>
      <c r="L30">
        <v>17</v>
      </c>
    </row>
    <row r="31" spans="2:14">
      <c r="B31">
        <v>145</v>
      </c>
      <c r="C31">
        <v>42952</v>
      </c>
      <c r="D31">
        <v>0.90690972222222221</v>
      </c>
      <c r="E31">
        <v>2457971.4314000001</v>
      </c>
      <c r="F31" t="s">
        <v>59</v>
      </c>
      <c r="G31">
        <v>11000</v>
      </c>
      <c r="H31" t="s">
        <v>1953</v>
      </c>
      <c r="I31">
        <v>0.89813937690339429</v>
      </c>
      <c r="K31">
        <v>0.89813937690339429</v>
      </c>
      <c r="L31">
        <v>17</v>
      </c>
    </row>
    <row r="32" spans="2:14">
      <c r="B32">
        <v>147</v>
      </c>
      <c r="C32">
        <v>42979</v>
      </c>
      <c r="D32">
        <v>0.87216435185185182</v>
      </c>
      <c r="E32">
        <v>2457998.3966000001</v>
      </c>
      <c r="F32" t="s">
        <v>59</v>
      </c>
      <c r="G32">
        <v>11000</v>
      </c>
      <c r="H32" t="s">
        <v>1953</v>
      </c>
      <c r="I32">
        <v>0.92972194893429005</v>
      </c>
      <c r="K32">
        <v>0.92972194893429005</v>
      </c>
      <c r="L32">
        <v>17</v>
      </c>
    </row>
    <row r="33" spans="2:12">
      <c r="B33">
        <v>149</v>
      </c>
      <c r="C33">
        <v>42995</v>
      </c>
      <c r="D33">
        <v>0.83267361111111116</v>
      </c>
      <c r="E33">
        <v>2458014.3572</v>
      </c>
      <c r="F33" t="s">
        <v>59</v>
      </c>
      <c r="G33">
        <v>11000</v>
      </c>
      <c r="H33" t="s">
        <v>1953</v>
      </c>
      <c r="I33">
        <v>0.94841555399387545</v>
      </c>
      <c r="K33">
        <v>0.94841555399387545</v>
      </c>
      <c r="L33">
        <v>17</v>
      </c>
    </row>
    <row r="34" spans="2:12">
      <c r="B34">
        <v>153</v>
      </c>
      <c r="C34">
        <v>43013</v>
      </c>
      <c r="D34">
        <v>0.84166666666666667</v>
      </c>
      <c r="E34">
        <v>2458032.3629000001</v>
      </c>
      <c r="F34" t="s">
        <v>59</v>
      </c>
      <c r="G34">
        <v>11000</v>
      </c>
      <c r="H34" t="s">
        <v>1953</v>
      </c>
      <c r="I34">
        <v>0.96950445069110458</v>
      </c>
      <c r="K34">
        <v>0.96950445069110458</v>
      </c>
      <c r="L34">
        <v>17</v>
      </c>
    </row>
    <row r="35" spans="2:12">
      <c r="B35">
        <v>155</v>
      </c>
      <c r="C35">
        <v>43021</v>
      </c>
      <c r="D35">
        <v>0.15379629629629629</v>
      </c>
      <c r="E35">
        <v>2458039.6795000001</v>
      </c>
      <c r="F35" t="s">
        <v>1954</v>
      </c>
      <c r="G35">
        <v>10776</v>
      </c>
      <c r="H35" t="s">
        <v>1953</v>
      </c>
      <c r="I35">
        <v>0.97807390489586155</v>
      </c>
      <c r="K35">
        <v>0.97807390489586155</v>
      </c>
      <c r="L35">
        <v>17</v>
      </c>
    </row>
    <row r="36" spans="2:12">
      <c r="B36">
        <v>158</v>
      </c>
      <c r="C36">
        <v>43022</v>
      </c>
      <c r="D36">
        <v>0.74215277777777777</v>
      </c>
      <c r="E36">
        <v>2458041.2722999998</v>
      </c>
      <c r="F36" t="s">
        <v>59</v>
      </c>
      <c r="G36">
        <v>11000</v>
      </c>
      <c r="H36" t="s">
        <v>1953</v>
      </c>
      <c r="I36">
        <v>0.97993944717713433</v>
      </c>
      <c r="K36">
        <v>0.97993944717713433</v>
      </c>
      <c r="L36">
        <v>17</v>
      </c>
    </row>
    <row r="37" spans="2:12">
      <c r="B37">
        <v>162</v>
      </c>
      <c r="C37">
        <v>43040</v>
      </c>
      <c r="D37">
        <v>0.77324074074074067</v>
      </c>
      <c r="E37">
        <v>2458059.3017000002</v>
      </c>
      <c r="F37" t="s">
        <v>59</v>
      </c>
      <c r="G37">
        <v>11000</v>
      </c>
      <c r="H37" t="s">
        <v>1953</v>
      </c>
      <c r="I37">
        <v>1.0561021318657993E-3</v>
      </c>
    </row>
    <row r="38" spans="2:12">
      <c r="B38">
        <v>165</v>
      </c>
      <c r="C38">
        <v>43062</v>
      </c>
      <c r="D38">
        <v>0.75225694444444446</v>
      </c>
      <c r="E38">
        <v>2458081.2941000001</v>
      </c>
      <c r="F38" t="s">
        <v>78</v>
      </c>
      <c r="G38">
        <v>9000</v>
      </c>
      <c r="H38" t="s">
        <v>1953</v>
      </c>
      <c r="I38">
        <v>2.6814359334807136E-2</v>
      </c>
    </row>
    <row r="39" spans="2:12">
      <c r="B39">
        <v>166</v>
      </c>
      <c r="C39">
        <v>43069</v>
      </c>
      <c r="D39">
        <v>0.72483796296296299</v>
      </c>
      <c r="E39">
        <v>2458088.2806000002</v>
      </c>
      <c r="F39" t="s">
        <v>78</v>
      </c>
      <c r="G39">
        <v>9000</v>
      </c>
      <c r="H39" t="s">
        <v>1953</v>
      </c>
      <c r="I39">
        <v>3.499718903744764E-2</v>
      </c>
    </row>
    <row r="40" spans="2:12">
      <c r="B40">
        <v>167</v>
      </c>
      <c r="C40">
        <v>43070</v>
      </c>
      <c r="D40">
        <v>0.80145833333333327</v>
      </c>
      <c r="E40">
        <v>2458089.3363000001</v>
      </c>
      <c r="F40" t="s">
        <v>78</v>
      </c>
      <c r="G40">
        <v>9000</v>
      </c>
      <c r="H40" t="s">
        <v>1953</v>
      </c>
      <c r="I40">
        <v>3.6233661279084117E-2</v>
      </c>
    </row>
    <row r="41" spans="2:12">
      <c r="B41">
        <v>168</v>
      </c>
      <c r="C41">
        <v>43074</v>
      </c>
      <c r="D41">
        <v>0.74903935185185189</v>
      </c>
      <c r="E41">
        <v>2458093.2977999998</v>
      </c>
      <c r="F41" t="s">
        <v>78</v>
      </c>
      <c r="G41">
        <v>9000</v>
      </c>
      <c r="H41" t="s">
        <v>1953</v>
      </c>
      <c r="I41">
        <v>4.0873506675833227E-2</v>
      </c>
    </row>
    <row r="42" spans="2:12">
      <c r="B42">
        <v>169</v>
      </c>
      <c r="C42">
        <v>43080</v>
      </c>
      <c r="D42">
        <v>0.72728009259259263</v>
      </c>
      <c r="E42">
        <v>2458099.2620999999</v>
      </c>
      <c r="F42" t="s">
        <v>78</v>
      </c>
      <c r="G42">
        <v>9000</v>
      </c>
      <c r="H42" t="s">
        <v>1953</v>
      </c>
      <c r="I42">
        <v>4.7859100491841389E-2</v>
      </c>
    </row>
    <row r="43" spans="2:12">
      <c r="B43">
        <v>170</v>
      </c>
      <c r="C43">
        <v>43155</v>
      </c>
      <c r="D43">
        <v>0.19638888888888886</v>
      </c>
      <c r="E43">
        <v>2458173.7218999998</v>
      </c>
      <c r="F43" t="s">
        <v>59</v>
      </c>
      <c r="G43">
        <v>11000</v>
      </c>
      <c r="H43" t="s">
        <v>1953</v>
      </c>
      <c r="I43">
        <v>0.13506898571067083</v>
      </c>
    </row>
    <row r="44" spans="2:12">
      <c r="B44">
        <v>171</v>
      </c>
      <c r="C44">
        <v>43179</v>
      </c>
      <c r="D44">
        <v>0.17656249999999998</v>
      </c>
      <c r="E44">
        <v>2458197.6979</v>
      </c>
      <c r="F44" t="s">
        <v>59</v>
      </c>
      <c r="G44">
        <v>11000</v>
      </c>
      <c r="H44" t="s">
        <v>1953</v>
      </c>
      <c r="I44">
        <v>0.16315050363085959</v>
      </c>
    </row>
    <row r="45" spans="2:12">
      <c r="B45">
        <v>172</v>
      </c>
      <c r="C45">
        <v>43210</v>
      </c>
      <c r="D45">
        <v>0.11586805555555556</v>
      </c>
      <c r="E45">
        <v>2458228.6442</v>
      </c>
      <c r="F45" t="s">
        <v>59</v>
      </c>
      <c r="G45">
        <v>9000</v>
      </c>
      <c r="H45" t="s">
        <v>1953</v>
      </c>
      <c r="I45">
        <v>0.19939587725460584</v>
      </c>
    </row>
    <row r="46" spans="2:12">
      <c r="B46">
        <v>177</v>
      </c>
      <c r="C46">
        <v>43286</v>
      </c>
      <c r="D46">
        <v>0.18893518518518518</v>
      </c>
      <c r="E46">
        <v>2458304.7529000002</v>
      </c>
      <c r="F46" t="s">
        <v>64</v>
      </c>
      <c r="G46">
        <v>14000</v>
      </c>
      <c r="H46" t="s">
        <v>1953</v>
      </c>
      <c r="I46">
        <v>0.28853701100983287</v>
      </c>
    </row>
    <row r="47" spans="2:12">
      <c r="B47">
        <v>178</v>
      </c>
      <c r="C47">
        <v>43287</v>
      </c>
      <c r="D47">
        <v>0.91281249999999992</v>
      </c>
      <c r="E47">
        <v>2458306.4415000002</v>
      </c>
      <c r="F47" t="s">
        <v>59</v>
      </c>
      <c r="G47">
        <v>11000</v>
      </c>
      <c r="H47" t="s">
        <v>1953</v>
      </c>
      <c r="I47">
        <v>0.29051475755468559</v>
      </c>
    </row>
    <row r="48" spans="2:12">
      <c r="B48">
        <v>181</v>
      </c>
      <c r="C48">
        <v>43295</v>
      </c>
      <c r="D48">
        <v>0.94184027777777779</v>
      </c>
      <c r="E48">
        <v>2458314.4704</v>
      </c>
      <c r="F48" t="s">
        <v>59</v>
      </c>
      <c r="G48">
        <v>11000</v>
      </c>
      <c r="H48" t="s">
        <v>1953</v>
      </c>
      <c r="I48">
        <v>0.29991848208010197</v>
      </c>
    </row>
    <row r="49" spans="2:9">
      <c r="B49">
        <v>182</v>
      </c>
      <c r="C49">
        <v>43307</v>
      </c>
      <c r="D49">
        <v>0.90407407407407403</v>
      </c>
      <c r="E49">
        <v>2458326.4389</v>
      </c>
      <c r="F49" t="s">
        <v>78</v>
      </c>
      <c r="G49">
        <v>9000</v>
      </c>
      <c r="H49" t="s">
        <v>1953</v>
      </c>
      <c r="I49">
        <v>0.31393640196761652</v>
      </c>
    </row>
    <row r="50" spans="2:9">
      <c r="B50">
        <v>184</v>
      </c>
      <c r="C50">
        <v>43314</v>
      </c>
      <c r="D50">
        <v>0.90599537037037037</v>
      </c>
      <c r="E50">
        <v>2458333.4427</v>
      </c>
      <c r="F50" t="s">
        <v>59</v>
      </c>
      <c r="G50">
        <v>11000</v>
      </c>
      <c r="H50" t="s">
        <v>1953</v>
      </c>
      <c r="I50">
        <v>0.32213949402672171</v>
      </c>
    </row>
    <row r="51" spans="2:9">
      <c r="B51">
        <v>189</v>
      </c>
      <c r="C51">
        <v>43333</v>
      </c>
      <c r="D51">
        <v>0.85043981481481479</v>
      </c>
      <c r="E51">
        <v>2458352.3922000001</v>
      </c>
      <c r="F51" t="s">
        <v>78</v>
      </c>
      <c r="G51">
        <v>9000</v>
      </c>
      <c r="H51" t="s">
        <v>1953</v>
      </c>
      <c r="I51">
        <v>0.34433380182726481</v>
      </c>
    </row>
    <row r="52" spans="2:9">
      <c r="B52">
        <v>190</v>
      </c>
      <c r="C52">
        <v>43334</v>
      </c>
      <c r="D52">
        <v>0.83929398148148149</v>
      </c>
      <c r="E52">
        <v>2458353.3607000001</v>
      </c>
      <c r="F52" t="s">
        <v>59</v>
      </c>
      <c r="G52">
        <v>11000</v>
      </c>
      <c r="H52" t="s">
        <v>1953</v>
      </c>
      <c r="I52">
        <v>0.34546814242220591</v>
      </c>
    </row>
    <row r="53" spans="2:9">
      <c r="B53">
        <v>195</v>
      </c>
      <c r="C53">
        <v>43391</v>
      </c>
      <c r="D53">
        <v>0.88324074074074066</v>
      </c>
      <c r="E53">
        <v>2458410.4183</v>
      </c>
      <c r="F53" t="s">
        <v>1955</v>
      </c>
      <c r="G53">
        <v>11000</v>
      </c>
      <c r="H53" t="s">
        <v>1953</v>
      </c>
      <c r="I53">
        <v>0.41229597095340864</v>
      </c>
    </row>
    <row r="54" spans="2:9">
      <c r="B54">
        <v>196</v>
      </c>
      <c r="C54">
        <v>43398</v>
      </c>
      <c r="D54">
        <v>0.76806712962962964</v>
      </c>
      <c r="E54">
        <v>2458417.3202999998</v>
      </c>
      <c r="F54" t="s">
        <v>78</v>
      </c>
      <c r="G54">
        <v>9000</v>
      </c>
      <c r="H54" t="s">
        <v>1953</v>
      </c>
      <c r="I54">
        <v>0.42037983134198953</v>
      </c>
    </row>
    <row r="55" spans="2:9">
      <c r="B55">
        <v>204</v>
      </c>
      <c r="C55">
        <v>43437</v>
      </c>
      <c r="D55">
        <v>0.79438657407407398</v>
      </c>
      <c r="E55">
        <v>2458456.3221999998</v>
      </c>
      <c r="F55" t="s">
        <v>78</v>
      </c>
      <c r="G55">
        <v>9000</v>
      </c>
      <c r="H55" t="s">
        <v>1953</v>
      </c>
      <c r="I55">
        <v>0.46606020145212312</v>
      </c>
    </row>
    <row r="56" spans="2:9">
      <c r="B56">
        <v>205</v>
      </c>
      <c r="C56">
        <v>43444</v>
      </c>
      <c r="D56">
        <v>0.72938657407407403</v>
      </c>
      <c r="E56">
        <v>2458463.2711999998</v>
      </c>
      <c r="F56" t="s">
        <v>78</v>
      </c>
      <c r="G56">
        <v>9000</v>
      </c>
      <c r="H56" t="s">
        <v>1953</v>
      </c>
      <c r="I56">
        <v>0.47419910986161184</v>
      </c>
    </row>
    <row r="57" spans="2:9">
      <c r="B57">
        <v>208</v>
      </c>
      <c r="C57">
        <v>43567</v>
      </c>
      <c r="D57">
        <v>0.10578703703703703</v>
      </c>
      <c r="E57">
        <v>2458585.6346999998</v>
      </c>
      <c r="F57" t="s">
        <v>59</v>
      </c>
      <c r="G57">
        <v>11000</v>
      </c>
      <c r="H57" t="s">
        <v>1953</v>
      </c>
      <c r="I57">
        <v>0.61751546029494264</v>
      </c>
    </row>
    <row r="58" spans="2:9">
      <c r="B58">
        <v>212</v>
      </c>
      <c r="C58">
        <v>43655</v>
      </c>
      <c r="D58">
        <v>0.10223379629629629</v>
      </c>
      <c r="E58">
        <v>2458673.6590999998</v>
      </c>
      <c r="F58" t="s">
        <v>64</v>
      </c>
      <c r="G58">
        <v>14000</v>
      </c>
      <c r="H58" t="s">
        <v>1953</v>
      </c>
      <c r="I58">
        <v>0.72061267275687158</v>
      </c>
    </row>
    <row r="59" spans="2:9">
      <c r="B59">
        <v>225</v>
      </c>
      <c r="C59">
        <v>43735</v>
      </c>
      <c r="D59">
        <v>0.79730324074074066</v>
      </c>
      <c r="E59">
        <v>2458754.3391</v>
      </c>
      <c r="F59" t="s">
        <v>78</v>
      </c>
      <c r="G59">
        <v>9000</v>
      </c>
      <c r="H59" t="s">
        <v>1953</v>
      </c>
      <c r="I59">
        <v>0.81510787069569446</v>
      </c>
    </row>
    <row r="60" spans="2:9">
      <c r="B60">
        <v>238</v>
      </c>
      <c r="C60">
        <v>44051</v>
      </c>
      <c r="D60">
        <v>0.14166666666666666</v>
      </c>
      <c r="E60">
        <v>2459069.6987999999</v>
      </c>
      <c r="F60" t="s">
        <v>64</v>
      </c>
      <c r="G60">
        <v>14000</v>
      </c>
      <c r="I60">
        <v>0.18446802529854622</v>
      </c>
    </row>
    <row r="61" spans="2:9">
      <c r="B61">
        <v>242</v>
      </c>
      <c r="C61" t="s">
        <v>1956</v>
      </c>
      <c r="D61">
        <v>0.82847222222222217</v>
      </c>
      <c r="E61">
        <v>2459123.3709</v>
      </c>
      <c r="F61" t="s">
        <v>78</v>
      </c>
      <c r="G61">
        <v>9500</v>
      </c>
      <c r="I61">
        <v>0.24733063949400247</v>
      </c>
    </row>
    <row r="62" spans="2:9">
      <c r="B62">
        <v>243</v>
      </c>
      <c r="C62">
        <v>44117</v>
      </c>
      <c r="D62">
        <v>0.84583333333333333</v>
      </c>
      <c r="E62">
        <v>2459136.3881000001</v>
      </c>
      <c r="F62" t="s">
        <v>78</v>
      </c>
      <c r="G62">
        <v>9500</v>
      </c>
      <c r="I62">
        <v>0.26257683298208079</v>
      </c>
    </row>
  </sheetData>
  <sortState xmlns:xlrd2="http://schemas.microsoft.com/office/spreadsheetml/2017/richdata2" ref="B1:I234">
    <sortCondition ref="E1:E234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19154-6ED8-4535-86C7-364D08DEDD8E}">
  <sheetPr codeName="Feuil8"/>
  <dimension ref="A1:S40"/>
  <sheetViews>
    <sheetView topLeftCell="A13" workbookViewId="0">
      <selection activeCell="K20" sqref="K20"/>
    </sheetView>
  </sheetViews>
  <sheetFormatPr baseColWidth="10" defaultRowHeight="15"/>
  <cols>
    <col min="2" max="2" width="11.42578125" style="30"/>
    <col min="3" max="3" width="11.42578125" style="40"/>
    <col min="13" max="13" width="6" customWidth="1"/>
    <col min="14" max="14" width="11.42578125" style="30"/>
    <col min="15" max="15" width="11.42578125" style="74"/>
  </cols>
  <sheetData>
    <row r="1" spans="1:19">
      <c r="B1" s="42" t="s">
        <v>1747</v>
      </c>
      <c r="C1" s="43" t="s">
        <v>1748</v>
      </c>
      <c r="D1" s="44" t="s">
        <v>1749</v>
      </c>
      <c r="E1" s="44" t="s">
        <v>1753</v>
      </c>
      <c r="F1" s="44" t="s">
        <v>1750</v>
      </c>
      <c r="G1" s="44" t="s">
        <v>1751</v>
      </c>
      <c r="H1" s="44" t="s">
        <v>1752</v>
      </c>
    </row>
    <row r="2" spans="1:19">
      <c r="A2" s="36"/>
      <c r="B2" s="33">
        <v>42249</v>
      </c>
      <c r="C2" s="45">
        <v>0.84321759259259255</v>
      </c>
      <c r="D2" s="32">
        <v>2457268.3711999999</v>
      </c>
      <c r="E2" s="46">
        <f t="shared" ref="E2:E39" si="0">+(D2-JD0)/P-8</f>
        <v>9.0746910283437998</v>
      </c>
      <c r="F2" s="32" t="s">
        <v>59</v>
      </c>
      <c r="G2" s="32" t="s">
        <v>60</v>
      </c>
      <c r="H2" s="32">
        <v>11000</v>
      </c>
      <c r="I2" s="36"/>
      <c r="J2" s="36"/>
      <c r="K2" s="36"/>
      <c r="L2" s="36"/>
    </row>
    <row r="3" spans="1:19">
      <c r="A3" s="36"/>
      <c r="B3" s="33">
        <v>42256</v>
      </c>
      <c r="C3" s="45">
        <v>0.87930555555555545</v>
      </c>
      <c r="D3" s="32">
        <v>2457275.4073000001</v>
      </c>
      <c r="E3" s="46">
        <f t="shared" si="0"/>
        <v>9.0829319512767377</v>
      </c>
      <c r="F3" s="32" t="s">
        <v>85</v>
      </c>
      <c r="G3" s="32" t="s">
        <v>86</v>
      </c>
      <c r="H3" s="32">
        <v>11000</v>
      </c>
      <c r="I3" s="36"/>
      <c r="J3" s="36"/>
      <c r="K3" s="36"/>
      <c r="L3" s="36"/>
    </row>
    <row r="4" spans="1:19">
      <c r="A4" s="36"/>
      <c r="B4" s="33">
        <v>42264</v>
      </c>
      <c r="C4" s="45">
        <v>0.7914699074074073</v>
      </c>
      <c r="D4" s="32">
        <v>2457283.3333000001</v>
      </c>
      <c r="E4" s="46">
        <f t="shared" si="0"/>
        <v>9.0922151557742517</v>
      </c>
      <c r="F4" s="32" t="s">
        <v>59</v>
      </c>
      <c r="G4" s="32" t="s">
        <v>60</v>
      </c>
      <c r="H4" s="32">
        <v>11000</v>
      </c>
      <c r="I4" s="36"/>
      <c r="J4" s="36"/>
      <c r="K4" s="36"/>
      <c r="L4" s="36"/>
    </row>
    <row r="5" spans="1:19">
      <c r="A5" s="36"/>
      <c r="B5" s="33">
        <v>42274</v>
      </c>
      <c r="C5" s="45">
        <v>0.79403935185185182</v>
      </c>
      <c r="D5" s="32">
        <v>2457293.3262</v>
      </c>
      <c r="E5" s="46">
        <f t="shared" si="0"/>
        <v>9.1039191848208141</v>
      </c>
      <c r="F5" s="32" t="s">
        <v>59</v>
      </c>
      <c r="G5" s="32" t="s">
        <v>60</v>
      </c>
      <c r="H5" s="32">
        <v>11000</v>
      </c>
      <c r="I5" s="36"/>
      <c r="J5" s="36"/>
      <c r="K5" s="36"/>
      <c r="L5" s="36"/>
    </row>
    <row r="6" spans="1:19">
      <c r="A6" s="36"/>
      <c r="B6" s="33">
        <v>42303</v>
      </c>
      <c r="C6" s="45">
        <v>0.82020833333333332</v>
      </c>
      <c r="D6" s="32">
        <v>2457322.3423000001</v>
      </c>
      <c r="E6" s="46">
        <f t="shared" si="0"/>
        <v>9.1379038416492584</v>
      </c>
      <c r="F6" s="32" t="s">
        <v>59</v>
      </c>
      <c r="G6" s="32" t="s">
        <v>60</v>
      </c>
      <c r="H6" s="32">
        <v>11000</v>
      </c>
      <c r="I6" s="36"/>
      <c r="J6" s="36"/>
      <c r="K6" s="36"/>
      <c r="L6" s="36"/>
      <c r="M6" s="75" t="s">
        <v>1756</v>
      </c>
      <c r="N6" s="76" t="s">
        <v>1747</v>
      </c>
      <c r="O6" s="77" t="s">
        <v>1748</v>
      </c>
      <c r="P6" s="75" t="s">
        <v>1749</v>
      </c>
      <c r="Q6" s="75" t="s">
        <v>1753</v>
      </c>
      <c r="R6" s="75" t="s">
        <v>1750</v>
      </c>
      <c r="S6" s="75" t="s">
        <v>1757</v>
      </c>
    </row>
    <row r="7" spans="1:19">
      <c r="A7" s="36"/>
      <c r="B7" s="33">
        <v>42305</v>
      </c>
      <c r="C7" s="45">
        <v>0.76947916666666671</v>
      </c>
      <c r="D7" s="32">
        <v>2457324.3210999998</v>
      </c>
      <c r="E7" s="46">
        <f t="shared" si="0"/>
        <v>9.1402214804401822</v>
      </c>
      <c r="F7" s="32" t="s">
        <v>59</v>
      </c>
      <c r="G7" s="32" t="s">
        <v>60</v>
      </c>
      <c r="H7" s="32">
        <v>11000</v>
      </c>
      <c r="I7" s="36"/>
      <c r="J7" s="36"/>
      <c r="K7" s="36"/>
      <c r="L7" s="36"/>
      <c r="M7" s="75">
        <v>81</v>
      </c>
      <c r="N7" s="76">
        <v>42249</v>
      </c>
      <c r="O7" s="77">
        <v>0.84321759259259255</v>
      </c>
      <c r="P7" s="75">
        <v>2457268.3711999999</v>
      </c>
      <c r="Q7" s="78">
        <f>+((P7-JD0)/P)-INT((P7-JD0)/P)</f>
        <v>7.4691028343799815E-2</v>
      </c>
      <c r="R7" s="75" t="s">
        <v>59</v>
      </c>
      <c r="S7" s="75">
        <v>11000</v>
      </c>
    </row>
    <row r="8" spans="1:19">
      <c r="A8" s="36"/>
      <c r="B8" s="33">
        <v>42334</v>
      </c>
      <c r="C8" s="45">
        <v>0.77498842592592598</v>
      </c>
      <c r="D8" s="32">
        <v>2457353.3050000002</v>
      </c>
      <c r="E8" s="46">
        <f t="shared" si="0"/>
        <v>9.1741684235185872</v>
      </c>
      <c r="F8" s="32" t="s">
        <v>59</v>
      </c>
      <c r="G8" s="32" t="s">
        <v>60</v>
      </c>
      <c r="H8" s="32">
        <v>11000</v>
      </c>
      <c r="I8" s="36"/>
      <c r="J8" s="36"/>
      <c r="K8" s="36"/>
      <c r="L8" s="36"/>
      <c r="M8" s="75">
        <v>101</v>
      </c>
      <c r="N8" s="76">
        <v>42477</v>
      </c>
      <c r="O8" s="77">
        <v>5.7187500000000002E-2</v>
      </c>
      <c r="P8" s="75">
        <v>2457495.5713999998</v>
      </c>
      <c r="Q8" s="78">
        <f>+((P8-JD0)/P)-INT((P8-JD0)/P)</f>
        <v>0.34079573670623375</v>
      </c>
      <c r="R8" s="75" t="s">
        <v>59</v>
      </c>
      <c r="S8" s="75">
        <v>11000</v>
      </c>
    </row>
    <row r="9" spans="1:19">
      <c r="A9" s="36"/>
      <c r="B9" s="33">
        <v>42350</v>
      </c>
      <c r="C9" s="45">
        <v>0.74234953703703699</v>
      </c>
      <c r="D9" s="32">
        <v>2457369.2683000001</v>
      </c>
      <c r="E9" s="46">
        <f t="shared" si="0"/>
        <v>9.1928651909113519</v>
      </c>
      <c r="F9" s="32" t="s">
        <v>59</v>
      </c>
      <c r="G9" s="32" t="s">
        <v>60</v>
      </c>
      <c r="H9" s="32">
        <v>11000</v>
      </c>
      <c r="I9" s="36"/>
      <c r="J9" s="36"/>
      <c r="K9" s="36"/>
      <c r="L9" s="36"/>
      <c r="M9" s="75">
        <v>128</v>
      </c>
      <c r="N9" s="76">
        <v>42672</v>
      </c>
      <c r="O9" s="77">
        <v>0.7419675925925926</v>
      </c>
      <c r="P9" s="75">
        <v>2457691.2699000002</v>
      </c>
      <c r="Q9" s="78">
        <f>+((P9-JD0)/P)-INT((P9-JD0)/P)</f>
        <v>0.57000456781469921</v>
      </c>
      <c r="R9" s="75" t="s">
        <v>59</v>
      </c>
      <c r="S9" s="75">
        <v>11000</v>
      </c>
    </row>
    <row r="10" spans="1:19">
      <c r="A10" s="36"/>
      <c r="B10" s="33">
        <v>42364</v>
      </c>
      <c r="C10" s="45">
        <v>0.71234953703703707</v>
      </c>
      <c r="D10" s="32">
        <v>2457383.2412</v>
      </c>
      <c r="E10" s="46">
        <f t="shared" si="0"/>
        <v>9.2092307331928431</v>
      </c>
      <c r="F10" s="32" t="s">
        <v>59</v>
      </c>
      <c r="G10" s="32" t="s">
        <v>60</v>
      </c>
      <c r="H10" s="32">
        <v>11000</v>
      </c>
      <c r="I10" s="36"/>
      <c r="J10" s="36"/>
      <c r="K10" s="36"/>
      <c r="L10" s="36"/>
      <c r="M10" s="75">
        <v>137</v>
      </c>
      <c r="N10" s="76">
        <v>42897</v>
      </c>
      <c r="O10" s="77">
        <v>4.0219907407407406E-2</v>
      </c>
      <c r="P10" s="75">
        <v>2457915.5613000002</v>
      </c>
      <c r="Q10" s="78">
        <f>+((P10-JD0)/P)-INT((P10-JD0)/P)</f>
        <v>0.83270238931854834</v>
      </c>
      <c r="R10" s="75" t="s">
        <v>59</v>
      </c>
      <c r="S10" s="75">
        <v>11000</v>
      </c>
    </row>
    <row r="11" spans="1:19">
      <c r="A11" s="36"/>
      <c r="B11" s="33">
        <v>42417</v>
      </c>
      <c r="C11" s="45">
        <v>0.20785879629629631</v>
      </c>
      <c r="D11" s="32">
        <v>2457435.7289999998</v>
      </c>
      <c r="E11" s="46">
        <f t="shared" si="0"/>
        <v>9.2707062543919179</v>
      </c>
      <c r="F11" s="32" t="s">
        <v>59</v>
      </c>
      <c r="G11" s="32" t="s">
        <v>60</v>
      </c>
      <c r="H11" s="32">
        <v>11000</v>
      </c>
      <c r="I11" s="36"/>
      <c r="J11" s="36"/>
      <c r="K11" s="36"/>
      <c r="L11" s="36"/>
      <c r="M11" s="75">
        <v>168</v>
      </c>
      <c r="N11" s="76">
        <v>43080</v>
      </c>
      <c r="O11" s="77">
        <v>0.72728009259259263</v>
      </c>
      <c r="P11" s="75">
        <v>2458099.2620999999</v>
      </c>
      <c r="Q11" s="78">
        <f>+((P11-JD0)/P)-INT((P11-JD0)/P)</f>
        <v>4.7859100491841389E-2</v>
      </c>
      <c r="R11" s="75" t="s">
        <v>78</v>
      </c>
      <c r="S11" s="75">
        <v>9000</v>
      </c>
    </row>
    <row r="12" spans="1:19">
      <c r="A12" s="36"/>
      <c r="B12" s="33">
        <v>42477</v>
      </c>
      <c r="C12" s="45">
        <v>5.7187500000000002E-2</v>
      </c>
      <c r="D12" s="32">
        <v>2457495.5713999998</v>
      </c>
      <c r="E12" s="46">
        <f t="shared" si="0"/>
        <v>9.3407957367062338</v>
      </c>
      <c r="F12" s="32" t="s">
        <v>59</v>
      </c>
      <c r="G12" s="32" t="s">
        <v>60</v>
      </c>
      <c r="H12" s="32">
        <v>11000</v>
      </c>
      <c r="I12" s="36"/>
      <c r="J12" s="36"/>
      <c r="K12" s="36"/>
      <c r="L12" s="36"/>
    </row>
    <row r="13" spans="1:19">
      <c r="A13" s="36"/>
      <c r="B13" s="33">
        <v>42491</v>
      </c>
      <c r="C13" s="45">
        <v>2.2662037037037036E-2</v>
      </c>
      <c r="D13" s="32">
        <v>2457509.5386999999</v>
      </c>
      <c r="E13" s="46">
        <f t="shared" si="0"/>
        <v>9.3571547200748633</v>
      </c>
      <c r="F13" s="32" t="s">
        <v>59</v>
      </c>
      <c r="G13" s="32" t="s">
        <v>60</v>
      </c>
      <c r="H13" s="32">
        <v>11000</v>
      </c>
      <c r="I13" s="36"/>
      <c r="J13" s="36"/>
      <c r="K13" s="36"/>
      <c r="L13" s="36"/>
    </row>
    <row r="14" spans="1:19">
      <c r="A14" s="36"/>
      <c r="B14" s="33">
        <v>42529</v>
      </c>
      <c r="C14" s="45">
        <v>0.97045138888888882</v>
      </c>
      <c r="D14" s="32">
        <v>2457548.4865000001</v>
      </c>
      <c r="E14" s="46">
        <f t="shared" si="0"/>
        <v>9.402771726399763</v>
      </c>
      <c r="F14" s="32" t="s">
        <v>59</v>
      </c>
      <c r="G14" s="32" t="s">
        <v>60</v>
      </c>
      <c r="H14" s="32">
        <v>11000</v>
      </c>
      <c r="I14" s="36"/>
      <c r="J14" s="36"/>
      <c r="K14" s="36"/>
      <c r="L14" s="36"/>
    </row>
    <row r="15" spans="1:19">
      <c r="A15" s="36"/>
      <c r="B15" s="33">
        <v>42560</v>
      </c>
      <c r="C15" s="45">
        <v>0.92071759259259256</v>
      </c>
      <c r="D15" s="32">
        <v>2457579.4369999999</v>
      </c>
      <c r="E15" s="46">
        <f t="shared" si="0"/>
        <v>9.4390220192081493</v>
      </c>
      <c r="F15" s="32" t="s">
        <v>59</v>
      </c>
      <c r="G15" s="32" t="s">
        <v>60</v>
      </c>
      <c r="H15" s="32">
        <v>11000</v>
      </c>
      <c r="I15" s="36"/>
      <c r="J15" s="36"/>
      <c r="K15" s="36"/>
      <c r="L15" s="36"/>
    </row>
    <row r="16" spans="1:19">
      <c r="A16" s="36"/>
      <c r="B16" s="33">
        <v>42573</v>
      </c>
      <c r="C16" s="45">
        <v>0.93700231481481477</v>
      </c>
      <c r="D16" s="32">
        <v>2457592.4530000002</v>
      </c>
      <c r="E16" s="46">
        <f t="shared" si="0"/>
        <v>9.4542668072150526</v>
      </c>
      <c r="F16" s="32" t="s">
        <v>59</v>
      </c>
      <c r="G16" s="32" t="s">
        <v>60</v>
      </c>
      <c r="H16" s="32">
        <v>11000</v>
      </c>
      <c r="I16" s="36"/>
      <c r="J16" s="36"/>
      <c r="K16" s="36"/>
      <c r="L16" s="36"/>
    </row>
    <row r="17" spans="1:12">
      <c r="A17" s="36"/>
      <c r="B17" s="33">
        <v>42587</v>
      </c>
      <c r="C17" s="45">
        <v>0.98012731481481474</v>
      </c>
      <c r="D17" s="32">
        <v>2457606.4942000001</v>
      </c>
      <c r="E17" s="46">
        <f t="shared" si="0"/>
        <v>9.4707123448115169</v>
      </c>
      <c r="F17" s="32" t="s">
        <v>59</v>
      </c>
      <c r="G17" s="32" t="s">
        <v>60</v>
      </c>
      <c r="H17" s="32">
        <v>11000</v>
      </c>
      <c r="I17" s="36"/>
      <c r="J17" s="36"/>
      <c r="K17" s="36"/>
      <c r="L17" s="36"/>
    </row>
    <row r="18" spans="1:12">
      <c r="A18" s="36"/>
      <c r="B18" s="33">
        <v>42604</v>
      </c>
      <c r="C18" s="45">
        <v>0.93077546296296287</v>
      </c>
      <c r="D18" s="32">
        <v>2457623.4589</v>
      </c>
      <c r="E18" s="46">
        <f t="shared" si="0"/>
        <v>9.4905819864136447</v>
      </c>
      <c r="F18" s="32" t="s">
        <v>59</v>
      </c>
      <c r="G18" s="32" t="s">
        <v>60</v>
      </c>
      <c r="H18" s="32">
        <v>11000</v>
      </c>
      <c r="I18" s="36"/>
      <c r="J18" s="36"/>
      <c r="K18" s="36"/>
      <c r="L18" s="36"/>
    </row>
    <row r="19" spans="1:12">
      <c r="A19" s="36"/>
      <c r="B19" s="33">
        <v>42620</v>
      </c>
      <c r="C19" s="45">
        <v>0.89534722222222218</v>
      </c>
      <c r="D19" s="32">
        <v>2457639.4166999999</v>
      </c>
      <c r="E19" s="46">
        <f t="shared" si="0"/>
        <v>9.509272312016801</v>
      </c>
      <c r="F19" s="32" t="s">
        <v>59</v>
      </c>
      <c r="G19" s="32" t="s">
        <v>60</v>
      </c>
      <c r="H19" s="32">
        <v>11000</v>
      </c>
      <c r="I19" s="36"/>
      <c r="J19" s="36"/>
      <c r="K19" s="36"/>
      <c r="L19" s="36"/>
    </row>
    <row r="20" spans="1:12">
      <c r="A20" s="36"/>
      <c r="B20" s="33">
        <v>42638</v>
      </c>
      <c r="C20" s="45">
        <v>0.85206018518518523</v>
      </c>
      <c r="D20" s="32">
        <v>2457657.3697000002</v>
      </c>
      <c r="E20" s="46">
        <f t="shared" si="0"/>
        <v>9.5302994846570108</v>
      </c>
      <c r="F20" s="32" t="s">
        <v>59</v>
      </c>
      <c r="G20" s="32" t="s">
        <v>60</v>
      </c>
      <c r="H20" s="32">
        <v>11000</v>
      </c>
      <c r="I20" s="36"/>
      <c r="J20" s="36"/>
      <c r="K20" s="36"/>
      <c r="L20" s="36"/>
    </row>
    <row r="21" spans="1:12">
      <c r="A21" s="36"/>
      <c r="B21" s="33">
        <v>42645</v>
      </c>
      <c r="C21" s="45">
        <v>0.8096875</v>
      </c>
      <c r="D21" s="32">
        <v>2457664.3308000001</v>
      </c>
      <c r="E21" s="46">
        <f t="shared" si="0"/>
        <v>9.5384525650036451</v>
      </c>
      <c r="F21" s="32" t="s">
        <v>59</v>
      </c>
      <c r="G21" s="32" t="s">
        <v>60</v>
      </c>
      <c r="H21" s="32">
        <v>11000</v>
      </c>
      <c r="I21" s="36"/>
      <c r="J21" s="36"/>
      <c r="K21" s="36"/>
      <c r="L21" s="36"/>
    </row>
    <row r="22" spans="1:12">
      <c r="A22" s="36"/>
      <c r="B22" s="33">
        <v>42672</v>
      </c>
      <c r="C22" s="45">
        <v>0.7419675925925926</v>
      </c>
      <c r="D22" s="32">
        <v>2457691.2699000002</v>
      </c>
      <c r="E22" s="46">
        <f t="shared" si="0"/>
        <v>9.5700045678146992</v>
      </c>
      <c r="F22" s="32" t="s">
        <v>59</v>
      </c>
      <c r="G22" s="32" t="s">
        <v>60</v>
      </c>
      <c r="H22" s="32">
        <v>11000</v>
      </c>
      <c r="I22" s="36"/>
      <c r="J22" s="36"/>
      <c r="K22" s="36"/>
      <c r="L22" s="36"/>
    </row>
    <row r="23" spans="1:12">
      <c r="A23" s="36"/>
      <c r="B23" s="33">
        <v>42704</v>
      </c>
      <c r="C23" s="45">
        <v>0.77263888888888888</v>
      </c>
      <c r="D23" s="32">
        <v>2457723.2936</v>
      </c>
      <c r="E23" s="46">
        <f t="shared" si="0"/>
        <v>9.6075118294682333</v>
      </c>
      <c r="F23" s="32" t="s">
        <v>59</v>
      </c>
      <c r="G23" s="32" t="s">
        <v>60</v>
      </c>
      <c r="H23" s="32">
        <v>11000</v>
      </c>
      <c r="I23" s="36"/>
      <c r="J23" s="36"/>
      <c r="K23" s="36"/>
      <c r="L23" s="36"/>
    </row>
    <row r="24" spans="1:12">
      <c r="A24" s="36"/>
      <c r="B24" s="33">
        <v>42819</v>
      </c>
      <c r="C24" s="45">
        <v>0.12638888888888888</v>
      </c>
      <c r="D24" s="32">
        <v>2457837.6518000001</v>
      </c>
      <c r="E24" s="46">
        <f t="shared" si="0"/>
        <v>9.7414520965098497</v>
      </c>
      <c r="F24" s="32" t="s">
        <v>59</v>
      </c>
      <c r="G24" s="32" t="s">
        <v>60</v>
      </c>
      <c r="H24" s="32">
        <v>11000</v>
      </c>
      <c r="I24" s="36"/>
      <c r="J24" s="36"/>
      <c r="K24" s="36"/>
      <c r="L24" s="36"/>
    </row>
    <row r="25" spans="1:12">
      <c r="A25" s="36"/>
      <c r="B25" s="33">
        <v>42848</v>
      </c>
      <c r="C25" s="45">
        <v>4.5682870370370367E-2</v>
      </c>
      <c r="D25" s="32">
        <v>2457866.5671000001</v>
      </c>
      <c r="E25" s="46">
        <f t="shared" si="0"/>
        <v>9.775318692902438</v>
      </c>
      <c r="F25" s="32" t="s">
        <v>59</v>
      </c>
      <c r="G25" s="32" t="s">
        <v>60</v>
      </c>
      <c r="H25" s="32">
        <v>11000</v>
      </c>
      <c r="I25" s="36"/>
      <c r="J25" s="36"/>
      <c r="K25" s="36"/>
      <c r="L25" s="36"/>
    </row>
    <row r="26" spans="1:12">
      <c r="A26" s="36"/>
      <c r="B26" s="33">
        <v>42881</v>
      </c>
      <c r="C26" s="45">
        <v>0.96611111111111114</v>
      </c>
      <c r="D26" s="32">
        <v>2457900.4942000001</v>
      </c>
      <c r="E26" s="46">
        <f t="shared" si="0"/>
        <v>9.8150552822675969</v>
      </c>
      <c r="F26" s="32" t="s">
        <v>59</v>
      </c>
      <c r="G26" s="32" t="s">
        <v>60</v>
      </c>
      <c r="H26" s="32">
        <v>11000</v>
      </c>
      <c r="I26" s="36"/>
      <c r="J26" s="36"/>
      <c r="K26" s="36"/>
      <c r="L26" s="36"/>
    </row>
    <row r="27" spans="1:12">
      <c r="A27" s="36"/>
      <c r="B27" s="33">
        <v>42897</v>
      </c>
      <c r="C27" s="45">
        <v>4.0219907407407406E-2</v>
      </c>
      <c r="D27" s="32">
        <v>2457915.5613000002</v>
      </c>
      <c r="E27" s="46">
        <f t="shared" si="0"/>
        <v>9.8327023893185483</v>
      </c>
      <c r="F27" s="32" t="s">
        <v>59</v>
      </c>
      <c r="G27" s="32" t="s">
        <v>60</v>
      </c>
      <c r="H27" s="32">
        <v>11000</v>
      </c>
      <c r="I27" s="36"/>
      <c r="J27" s="36"/>
      <c r="K27" s="36"/>
      <c r="L27" s="36"/>
    </row>
    <row r="28" spans="1:12">
      <c r="A28" s="36"/>
      <c r="B28" s="33">
        <v>42936</v>
      </c>
      <c r="C28" s="45">
        <v>0.1095486111111111</v>
      </c>
      <c r="D28" s="32">
        <v>2457954.6798999999</v>
      </c>
      <c r="E28" s="46">
        <f t="shared" si="0"/>
        <v>9.8785194424922373</v>
      </c>
      <c r="F28" s="32" t="s">
        <v>64</v>
      </c>
      <c r="G28" s="32" t="s">
        <v>65</v>
      </c>
      <c r="H28" s="32">
        <v>13000</v>
      </c>
      <c r="I28" s="36"/>
      <c r="J28" s="36"/>
      <c r="K28" s="36"/>
      <c r="L28" s="36"/>
    </row>
    <row r="29" spans="1:12">
      <c r="A29" s="36"/>
      <c r="B29" s="33">
        <v>42952</v>
      </c>
      <c r="C29" s="45">
        <v>0.90690972222222221</v>
      </c>
      <c r="D29" s="32">
        <v>2457971.4314000001</v>
      </c>
      <c r="E29" s="46">
        <f t="shared" si="0"/>
        <v>9.8981393769033943</v>
      </c>
      <c r="F29" s="32" t="s">
        <v>59</v>
      </c>
      <c r="G29" s="32" t="s">
        <v>60</v>
      </c>
      <c r="H29" s="32">
        <v>11000</v>
      </c>
      <c r="I29" s="36"/>
      <c r="J29" s="36"/>
      <c r="K29" s="36"/>
      <c r="L29" s="36"/>
    </row>
    <row r="30" spans="1:12">
      <c r="A30" s="36"/>
      <c r="B30" s="33">
        <v>42979</v>
      </c>
      <c r="C30" s="45">
        <v>0.87216435185185182</v>
      </c>
      <c r="D30" s="32">
        <v>2457998.3966000001</v>
      </c>
      <c r="E30" s="46">
        <f t="shared" si="0"/>
        <v>9.9297219489342901</v>
      </c>
      <c r="F30" s="32" t="s">
        <v>59</v>
      </c>
      <c r="G30" s="32" t="s">
        <v>60</v>
      </c>
      <c r="H30" s="32">
        <v>11000</v>
      </c>
      <c r="I30" s="36"/>
      <c r="J30" s="36"/>
      <c r="K30" s="36"/>
      <c r="L30" s="36"/>
    </row>
    <row r="31" spans="1:12">
      <c r="A31" s="36"/>
      <c r="B31" s="33">
        <v>42995</v>
      </c>
      <c r="C31" s="45">
        <v>0.83267361111111116</v>
      </c>
      <c r="D31" s="32">
        <v>2458014.3572</v>
      </c>
      <c r="E31" s="46">
        <f t="shared" si="0"/>
        <v>9.9484155539938754</v>
      </c>
      <c r="F31" s="32" t="s">
        <v>59</v>
      </c>
      <c r="G31" s="32" t="s">
        <v>60</v>
      </c>
      <c r="H31" s="32">
        <v>11000</v>
      </c>
      <c r="I31" s="36"/>
      <c r="J31" s="36"/>
      <c r="K31" s="36"/>
      <c r="L31" s="36"/>
    </row>
    <row r="32" spans="1:12">
      <c r="A32" s="36"/>
      <c r="B32" s="33">
        <v>43013</v>
      </c>
      <c r="C32" s="45">
        <v>0.84166666666666667</v>
      </c>
      <c r="D32" s="32">
        <v>2458032.3629000001</v>
      </c>
      <c r="E32" s="46">
        <f t="shared" si="0"/>
        <v>9.9695044506911046</v>
      </c>
      <c r="F32" s="32" t="s">
        <v>59</v>
      </c>
      <c r="G32" s="32" t="s">
        <v>60</v>
      </c>
      <c r="H32" s="32">
        <v>11000</v>
      </c>
      <c r="I32" s="36"/>
      <c r="J32" s="36"/>
      <c r="K32" s="36"/>
      <c r="L32" s="36"/>
    </row>
    <row r="33" spans="1:12">
      <c r="A33" s="36"/>
      <c r="B33" s="33">
        <v>43022</v>
      </c>
      <c r="C33" s="45">
        <v>0.74215277777777777</v>
      </c>
      <c r="D33" s="32">
        <v>2458041.2722999998</v>
      </c>
      <c r="E33" s="46">
        <f t="shared" si="0"/>
        <v>9.9799394471771343</v>
      </c>
      <c r="F33" s="32" t="s">
        <v>59</v>
      </c>
      <c r="G33" s="32" t="s">
        <v>60</v>
      </c>
      <c r="H33" s="32">
        <v>11000</v>
      </c>
      <c r="I33" s="36"/>
      <c r="J33" s="36"/>
      <c r="K33" s="36"/>
      <c r="L33" s="36"/>
    </row>
    <row r="34" spans="1:12">
      <c r="A34" s="36"/>
      <c r="B34" s="33">
        <v>43040</v>
      </c>
      <c r="C34" s="45">
        <v>0.77324074074074067</v>
      </c>
      <c r="D34" s="32">
        <v>2458059.3017000002</v>
      </c>
      <c r="E34" s="46">
        <f t="shared" si="0"/>
        <v>10.001056102131866</v>
      </c>
      <c r="F34" s="32" t="s">
        <v>59</v>
      </c>
      <c r="G34" s="32" t="s">
        <v>60</v>
      </c>
      <c r="H34" s="32">
        <v>11000</v>
      </c>
      <c r="I34" s="36"/>
      <c r="J34" s="36"/>
      <c r="K34" s="36"/>
      <c r="L34" s="36"/>
    </row>
    <row r="35" spans="1:12">
      <c r="A35" s="36"/>
      <c r="B35" s="33">
        <v>43062</v>
      </c>
      <c r="C35" s="45">
        <v>0.75225694444444446</v>
      </c>
      <c r="D35" s="32">
        <v>2458081.2941000001</v>
      </c>
      <c r="E35" s="46">
        <f t="shared" si="0"/>
        <v>10.026814359334807</v>
      </c>
      <c r="F35" s="32" t="s">
        <v>78</v>
      </c>
      <c r="G35" s="32" t="s">
        <v>79</v>
      </c>
      <c r="H35" s="32">
        <v>9000</v>
      </c>
      <c r="I35" s="36"/>
      <c r="J35" s="36"/>
      <c r="K35" s="36"/>
      <c r="L35" s="36"/>
    </row>
    <row r="36" spans="1:12">
      <c r="A36" s="38"/>
      <c r="B36" s="33">
        <v>43069</v>
      </c>
      <c r="C36" s="45">
        <v>0.72483796296296299</v>
      </c>
      <c r="D36" s="32">
        <v>2458088.2806000002</v>
      </c>
      <c r="E36" s="46">
        <f t="shared" si="0"/>
        <v>10.034997189037448</v>
      </c>
      <c r="F36" s="32" t="s">
        <v>78</v>
      </c>
      <c r="G36" s="32" t="s">
        <v>1746</v>
      </c>
      <c r="H36" s="32">
        <v>9000</v>
      </c>
      <c r="I36" s="38"/>
      <c r="J36" s="38"/>
      <c r="K36" s="38"/>
      <c r="L36" s="38"/>
    </row>
    <row r="37" spans="1:12">
      <c r="A37" s="38"/>
      <c r="B37" s="33">
        <v>43070</v>
      </c>
      <c r="C37" s="45">
        <v>0.80145833333333327</v>
      </c>
      <c r="D37" s="32">
        <v>2458089.3363000001</v>
      </c>
      <c r="E37" s="46">
        <f t="shared" si="0"/>
        <v>10.036233661279084</v>
      </c>
      <c r="F37" s="32" t="s">
        <v>78</v>
      </c>
      <c r="G37" s="32" t="s">
        <v>79</v>
      </c>
      <c r="H37" s="32">
        <v>9000</v>
      </c>
      <c r="I37" s="38"/>
      <c r="J37" s="38"/>
      <c r="K37" s="38"/>
      <c r="L37" s="38"/>
    </row>
    <row r="38" spans="1:12">
      <c r="A38" s="38"/>
      <c r="B38" s="33">
        <v>43074</v>
      </c>
      <c r="C38" s="45">
        <v>0.74903935185185189</v>
      </c>
      <c r="D38" s="32">
        <v>2458093.2977999998</v>
      </c>
      <c r="E38" s="46">
        <f t="shared" si="0"/>
        <v>10.040873506675833</v>
      </c>
      <c r="F38" s="32" t="s">
        <v>78</v>
      </c>
      <c r="G38" s="32" t="s">
        <v>1746</v>
      </c>
      <c r="H38" s="32">
        <v>9000</v>
      </c>
      <c r="I38" s="38"/>
      <c r="J38" s="38"/>
      <c r="K38" s="38"/>
      <c r="L38" s="38"/>
    </row>
    <row r="39" spans="1:12">
      <c r="A39" s="38"/>
      <c r="B39" s="33">
        <v>43080</v>
      </c>
      <c r="C39" s="45">
        <v>0.72728009259259263</v>
      </c>
      <c r="D39" s="32">
        <v>2458099.2620999999</v>
      </c>
      <c r="E39" s="46">
        <f t="shared" si="0"/>
        <v>10.047859100491841</v>
      </c>
      <c r="F39" s="32" t="s">
        <v>78</v>
      </c>
      <c r="G39" s="32" t="s">
        <v>1746</v>
      </c>
      <c r="H39" s="32">
        <v>9000</v>
      </c>
      <c r="I39" s="38"/>
      <c r="J39" s="38"/>
      <c r="K39" s="38"/>
      <c r="L39" s="38"/>
    </row>
    <row r="40" spans="1:12">
      <c r="A40" s="38"/>
      <c r="B40" s="37"/>
      <c r="C40" s="39"/>
      <c r="D40" s="36"/>
      <c r="E40" s="41"/>
      <c r="F40" s="36"/>
      <c r="G40" s="36"/>
      <c r="H40" s="36"/>
      <c r="I40" s="38"/>
      <c r="J40" s="38"/>
      <c r="K40" s="38"/>
      <c r="L40" s="38"/>
    </row>
  </sheetData>
  <sortState xmlns:xlrd2="http://schemas.microsoft.com/office/spreadsheetml/2017/richdata2" ref="M1:Y88">
    <sortCondition ref="Y1:Y88"/>
  </sortState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/>
  <dimension ref="A1:D1058"/>
  <sheetViews>
    <sheetView workbookViewId="0">
      <selection activeCell="H24" sqref="H24"/>
    </sheetView>
  </sheetViews>
  <sheetFormatPr baseColWidth="10" defaultRowHeight="15"/>
  <cols>
    <col min="1" max="4" width="13" customWidth="1"/>
  </cols>
  <sheetData>
    <row r="1" spans="1:4">
      <c r="A1" s="1">
        <v>2429521.2666699998</v>
      </c>
      <c r="B1" s="1" t="s">
        <v>196</v>
      </c>
      <c r="C1" s="1">
        <v>10.666667</v>
      </c>
      <c r="D1" s="1"/>
    </row>
    <row r="2" spans="1:4">
      <c r="A2" s="1">
        <v>2429551.1</v>
      </c>
      <c r="B2" s="1" t="s">
        <v>197</v>
      </c>
      <c r="C2" s="1">
        <v>10.85</v>
      </c>
      <c r="D2" s="1"/>
    </row>
    <row r="3" spans="1:4">
      <c r="A3" s="1">
        <v>2429576.6</v>
      </c>
      <c r="B3" s="1" t="s">
        <v>198</v>
      </c>
      <c r="C3" s="1">
        <v>11.3</v>
      </c>
      <c r="D3" s="1"/>
    </row>
    <row r="4" spans="1:4">
      <c r="A4" s="1">
        <v>2439641.7000000002</v>
      </c>
      <c r="B4" s="1" t="s">
        <v>199</v>
      </c>
      <c r="C4" s="1">
        <v>11</v>
      </c>
      <c r="D4" s="1"/>
    </row>
    <row r="5" spans="1:4">
      <c r="A5" s="1">
        <v>2439676.2999999998</v>
      </c>
      <c r="B5" s="1" t="s">
        <v>200</v>
      </c>
      <c r="C5" s="1">
        <v>11.1</v>
      </c>
      <c r="D5" s="1"/>
    </row>
    <row r="6" spans="1:4">
      <c r="A6" s="1">
        <v>2439698.6</v>
      </c>
      <c r="B6" s="1" t="s">
        <v>201</v>
      </c>
      <c r="C6" s="1">
        <v>11.1</v>
      </c>
      <c r="D6" s="1"/>
    </row>
    <row r="7" spans="1:4">
      <c r="A7" s="1">
        <v>2439716.15</v>
      </c>
      <c r="B7" s="1" t="s">
        <v>202</v>
      </c>
      <c r="C7" s="1">
        <v>11.15</v>
      </c>
      <c r="D7" s="1"/>
    </row>
    <row r="8" spans="1:4">
      <c r="A8" s="1">
        <v>2439742.6749999998</v>
      </c>
      <c r="B8" s="1" t="s">
        <v>203</v>
      </c>
      <c r="C8" s="1">
        <v>11.475</v>
      </c>
      <c r="D8" s="1"/>
    </row>
    <row r="9" spans="1:4">
      <c r="A9" s="1">
        <v>2439762.96667</v>
      </c>
      <c r="B9" s="1" t="s">
        <v>204</v>
      </c>
      <c r="C9" s="1">
        <v>11.3</v>
      </c>
      <c r="D9" s="1"/>
    </row>
    <row r="10" spans="1:4">
      <c r="A10" s="1">
        <v>2439792.85</v>
      </c>
      <c r="B10" s="1" t="s">
        <v>205</v>
      </c>
      <c r="C10" s="1">
        <v>11.074999999999999</v>
      </c>
      <c r="D10" s="1"/>
    </row>
    <row r="11" spans="1:4">
      <c r="A11" s="1">
        <v>2439820.6</v>
      </c>
      <c r="B11" s="1" t="s">
        <v>206</v>
      </c>
      <c r="C11" s="1">
        <v>11.2</v>
      </c>
      <c r="D11" s="1"/>
    </row>
    <row r="12" spans="1:4">
      <c r="A12" s="1">
        <v>2440031.7000000002</v>
      </c>
      <c r="B12" s="1" t="s">
        <v>207</v>
      </c>
      <c r="C12" s="1">
        <v>11.05</v>
      </c>
      <c r="D12" s="1"/>
    </row>
    <row r="13" spans="1:4">
      <c r="A13" s="1">
        <v>2440066.6</v>
      </c>
      <c r="B13" s="1" t="s">
        <v>208</v>
      </c>
      <c r="C13" s="1">
        <v>11.2</v>
      </c>
      <c r="D13" s="1"/>
    </row>
    <row r="14" spans="1:4">
      <c r="A14" s="1">
        <v>2440115.2666699998</v>
      </c>
      <c r="B14" s="1" t="s">
        <v>209</v>
      </c>
      <c r="C14" s="1">
        <v>11.766667</v>
      </c>
      <c r="D14" s="1"/>
    </row>
    <row r="15" spans="1:4">
      <c r="A15" s="1">
        <v>2440133.9333299999</v>
      </c>
      <c r="B15" s="1" t="s">
        <v>210</v>
      </c>
      <c r="C15" s="1">
        <v>12</v>
      </c>
      <c r="D15" s="1"/>
    </row>
    <row r="16" spans="1:4">
      <c r="A16" s="1">
        <v>2440152.5750000002</v>
      </c>
      <c r="B16" s="1" t="s">
        <v>211</v>
      </c>
      <c r="C16" s="1">
        <v>11.875</v>
      </c>
      <c r="D16" s="1"/>
    </row>
    <row r="17" spans="1:4">
      <c r="A17" s="1">
        <v>2440177.6</v>
      </c>
      <c r="B17" s="1" t="s">
        <v>212</v>
      </c>
      <c r="C17" s="1">
        <v>11.7</v>
      </c>
      <c r="D17" s="1"/>
    </row>
    <row r="18" spans="1:4">
      <c r="A18" s="1">
        <v>2440199.5</v>
      </c>
      <c r="B18" s="1" t="s">
        <v>213</v>
      </c>
      <c r="C18" s="1">
        <v>11.7</v>
      </c>
      <c r="D18" s="1"/>
    </row>
    <row r="19" spans="1:4">
      <c r="A19" s="1">
        <v>2440383.9750000001</v>
      </c>
      <c r="B19" s="1" t="s">
        <v>214</v>
      </c>
      <c r="C19" s="1">
        <v>10.675000000000001</v>
      </c>
      <c r="D19" s="1"/>
    </row>
    <row r="20" spans="1:4">
      <c r="A20" s="1">
        <v>2440415.65</v>
      </c>
      <c r="B20" s="1" t="s">
        <v>215</v>
      </c>
      <c r="C20" s="1">
        <v>10.85</v>
      </c>
      <c r="D20" s="1"/>
    </row>
    <row r="21" spans="1:4">
      <c r="A21" s="1">
        <v>2440483.7000000002</v>
      </c>
      <c r="B21" s="1" t="s">
        <v>216</v>
      </c>
      <c r="C21" s="1">
        <v>11.6</v>
      </c>
      <c r="D21" s="1"/>
    </row>
    <row r="22" spans="1:4">
      <c r="A22" s="1">
        <v>2440498.9333299999</v>
      </c>
      <c r="B22" s="1" t="s">
        <v>217</v>
      </c>
      <c r="C22" s="1">
        <v>11.333333</v>
      </c>
      <c r="D22" s="1"/>
    </row>
    <row r="23" spans="1:4">
      <c r="A23" s="1">
        <v>2440519.1</v>
      </c>
      <c r="B23" s="1" t="s">
        <v>218</v>
      </c>
      <c r="C23" s="1">
        <v>11.4</v>
      </c>
      <c r="D23" s="1"/>
    </row>
    <row r="24" spans="1:4">
      <c r="A24" s="1">
        <v>2440551.0499999998</v>
      </c>
      <c r="B24" s="1" t="s">
        <v>219</v>
      </c>
      <c r="C24" s="1">
        <v>11.35</v>
      </c>
      <c r="D24" s="1"/>
    </row>
    <row r="25" spans="1:4">
      <c r="A25" s="1">
        <v>2440745.6</v>
      </c>
      <c r="B25" s="1" t="s">
        <v>220</v>
      </c>
      <c r="C25" s="1">
        <v>10.9</v>
      </c>
      <c r="D25" s="1"/>
    </row>
    <row r="26" spans="1:4">
      <c r="A26" s="1">
        <v>2440773.2999999998</v>
      </c>
      <c r="B26" s="1" t="s">
        <v>221</v>
      </c>
      <c r="C26" s="1">
        <v>10.6</v>
      </c>
      <c r="D26" s="1"/>
    </row>
    <row r="27" spans="1:4">
      <c r="A27" s="1">
        <v>2440823.6</v>
      </c>
      <c r="B27" s="1" t="s">
        <v>222</v>
      </c>
      <c r="C27" s="1">
        <v>11.5</v>
      </c>
      <c r="D27" s="1"/>
    </row>
    <row r="28" spans="1:4">
      <c r="A28" s="1">
        <v>2440878.6</v>
      </c>
      <c r="B28" s="1" t="s">
        <v>223</v>
      </c>
      <c r="C28" s="1">
        <v>11.7</v>
      </c>
      <c r="D28" s="1"/>
    </row>
    <row r="29" spans="1:4">
      <c r="A29" s="1">
        <v>2441094.7000000002</v>
      </c>
      <c r="B29" s="1" t="s">
        <v>224</v>
      </c>
      <c r="C29" s="1">
        <v>10.8</v>
      </c>
      <c r="D29" s="1"/>
    </row>
    <row r="30" spans="1:4">
      <c r="A30" s="1">
        <v>2441115.9249999998</v>
      </c>
      <c r="B30" s="1" t="s">
        <v>225</v>
      </c>
      <c r="C30" s="1">
        <v>9.7249999999999996</v>
      </c>
      <c r="D30" s="1"/>
    </row>
    <row r="31" spans="1:4">
      <c r="A31" s="1">
        <v>2441142.06</v>
      </c>
      <c r="B31" s="1" t="s">
        <v>226</v>
      </c>
      <c r="C31" s="1">
        <v>9.68</v>
      </c>
      <c r="D31" s="1"/>
    </row>
    <row r="32" spans="1:4">
      <c r="A32" s="1">
        <v>2441162.9333299999</v>
      </c>
      <c r="B32" s="1" t="s">
        <v>227</v>
      </c>
      <c r="C32" s="1">
        <v>9.6</v>
      </c>
      <c r="D32" s="1"/>
    </row>
    <row r="33" spans="1:4">
      <c r="A33" s="1">
        <v>2441180.28333</v>
      </c>
      <c r="B33" s="1" t="s">
        <v>228</v>
      </c>
      <c r="C33" s="1">
        <v>9.6</v>
      </c>
      <c r="D33" s="1"/>
    </row>
    <row r="34" spans="1:4">
      <c r="A34" s="1">
        <v>2441218.5780000002</v>
      </c>
      <c r="B34" s="1" t="s">
        <v>229</v>
      </c>
      <c r="C34" s="1">
        <v>9.44</v>
      </c>
      <c r="D34" s="1"/>
    </row>
    <row r="35" spans="1:4">
      <c r="A35" s="1">
        <v>2441234.6733300001</v>
      </c>
      <c r="B35" s="1" t="s">
        <v>230</v>
      </c>
      <c r="C35" s="1">
        <v>9.3777779999999993</v>
      </c>
      <c r="D35" s="1"/>
    </row>
    <row r="36" spans="1:4">
      <c r="A36" s="1">
        <v>2441247.2055600001</v>
      </c>
      <c r="B36" s="1" t="s">
        <v>231</v>
      </c>
      <c r="C36" s="1">
        <v>9.3666669999999996</v>
      </c>
      <c r="D36" s="1"/>
    </row>
    <row r="37" spans="1:4">
      <c r="A37" s="1">
        <v>2441267.4082399998</v>
      </c>
      <c r="B37" s="1" t="s">
        <v>232</v>
      </c>
      <c r="C37" s="1">
        <v>9.2470590000000001</v>
      </c>
      <c r="D37" s="1"/>
    </row>
    <row r="38" spans="1:4">
      <c r="A38" s="1">
        <v>2441286.3675000002</v>
      </c>
      <c r="B38" s="1" t="s">
        <v>233</v>
      </c>
      <c r="C38" s="1">
        <v>9.2750000000000004</v>
      </c>
      <c r="D38" s="1"/>
    </row>
    <row r="39" spans="1:4">
      <c r="A39" s="1">
        <v>2441301.5440000002</v>
      </c>
      <c r="B39" s="1" t="s">
        <v>234</v>
      </c>
      <c r="C39" s="1">
        <v>9.32</v>
      </c>
      <c r="D39" s="1"/>
    </row>
    <row r="40" spans="1:4">
      <c r="A40" s="1">
        <v>2441325.5</v>
      </c>
      <c r="B40" s="1" t="s">
        <v>235</v>
      </c>
      <c r="C40" s="1">
        <v>9.4</v>
      </c>
      <c r="D40" s="1"/>
    </row>
    <row r="41" spans="1:4">
      <c r="A41" s="1">
        <v>2441334.2666699998</v>
      </c>
      <c r="B41" s="1" t="s">
        <v>236</v>
      </c>
      <c r="C41" s="1">
        <v>9.4333329999999993</v>
      </c>
      <c r="D41" s="1"/>
    </row>
    <row r="42" spans="1:4">
      <c r="A42" s="1">
        <v>2441392.6</v>
      </c>
      <c r="B42" s="1" t="s">
        <v>237</v>
      </c>
      <c r="C42" s="1">
        <v>9.6999999999999993</v>
      </c>
      <c r="D42" s="1"/>
    </row>
    <row r="43" spans="1:4">
      <c r="A43" s="1">
        <v>2441415.25</v>
      </c>
      <c r="B43" s="1" t="s">
        <v>238</v>
      </c>
      <c r="C43" s="1">
        <v>9.75</v>
      </c>
      <c r="D43" s="1"/>
    </row>
    <row r="44" spans="1:4">
      <c r="A44" s="1">
        <v>2441431.7599999998</v>
      </c>
      <c r="B44" s="1" t="s">
        <v>239</v>
      </c>
      <c r="C44" s="1">
        <v>9.7200000000000006</v>
      </c>
      <c r="D44" s="1"/>
    </row>
    <row r="45" spans="1:4">
      <c r="A45" s="1">
        <v>2441452.4</v>
      </c>
      <c r="B45" s="1" t="s">
        <v>240</v>
      </c>
      <c r="C45" s="1">
        <v>9.6750000000000007</v>
      </c>
      <c r="D45" s="1"/>
    </row>
    <row r="46" spans="1:4">
      <c r="A46" s="1">
        <v>2441465.1625000001</v>
      </c>
      <c r="B46" s="1" t="s">
        <v>241</v>
      </c>
      <c r="C46" s="1">
        <v>9.8625000000000007</v>
      </c>
      <c r="D46" s="1"/>
    </row>
    <row r="47" spans="1:4">
      <c r="A47" s="1">
        <v>2441483.3333299998</v>
      </c>
      <c r="B47" s="1" t="s">
        <v>242</v>
      </c>
      <c r="C47" s="1">
        <v>9.8666669999999996</v>
      </c>
      <c r="D47" s="1"/>
    </row>
    <row r="48" spans="1:4">
      <c r="A48" s="1">
        <v>2441502.03333</v>
      </c>
      <c r="B48" s="1" t="s">
        <v>243</v>
      </c>
      <c r="C48" s="1">
        <v>9.9</v>
      </c>
      <c r="D48" s="1"/>
    </row>
    <row r="49" spans="1:4">
      <c r="A49" s="1">
        <v>2441524.1</v>
      </c>
      <c r="B49" s="1" t="s">
        <v>244</v>
      </c>
      <c r="C49" s="1">
        <v>9.85</v>
      </c>
      <c r="D49" s="1"/>
    </row>
    <row r="50" spans="1:4">
      <c r="A50" s="1">
        <v>2441534.9249999998</v>
      </c>
      <c r="B50" s="1" t="s">
        <v>245</v>
      </c>
      <c r="C50" s="1">
        <v>9.9499999999999993</v>
      </c>
      <c r="D50" s="1"/>
    </row>
    <row r="51" spans="1:4">
      <c r="A51" s="1">
        <v>2441551.5228599999</v>
      </c>
      <c r="B51" s="1" t="s">
        <v>246</v>
      </c>
      <c r="C51" s="1">
        <v>10.142856999999999</v>
      </c>
      <c r="D51" s="1"/>
    </row>
    <row r="52" spans="1:4">
      <c r="A52" s="1">
        <v>2441571.0428599999</v>
      </c>
      <c r="B52" s="1" t="s">
        <v>247</v>
      </c>
      <c r="C52" s="1">
        <v>10.1</v>
      </c>
      <c r="D52" s="1"/>
    </row>
    <row r="53" spans="1:4">
      <c r="A53" s="1">
        <v>2441591.42</v>
      </c>
      <c r="B53" s="1" t="s">
        <v>248</v>
      </c>
      <c r="C53" s="1">
        <v>10.08</v>
      </c>
      <c r="D53" s="1"/>
    </row>
    <row r="54" spans="1:4">
      <c r="A54" s="1">
        <v>2441606.9333299999</v>
      </c>
      <c r="B54" s="1" t="s">
        <v>249</v>
      </c>
      <c r="C54" s="1">
        <v>10.333333</v>
      </c>
      <c r="D54" s="1"/>
    </row>
    <row r="55" spans="1:4">
      <c r="A55" s="1">
        <v>2441624.7774999999</v>
      </c>
      <c r="B55" s="1" t="s">
        <v>250</v>
      </c>
      <c r="C55" s="1">
        <v>10.55</v>
      </c>
      <c r="D55" s="1"/>
    </row>
    <row r="56" spans="1:4">
      <c r="A56" s="1">
        <v>2441644.6</v>
      </c>
      <c r="B56" s="1" t="s">
        <v>251</v>
      </c>
      <c r="C56" s="1">
        <v>10.616667</v>
      </c>
      <c r="D56" s="1"/>
    </row>
    <row r="57" spans="1:4">
      <c r="A57" s="1">
        <v>2441662</v>
      </c>
      <c r="B57" s="1" t="s">
        <v>252</v>
      </c>
      <c r="C57" s="1">
        <v>10.75</v>
      </c>
      <c r="D57" s="1"/>
    </row>
    <row r="58" spans="1:4">
      <c r="A58" s="1">
        <v>2441681.8666699999</v>
      </c>
      <c r="B58" s="1" t="s">
        <v>253</v>
      </c>
      <c r="C58" s="1">
        <v>10.866667</v>
      </c>
      <c r="D58" s="1"/>
    </row>
    <row r="59" spans="1:4">
      <c r="A59" s="1">
        <v>2441693.7749999999</v>
      </c>
      <c r="B59" s="1" t="s">
        <v>254</v>
      </c>
      <c r="C59" s="1">
        <v>11.074999999999999</v>
      </c>
      <c r="D59" s="1"/>
    </row>
    <row r="60" spans="1:4">
      <c r="A60" s="1">
        <v>2441727.9</v>
      </c>
      <c r="B60" s="1" t="s">
        <v>255</v>
      </c>
      <c r="C60" s="1">
        <v>10.8</v>
      </c>
      <c r="D60" s="1"/>
    </row>
    <row r="61" spans="1:4">
      <c r="A61" s="1">
        <v>2441766.7000000002</v>
      </c>
      <c r="B61" s="1" t="s">
        <v>256</v>
      </c>
      <c r="C61" s="1">
        <v>11.1</v>
      </c>
      <c r="D61" s="1"/>
    </row>
    <row r="62" spans="1:4">
      <c r="A62" s="1">
        <v>2441835.9516699999</v>
      </c>
      <c r="B62" s="1" t="s">
        <v>257</v>
      </c>
      <c r="C62" s="1">
        <v>11.133333</v>
      </c>
      <c r="D62" s="1"/>
    </row>
    <row r="63" spans="1:4">
      <c r="A63" s="1">
        <v>2441853.1749999998</v>
      </c>
      <c r="B63" s="1" t="s">
        <v>258</v>
      </c>
      <c r="C63" s="1">
        <v>11.125</v>
      </c>
      <c r="D63" s="1"/>
    </row>
    <row r="64" spans="1:4">
      <c r="A64" s="1">
        <v>2441869.4166700002</v>
      </c>
      <c r="B64" s="1" t="s">
        <v>259</v>
      </c>
      <c r="C64" s="1">
        <v>11.15</v>
      </c>
      <c r="D64" s="1"/>
    </row>
    <row r="65" spans="1:4">
      <c r="A65" s="1">
        <v>2441895.2985700001</v>
      </c>
      <c r="B65" s="1" t="s">
        <v>260</v>
      </c>
      <c r="C65" s="1">
        <v>11.128571000000001</v>
      </c>
      <c r="D65" s="1"/>
    </row>
    <row r="66" spans="1:4">
      <c r="A66" s="1">
        <v>2441908.76333</v>
      </c>
      <c r="B66" s="1" t="s">
        <v>261</v>
      </c>
      <c r="C66" s="1">
        <v>10.916667</v>
      </c>
      <c r="D66" s="1"/>
    </row>
    <row r="67" spans="1:4">
      <c r="A67" s="1">
        <v>2441927.1014299998</v>
      </c>
      <c r="B67" s="1" t="s">
        <v>262</v>
      </c>
      <c r="C67" s="1">
        <v>10.385714</v>
      </c>
      <c r="D67" s="1"/>
    </row>
    <row r="68" spans="1:4">
      <c r="A68" s="1">
        <v>2441942.7510000002</v>
      </c>
      <c r="B68" s="1" t="s">
        <v>263</v>
      </c>
      <c r="C68" s="1">
        <v>9.99</v>
      </c>
      <c r="D68" s="1"/>
    </row>
    <row r="69" spans="1:4">
      <c r="A69" s="1">
        <v>2441957.86</v>
      </c>
      <c r="B69" s="1" t="s">
        <v>264</v>
      </c>
      <c r="C69" s="1">
        <v>10.058332999999999</v>
      </c>
      <c r="D69" s="1"/>
    </row>
    <row r="70" spans="1:4">
      <c r="A70" s="1">
        <v>2441976.0295500001</v>
      </c>
      <c r="B70" s="1" t="s">
        <v>265</v>
      </c>
      <c r="C70" s="1">
        <v>10.004545</v>
      </c>
      <c r="D70" s="1"/>
    </row>
    <row r="71" spans="1:4">
      <c r="A71" s="1">
        <v>2441988.18462</v>
      </c>
      <c r="B71" s="1" t="s">
        <v>266</v>
      </c>
      <c r="C71" s="1">
        <v>9.9230769999999993</v>
      </c>
      <c r="D71" s="1"/>
    </row>
    <row r="72" spans="1:4">
      <c r="A72" s="1">
        <v>2442007.2361099999</v>
      </c>
      <c r="B72" s="1" t="s">
        <v>267</v>
      </c>
      <c r="C72" s="1">
        <v>9.9361110000000004</v>
      </c>
      <c r="D72" s="1"/>
    </row>
    <row r="73" spans="1:4">
      <c r="A73" s="1">
        <v>2442023.9928600001</v>
      </c>
      <c r="B73" s="1" t="s">
        <v>268</v>
      </c>
      <c r="C73" s="1">
        <v>10.003571000000001</v>
      </c>
      <c r="D73" s="1"/>
    </row>
    <row r="74" spans="1:4">
      <c r="A74" s="1">
        <v>2442039.8888900001</v>
      </c>
      <c r="B74" s="1" t="s">
        <v>269</v>
      </c>
      <c r="C74" s="1">
        <v>10</v>
      </c>
      <c r="D74" s="1"/>
    </row>
    <row r="75" spans="1:4">
      <c r="A75" s="1">
        <v>2442056.0666700001</v>
      </c>
      <c r="B75" s="1" t="s">
        <v>270</v>
      </c>
      <c r="C75" s="1">
        <v>9.983333</v>
      </c>
      <c r="D75" s="1"/>
    </row>
    <row r="76" spans="1:4">
      <c r="A76" s="1">
        <v>2442075.4500000002</v>
      </c>
      <c r="B76" s="1" t="s">
        <v>271</v>
      </c>
      <c r="C76" s="1">
        <v>10.058332999999999</v>
      </c>
      <c r="D76" s="1"/>
    </row>
    <row r="77" spans="1:4">
      <c r="A77" s="1">
        <v>2442095.5666700001</v>
      </c>
      <c r="B77" s="1" t="s">
        <v>272</v>
      </c>
      <c r="C77" s="1">
        <v>9.9666669999999993</v>
      </c>
      <c r="D77" s="1"/>
    </row>
    <row r="78" spans="1:4">
      <c r="A78" s="1">
        <v>2442118.7000000002</v>
      </c>
      <c r="B78" s="1" t="s">
        <v>273</v>
      </c>
      <c r="C78" s="1">
        <v>10</v>
      </c>
      <c r="D78" s="1"/>
    </row>
    <row r="79" spans="1:4">
      <c r="A79" s="1">
        <v>2442128.28333</v>
      </c>
      <c r="B79" s="1" t="s">
        <v>274</v>
      </c>
      <c r="C79" s="1">
        <v>10.15</v>
      </c>
      <c r="D79" s="1"/>
    </row>
    <row r="80" spans="1:4">
      <c r="A80" s="1">
        <v>2442146.2599999998</v>
      </c>
      <c r="B80" s="1" t="s">
        <v>275</v>
      </c>
      <c r="C80" s="1">
        <v>10.16</v>
      </c>
      <c r="D80" s="1"/>
    </row>
    <row r="81" spans="1:4">
      <c r="A81" s="1">
        <v>2442162.4428599998</v>
      </c>
      <c r="B81" s="1" t="s">
        <v>276</v>
      </c>
      <c r="C81" s="1">
        <v>10.324286000000001</v>
      </c>
      <c r="D81" s="1"/>
    </row>
    <row r="82" spans="1:4">
      <c r="A82" s="1">
        <v>2442177.1666700002</v>
      </c>
      <c r="B82" s="1" t="s">
        <v>277</v>
      </c>
      <c r="C82" s="1">
        <v>10.358333</v>
      </c>
      <c r="D82" s="1"/>
    </row>
    <row r="83" spans="1:4">
      <c r="A83" s="1">
        <v>2442194.7574300002</v>
      </c>
      <c r="B83" s="1" t="s">
        <v>278</v>
      </c>
      <c r="C83" s="1">
        <v>10.3</v>
      </c>
      <c r="D83" s="1"/>
    </row>
    <row r="84" spans="1:4">
      <c r="A84" s="1">
        <v>2442212.4430800001</v>
      </c>
      <c r="B84" s="1" t="s">
        <v>279</v>
      </c>
      <c r="C84" s="1">
        <v>10.426923</v>
      </c>
      <c r="D84" s="1"/>
    </row>
    <row r="85" spans="1:4">
      <c r="A85" s="1">
        <v>2442226.1641699998</v>
      </c>
      <c r="B85" s="1" t="s">
        <v>280</v>
      </c>
      <c r="C85" s="1">
        <v>10.505000000000001</v>
      </c>
      <c r="D85" s="1"/>
    </row>
    <row r="86" spans="1:4">
      <c r="A86" s="1">
        <v>2442240.6692900001</v>
      </c>
      <c r="B86" s="1" t="s">
        <v>281</v>
      </c>
      <c r="C86" s="1">
        <v>10.435714000000001</v>
      </c>
      <c r="D86" s="1"/>
    </row>
    <row r="87" spans="1:4">
      <c r="A87" s="1">
        <v>2442255.6581199998</v>
      </c>
      <c r="B87" s="1" t="s">
        <v>282</v>
      </c>
      <c r="C87" s="1">
        <v>10.512499999999999</v>
      </c>
      <c r="D87" s="1"/>
    </row>
    <row r="88" spans="1:4">
      <c r="A88" s="1">
        <v>2442273.3410499999</v>
      </c>
      <c r="B88" s="1" t="s">
        <v>283</v>
      </c>
      <c r="C88" s="1">
        <v>10.590526000000001</v>
      </c>
      <c r="D88" s="1"/>
    </row>
    <row r="89" spans="1:4">
      <c r="A89" s="1">
        <v>2442292.7875999999</v>
      </c>
      <c r="B89" s="1" t="s">
        <v>284</v>
      </c>
      <c r="C89" s="1">
        <v>10.52</v>
      </c>
      <c r="D89" s="1"/>
    </row>
    <row r="90" spans="1:4">
      <c r="A90" s="1">
        <v>2442304.2375599998</v>
      </c>
      <c r="B90" s="1" t="s">
        <v>285</v>
      </c>
      <c r="C90" s="1">
        <v>10.665625</v>
      </c>
      <c r="D90" s="1"/>
    </row>
    <row r="91" spans="1:4">
      <c r="A91" s="1">
        <v>2442319.7182499999</v>
      </c>
      <c r="B91" s="1" t="s">
        <v>286</v>
      </c>
      <c r="C91" s="1">
        <v>10.6875</v>
      </c>
      <c r="D91" s="1"/>
    </row>
    <row r="92" spans="1:4">
      <c r="A92" s="1">
        <v>2442336.7771100001</v>
      </c>
      <c r="B92" s="1" t="s">
        <v>287</v>
      </c>
      <c r="C92" s="1">
        <v>10.8</v>
      </c>
      <c r="D92" s="1"/>
    </row>
    <row r="93" spans="1:4">
      <c r="A93" s="1">
        <v>2442352.8342900001</v>
      </c>
      <c r="B93" s="1" t="s">
        <v>288</v>
      </c>
      <c r="C93" s="1">
        <v>10.742857000000001</v>
      </c>
      <c r="D93" s="1"/>
    </row>
    <row r="94" spans="1:4">
      <c r="A94" s="1">
        <v>2442367.5375299999</v>
      </c>
      <c r="B94" s="1" t="s">
        <v>289</v>
      </c>
      <c r="C94" s="1">
        <v>10.839473999999999</v>
      </c>
      <c r="D94" s="1"/>
    </row>
    <row r="95" spans="1:4">
      <c r="A95" s="1">
        <v>2442388.21111</v>
      </c>
      <c r="B95" s="1" t="s">
        <v>290</v>
      </c>
      <c r="C95" s="1">
        <v>10.905556000000001</v>
      </c>
      <c r="D95" s="1"/>
    </row>
    <row r="96" spans="1:4">
      <c r="A96" s="1">
        <v>2442403.7749999999</v>
      </c>
      <c r="B96" s="1" t="s">
        <v>291</v>
      </c>
      <c r="C96" s="1">
        <v>10.90625</v>
      </c>
      <c r="D96" s="1"/>
    </row>
    <row r="97" spans="1:4">
      <c r="A97" s="1">
        <v>2442420.1923099998</v>
      </c>
      <c r="B97" s="1" t="s">
        <v>292</v>
      </c>
      <c r="C97" s="1">
        <v>11.009231</v>
      </c>
      <c r="D97" s="1"/>
    </row>
    <row r="98" spans="1:4">
      <c r="A98" s="1">
        <v>2442438.15</v>
      </c>
      <c r="B98" s="1" t="s">
        <v>293</v>
      </c>
      <c r="C98" s="1">
        <v>11</v>
      </c>
      <c r="D98" s="1"/>
    </row>
    <row r="99" spans="1:4">
      <c r="A99" s="1">
        <v>2442453.2749999999</v>
      </c>
      <c r="B99" s="1" t="s">
        <v>294</v>
      </c>
      <c r="C99" s="1">
        <v>11.1</v>
      </c>
      <c r="D99" s="1"/>
    </row>
    <row r="100" spans="1:4">
      <c r="A100" s="1">
        <v>2442471.7000000002</v>
      </c>
      <c r="B100" s="1" t="s">
        <v>295</v>
      </c>
      <c r="C100" s="1">
        <v>11.2</v>
      </c>
      <c r="D100" s="1"/>
    </row>
    <row r="101" spans="1:4">
      <c r="A101" s="1">
        <v>2442493.8666699999</v>
      </c>
      <c r="B101" s="1" t="s">
        <v>296</v>
      </c>
      <c r="C101" s="1">
        <v>11.366667</v>
      </c>
      <c r="D101" s="1"/>
    </row>
    <row r="102" spans="1:4">
      <c r="A102" s="1">
        <v>2442517.46667</v>
      </c>
      <c r="B102" s="1" t="s">
        <v>297</v>
      </c>
      <c r="C102" s="1">
        <v>11.066667000000001</v>
      </c>
      <c r="D102" s="1"/>
    </row>
    <row r="103" spans="1:4">
      <c r="A103" s="1">
        <v>2442537.375</v>
      </c>
      <c r="B103" s="1" t="s">
        <v>298</v>
      </c>
      <c r="C103" s="1">
        <v>10.895833</v>
      </c>
      <c r="D103" s="1"/>
    </row>
    <row r="104" spans="1:4">
      <c r="A104" s="1">
        <v>2442552.2387999999</v>
      </c>
      <c r="B104" s="1" t="s">
        <v>299</v>
      </c>
      <c r="C104" s="1">
        <v>10.19</v>
      </c>
      <c r="D104" s="1"/>
    </row>
    <row r="105" spans="1:4">
      <c r="A105" s="1">
        <v>2442568.7719999999</v>
      </c>
      <c r="B105" s="1" t="s">
        <v>300</v>
      </c>
      <c r="C105" s="1">
        <v>9.2479999999999993</v>
      </c>
      <c r="D105" s="1"/>
    </row>
    <row r="106" spans="1:4">
      <c r="A106" s="1">
        <v>2442583.7920900001</v>
      </c>
      <c r="B106" s="1" t="s">
        <v>301</v>
      </c>
      <c r="C106" s="1">
        <v>9.1181819999999991</v>
      </c>
      <c r="D106" s="1"/>
    </row>
    <row r="107" spans="1:4">
      <c r="A107" s="1">
        <v>2442598.2301599998</v>
      </c>
      <c r="B107" s="1" t="s">
        <v>302</v>
      </c>
      <c r="C107" s="1">
        <v>9.1319999999999997</v>
      </c>
      <c r="D107" s="1"/>
    </row>
    <row r="108" spans="1:4">
      <c r="A108" s="1">
        <v>2442615.0083300001</v>
      </c>
      <c r="B108" s="1" t="s">
        <v>303</v>
      </c>
      <c r="C108" s="1">
        <v>9.0350000000000001</v>
      </c>
      <c r="D108" s="1"/>
    </row>
    <row r="109" spans="1:4">
      <c r="A109" s="1">
        <v>2442629.02397</v>
      </c>
      <c r="B109" s="1" t="s">
        <v>304</v>
      </c>
      <c r="C109" s="1">
        <v>9.1469699999999996</v>
      </c>
      <c r="D109" s="1"/>
    </row>
    <row r="110" spans="1:4">
      <c r="A110" s="1">
        <v>2442644.1973799998</v>
      </c>
      <c r="B110" s="1" t="s">
        <v>305</v>
      </c>
      <c r="C110" s="1">
        <v>10.609615</v>
      </c>
      <c r="D110" s="1"/>
    </row>
    <row r="111" spans="1:4">
      <c r="A111" s="1">
        <v>2442659.0329999998</v>
      </c>
      <c r="B111" s="1" t="s">
        <v>306</v>
      </c>
      <c r="C111" s="1">
        <v>11.190333000000001</v>
      </c>
      <c r="D111" s="1"/>
    </row>
    <row r="112" spans="1:4">
      <c r="A112" s="1">
        <v>2442675.8721400001</v>
      </c>
      <c r="B112" s="1" t="s">
        <v>307</v>
      </c>
      <c r="C112" s="1">
        <v>11.364286</v>
      </c>
      <c r="D112" s="1"/>
    </row>
    <row r="113" spans="1:4">
      <c r="A113" s="1">
        <v>2442690.65655</v>
      </c>
      <c r="B113" s="1" t="s">
        <v>308</v>
      </c>
      <c r="C113" s="1">
        <v>11.23</v>
      </c>
      <c r="D113" s="1"/>
    </row>
    <row r="114" spans="1:4">
      <c r="A114" s="1">
        <v>2442707.2255000002</v>
      </c>
      <c r="B114" s="1" t="s">
        <v>309</v>
      </c>
      <c r="C114" s="1">
        <v>11.334</v>
      </c>
      <c r="D114" s="1"/>
    </row>
    <row r="115" spans="1:4">
      <c r="A115" s="1">
        <v>2442721.97083</v>
      </c>
      <c r="B115" s="1" t="s">
        <v>310</v>
      </c>
      <c r="C115" s="1">
        <v>11.245417</v>
      </c>
      <c r="D115" s="1"/>
    </row>
    <row r="116" spans="1:4">
      <c r="A116" s="1">
        <v>2442739.47444</v>
      </c>
      <c r="B116" s="1" t="s">
        <v>311</v>
      </c>
      <c r="C116" s="1">
        <v>10.844443999999999</v>
      </c>
      <c r="D116" s="1"/>
    </row>
    <row r="117" spans="1:4">
      <c r="A117" s="1">
        <v>2442752.4321400002</v>
      </c>
      <c r="B117" s="1" t="s">
        <v>312</v>
      </c>
      <c r="C117" s="1">
        <v>9.8189290000000007</v>
      </c>
      <c r="D117" s="1"/>
    </row>
    <row r="118" spans="1:4">
      <c r="A118" s="1">
        <v>2442768.2799999998</v>
      </c>
      <c r="B118" s="1" t="s">
        <v>313</v>
      </c>
      <c r="C118" s="1">
        <v>9.2913329999999998</v>
      </c>
      <c r="D118" s="1"/>
    </row>
    <row r="119" spans="1:4">
      <c r="A119" s="1">
        <v>2442786.5666700001</v>
      </c>
      <c r="B119" s="1" t="s">
        <v>314</v>
      </c>
      <c r="C119" s="1">
        <v>9.3972219999999993</v>
      </c>
      <c r="D119" s="1"/>
    </row>
    <row r="120" spans="1:4">
      <c r="A120" s="1">
        <v>2442802</v>
      </c>
      <c r="B120" s="1" t="s">
        <v>315</v>
      </c>
      <c r="C120" s="1">
        <v>9.25</v>
      </c>
      <c r="D120" s="1"/>
    </row>
    <row r="121" spans="1:4">
      <c r="A121" s="1">
        <v>2442828.7999999998</v>
      </c>
      <c r="B121" s="1" t="s">
        <v>316</v>
      </c>
      <c r="C121" s="1">
        <v>9.25</v>
      </c>
      <c r="D121" s="1"/>
    </row>
    <row r="122" spans="1:4">
      <c r="A122" s="1">
        <v>2442842.6333300001</v>
      </c>
      <c r="B122" s="1" t="s">
        <v>317</v>
      </c>
      <c r="C122" s="1">
        <v>9.2833330000000007</v>
      </c>
      <c r="D122" s="1"/>
    </row>
    <row r="123" spans="1:4">
      <c r="A123" s="1">
        <v>2442867.59375</v>
      </c>
      <c r="B123" s="1" t="s">
        <v>318</v>
      </c>
      <c r="C123" s="1">
        <v>9.3375000000000004</v>
      </c>
      <c r="D123" s="1"/>
    </row>
    <row r="124" spans="1:4">
      <c r="A124" s="1">
        <v>2442878.0777799999</v>
      </c>
      <c r="B124" s="1" t="s">
        <v>319</v>
      </c>
      <c r="C124" s="1">
        <v>9.3444439999999993</v>
      </c>
      <c r="D124" s="1"/>
    </row>
    <row r="125" spans="1:4">
      <c r="A125" s="1">
        <v>2442896.8812500001</v>
      </c>
      <c r="B125" s="1" t="s">
        <v>320</v>
      </c>
      <c r="C125" s="1">
        <v>9.35</v>
      </c>
      <c r="D125" s="1"/>
    </row>
    <row r="126" spans="1:4">
      <c r="A126" s="1">
        <v>2442916.7692300002</v>
      </c>
      <c r="B126" s="1" t="s">
        <v>321</v>
      </c>
      <c r="C126" s="1">
        <v>9.4230769999999993</v>
      </c>
      <c r="D126" s="1"/>
    </row>
    <row r="127" spans="1:4">
      <c r="A127" s="1">
        <v>2442931.3407399999</v>
      </c>
      <c r="B127" s="1" t="s">
        <v>322</v>
      </c>
      <c r="C127" s="1">
        <v>9.4281480000000002</v>
      </c>
      <c r="D127" s="1"/>
    </row>
    <row r="128" spans="1:4">
      <c r="A128" s="1">
        <v>2442948.7749999999</v>
      </c>
      <c r="B128" s="1" t="s">
        <v>323</v>
      </c>
      <c r="C128" s="1">
        <v>9.5666670000000007</v>
      </c>
      <c r="D128" s="1"/>
    </row>
    <row r="129" spans="1:4">
      <c r="A129" s="1">
        <v>2442960.7361699999</v>
      </c>
      <c r="B129" s="1" t="s">
        <v>324</v>
      </c>
      <c r="C129" s="1">
        <v>9.5195740000000004</v>
      </c>
      <c r="D129" s="1"/>
    </row>
    <row r="130" spans="1:4">
      <c r="A130" s="1">
        <v>2442979.932</v>
      </c>
      <c r="B130" s="1" t="s">
        <v>325</v>
      </c>
      <c r="C130" s="1">
        <v>9.5920000000000005</v>
      </c>
      <c r="D130" s="1"/>
    </row>
    <row r="131" spans="1:4">
      <c r="A131" s="1">
        <v>2442992.4810799998</v>
      </c>
      <c r="B131" s="1" t="s">
        <v>326</v>
      </c>
      <c r="C131" s="1">
        <v>9.5594590000000004</v>
      </c>
      <c r="D131" s="1"/>
    </row>
    <row r="132" spans="1:4">
      <c r="A132" s="1">
        <v>2443008.9</v>
      </c>
      <c r="B132" s="1" t="s">
        <v>327</v>
      </c>
      <c r="C132" s="1">
        <v>9.5794119999999996</v>
      </c>
      <c r="D132" s="1"/>
    </row>
    <row r="133" spans="1:4">
      <c r="A133" s="1">
        <v>2443023.2038500002</v>
      </c>
      <c r="B133" s="1" t="s">
        <v>328</v>
      </c>
      <c r="C133" s="1">
        <v>9.6346150000000002</v>
      </c>
      <c r="D133" s="1"/>
    </row>
    <row r="134" spans="1:4">
      <c r="A134" s="1">
        <v>2443040.5444399999</v>
      </c>
      <c r="B134" s="1" t="s">
        <v>329</v>
      </c>
      <c r="C134" s="1">
        <v>9.7851850000000002</v>
      </c>
      <c r="D134" s="1"/>
    </row>
    <row r="135" spans="1:4">
      <c r="A135" s="1">
        <v>2443053.3757600002</v>
      </c>
      <c r="B135" s="1" t="s">
        <v>330</v>
      </c>
      <c r="C135" s="1">
        <v>9.7515149999999995</v>
      </c>
      <c r="D135" s="1"/>
    </row>
    <row r="136" spans="1:4">
      <c r="A136" s="1">
        <v>2443069.4090900002</v>
      </c>
      <c r="B136" s="1" t="s">
        <v>331</v>
      </c>
      <c r="C136" s="1">
        <v>9.8965910000000008</v>
      </c>
      <c r="D136" s="1"/>
    </row>
    <row r="137" spans="1:4">
      <c r="A137" s="1">
        <v>2443084.4406300001</v>
      </c>
      <c r="B137" s="1" t="s">
        <v>332</v>
      </c>
      <c r="C137" s="1">
        <v>9.8859370000000002</v>
      </c>
      <c r="D137" s="1"/>
    </row>
    <row r="138" spans="1:4">
      <c r="A138" s="1">
        <v>2443100.8714299998</v>
      </c>
      <c r="B138" s="1" t="s">
        <v>333</v>
      </c>
      <c r="C138" s="1">
        <v>9.9649999999999999</v>
      </c>
      <c r="D138" s="1"/>
    </row>
    <row r="139" spans="1:4">
      <c r="A139" s="1">
        <v>2443113.5087000001</v>
      </c>
      <c r="B139" s="1" t="s">
        <v>334</v>
      </c>
      <c r="C139" s="1">
        <v>9.8878260000000004</v>
      </c>
      <c r="D139" s="1"/>
    </row>
    <row r="140" spans="1:4">
      <c r="A140" s="1">
        <v>2443132.4518499998</v>
      </c>
      <c r="B140" s="1" t="s">
        <v>335</v>
      </c>
      <c r="C140" s="1">
        <v>9.9814810000000005</v>
      </c>
      <c r="D140" s="1"/>
    </row>
    <row r="141" spans="1:4">
      <c r="A141" s="1">
        <v>2443145.85</v>
      </c>
      <c r="B141" s="1" t="s">
        <v>336</v>
      </c>
      <c r="C141" s="1">
        <v>9.8888890000000007</v>
      </c>
      <c r="D141" s="1"/>
    </row>
    <row r="142" spans="1:4">
      <c r="A142" s="1">
        <v>2443162.96154</v>
      </c>
      <c r="B142" s="1" t="s">
        <v>337</v>
      </c>
      <c r="C142" s="1">
        <v>10.092307999999999</v>
      </c>
      <c r="D142" s="1"/>
    </row>
    <row r="143" spans="1:4">
      <c r="A143" s="1">
        <v>2443178.03333</v>
      </c>
      <c r="B143" s="1" t="s">
        <v>338</v>
      </c>
      <c r="C143" s="1">
        <v>10.1</v>
      </c>
      <c r="D143" s="1"/>
    </row>
    <row r="144" spans="1:4">
      <c r="A144" s="1">
        <v>2443196.3833300001</v>
      </c>
      <c r="B144" s="1" t="s">
        <v>339</v>
      </c>
      <c r="C144" s="1">
        <v>10.233333</v>
      </c>
      <c r="D144" s="1"/>
    </row>
    <row r="145" spans="1:4">
      <c r="A145" s="1">
        <v>2443216.5499999998</v>
      </c>
      <c r="B145" s="1" t="s">
        <v>340</v>
      </c>
      <c r="C145" s="1">
        <v>10.225</v>
      </c>
      <c r="D145" s="1"/>
    </row>
    <row r="146" spans="1:4">
      <c r="A146" s="1">
        <v>2443233.875</v>
      </c>
      <c r="B146" s="1" t="s">
        <v>341</v>
      </c>
      <c r="C146" s="1">
        <v>10.324999999999999</v>
      </c>
      <c r="D146" s="1"/>
    </row>
    <row r="147" spans="1:4">
      <c r="A147" s="1">
        <v>2443252.8199999998</v>
      </c>
      <c r="B147" s="1" t="s">
        <v>342</v>
      </c>
      <c r="C147" s="1">
        <v>10.34</v>
      </c>
      <c r="D147" s="1"/>
    </row>
    <row r="148" spans="1:4">
      <c r="A148" s="1">
        <v>2443266.5</v>
      </c>
      <c r="B148" s="1" t="s">
        <v>343</v>
      </c>
      <c r="C148" s="1">
        <v>10.275</v>
      </c>
      <c r="D148" s="1"/>
    </row>
    <row r="149" spans="1:4">
      <c r="A149" s="1">
        <v>2443285.4406099999</v>
      </c>
      <c r="B149" s="1" t="s">
        <v>344</v>
      </c>
      <c r="C149" s="1">
        <v>10.348095000000001</v>
      </c>
      <c r="D149" s="1"/>
    </row>
    <row r="150" spans="1:4">
      <c r="A150" s="1">
        <v>2443296.1455799998</v>
      </c>
      <c r="B150" s="1" t="s">
        <v>345</v>
      </c>
      <c r="C150" s="1">
        <v>10.378888999999999</v>
      </c>
      <c r="D150" s="1"/>
    </row>
    <row r="151" spans="1:4">
      <c r="A151" s="1">
        <v>2443313.4546599998</v>
      </c>
      <c r="B151" s="1" t="s">
        <v>346</v>
      </c>
      <c r="C151" s="1">
        <v>10.419615</v>
      </c>
      <c r="D151" s="1"/>
    </row>
    <row r="152" spans="1:4">
      <c r="A152" s="1">
        <v>2443330.32926</v>
      </c>
      <c r="B152" s="1" t="s">
        <v>347</v>
      </c>
      <c r="C152" s="1">
        <v>10.443333000000001</v>
      </c>
      <c r="D152" s="1"/>
    </row>
    <row r="153" spans="1:4">
      <c r="A153" s="1">
        <v>2443343.71037</v>
      </c>
      <c r="B153" s="1" t="s">
        <v>348</v>
      </c>
      <c r="C153" s="1">
        <v>10.448718</v>
      </c>
      <c r="D153" s="1"/>
    </row>
    <row r="154" spans="1:4">
      <c r="A154" s="1">
        <v>2443362.0093</v>
      </c>
      <c r="B154" s="1" t="s">
        <v>349</v>
      </c>
      <c r="C154" s="1">
        <v>10.507586</v>
      </c>
      <c r="D154" s="1"/>
    </row>
    <row r="155" spans="1:4">
      <c r="A155" s="1">
        <v>2443374.2193300002</v>
      </c>
      <c r="B155" s="1" t="s">
        <v>350</v>
      </c>
      <c r="C155" s="1">
        <v>10.4975</v>
      </c>
      <c r="D155" s="1"/>
    </row>
    <row r="156" spans="1:4">
      <c r="A156" s="1">
        <v>2443392.4704300002</v>
      </c>
      <c r="B156" s="1" t="s">
        <v>351</v>
      </c>
      <c r="C156" s="1">
        <v>10.530976000000001</v>
      </c>
      <c r="D156" s="1"/>
    </row>
    <row r="157" spans="1:4">
      <c r="A157" s="1">
        <v>2443406.3517700001</v>
      </c>
      <c r="B157" s="1" t="s">
        <v>352</v>
      </c>
      <c r="C157" s="1">
        <v>10.502895000000001</v>
      </c>
      <c r="D157" s="1"/>
    </row>
    <row r="158" spans="1:4">
      <c r="A158" s="1">
        <v>2443421.8909999998</v>
      </c>
      <c r="B158" s="1" t="s">
        <v>353</v>
      </c>
      <c r="C158" s="1">
        <v>10.516285999999999</v>
      </c>
      <c r="D158" s="1"/>
    </row>
    <row r="159" spans="1:4">
      <c r="A159" s="1">
        <v>2443434.56238</v>
      </c>
      <c r="B159" s="1" t="s">
        <v>354</v>
      </c>
      <c r="C159" s="1">
        <v>10.434571</v>
      </c>
      <c r="D159" s="1"/>
    </row>
    <row r="160" spans="1:4">
      <c r="A160" s="1">
        <v>2443453.6106199999</v>
      </c>
      <c r="B160" s="1" t="s">
        <v>355</v>
      </c>
      <c r="C160" s="1">
        <v>10.49</v>
      </c>
      <c r="D160" s="1"/>
    </row>
    <row r="161" spans="1:4">
      <c r="A161" s="1">
        <v>2443468.2370099998</v>
      </c>
      <c r="B161" s="1" t="s">
        <v>356</v>
      </c>
      <c r="C161" s="1">
        <v>10.446667</v>
      </c>
      <c r="D161" s="1"/>
    </row>
    <row r="162" spans="1:4">
      <c r="A162" s="1">
        <v>2443482.42307</v>
      </c>
      <c r="B162" s="1" t="s">
        <v>357</v>
      </c>
      <c r="C162" s="1">
        <v>10.483636000000001</v>
      </c>
      <c r="D162" s="1"/>
    </row>
    <row r="163" spans="1:4">
      <c r="A163" s="1">
        <v>2443498.1692300001</v>
      </c>
      <c r="B163" s="1" t="s">
        <v>358</v>
      </c>
      <c r="C163" s="1">
        <v>10.7</v>
      </c>
      <c r="D163" s="1"/>
    </row>
    <row r="164" spans="1:4">
      <c r="A164" s="1">
        <v>2443512.9125000001</v>
      </c>
      <c r="B164" s="1" t="s">
        <v>359</v>
      </c>
      <c r="C164" s="1">
        <v>11.285417000000001</v>
      </c>
      <c r="D164" s="1"/>
    </row>
    <row r="165" spans="1:4">
      <c r="A165" s="1">
        <v>2443532.0812499998</v>
      </c>
      <c r="B165" s="1" t="s">
        <v>360</v>
      </c>
      <c r="C165" s="1">
        <v>11.341875</v>
      </c>
      <c r="D165" s="1"/>
    </row>
    <row r="166" spans="1:4">
      <c r="A166" s="1">
        <v>2443555.85</v>
      </c>
      <c r="B166" s="1" t="s">
        <v>361</v>
      </c>
      <c r="C166" s="1">
        <v>11.225</v>
      </c>
      <c r="D166" s="1"/>
    </row>
    <row r="167" spans="1:4">
      <c r="A167" s="1">
        <v>2443575.44789</v>
      </c>
      <c r="B167" s="1" t="s">
        <v>362</v>
      </c>
      <c r="C167" s="1">
        <v>11.194444000000001</v>
      </c>
      <c r="D167" s="1"/>
    </row>
    <row r="168" spans="1:4">
      <c r="A168" s="1">
        <v>2443593.875</v>
      </c>
      <c r="B168" s="1" t="s">
        <v>363</v>
      </c>
      <c r="C168" s="1">
        <v>10.6225</v>
      </c>
      <c r="D168" s="1"/>
    </row>
    <row r="169" spans="1:4">
      <c r="A169" s="1">
        <v>2443609.2656399999</v>
      </c>
      <c r="B169" s="1" t="s">
        <v>364</v>
      </c>
      <c r="C169" s="1">
        <v>10.035455000000001</v>
      </c>
      <c r="D169" s="1"/>
    </row>
    <row r="170" spans="1:4">
      <c r="A170" s="1">
        <v>2443626.9445600002</v>
      </c>
      <c r="B170" s="1" t="s">
        <v>365</v>
      </c>
      <c r="C170" s="1">
        <v>10.086667</v>
      </c>
      <c r="D170" s="1"/>
    </row>
    <row r="171" spans="1:4">
      <c r="A171" s="1">
        <v>2443640.0619000001</v>
      </c>
      <c r="B171" s="1" t="s">
        <v>366</v>
      </c>
      <c r="C171" s="1">
        <v>10.483333</v>
      </c>
      <c r="D171" s="1"/>
    </row>
    <row r="172" spans="1:4">
      <c r="A172" s="1">
        <v>2443657.8264199998</v>
      </c>
      <c r="B172" s="1" t="s">
        <v>367</v>
      </c>
      <c r="C172" s="1">
        <v>10.096944000000001</v>
      </c>
      <c r="D172" s="1"/>
    </row>
    <row r="173" spans="1:4">
      <c r="A173" s="1">
        <v>2443673.3231600001</v>
      </c>
      <c r="B173" s="1" t="s">
        <v>368</v>
      </c>
      <c r="C173" s="1">
        <v>10.124737</v>
      </c>
      <c r="D173" s="1"/>
    </row>
    <row r="174" spans="1:4">
      <c r="A174" s="1">
        <v>2443691.3083299999</v>
      </c>
      <c r="B174" s="1" t="s">
        <v>369</v>
      </c>
      <c r="C174" s="1">
        <v>10.051667</v>
      </c>
      <c r="D174" s="1"/>
    </row>
    <row r="175" spans="1:4">
      <c r="A175" s="1">
        <v>2443703.8785700002</v>
      </c>
      <c r="B175" s="1" t="s">
        <v>370</v>
      </c>
      <c r="C175" s="1">
        <v>10.131786</v>
      </c>
      <c r="D175" s="1"/>
    </row>
    <row r="176" spans="1:4">
      <c r="A176" s="1">
        <v>2443718.57797</v>
      </c>
      <c r="B176" s="1" t="s">
        <v>371</v>
      </c>
      <c r="C176" s="1">
        <v>10.165862000000001</v>
      </c>
      <c r="D176" s="1"/>
    </row>
    <row r="177" spans="1:4">
      <c r="A177" s="1">
        <v>2443735.7403099998</v>
      </c>
      <c r="B177" s="1" t="s">
        <v>372</v>
      </c>
      <c r="C177" s="1">
        <v>10.183438000000001</v>
      </c>
      <c r="D177" s="1"/>
    </row>
    <row r="178" spans="1:4">
      <c r="A178" s="1">
        <v>2443750.4790500002</v>
      </c>
      <c r="B178" s="1" t="s">
        <v>373</v>
      </c>
      <c r="C178" s="1">
        <v>10.232143000000001</v>
      </c>
      <c r="D178" s="1"/>
    </row>
    <row r="179" spans="1:4">
      <c r="A179" s="1">
        <v>2443764.72596</v>
      </c>
      <c r="B179" s="1" t="s">
        <v>374</v>
      </c>
      <c r="C179" s="1">
        <v>10.227083</v>
      </c>
      <c r="D179" s="1"/>
    </row>
    <row r="180" spans="1:4">
      <c r="A180" s="1">
        <v>2443779.8457800001</v>
      </c>
      <c r="B180" s="1" t="s">
        <v>375</v>
      </c>
      <c r="C180" s="1">
        <v>10.298627</v>
      </c>
      <c r="D180" s="1"/>
    </row>
    <row r="181" spans="1:4">
      <c r="A181" s="1">
        <v>2443795.1019600001</v>
      </c>
      <c r="B181" s="1" t="s">
        <v>376</v>
      </c>
      <c r="C181" s="1">
        <v>10.244313999999999</v>
      </c>
      <c r="D181" s="1"/>
    </row>
    <row r="182" spans="1:4">
      <c r="A182" s="1">
        <v>2443811.1397899999</v>
      </c>
      <c r="B182" s="1" t="s">
        <v>377</v>
      </c>
      <c r="C182" s="1">
        <v>10.240638000000001</v>
      </c>
      <c r="D182" s="1"/>
    </row>
    <row r="183" spans="1:4">
      <c r="A183" s="1">
        <v>2443825.9545499999</v>
      </c>
      <c r="B183" s="1" t="s">
        <v>378</v>
      </c>
      <c r="C183" s="1">
        <v>10.253030000000001</v>
      </c>
      <c r="D183" s="1"/>
    </row>
    <row r="184" spans="1:4">
      <c r="A184" s="1">
        <v>2443841.2743600002</v>
      </c>
      <c r="B184" s="1" t="s">
        <v>379</v>
      </c>
      <c r="C184" s="1">
        <v>10.315128</v>
      </c>
      <c r="D184" s="1"/>
    </row>
    <row r="185" spans="1:4">
      <c r="A185" s="1">
        <v>2443855.3458099999</v>
      </c>
      <c r="B185" s="1" t="s">
        <v>380</v>
      </c>
      <c r="C185" s="1">
        <v>10.267097</v>
      </c>
      <c r="D185" s="1"/>
    </row>
    <row r="186" spans="1:4">
      <c r="A186" s="1">
        <v>2443873.2272700001</v>
      </c>
      <c r="B186" s="1" t="s">
        <v>381</v>
      </c>
      <c r="C186" s="1">
        <v>10.306818</v>
      </c>
      <c r="D186" s="1"/>
    </row>
    <row r="187" spans="1:4">
      <c r="A187" s="1">
        <v>2443884.7086999998</v>
      </c>
      <c r="B187" s="1" t="s">
        <v>382</v>
      </c>
      <c r="C187" s="1">
        <v>10.285216999999999</v>
      </c>
      <c r="D187" s="1"/>
    </row>
    <row r="188" spans="1:4">
      <c r="A188" s="1">
        <v>2443904.8181799999</v>
      </c>
      <c r="B188" s="1" t="s">
        <v>383</v>
      </c>
      <c r="C188" s="1">
        <v>10.336364</v>
      </c>
      <c r="D188" s="1"/>
    </row>
    <row r="189" spans="1:4">
      <c r="A189" s="1">
        <v>2443930.11</v>
      </c>
      <c r="B189" s="1" t="s">
        <v>384</v>
      </c>
      <c r="C189" s="1">
        <v>10.396000000000001</v>
      </c>
      <c r="D189" s="1"/>
    </row>
    <row r="190" spans="1:4">
      <c r="A190" s="1">
        <v>2443942.3333299998</v>
      </c>
      <c r="B190" s="1" t="s">
        <v>385</v>
      </c>
      <c r="C190" s="1">
        <v>10.385</v>
      </c>
      <c r="D190" s="1"/>
    </row>
    <row r="191" spans="1:4">
      <c r="A191" s="1">
        <v>2443960.2083299998</v>
      </c>
      <c r="B191" s="1" t="s">
        <v>386</v>
      </c>
      <c r="C191" s="1">
        <v>10.375833</v>
      </c>
      <c r="D191" s="1"/>
    </row>
    <row r="192" spans="1:4">
      <c r="A192" s="1">
        <v>2443978.8125</v>
      </c>
      <c r="B192" s="1" t="s">
        <v>387</v>
      </c>
      <c r="C192" s="1">
        <v>10.3725</v>
      </c>
      <c r="D192" s="1"/>
    </row>
    <row r="193" spans="1:4">
      <c r="A193" s="1">
        <v>2443993.395</v>
      </c>
      <c r="B193" s="1" t="s">
        <v>388</v>
      </c>
      <c r="C193" s="1">
        <v>10.441000000000001</v>
      </c>
      <c r="D193" s="1"/>
    </row>
    <row r="194" spans="1:4">
      <c r="A194" s="1">
        <v>2444010.8147100001</v>
      </c>
      <c r="B194" s="1" t="s">
        <v>389</v>
      </c>
      <c r="C194" s="1">
        <v>10.494706000000001</v>
      </c>
      <c r="D194" s="1"/>
    </row>
    <row r="195" spans="1:4">
      <c r="A195" s="1">
        <v>2444021.3857900002</v>
      </c>
      <c r="B195" s="1" t="s">
        <v>390</v>
      </c>
      <c r="C195" s="1">
        <v>10.469474</v>
      </c>
      <c r="D195" s="1"/>
    </row>
    <row r="196" spans="1:4">
      <c r="A196" s="1">
        <v>2444042.0618199999</v>
      </c>
      <c r="B196" s="1" t="s">
        <v>391</v>
      </c>
      <c r="C196" s="1">
        <v>10.522727</v>
      </c>
      <c r="D196" s="1"/>
    </row>
    <row r="197" spans="1:4">
      <c r="A197" s="1">
        <v>2444054.9235499999</v>
      </c>
      <c r="B197" s="1" t="s">
        <v>392</v>
      </c>
      <c r="C197" s="1">
        <v>10.521613</v>
      </c>
      <c r="D197" s="1"/>
    </row>
    <row r="198" spans="1:4">
      <c r="A198" s="1">
        <v>2444070.7746299999</v>
      </c>
      <c r="B198" s="1" t="s">
        <v>393</v>
      </c>
      <c r="C198" s="1">
        <v>10.595122</v>
      </c>
      <c r="D198" s="1"/>
    </row>
    <row r="199" spans="1:4">
      <c r="A199" s="1">
        <v>2444085.7248200001</v>
      </c>
      <c r="B199" s="1" t="s">
        <v>394</v>
      </c>
      <c r="C199" s="1">
        <v>10.668718</v>
      </c>
      <c r="D199" s="1"/>
    </row>
    <row r="200" spans="1:4">
      <c r="A200" s="1">
        <v>2444099.7936200001</v>
      </c>
      <c r="B200" s="1" t="s">
        <v>395</v>
      </c>
      <c r="C200" s="1">
        <v>10.675106</v>
      </c>
      <c r="D200" s="1"/>
    </row>
    <row r="201" spans="1:4">
      <c r="A201" s="1">
        <v>2444113.5817800001</v>
      </c>
      <c r="B201" s="1" t="s">
        <v>396</v>
      </c>
      <c r="C201" s="1">
        <v>10.743333</v>
      </c>
      <c r="D201" s="1"/>
    </row>
    <row r="202" spans="1:4">
      <c r="A202" s="1">
        <v>2444131.4583100001</v>
      </c>
      <c r="B202" s="1" t="s">
        <v>397</v>
      </c>
      <c r="C202" s="1">
        <v>10.822692</v>
      </c>
      <c r="D202" s="1"/>
    </row>
    <row r="203" spans="1:4">
      <c r="A203" s="1">
        <v>2444144.30333</v>
      </c>
      <c r="B203" s="1" t="s">
        <v>398</v>
      </c>
      <c r="C203" s="1">
        <v>10.806164000000001</v>
      </c>
      <c r="D203" s="1"/>
    </row>
    <row r="204" spans="1:4">
      <c r="A204" s="1">
        <v>2444160.7795500001</v>
      </c>
      <c r="B204" s="1" t="s">
        <v>399</v>
      </c>
      <c r="C204" s="1">
        <v>10.843208000000001</v>
      </c>
      <c r="D204" s="1"/>
    </row>
    <row r="205" spans="1:4">
      <c r="A205" s="1">
        <v>2444175.61968</v>
      </c>
      <c r="B205" s="1" t="s">
        <v>400</v>
      </c>
      <c r="C205" s="1">
        <v>10.852926999999999</v>
      </c>
      <c r="D205" s="1"/>
    </row>
    <row r="206" spans="1:4">
      <c r="A206" s="1">
        <v>2444191.30749</v>
      </c>
      <c r="B206" s="1" t="s">
        <v>401</v>
      </c>
      <c r="C206" s="1">
        <v>10.931778</v>
      </c>
      <c r="D206" s="1"/>
    </row>
    <row r="207" spans="1:4">
      <c r="A207" s="1">
        <v>2444206.4725700002</v>
      </c>
      <c r="B207" s="1" t="s">
        <v>402</v>
      </c>
      <c r="C207" s="1">
        <v>10.814285999999999</v>
      </c>
      <c r="D207" s="1"/>
    </row>
    <row r="208" spans="1:4">
      <c r="A208" s="1">
        <v>2444220.1806399999</v>
      </c>
      <c r="B208" s="1" t="s">
        <v>403</v>
      </c>
      <c r="C208" s="1">
        <v>10.828485000000001</v>
      </c>
      <c r="D208" s="1"/>
    </row>
    <row r="209" spans="1:4">
      <c r="A209" s="1">
        <v>2444236.7576899999</v>
      </c>
      <c r="B209" s="1" t="s">
        <v>404</v>
      </c>
      <c r="C209" s="1">
        <v>10.802308</v>
      </c>
      <c r="D209" s="1"/>
    </row>
    <row r="210" spans="1:4">
      <c r="A210" s="1">
        <v>2444251.5789999999</v>
      </c>
      <c r="B210" s="1" t="s">
        <v>405</v>
      </c>
      <c r="C210" s="1">
        <v>10.903499999999999</v>
      </c>
      <c r="D210" s="1"/>
    </row>
    <row r="211" spans="1:4">
      <c r="A211" s="1">
        <v>2444266.26364</v>
      </c>
      <c r="B211" s="1" t="s">
        <v>406</v>
      </c>
      <c r="C211" s="1">
        <v>10.868181999999999</v>
      </c>
      <c r="D211" s="1"/>
    </row>
    <row r="212" spans="1:4">
      <c r="A212" s="1">
        <v>2444283.9300000002</v>
      </c>
      <c r="B212" s="1" t="s">
        <v>407</v>
      </c>
      <c r="C212" s="1">
        <v>10.807143</v>
      </c>
      <c r="D212" s="1"/>
    </row>
    <row r="213" spans="1:4">
      <c r="A213" s="1">
        <v>2444300.06</v>
      </c>
      <c r="B213" s="1" t="s">
        <v>408</v>
      </c>
      <c r="C213" s="1">
        <v>10.85</v>
      </c>
      <c r="D213" s="1"/>
    </row>
    <row r="214" spans="1:4">
      <c r="A214" s="1">
        <v>2444319.6</v>
      </c>
      <c r="B214" s="1" t="s">
        <v>409</v>
      </c>
      <c r="C214" s="1">
        <v>10.675000000000001</v>
      </c>
      <c r="D214" s="1"/>
    </row>
    <row r="215" spans="1:4">
      <c r="A215" s="1">
        <v>2444339.5833299998</v>
      </c>
      <c r="B215" s="1" t="s">
        <v>410</v>
      </c>
      <c r="C215" s="1">
        <v>10.941667000000001</v>
      </c>
      <c r="D215" s="1"/>
    </row>
    <row r="216" spans="1:4">
      <c r="A216" s="1">
        <v>2444352.4192300001</v>
      </c>
      <c r="B216" s="1" t="s">
        <v>411</v>
      </c>
      <c r="C216" s="1">
        <v>11.172307999999999</v>
      </c>
      <c r="D216" s="1"/>
    </row>
    <row r="217" spans="1:4">
      <c r="A217" s="1">
        <v>2444369.8306800001</v>
      </c>
      <c r="B217" s="1" t="s">
        <v>412</v>
      </c>
      <c r="C217" s="1">
        <v>11.226818</v>
      </c>
      <c r="D217" s="1"/>
    </row>
    <row r="218" spans="1:4">
      <c r="A218" s="1">
        <v>2444382.1827099998</v>
      </c>
      <c r="B218" s="1" t="s">
        <v>413</v>
      </c>
      <c r="C218" s="1">
        <v>11.267856999999999</v>
      </c>
      <c r="D218" s="1"/>
    </row>
    <row r="219" spans="1:4">
      <c r="A219" s="1">
        <v>2444398.6323600002</v>
      </c>
      <c r="B219" s="1" t="s">
        <v>414</v>
      </c>
      <c r="C219" s="1">
        <v>11.219048000000001</v>
      </c>
      <c r="D219" s="1"/>
    </row>
    <row r="220" spans="1:4">
      <c r="A220" s="1">
        <v>2444413.3339</v>
      </c>
      <c r="B220" s="1" t="s">
        <v>415</v>
      </c>
      <c r="C220" s="1">
        <v>11.303750000000001</v>
      </c>
      <c r="D220" s="1"/>
    </row>
    <row r="221" spans="1:4">
      <c r="A221" s="1">
        <v>2444429.48483</v>
      </c>
      <c r="B221" s="1" t="s">
        <v>416</v>
      </c>
      <c r="C221" s="1">
        <v>11.153492</v>
      </c>
      <c r="D221" s="1"/>
    </row>
    <row r="222" spans="1:4">
      <c r="A222" s="1">
        <v>2444444.1619899999</v>
      </c>
      <c r="B222" s="1" t="s">
        <v>417</v>
      </c>
      <c r="C222" s="1">
        <v>11.072911</v>
      </c>
      <c r="D222" s="1"/>
    </row>
    <row r="223" spans="1:4">
      <c r="A223" s="1">
        <v>2444458.5022200001</v>
      </c>
      <c r="B223" s="1" t="s">
        <v>418</v>
      </c>
      <c r="C223" s="1">
        <v>10.886263</v>
      </c>
      <c r="D223" s="1"/>
    </row>
    <row r="224" spans="1:4">
      <c r="A224" s="1">
        <v>2444471.9229299999</v>
      </c>
      <c r="B224" s="1" t="s">
        <v>419</v>
      </c>
      <c r="C224" s="1">
        <v>10.950366000000001</v>
      </c>
      <c r="D224" s="1"/>
    </row>
    <row r="225" spans="1:4">
      <c r="A225" s="1">
        <v>2444488.2566499999</v>
      </c>
      <c r="B225" s="1" t="s">
        <v>420</v>
      </c>
      <c r="C225" s="1">
        <v>10.825575000000001</v>
      </c>
      <c r="D225" s="1"/>
    </row>
    <row r="226" spans="1:4">
      <c r="A226" s="1">
        <v>2444504.0987800001</v>
      </c>
      <c r="B226" s="1" t="s">
        <v>421</v>
      </c>
      <c r="C226" s="1">
        <v>10.768841999999999</v>
      </c>
      <c r="D226" s="1"/>
    </row>
    <row r="227" spans="1:4">
      <c r="A227" s="1">
        <v>2444519.3660200001</v>
      </c>
      <c r="B227" s="1" t="s">
        <v>422</v>
      </c>
      <c r="C227" s="1">
        <v>10.832679000000001</v>
      </c>
      <c r="D227" s="1"/>
    </row>
    <row r="228" spans="1:4">
      <c r="A228" s="1">
        <v>2444534.4786200002</v>
      </c>
      <c r="B228" s="1" t="s">
        <v>423</v>
      </c>
      <c r="C228" s="1">
        <v>10.945714000000001</v>
      </c>
      <c r="D228" s="1"/>
    </row>
    <row r="229" spans="1:4">
      <c r="A229" s="1">
        <v>2444548.7214600001</v>
      </c>
      <c r="B229" s="1" t="s">
        <v>424</v>
      </c>
      <c r="C229" s="1">
        <v>10.973293</v>
      </c>
      <c r="D229" s="1"/>
    </row>
    <row r="230" spans="1:4">
      <c r="A230" s="1">
        <v>2444566.6824400001</v>
      </c>
      <c r="B230" s="1" t="s">
        <v>425</v>
      </c>
      <c r="C230" s="1">
        <v>10.869375</v>
      </c>
      <c r="D230" s="1"/>
    </row>
    <row r="231" spans="1:4">
      <c r="A231" s="1">
        <v>2444580.5987900002</v>
      </c>
      <c r="B231" s="1" t="s">
        <v>426</v>
      </c>
      <c r="C231" s="1">
        <v>10.837018</v>
      </c>
      <c r="D231" s="1"/>
    </row>
    <row r="232" spans="1:4">
      <c r="A232" s="1">
        <v>2444597.0754800001</v>
      </c>
      <c r="B232" s="1" t="s">
        <v>427</v>
      </c>
      <c r="C232" s="1">
        <v>10.892424</v>
      </c>
      <c r="D232" s="1"/>
    </row>
    <row r="233" spans="1:4">
      <c r="A233" s="1">
        <v>2444609.2178000002</v>
      </c>
      <c r="B233" s="1" t="s">
        <v>428</v>
      </c>
      <c r="C233" s="1">
        <v>10.838571</v>
      </c>
      <c r="D233" s="1"/>
    </row>
    <row r="234" spans="1:4">
      <c r="A234" s="1">
        <v>2444623.6329000001</v>
      </c>
      <c r="B234" s="1" t="s">
        <v>429</v>
      </c>
      <c r="C234" s="1">
        <v>10.805</v>
      </c>
      <c r="D234" s="1"/>
    </row>
    <row r="235" spans="1:4">
      <c r="A235" s="1">
        <v>2444640.53125</v>
      </c>
      <c r="B235" s="1" t="s">
        <v>430</v>
      </c>
      <c r="C235" s="1">
        <v>10.7425</v>
      </c>
      <c r="D235" s="1"/>
    </row>
    <row r="236" spans="1:4">
      <c r="A236" s="1">
        <v>2444659.78889</v>
      </c>
      <c r="B236" s="1" t="s">
        <v>431</v>
      </c>
      <c r="C236" s="1">
        <v>10.742222</v>
      </c>
      <c r="D236" s="1"/>
    </row>
    <row r="237" spans="1:4">
      <c r="A237" s="1">
        <v>2444676.5</v>
      </c>
      <c r="B237" s="1" t="s">
        <v>432</v>
      </c>
      <c r="C237" s="1">
        <v>10.751250000000001</v>
      </c>
      <c r="D237" s="1"/>
    </row>
    <row r="238" spans="1:4">
      <c r="A238" s="1">
        <v>2444694.1666700002</v>
      </c>
      <c r="B238" s="1" t="s">
        <v>433</v>
      </c>
      <c r="C238" s="1">
        <v>10.790832999999999</v>
      </c>
      <c r="D238" s="1"/>
    </row>
    <row r="239" spans="1:4">
      <c r="A239" s="1">
        <v>2444708.53462</v>
      </c>
      <c r="B239" s="1" t="s">
        <v>434</v>
      </c>
      <c r="C239" s="1">
        <v>10.717692</v>
      </c>
      <c r="D239" s="1"/>
    </row>
    <row r="240" spans="1:4">
      <c r="A240" s="1">
        <v>2444723.68481</v>
      </c>
      <c r="B240" s="1" t="s">
        <v>435</v>
      </c>
      <c r="C240" s="1">
        <v>10.720476</v>
      </c>
      <c r="D240" s="1"/>
    </row>
    <row r="241" spans="1:4">
      <c r="A241" s="1">
        <v>2444739.91187</v>
      </c>
      <c r="B241" s="1" t="s">
        <v>436</v>
      </c>
      <c r="C241" s="1">
        <v>10.78</v>
      </c>
      <c r="D241" s="1"/>
    </row>
    <row r="242" spans="1:4">
      <c r="A242" s="1">
        <v>2444756.2724299999</v>
      </c>
      <c r="B242" s="1" t="s">
        <v>437</v>
      </c>
      <c r="C242" s="1">
        <v>10.768162999999999</v>
      </c>
      <c r="D242" s="1"/>
    </row>
    <row r="243" spans="1:4">
      <c r="A243" s="1">
        <v>2444770.5026099999</v>
      </c>
      <c r="B243" s="1" t="s">
        <v>438</v>
      </c>
      <c r="C243" s="1">
        <v>10.762499999999999</v>
      </c>
      <c r="D243" s="1"/>
    </row>
    <row r="244" spans="1:4">
      <c r="A244" s="1">
        <v>2444787.3480400001</v>
      </c>
      <c r="B244" s="1" t="s">
        <v>439</v>
      </c>
      <c r="C244" s="1">
        <v>10.832653000000001</v>
      </c>
      <c r="D244" s="1"/>
    </row>
    <row r="245" spans="1:4">
      <c r="A245" s="1">
        <v>2444800.7648399998</v>
      </c>
      <c r="B245" s="1" t="s">
        <v>440</v>
      </c>
      <c r="C245" s="1">
        <v>10.853878</v>
      </c>
      <c r="D245" s="1"/>
    </row>
    <row r="246" spans="1:4">
      <c r="A246" s="1">
        <v>2444816.4373599999</v>
      </c>
      <c r="B246" s="1" t="s">
        <v>441</v>
      </c>
      <c r="C246" s="1">
        <v>10.782266999999999</v>
      </c>
      <c r="D246" s="1"/>
    </row>
    <row r="247" spans="1:4">
      <c r="A247" s="1">
        <v>2444831.50061</v>
      </c>
      <c r="B247" s="1" t="s">
        <v>442</v>
      </c>
      <c r="C247" s="1">
        <v>10.80322</v>
      </c>
      <c r="D247" s="1"/>
    </row>
    <row r="248" spans="1:4">
      <c r="A248" s="1">
        <v>2444846.2849099999</v>
      </c>
      <c r="B248" s="1" t="s">
        <v>443</v>
      </c>
      <c r="C248" s="1">
        <v>10.77622</v>
      </c>
      <c r="D248" s="1"/>
    </row>
    <row r="249" spans="1:4">
      <c r="A249" s="1">
        <v>2444860.8679499999</v>
      </c>
      <c r="B249" s="1" t="s">
        <v>444</v>
      </c>
      <c r="C249" s="1">
        <v>10.836301000000001</v>
      </c>
      <c r="D249" s="1"/>
    </row>
    <row r="250" spans="1:4">
      <c r="A250" s="1">
        <v>2444876.2519200002</v>
      </c>
      <c r="B250" s="1" t="s">
        <v>445</v>
      </c>
      <c r="C250" s="1">
        <v>10.854642999999999</v>
      </c>
      <c r="D250" s="1"/>
    </row>
    <row r="251" spans="1:4">
      <c r="A251" s="1">
        <v>2444892.2228600001</v>
      </c>
      <c r="B251" s="1" t="s">
        <v>446</v>
      </c>
      <c r="C251" s="1">
        <v>10.854714</v>
      </c>
      <c r="D251" s="1"/>
    </row>
    <row r="252" spans="1:4">
      <c r="A252" s="1">
        <v>2444907.5885399999</v>
      </c>
      <c r="B252" s="1" t="s">
        <v>447</v>
      </c>
      <c r="C252" s="1">
        <v>10.902464</v>
      </c>
      <c r="D252" s="1"/>
    </row>
    <row r="253" spans="1:4">
      <c r="A253" s="1">
        <v>2444920.8766999999</v>
      </c>
      <c r="B253" s="1" t="s">
        <v>448</v>
      </c>
      <c r="C253" s="1">
        <v>11.007320999999999</v>
      </c>
      <c r="D253" s="1"/>
    </row>
    <row r="254" spans="1:4">
      <c r="A254" s="1">
        <v>2444937.3995400001</v>
      </c>
      <c r="B254" s="1" t="s">
        <v>449</v>
      </c>
      <c r="C254" s="1">
        <v>10.985077</v>
      </c>
      <c r="D254" s="1"/>
    </row>
    <row r="255" spans="1:4">
      <c r="A255" s="1">
        <v>2444952.9113799999</v>
      </c>
      <c r="B255" s="1" t="s">
        <v>450</v>
      </c>
      <c r="C255" s="1">
        <v>10.881081</v>
      </c>
      <c r="D255" s="1"/>
    </row>
    <row r="256" spans="1:4">
      <c r="A256" s="1">
        <v>2444968.13087</v>
      </c>
      <c r="B256" s="1" t="s">
        <v>451</v>
      </c>
      <c r="C256" s="1">
        <v>10.87</v>
      </c>
      <c r="D256" s="1"/>
    </row>
    <row r="257" spans="1:4">
      <c r="A257" s="1">
        <v>2444983.9964700001</v>
      </c>
      <c r="B257" s="1" t="s">
        <v>452</v>
      </c>
      <c r="C257" s="1">
        <v>10.940588</v>
      </c>
      <c r="D257" s="1"/>
    </row>
    <row r="258" spans="1:4">
      <c r="A258" s="1">
        <v>2444996.96111</v>
      </c>
      <c r="B258" s="1" t="s">
        <v>453</v>
      </c>
      <c r="C258" s="1">
        <v>10.924443999999999</v>
      </c>
      <c r="D258" s="1"/>
    </row>
    <row r="259" spans="1:4">
      <c r="A259" s="1">
        <v>2445022.7200000002</v>
      </c>
      <c r="B259" s="1" t="s">
        <v>454</v>
      </c>
      <c r="C259" s="1">
        <v>10.6</v>
      </c>
      <c r="D259" s="1"/>
    </row>
    <row r="260" spans="1:4">
      <c r="A260" s="1">
        <v>2445032.19545</v>
      </c>
      <c r="B260" s="1" t="s">
        <v>455</v>
      </c>
      <c r="C260" s="1">
        <v>10.75</v>
      </c>
      <c r="D260" s="1"/>
    </row>
    <row r="261" spans="1:4">
      <c r="A261" s="1">
        <v>2445054.2999999998</v>
      </c>
      <c r="B261" s="1" t="s">
        <v>456</v>
      </c>
      <c r="C261" s="1">
        <v>10.915832999999999</v>
      </c>
      <c r="D261" s="1"/>
    </row>
    <row r="262" spans="1:4">
      <c r="A262" s="1">
        <v>2445071.34167</v>
      </c>
      <c r="B262" s="1" t="s">
        <v>457</v>
      </c>
      <c r="C262" s="1">
        <v>10.954167</v>
      </c>
      <c r="D262" s="1"/>
    </row>
    <row r="263" spans="1:4">
      <c r="A263" s="1">
        <v>2445085.8041500002</v>
      </c>
      <c r="B263" s="1" t="s">
        <v>458</v>
      </c>
      <c r="C263" s="1">
        <v>10.891429</v>
      </c>
      <c r="D263" s="1"/>
    </row>
    <row r="264" spans="1:4">
      <c r="A264" s="1">
        <v>2445103.33843</v>
      </c>
      <c r="B264" s="1" t="s">
        <v>459</v>
      </c>
      <c r="C264" s="1">
        <v>10.788333</v>
      </c>
      <c r="D264" s="1"/>
    </row>
    <row r="265" spans="1:4">
      <c r="A265" s="1">
        <v>2445117.1156700002</v>
      </c>
      <c r="B265" s="1" t="s">
        <v>460</v>
      </c>
      <c r="C265" s="1">
        <v>10.833</v>
      </c>
      <c r="D265" s="1"/>
    </row>
    <row r="266" spans="1:4">
      <c r="A266" s="1">
        <v>2445133.2739499998</v>
      </c>
      <c r="B266" s="1" t="s">
        <v>461</v>
      </c>
      <c r="C266" s="1">
        <v>10.784737</v>
      </c>
      <c r="D266" s="1"/>
    </row>
    <row r="267" spans="1:4">
      <c r="A267" s="1">
        <v>2445146.9262299999</v>
      </c>
      <c r="B267" s="1" t="s">
        <v>462</v>
      </c>
      <c r="C267" s="1">
        <v>10.759302</v>
      </c>
      <c r="D267" s="1"/>
    </row>
    <row r="268" spans="1:4">
      <c r="A268" s="1">
        <v>2445164.2097700001</v>
      </c>
      <c r="B268" s="1" t="s">
        <v>463</v>
      </c>
      <c r="C268" s="1">
        <v>10.749855</v>
      </c>
      <c r="D268" s="1"/>
    </row>
    <row r="269" spans="1:4">
      <c r="A269" s="1">
        <v>2445176.6943600001</v>
      </c>
      <c r="B269" s="1" t="s">
        <v>464</v>
      </c>
      <c r="C269" s="1">
        <v>10.845686000000001</v>
      </c>
      <c r="D269" s="1"/>
    </row>
    <row r="270" spans="1:4">
      <c r="A270" s="1">
        <v>2445194.62371</v>
      </c>
      <c r="B270" s="1" t="s">
        <v>465</v>
      </c>
      <c r="C270" s="1">
        <v>10.816515000000001</v>
      </c>
      <c r="D270" s="1"/>
    </row>
    <row r="271" spans="1:4">
      <c r="A271" s="1">
        <v>2445209.23172</v>
      </c>
      <c r="B271" s="1" t="s">
        <v>466</v>
      </c>
      <c r="C271" s="1">
        <v>11.029655</v>
      </c>
      <c r="D271" s="1"/>
    </row>
    <row r="272" spans="1:4">
      <c r="A272" s="1">
        <v>2445224.9327600002</v>
      </c>
      <c r="B272" s="1" t="s">
        <v>467</v>
      </c>
      <c r="C272" s="1">
        <v>11.142045</v>
      </c>
      <c r="D272" s="1"/>
    </row>
    <row r="273" spans="1:4">
      <c r="A273" s="1">
        <v>2445237.7941200002</v>
      </c>
      <c r="B273" s="1" t="s">
        <v>468</v>
      </c>
      <c r="C273" s="1">
        <v>11.164474</v>
      </c>
      <c r="D273" s="1"/>
    </row>
    <row r="274" spans="1:4">
      <c r="A274" s="1">
        <v>2445256.5044300002</v>
      </c>
      <c r="B274" s="1" t="s">
        <v>469</v>
      </c>
      <c r="C274" s="1">
        <v>11.260204</v>
      </c>
      <c r="D274" s="1"/>
    </row>
    <row r="275" spans="1:4">
      <c r="A275" s="1">
        <v>2445269.0997899999</v>
      </c>
      <c r="B275" s="1" t="s">
        <v>470</v>
      </c>
      <c r="C275" s="1">
        <v>11.371702000000001</v>
      </c>
      <c r="D275" s="1"/>
    </row>
    <row r="276" spans="1:4">
      <c r="A276" s="1">
        <v>2445286.27587</v>
      </c>
      <c r="B276" s="1" t="s">
        <v>471</v>
      </c>
      <c r="C276" s="1">
        <v>11.337999999999999</v>
      </c>
      <c r="D276" s="1"/>
    </row>
    <row r="277" spans="1:4">
      <c r="A277" s="1">
        <v>2445299.6942400001</v>
      </c>
      <c r="B277" s="1" t="s">
        <v>472</v>
      </c>
      <c r="C277" s="1">
        <v>10.9908</v>
      </c>
      <c r="D277" s="1"/>
    </row>
    <row r="278" spans="1:4">
      <c r="A278" s="1">
        <v>2445316.5231599999</v>
      </c>
      <c r="B278" s="1" t="s">
        <v>473</v>
      </c>
      <c r="C278" s="1">
        <v>10.884314</v>
      </c>
      <c r="D278" s="1"/>
    </row>
    <row r="279" spans="1:4">
      <c r="A279" s="1">
        <v>2445332.17405</v>
      </c>
      <c r="B279" s="1" t="s">
        <v>474</v>
      </c>
      <c r="C279" s="1">
        <v>10.927894999999999</v>
      </c>
      <c r="D279" s="1"/>
    </row>
    <row r="280" spans="1:4">
      <c r="A280" s="1">
        <v>2445347.5657700002</v>
      </c>
      <c r="B280" s="1" t="s">
        <v>475</v>
      </c>
      <c r="C280" s="1">
        <v>10.886538</v>
      </c>
      <c r="D280" s="1"/>
    </row>
    <row r="281" spans="1:4">
      <c r="A281" s="1">
        <v>2445367.6124999998</v>
      </c>
      <c r="B281" s="1" t="s">
        <v>476</v>
      </c>
      <c r="C281" s="1">
        <v>10.90375</v>
      </c>
      <c r="D281" s="1"/>
    </row>
    <row r="282" spans="1:4">
      <c r="A282" s="1">
        <v>2445384.8709100001</v>
      </c>
      <c r="B282" s="1" t="s">
        <v>477</v>
      </c>
      <c r="C282" s="1">
        <v>10.827273</v>
      </c>
      <c r="D282" s="1"/>
    </row>
    <row r="283" spans="1:4">
      <c r="A283" s="1">
        <v>2445404.1357100001</v>
      </c>
      <c r="B283" s="1" t="s">
        <v>478</v>
      </c>
      <c r="C283" s="1">
        <v>10.921429</v>
      </c>
      <c r="D283" s="1"/>
    </row>
    <row r="284" spans="1:4">
      <c r="A284" s="1">
        <v>2445419.2799999998</v>
      </c>
      <c r="B284" s="1" t="s">
        <v>479</v>
      </c>
      <c r="C284" s="1">
        <v>10.87</v>
      </c>
      <c r="D284" s="1"/>
    </row>
    <row r="285" spans="1:4">
      <c r="A285" s="1">
        <v>2445438.0662500001</v>
      </c>
      <c r="B285" s="1" t="s">
        <v>480</v>
      </c>
      <c r="C285" s="1">
        <v>10.921875</v>
      </c>
      <c r="D285" s="1"/>
    </row>
    <row r="286" spans="1:4">
      <c r="A286" s="1">
        <v>2445455.62</v>
      </c>
      <c r="B286" s="1" t="s">
        <v>481</v>
      </c>
      <c r="C286" s="1">
        <v>10.863636</v>
      </c>
      <c r="D286" s="1"/>
    </row>
    <row r="287" spans="1:4">
      <c r="A287" s="1">
        <v>2445469.3206699998</v>
      </c>
      <c r="B287" s="1" t="s">
        <v>482</v>
      </c>
      <c r="C287" s="1">
        <v>10.759667</v>
      </c>
      <c r="D287" s="1"/>
    </row>
    <row r="288" spans="1:4">
      <c r="A288" s="1">
        <v>2445487.7088899999</v>
      </c>
      <c r="B288" s="1" t="s">
        <v>483</v>
      </c>
      <c r="C288" s="1">
        <v>10.830741</v>
      </c>
      <c r="D288" s="1"/>
    </row>
    <row r="289" spans="1:4">
      <c r="A289" s="1">
        <v>2445499.9563600002</v>
      </c>
      <c r="B289" s="1" t="s">
        <v>484</v>
      </c>
      <c r="C289" s="1">
        <v>10.79697</v>
      </c>
      <c r="D289" s="1"/>
    </row>
    <row r="290" spans="1:4">
      <c r="A290" s="1">
        <v>2445518.8570699999</v>
      </c>
      <c r="B290" s="1" t="s">
        <v>485</v>
      </c>
      <c r="C290" s="1">
        <v>10.903055999999999</v>
      </c>
      <c r="D290" s="1"/>
    </row>
    <row r="291" spans="1:4">
      <c r="A291" s="1">
        <v>2445531.2302399999</v>
      </c>
      <c r="B291" s="1" t="s">
        <v>486</v>
      </c>
      <c r="C291" s="1">
        <v>10.812258</v>
      </c>
      <c r="D291" s="1"/>
    </row>
    <row r="292" spans="1:4">
      <c r="A292" s="1">
        <v>2445547.7850799998</v>
      </c>
      <c r="B292" s="1" t="s">
        <v>487</v>
      </c>
      <c r="C292" s="1">
        <v>10.809200000000001</v>
      </c>
      <c r="D292" s="1"/>
    </row>
    <row r="293" spans="1:4">
      <c r="A293" s="1">
        <v>2445560.9341000002</v>
      </c>
      <c r="B293" s="1" t="s">
        <v>488</v>
      </c>
      <c r="C293" s="1">
        <v>10.765082</v>
      </c>
      <c r="D293" s="1"/>
    </row>
    <row r="294" spans="1:4">
      <c r="A294" s="1">
        <v>2445578.9593500001</v>
      </c>
      <c r="B294" s="1" t="s">
        <v>489</v>
      </c>
      <c r="C294" s="1">
        <v>10.762923000000001</v>
      </c>
      <c r="D294" s="1"/>
    </row>
    <row r="295" spans="1:4">
      <c r="A295" s="1">
        <v>2445592.0734700002</v>
      </c>
      <c r="B295" s="1" t="s">
        <v>490</v>
      </c>
      <c r="C295" s="1">
        <v>10.813725</v>
      </c>
      <c r="D295" s="1"/>
    </row>
    <row r="296" spans="1:4">
      <c r="A296" s="1">
        <v>2445607.6824099999</v>
      </c>
      <c r="B296" s="1" t="s">
        <v>491</v>
      </c>
      <c r="C296" s="1">
        <v>10.888731999999999</v>
      </c>
      <c r="D296" s="1"/>
    </row>
    <row r="297" spans="1:4">
      <c r="A297" s="1">
        <v>2445622.6320000002</v>
      </c>
      <c r="B297" s="1" t="s">
        <v>492</v>
      </c>
      <c r="C297" s="1">
        <v>10.924666999999999</v>
      </c>
      <c r="D297" s="1"/>
    </row>
    <row r="298" spans="1:4">
      <c r="A298" s="1">
        <v>2445636.8919600002</v>
      </c>
      <c r="B298" s="1" t="s">
        <v>493</v>
      </c>
      <c r="C298" s="1">
        <v>10.842319</v>
      </c>
      <c r="D298" s="1"/>
    </row>
    <row r="299" spans="1:4">
      <c r="A299" s="1">
        <v>2445652.1556099998</v>
      </c>
      <c r="B299" s="1" t="s">
        <v>494</v>
      </c>
      <c r="C299" s="1">
        <v>10.875926</v>
      </c>
      <c r="D299" s="1"/>
    </row>
    <row r="300" spans="1:4">
      <c r="A300" s="1">
        <v>2445668.7612100001</v>
      </c>
      <c r="B300" s="1" t="s">
        <v>495</v>
      </c>
      <c r="C300" s="1">
        <v>10.906897000000001</v>
      </c>
      <c r="D300" s="1"/>
    </row>
    <row r="301" spans="1:4">
      <c r="A301" s="1">
        <v>2445683.5288200001</v>
      </c>
      <c r="B301" s="1" t="s">
        <v>496</v>
      </c>
      <c r="C301" s="1">
        <v>10.861765</v>
      </c>
      <c r="D301" s="1"/>
    </row>
    <row r="302" spans="1:4">
      <c r="A302" s="1">
        <v>2445701.1658100002</v>
      </c>
      <c r="B302" s="1" t="s">
        <v>497</v>
      </c>
      <c r="C302" s="1">
        <v>10.816129</v>
      </c>
      <c r="D302" s="1"/>
    </row>
    <row r="303" spans="1:4">
      <c r="A303" s="1">
        <v>2445714.8907699999</v>
      </c>
      <c r="B303" s="1" t="s">
        <v>498</v>
      </c>
      <c r="C303" s="1">
        <v>10.826923000000001</v>
      </c>
      <c r="D303" s="1"/>
    </row>
    <row r="304" spans="1:4">
      <c r="A304" s="1">
        <v>2445732.8028600002</v>
      </c>
      <c r="B304" s="1" t="s">
        <v>499</v>
      </c>
      <c r="C304" s="1">
        <v>10.871428999999999</v>
      </c>
      <c r="D304" s="1"/>
    </row>
    <row r="305" spans="1:4">
      <c r="A305" s="1">
        <v>2445744.1875</v>
      </c>
      <c r="B305" s="1" t="s">
        <v>500</v>
      </c>
      <c r="C305" s="1">
        <v>10.95</v>
      </c>
      <c r="D305" s="1"/>
    </row>
    <row r="306" spans="1:4">
      <c r="A306" s="1">
        <v>2445763.9300000002</v>
      </c>
      <c r="B306" s="1" t="s">
        <v>501</v>
      </c>
      <c r="C306" s="1">
        <v>11.07</v>
      </c>
      <c r="D306" s="1"/>
    </row>
    <row r="307" spans="1:4">
      <c r="A307" s="1">
        <v>2445783.7033299999</v>
      </c>
      <c r="B307" s="1" t="s">
        <v>502</v>
      </c>
      <c r="C307" s="1">
        <v>11.025</v>
      </c>
      <c r="D307" s="1"/>
    </row>
    <row r="308" spans="1:4">
      <c r="A308" s="1">
        <v>2445799.53889</v>
      </c>
      <c r="B308" s="1" t="s">
        <v>503</v>
      </c>
      <c r="C308" s="1">
        <v>10.933332999999999</v>
      </c>
      <c r="D308" s="1"/>
    </row>
    <row r="309" spans="1:4">
      <c r="A309" s="1">
        <v>2445816.7278800001</v>
      </c>
      <c r="B309" s="1" t="s">
        <v>504</v>
      </c>
      <c r="C309" s="1">
        <v>10.913333</v>
      </c>
      <c r="D309" s="1"/>
    </row>
    <row r="310" spans="1:4">
      <c r="A310" s="1">
        <v>2445829.9148800001</v>
      </c>
      <c r="B310" s="1" t="s">
        <v>505</v>
      </c>
      <c r="C310" s="1">
        <v>10.792353</v>
      </c>
      <c r="D310" s="1"/>
    </row>
    <row r="311" spans="1:4">
      <c r="A311" s="1">
        <v>2445848.0527900001</v>
      </c>
      <c r="B311" s="1" t="s">
        <v>506</v>
      </c>
      <c r="C311" s="1">
        <v>10.990385</v>
      </c>
      <c r="D311" s="1"/>
    </row>
    <row r="312" spans="1:4">
      <c r="A312" s="1">
        <v>2445861.8941100002</v>
      </c>
      <c r="B312" s="1" t="s">
        <v>507</v>
      </c>
      <c r="C312" s="1">
        <v>11.035135</v>
      </c>
      <c r="D312" s="1"/>
    </row>
    <row r="313" spans="1:4">
      <c r="A313" s="1">
        <v>2445878.8013900002</v>
      </c>
      <c r="B313" s="1" t="s">
        <v>508</v>
      </c>
      <c r="C313" s="1">
        <v>11.022632</v>
      </c>
      <c r="D313" s="1"/>
    </row>
    <row r="314" spans="1:4">
      <c r="A314" s="1">
        <v>2445891.4571000002</v>
      </c>
      <c r="B314" s="1" t="s">
        <v>509</v>
      </c>
      <c r="C314" s="1">
        <v>10.99386</v>
      </c>
      <c r="D314" s="1"/>
    </row>
    <row r="315" spans="1:4">
      <c r="A315" s="1">
        <v>2445907.7373500001</v>
      </c>
      <c r="B315" s="1" t="s">
        <v>510</v>
      </c>
      <c r="C315" s="1">
        <v>11.004286</v>
      </c>
      <c r="D315" s="1"/>
    </row>
    <row r="316" spans="1:4">
      <c r="A316" s="1">
        <v>2445923.61154</v>
      </c>
      <c r="B316" s="1" t="s">
        <v>511</v>
      </c>
      <c r="C316" s="1">
        <v>11.030435000000001</v>
      </c>
      <c r="D316" s="1"/>
    </row>
    <row r="317" spans="1:4">
      <c r="A317" s="1">
        <v>2445938.2122300002</v>
      </c>
      <c r="B317" s="1" t="s">
        <v>512</v>
      </c>
      <c r="C317" s="1">
        <v>10.984337</v>
      </c>
      <c r="D317" s="1"/>
    </row>
    <row r="318" spans="1:4">
      <c r="A318" s="1">
        <v>2445954.426</v>
      </c>
      <c r="B318" s="1" t="s">
        <v>513</v>
      </c>
      <c r="C318" s="1">
        <v>11.085758</v>
      </c>
      <c r="D318" s="1"/>
    </row>
    <row r="319" spans="1:4">
      <c r="A319" s="1">
        <v>2445969.1628700001</v>
      </c>
      <c r="B319" s="1" t="s">
        <v>514</v>
      </c>
      <c r="C319" s="1">
        <v>11.133778</v>
      </c>
      <c r="D319" s="1"/>
    </row>
    <row r="320" spans="1:4">
      <c r="A320" s="1">
        <v>2445983.9449200002</v>
      </c>
      <c r="B320" s="1" t="s">
        <v>515</v>
      </c>
      <c r="C320" s="1">
        <v>11.047257999999999</v>
      </c>
      <c r="D320" s="1"/>
    </row>
    <row r="321" spans="1:4">
      <c r="A321" s="1">
        <v>2445999.5135499998</v>
      </c>
      <c r="B321" s="1" t="s">
        <v>516</v>
      </c>
      <c r="C321" s="1">
        <v>11.062576</v>
      </c>
      <c r="D321" s="1"/>
    </row>
    <row r="322" spans="1:4">
      <c r="A322" s="1">
        <v>2446014.5794600002</v>
      </c>
      <c r="B322" s="1" t="s">
        <v>517</v>
      </c>
      <c r="C322" s="1">
        <v>11.002162</v>
      </c>
      <c r="D322" s="1"/>
    </row>
    <row r="323" spans="1:4">
      <c r="A323" s="1">
        <v>2446030.16028</v>
      </c>
      <c r="B323" s="1" t="s">
        <v>518</v>
      </c>
      <c r="C323" s="1">
        <v>11.058085</v>
      </c>
      <c r="D323" s="1"/>
    </row>
    <row r="324" spans="1:4">
      <c r="A324" s="1">
        <v>2446045.1804</v>
      </c>
      <c r="B324" s="1" t="s">
        <v>519</v>
      </c>
      <c r="C324" s="1">
        <v>11.153447999999999</v>
      </c>
      <c r="D324" s="1"/>
    </row>
    <row r="325" spans="1:4">
      <c r="A325" s="1">
        <v>2446060.2715699999</v>
      </c>
      <c r="B325" s="1" t="s">
        <v>520</v>
      </c>
      <c r="C325" s="1">
        <v>11.2965</v>
      </c>
      <c r="D325" s="1"/>
    </row>
    <row r="326" spans="1:4">
      <c r="A326" s="1">
        <v>2446075.3442600002</v>
      </c>
      <c r="B326" s="1" t="s">
        <v>521</v>
      </c>
      <c r="C326" s="1">
        <v>11.253333</v>
      </c>
      <c r="D326" s="1"/>
    </row>
    <row r="327" spans="1:4">
      <c r="A327" s="1">
        <v>2446092.2601299998</v>
      </c>
      <c r="B327" s="1" t="s">
        <v>522</v>
      </c>
      <c r="C327" s="1">
        <v>11.234545000000001</v>
      </c>
      <c r="D327" s="1"/>
    </row>
    <row r="328" spans="1:4">
      <c r="A328" s="1">
        <v>2446108.9283599998</v>
      </c>
      <c r="B328" s="1" t="s">
        <v>523</v>
      </c>
      <c r="C328" s="1">
        <v>11.261429</v>
      </c>
      <c r="D328" s="1"/>
    </row>
    <row r="329" spans="1:4">
      <c r="A329" s="1">
        <v>2446122.9977000002</v>
      </c>
      <c r="B329" s="1" t="s">
        <v>524</v>
      </c>
      <c r="C329" s="1">
        <v>11.341666999999999</v>
      </c>
      <c r="D329" s="1"/>
    </row>
    <row r="330" spans="1:4">
      <c r="A330" s="1">
        <v>2446141.8956499998</v>
      </c>
      <c r="B330" s="1" t="s">
        <v>525</v>
      </c>
      <c r="C330" s="1">
        <v>11.246667</v>
      </c>
      <c r="D330" s="1"/>
    </row>
    <row r="331" spans="1:4">
      <c r="A331" s="1">
        <v>2446157.3802200002</v>
      </c>
      <c r="B331" s="1" t="s">
        <v>526</v>
      </c>
      <c r="C331" s="1">
        <v>11.262499999999999</v>
      </c>
      <c r="D331" s="1"/>
    </row>
    <row r="332" spans="1:4">
      <c r="A332" s="1">
        <v>2446172.7747800001</v>
      </c>
      <c r="B332" s="1" t="s">
        <v>527</v>
      </c>
      <c r="C332" s="1">
        <v>11.25</v>
      </c>
      <c r="D332" s="1"/>
    </row>
    <row r="333" spans="1:4">
      <c r="A333" s="1">
        <v>2446187.8053799998</v>
      </c>
      <c r="B333" s="1" t="s">
        <v>528</v>
      </c>
      <c r="C333" s="1">
        <v>11.061111</v>
      </c>
      <c r="D333" s="1"/>
    </row>
    <row r="334" spans="1:4">
      <c r="A334" s="1">
        <v>2446204.2597400001</v>
      </c>
      <c r="B334" s="1" t="s">
        <v>529</v>
      </c>
      <c r="C334" s="1">
        <v>11.22</v>
      </c>
      <c r="D334" s="1"/>
    </row>
    <row r="335" spans="1:4">
      <c r="A335" s="1">
        <v>2446217.90491</v>
      </c>
      <c r="B335" s="1" t="s">
        <v>530</v>
      </c>
      <c r="C335" s="1">
        <v>11.244762</v>
      </c>
      <c r="D335" s="1"/>
    </row>
    <row r="336" spans="1:4">
      <c r="A336" s="1">
        <v>2446233.88901</v>
      </c>
      <c r="B336" s="1" t="s">
        <v>531</v>
      </c>
      <c r="C336" s="1">
        <v>11.222609</v>
      </c>
      <c r="D336" s="1"/>
    </row>
    <row r="337" spans="1:4">
      <c r="A337" s="1">
        <v>2446249.1716300002</v>
      </c>
      <c r="B337" s="1" t="s">
        <v>532</v>
      </c>
      <c r="C337" s="1">
        <v>11.153065</v>
      </c>
      <c r="D337" s="1"/>
    </row>
    <row r="338" spans="1:4">
      <c r="A338" s="1">
        <v>2446264.1981100002</v>
      </c>
      <c r="B338" s="1" t="s">
        <v>533</v>
      </c>
      <c r="C338" s="1">
        <v>11.056666999999999</v>
      </c>
      <c r="D338" s="1"/>
    </row>
    <row r="339" spans="1:4">
      <c r="A339" s="1">
        <v>2446279.6657099999</v>
      </c>
      <c r="B339" s="1" t="s">
        <v>534</v>
      </c>
      <c r="C339" s="1">
        <v>11.027381</v>
      </c>
      <c r="D339" s="1"/>
    </row>
    <row r="340" spans="1:4">
      <c r="A340" s="1">
        <v>2446295.0803899998</v>
      </c>
      <c r="B340" s="1" t="s">
        <v>535</v>
      </c>
      <c r="C340" s="1">
        <v>11.078830999999999</v>
      </c>
      <c r="D340" s="1"/>
    </row>
    <row r="341" spans="1:4">
      <c r="A341" s="1">
        <v>2446311.7874199999</v>
      </c>
      <c r="B341" s="1" t="s">
        <v>536</v>
      </c>
      <c r="C341" s="1">
        <v>11.06569</v>
      </c>
      <c r="D341" s="1"/>
    </row>
    <row r="342" spans="1:4">
      <c r="A342" s="1">
        <v>2446325.4330799999</v>
      </c>
      <c r="B342" s="1" t="s">
        <v>537</v>
      </c>
      <c r="C342" s="1">
        <v>11.091934999999999</v>
      </c>
      <c r="D342" s="1"/>
    </row>
    <row r="343" spans="1:4">
      <c r="A343" s="1">
        <v>2446341.8425599998</v>
      </c>
      <c r="B343" s="1" t="s">
        <v>538</v>
      </c>
      <c r="C343" s="1">
        <v>11.02</v>
      </c>
      <c r="D343" s="1"/>
    </row>
    <row r="344" spans="1:4">
      <c r="A344" s="1">
        <v>2446356.0354399998</v>
      </c>
      <c r="B344" s="1" t="s">
        <v>539</v>
      </c>
      <c r="C344" s="1">
        <v>11.007714</v>
      </c>
      <c r="D344" s="1"/>
    </row>
    <row r="345" spans="1:4">
      <c r="A345" s="1">
        <v>2446370.9993500002</v>
      </c>
      <c r="B345" s="1" t="s">
        <v>540</v>
      </c>
      <c r="C345" s="1">
        <v>10.977674</v>
      </c>
      <c r="D345" s="1"/>
    </row>
    <row r="346" spans="1:4">
      <c r="A346" s="1">
        <v>2446384.77734</v>
      </c>
      <c r="B346" s="1" t="s">
        <v>541</v>
      </c>
      <c r="C346" s="1">
        <v>10.93</v>
      </c>
      <c r="D346" s="1"/>
    </row>
    <row r="347" spans="1:4">
      <c r="A347" s="1">
        <v>2446402.6054699998</v>
      </c>
      <c r="B347" s="1" t="s">
        <v>542</v>
      </c>
      <c r="C347" s="1">
        <v>10.883333</v>
      </c>
      <c r="D347" s="1"/>
    </row>
    <row r="348" spans="1:4">
      <c r="A348" s="1">
        <v>2446419.8566100001</v>
      </c>
      <c r="B348" s="1" t="s">
        <v>543</v>
      </c>
      <c r="C348" s="1">
        <v>10.989412</v>
      </c>
      <c r="D348" s="1"/>
    </row>
    <row r="349" spans="1:4">
      <c r="A349" s="1">
        <v>2446436.8550900002</v>
      </c>
      <c r="B349" s="1" t="s">
        <v>544</v>
      </c>
      <c r="C349" s="1">
        <v>10.883333</v>
      </c>
      <c r="D349" s="1"/>
    </row>
    <row r="350" spans="1:4">
      <c r="A350" s="1">
        <v>2446452.4967999998</v>
      </c>
      <c r="B350" s="1" t="s">
        <v>545</v>
      </c>
      <c r="C350" s="1">
        <v>10.877727</v>
      </c>
      <c r="D350" s="1"/>
    </row>
    <row r="351" spans="1:4">
      <c r="A351" s="1">
        <v>2446472.0985300001</v>
      </c>
      <c r="B351" s="1" t="s">
        <v>546</v>
      </c>
      <c r="C351" s="1">
        <v>10.829091</v>
      </c>
      <c r="D351" s="1"/>
    </row>
    <row r="352" spans="1:4">
      <c r="A352" s="1">
        <v>2446489.37115</v>
      </c>
      <c r="B352" s="1" t="s">
        <v>547</v>
      </c>
      <c r="C352" s="1">
        <v>10.794544999999999</v>
      </c>
      <c r="D352" s="1"/>
    </row>
    <row r="353" spans="1:4">
      <c r="A353" s="1">
        <v>2446509.6562899998</v>
      </c>
      <c r="B353" s="1" t="s">
        <v>548</v>
      </c>
      <c r="C353" s="1">
        <v>10.831429</v>
      </c>
      <c r="D353" s="1"/>
    </row>
    <row r="354" spans="1:4">
      <c r="A354" s="1">
        <v>2446524.2152999998</v>
      </c>
      <c r="B354" s="1" t="s">
        <v>549</v>
      </c>
      <c r="C354" s="1">
        <v>10.926667</v>
      </c>
      <c r="D354" s="1"/>
    </row>
    <row r="355" spans="1:4">
      <c r="A355" s="1">
        <v>2446544.25018</v>
      </c>
      <c r="B355" s="1" t="s">
        <v>550</v>
      </c>
      <c r="C355" s="1">
        <v>10.9725</v>
      </c>
      <c r="D355" s="1"/>
    </row>
    <row r="356" spans="1:4">
      <c r="A356" s="1">
        <v>2446558.2615800002</v>
      </c>
      <c r="B356" s="1" t="s">
        <v>551</v>
      </c>
      <c r="C356" s="1">
        <v>11.004231000000001</v>
      </c>
      <c r="D356" s="1"/>
    </row>
    <row r="357" spans="1:4">
      <c r="A357" s="1">
        <v>2446574.9216700001</v>
      </c>
      <c r="B357" s="1" t="s">
        <v>552</v>
      </c>
      <c r="C357" s="1">
        <v>10.939736999999999</v>
      </c>
      <c r="D357" s="1"/>
    </row>
    <row r="358" spans="1:4">
      <c r="A358" s="1">
        <v>2446591.1786600002</v>
      </c>
      <c r="B358" s="1" t="s">
        <v>553</v>
      </c>
      <c r="C358" s="1">
        <v>10.994999999999999</v>
      </c>
      <c r="D358" s="1"/>
    </row>
    <row r="359" spans="1:4">
      <c r="A359" s="1">
        <v>2446605.6749800001</v>
      </c>
      <c r="B359" s="1" t="s">
        <v>554</v>
      </c>
      <c r="C359" s="1">
        <v>11.077143</v>
      </c>
      <c r="D359" s="1"/>
    </row>
    <row r="360" spans="1:4">
      <c r="A360" s="1">
        <v>2446618.3104099999</v>
      </c>
      <c r="B360" s="1" t="s">
        <v>555</v>
      </c>
      <c r="C360" s="1">
        <v>11.052244999999999</v>
      </c>
      <c r="D360" s="1"/>
    </row>
    <row r="361" spans="1:4">
      <c r="A361" s="1">
        <v>2446635.4622</v>
      </c>
      <c r="B361" s="1" t="s">
        <v>556</v>
      </c>
      <c r="C361" s="1">
        <v>11.055999999999999</v>
      </c>
      <c r="D361" s="1"/>
    </row>
    <row r="362" spans="1:4">
      <c r="A362" s="1">
        <v>2446649.4745700001</v>
      </c>
      <c r="B362" s="1" t="s">
        <v>557</v>
      </c>
      <c r="C362" s="1">
        <v>11.051067</v>
      </c>
      <c r="D362" s="1"/>
    </row>
    <row r="363" spans="1:4">
      <c r="A363" s="1">
        <v>2446666.0838799998</v>
      </c>
      <c r="B363" s="1" t="s">
        <v>558</v>
      </c>
      <c r="C363" s="1">
        <v>11.047143</v>
      </c>
      <c r="D363" s="1"/>
    </row>
    <row r="364" spans="1:4">
      <c r="A364" s="1">
        <v>2446679.8653500001</v>
      </c>
      <c r="B364" s="1" t="s">
        <v>559</v>
      </c>
      <c r="C364" s="1">
        <v>11.023361</v>
      </c>
      <c r="D364" s="1"/>
    </row>
    <row r="365" spans="1:4">
      <c r="A365" s="1">
        <v>2446696.9152199998</v>
      </c>
      <c r="B365" s="1" t="s">
        <v>560</v>
      </c>
      <c r="C365" s="1">
        <v>11.003415</v>
      </c>
      <c r="D365" s="1"/>
    </row>
    <row r="366" spans="1:4">
      <c r="A366" s="1">
        <v>2446710.4678000002</v>
      </c>
      <c r="B366" s="1" t="s">
        <v>561</v>
      </c>
      <c r="C366" s="1">
        <v>11.062588</v>
      </c>
      <c r="D366" s="1"/>
    </row>
    <row r="367" spans="1:4">
      <c r="A367" s="1">
        <v>2446727.3335199999</v>
      </c>
      <c r="B367" s="1" t="s">
        <v>562</v>
      </c>
      <c r="C367" s="1">
        <v>10.963611</v>
      </c>
      <c r="D367" s="1"/>
    </row>
    <row r="368" spans="1:4">
      <c r="A368" s="1">
        <v>2446741.3373500002</v>
      </c>
      <c r="B368" s="1" t="s">
        <v>563</v>
      </c>
      <c r="C368" s="1">
        <v>11.025357</v>
      </c>
      <c r="D368" s="1"/>
    </row>
    <row r="369" spans="1:4">
      <c r="A369" s="1">
        <v>2446758.6477399999</v>
      </c>
      <c r="B369" s="1" t="s">
        <v>564</v>
      </c>
      <c r="C369" s="1">
        <v>11.104920999999999</v>
      </c>
      <c r="D369" s="1"/>
    </row>
    <row r="370" spans="1:4">
      <c r="A370" s="1">
        <v>2446771.91897</v>
      </c>
      <c r="B370" s="1" t="s">
        <v>565</v>
      </c>
      <c r="C370" s="1">
        <v>11.139091000000001</v>
      </c>
      <c r="D370" s="1"/>
    </row>
    <row r="371" spans="1:4">
      <c r="A371" s="1">
        <v>2446788.4352199999</v>
      </c>
      <c r="B371" s="1" t="s">
        <v>566</v>
      </c>
      <c r="C371" s="1">
        <v>11.081591</v>
      </c>
      <c r="D371" s="1"/>
    </row>
    <row r="372" spans="1:4">
      <c r="A372" s="1">
        <v>2446801.3718599998</v>
      </c>
      <c r="B372" s="1" t="s">
        <v>567</v>
      </c>
      <c r="C372" s="1">
        <v>11.022778000000001</v>
      </c>
      <c r="D372" s="1"/>
    </row>
    <row r="373" spans="1:4">
      <c r="A373" s="1">
        <v>2446823.4020699998</v>
      </c>
      <c r="B373" s="1" t="s">
        <v>568</v>
      </c>
      <c r="C373" s="1">
        <v>10.902222</v>
      </c>
      <c r="D373" s="1"/>
    </row>
    <row r="374" spans="1:4">
      <c r="A374" s="1">
        <v>2446835.7858899999</v>
      </c>
      <c r="B374" s="1" t="s">
        <v>569</v>
      </c>
      <c r="C374" s="1">
        <v>10.911111</v>
      </c>
      <c r="D374" s="1"/>
    </row>
    <row r="375" spans="1:4">
      <c r="A375" s="1">
        <v>2446849.4993699999</v>
      </c>
      <c r="B375" s="1" t="s">
        <v>570</v>
      </c>
      <c r="C375" s="1">
        <v>10.954000000000001</v>
      </c>
      <c r="D375" s="1"/>
    </row>
    <row r="376" spans="1:4">
      <c r="A376" s="1">
        <v>2446868.7105700001</v>
      </c>
      <c r="B376" s="1" t="s">
        <v>571</v>
      </c>
      <c r="C376" s="1">
        <v>11.1</v>
      </c>
      <c r="D376" s="1"/>
    </row>
    <row r="377" spans="1:4">
      <c r="A377" s="1">
        <v>2446888.5952300001</v>
      </c>
      <c r="B377" s="1" t="s">
        <v>572</v>
      </c>
      <c r="C377" s="1">
        <v>11.074286000000001</v>
      </c>
      <c r="D377" s="1"/>
    </row>
    <row r="378" spans="1:4">
      <c r="A378" s="1">
        <v>2446903.4214599999</v>
      </c>
      <c r="B378" s="1" t="s">
        <v>573</v>
      </c>
      <c r="C378" s="1">
        <v>11.036154</v>
      </c>
      <c r="D378" s="1"/>
    </row>
    <row r="379" spans="1:4">
      <c r="A379" s="1">
        <v>2446917.5196799999</v>
      </c>
      <c r="B379" s="1" t="s">
        <v>574</v>
      </c>
      <c r="C379" s="1">
        <v>11.193333000000001</v>
      </c>
      <c r="D379" s="1"/>
    </row>
    <row r="380" spans="1:4">
      <c r="A380" s="1">
        <v>2446934.98276</v>
      </c>
      <c r="B380" s="1" t="s">
        <v>575</v>
      </c>
      <c r="C380" s="1">
        <v>11.130476</v>
      </c>
      <c r="D380" s="1"/>
    </row>
    <row r="381" spans="1:4">
      <c r="A381" s="1">
        <v>2446948.6254599998</v>
      </c>
      <c r="B381" s="1" t="s">
        <v>576</v>
      </c>
      <c r="C381" s="1">
        <v>11.187778</v>
      </c>
      <c r="D381" s="1"/>
    </row>
    <row r="382" spans="1:4">
      <c r="A382" s="1">
        <v>2446964.6479099998</v>
      </c>
      <c r="B382" s="1" t="s">
        <v>577</v>
      </c>
      <c r="C382" s="1">
        <v>11.348621</v>
      </c>
      <c r="D382" s="1"/>
    </row>
    <row r="383" spans="1:4">
      <c r="A383" s="1">
        <v>2446981.9228400001</v>
      </c>
      <c r="B383" s="1" t="s">
        <v>578</v>
      </c>
      <c r="C383" s="1">
        <v>11.426316</v>
      </c>
      <c r="D383" s="1"/>
    </row>
    <row r="384" spans="1:4">
      <c r="A384" s="1">
        <v>2446996.0888999999</v>
      </c>
      <c r="B384" s="1" t="s">
        <v>579</v>
      </c>
      <c r="C384" s="1">
        <v>11.344390000000001</v>
      </c>
      <c r="D384" s="1"/>
    </row>
    <row r="385" spans="1:4">
      <c r="A385" s="1">
        <v>2447011.61063</v>
      </c>
      <c r="B385" s="1" t="s">
        <v>580</v>
      </c>
      <c r="C385" s="1">
        <v>11.394667</v>
      </c>
      <c r="D385" s="1"/>
    </row>
    <row r="386" spans="1:4">
      <c r="A386" s="1">
        <v>2447027.1122300001</v>
      </c>
      <c r="B386" s="1" t="s">
        <v>581</v>
      </c>
      <c r="C386" s="1">
        <v>11.397449</v>
      </c>
      <c r="D386" s="1"/>
    </row>
    <row r="387" spans="1:4">
      <c r="A387" s="1">
        <v>2447041.5676000002</v>
      </c>
      <c r="B387" s="1" t="s">
        <v>582</v>
      </c>
      <c r="C387" s="1">
        <v>11.243295</v>
      </c>
      <c r="D387" s="1"/>
    </row>
    <row r="388" spans="1:4">
      <c r="A388" s="1">
        <v>2447057.7182999998</v>
      </c>
      <c r="B388" s="1" t="s">
        <v>583</v>
      </c>
      <c r="C388" s="1">
        <v>11.288916</v>
      </c>
      <c r="D388" s="1"/>
    </row>
    <row r="389" spans="1:4">
      <c r="A389" s="1">
        <v>2447070.3463099999</v>
      </c>
      <c r="B389" s="1" t="s">
        <v>584</v>
      </c>
      <c r="C389" s="1">
        <v>11.268000000000001</v>
      </c>
      <c r="D389" s="1"/>
    </row>
    <row r="390" spans="1:4">
      <c r="A390" s="1">
        <v>2447087.4727099999</v>
      </c>
      <c r="B390" s="1" t="s">
        <v>585</v>
      </c>
      <c r="C390" s="1">
        <v>11.232564</v>
      </c>
      <c r="D390" s="1"/>
    </row>
    <row r="391" spans="1:4">
      <c r="A391" s="1">
        <v>2447104.1139400001</v>
      </c>
      <c r="B391" s="1" t="s">
        <v>586</v>
      </c>
      <c r="C391" s="1">
        <v>11.032759</v>
      </c>
      <c r="D391" s="1"/>
    </row>
    <row r="392" spans="1:4">
      <c r="A392" s="1">
        <v>2447117.9981</v>
      </c>
      <c r="B392" s="1" t="s">
        <v>587</v>
      </c>
      <c r="C392" s="1">
        <v>11.127727</v>
      </c>
      <c r="D392" s="1"/>
    </row>
    <row r="393" spans="1:4">
      <c r="A393" s="1">
        <v>2447134.6623399998</v>
      </c>
      <c r="B393" s="1" t="s">
        <v>588</v>
      </c>
      <c r="C393" s="1">
        <v>11.031750000000001</v>
      </c>
      <c r="D393" s="1"/>
    </row>
    <row r="394" spans="1:4">
      <c r="A394" s="1">
        <v>2447149.0427999999</v>
      </c>
      <c r="B394" s="1" t="s">
        <v>589</v>
      </c>
      <c r="C394" s="1">
        <v>11.067059</v>
      </c>
      <c r="D394" s="1"/>
    </row>
    <row r="395" spans="1:4">
      <c r="A395" s="1">
        <v>2447167.9026100002</v>
      </c>
      <c r="B395" s="1" t="s">
        <v>590</v>
      </c>
      <c r="C395" s="1">
        <v>10.998965999999999</v>
      </c>
      <c r="D395" s="1"/>
    </row>
    <row r="396" spans="1:4">
      <c r="A396" s="1">
        <v>2447183.60054</v>
      </c>
      <c r="B396" s="1" t="s">
        <v>591</v>
      </c>
      <c r="C396" s="1">
        <v>10.945</v>
      </c>
      <c r="D396" s="1"/>
    </row>
    <row r="397" spans="1:4">
      <c r="A397" s="1">
        <v>2447200.3304699999</v>
      </c>
      <c r="B397" s="1" t="s">
        <v>592</v>
      </c>
      <c r="C397" s="1">
        <v>10.848125</v>
      </c>
      <c r="D397" s="1"/>
    </row>
    <row r="398" spans="1:4">
      <c r="A398" s="1">
        <v>2447218.4449700001</v>
      </c>
      <c r="B398" s="1" t="s">
        <v>593</v>
      </c>
      <c r="C398" s="1">
        <v>10.8025</v>
      </c>
      <c r="D398" s="1"/>
    </row>
    <row r="399" spans="1:4">
      <c r="A399" s="1">
        <v>2447233.0270500001</v>
      </c>
      <c r="B399" s="1" t="s">
        <v>594</v>
      </c>
      <c r="C399" s="1">
        <v>10.875</v>
      </c>
      <c r="D399" s="1"/>
    </row>
    <row r="400" spans="1:4">
      <c r="A400" s="1">
        <v>2447245.3125100001</v>
      </c>
      <c r="B400" s="1" t="s">
        <v>595</v>
      </c>
      <c r="C400" s="1">
        <v>10.71875</v>
      </c>
      <c r="D400" s="1"/>
    </row>
    <row r="401" spans="1:4">
      <c r="A401" s="1">
        <v>2447265.95683</v>
      </c>
      <c r="B401" s="1" t="s">
        <v>596</v>
      </c>
      <c r="C401" s="1">
        <v>10.863333000000001</v>
      </c>
      <c r="D401" s="1"/>
    </row>
    <row r="402" spans="1:4">
      <c r="A402" s="1">
        <v>2447278.4364800001</v>
      </c>
      <c r="B402" s="1" t="s">
        <v>597</v>
      </c>
      <c r="C402" s="1">
        <v>10.787058999999999</v>
      </c>
      <c r="D402" s="1"/>
    </row>
    <row r="403" spans="1:4">
      <c r="A403" s="1">
        <v>2447296.61149</v>
      </c>
      <c r="B403" s="1" t="s">
        <v>598</v>
      </c>
      <c r="C403" s="1">
        <v>10.755152000000001</v>
      </c>
      <c r="D403" s="1"/>
    </row>
    <row r="404" spans="1:4">
      <c r="A404" s="1">
        <v>2447311.0415099999</v>
      </c>
      <c r="B404" s="1" t="s">
        <v>599</v>
      </c>
      <c r="C404" s="1">
        <v>10.753888999999999</v>
      </c>
      <c r="D404" s="1"/>
    </row>
    <row r="405" spans="1:4">
      <c r="A405" s="1">
        <v>2447327.7212399999</v>
      </c>
      <c r="B405" s="1" t="s">
        <v>600</v>
      </c>
      <c r="C405" s="1">
        <v>10.807619000000001</v>
      </c>
      <c r="D405" s="1"/>
    </row>
    <row r="406" spans="1:4">
      <c r="A406" s="1">
        <v>2447344.74652</v>
      </c>
      <c r="B406" s="1" t="s">
        <v>601</v>
      </c>
      <c r="C406" s="1">
        <v>10.863</v>
      </c>
      <c r="D406" s="1"/>
    </row>
    <row r="407" spans="1:4">
      <c r="A407" s="1">
        <v>2447357.7245999998</v>
      </c>
      <c r="B407" s="1" t="s">
        <v>602</v>
      </c>
      <c r="C407" s="1">
        <v>10.913881999999999</v>
      </c>
      <c r="D407" s="1"/>
    </row>
    <row r="408" spans="1:4">
      <c r="A408" s="1">
        <v>2447373.4453799999</v>
      </c>
      <c r="B408" s="1" t="s">
        <v>603</v>
      </c>
      <c r="C408" s="1">
        <v>10.860412</v>
      </c>
      <c r="D408" s="1"/>
    </row>
    <row r="409" spans="1:4">
      <c r="A409" s="1">
        <v>2447388.27507</v>
      </c>
      <c r="B409" s="1" t="s">
        <v>604</v>
      </c>
      <c r="C409" s="1">
        <v>10.889438</v>
      </c>
      <c r="D409" s="1"/>
    </row>
    <row r="410" spans="1:4">
      <c r="A410" s="1">
        <v>2447405.4117399999</v>
      </c>
      <c r="B410" s="1" t="s">
        <v>605</v>
      </c>
      <c r="C410" s="1">
        <v>10.839388</v>
      </c>
      <c r="D410" s="1"/>
    </row>
    <row r="411" spans="1:4">
      <c r="A411" s="1">
        <v>2447417.9380899998</v>
      </c>
      <c r="B411" s="1" t="s">
        <v>606</v>
      </c>
      <c r="C411" s="1">
        <v>10.899759</v>
      </c>
      <c r="D411" s="1"/>
    </row>
    <row r="412" spans="1:4">
      <c r="A412" s="1">
        <v>2447434.8732599998</v>
      </c>
      <c r="B412" s="1" t="s">
        <v>607</v>
      </c>
      <c r="C412" s="1">
        <v>10.896267</v>
      </c>
      <c r="D412" s="1"/>
    </row>
    <row r="413" spans="1:4">
      <c r="A413" s="1">
        <v>2447447.77269</v>
      </c>
      <c r="B413" s="1" t="s">
        <v>608</v>
      </c>
      <c r="C413" s="1">
        <v>10.937963</v>
      </c>
      <c r="D413" s="1"/>
    </row>
    <row r="414" spans="1:4">
      <c r="A414" s="1">
        <v>2447465.4249499999</v>
      </c>
      <c r="B414" s="1" t="s">
        <v>609</v>
      </c>
      <c r="C414" s="1">
        <v>10.973846</v>
      </c>
      <c r="D414" s="1"/>
    </row>
    <row r="415" spans="1:4">
      <c r="A415" s="1">
        <v>2447479.3459100001</v>
      </c>
      <c r="B415" s="1" t="s">
        <v>610</v>
      </c>
      <c r="C415" s="1">
        <v>11.051912</v>
      </c>
      <c r="D415" s="1"/>
    </row>
    <row r="416" spans="1:4">
      <c r="A416" s="1">
        <v>2447494.40105</v>
      </c>
      <c r="B416" s="1" t="s">
        <v>611</v>
      </c>
      <c r="C416" s="1">
        <v>10.997142999999999</v>
      </c>
      <c r="D416" s="1"/>
    </row>
    <row r="417" spans="1:4">
      <c r="A417" s="1">
        <v>2447507.97273</v>
      </c>
      <c r="B417" s="1" t="s">
        <v>612</v>
      </c>
      <c r="C417" s="1">
        <v>11.028366999999999</v>
      </c>
      <c r="D417" s="1"/>
    </row>
    <row r="418" spans="1:4">
      <c r="A418" s="1">
        <v>2447525.8059800002</v>
      </c>
      <c r="B418" s="1" t="s">
        <v>613</v>
      </c>
      <c r="C418" s="1">
        <v>11.049091000000001</v>
      </c>
      <c r="D418" s="1"/>
    </row>
    <row r="419" spans="1:4">
      <c r="A419" s="1">
        <v>2447539.3130800002</v>
      </c>
      <c r="B419" s="1" t="s">
        <v>614</v>
      </c>
      <c r="C419" s="1">
        <v>10.955263</v>
      </c>
      <c r="D419" s="1"/>
    </row>
    <row r="420" spans="1:4">
      <c r="A420" s="1">
        <v>2447556.38833</v>
      </c>
      <c r="B420" s="1" t="s">
        <v>615</v>
      </c>
      <c r="C420" s="1">
        <v>11.016667</v>
      </c>
      <c r="D420" s="1"/>
    </row>
    <row r="421" spans="1:4">
      <c r="A421" s="1">
        <v>2447572.7565000001</v>
      </c>
      <c r="B421" s="1" t="s">
        <v>616</v>
      </c>
      <c r="C421" s="1">
        <v>10.988</v>
      </c>
      <c r="D421" s="1"/>
    </row>
    <row r="422" spans="1:4">
      <c r="A422" s="1">
        <v>2447589.7991200001</v>
      </c>
      <c r="B422" s="1" t="s">
        <v>617</v>
      </c>
      <c r="C422" s="1">
        <v>10.94</v>
      </c>
      <c r="D422" s="1"/>
    </row>
    <row r="423" spans="1:4">
      <c r="A423" s="1">
        <v>2447612.2078999998</v>
      </c>
      <c r="B423" s="1" t="s">
        <v>618</v>
      </c>
      <c r="C423" s="1">
        <v>11.01</v>
      </c>
      <c r="D423" s="1"/>
    </row>
    <row r="424" spans="1:4">
      <c r="A424" s="1">
        <v>2447625.89524</v>
      </c>
      <c r="B424" s="1" t="s">
        <v>619</v>
      </c>
      <c r="C424" s="1">
        <v>10.875556</v>
      </c>
      <c r="D424" s="1"/>
    </row>
    <row r="425" spans="1:4">
      <c r="A425" s="1">
        <v>2447650.6932399999</v>
      </c>
      <c r="B425" s="1" t="s">
        <v>620</v>
      </c>
      <c r="C425" s="1">
        <v>10.993157999999999</v>
      </c>
      <c r="D425" s="1"/>
    </row>
    <row r="426" spans="1:4">
      <c r="A426" s="1">
        <v>2447663.1636399999</v>
      </c>
      <c r="B426" s="1" t="s">
        <v>621</v>
      </c>
      <c r="C426" s="1">
        <v>10.971786</v>
      </c>
      <c r="D426" s="1"/>
    </row>
    <row r="427" spans="1:4">
      <c r="A427" s="1">
        <v>2447677.11094</v>
      </c>
      <c r="B427" s="1" t="s">
        <v>622</v>
      </c>
      <c r="C427" s="1">
        <v>11.076176</v>
      </c>
      <c r="D427" s="1"/>
    </row>
    <row r="428" spans="1:4">
      <c r="A428" s="1">
        <v>2447693.7872700002</v>
      </c>
      <c r="B428" s="1" t="s">
        <v>623</v>
      </c>
      <c r="C428" s="1">
        <v>11.126053000000001</v>
      </c>
      <c r="D428" s="1"/>
    </row>
    <row r="429" spans="1:4">
      <c r="A429" s="1">
        <v>2447708.4049</v>
      </c>
      <c r="B429" s="1" t="s">
        <v>624</v>
      </c>
      <c r="C429" s="1">
        <v>11.25102</v>
      </c>
      <c r="D429" s="1"/>
    </row>
    <row r="430" spans="1:4">
      <c r="A430" s="1">
        <v>2447722.7989500002</v>
      </c>
      <c r="B430" s="1" t="s">
        <v>625</v>
      </c>
      <c r="C430" s="1">
        <v>11.300243999999999</v>
      </c>
      <c r="D430" s="1"/>
    </row>
    <row r="431" spans="1:4">
      <c r="A431" s="1">
        <v>2447739.3234700002</v>
      </c>
      <c r="B431" s="1" t="s">
        <v>626</v>
      </c>
      <c r="C431" s="1">
        <v>11.240159</v>
      </c>
      <c r="D431" s="1"/>
    </row>
    <row r="432" spans="1:4">
      <c r="A432" s="1">
        <v>2447755.8201899999</v>
      </c>
      <c r="B432" s="1" t="s">
        <v>627</v>
      </c>
      <c r="C432" s="1">
        <v>11.341818</v>
      </c>
      <c r="D432" s="1"/>
    </row>
    <row r="433" spans="1:4">
      <c r="A433" s="1">
        <v>2447769.4481500001</v>
      </c>
      <c r="B433" s="1" t="s">
        <v>628</v>
      </c>
      <c r="C433" s="1">
        <v>11.469104</v>
      </c>
      <c r="D433" s="1"/>
    </row>
    <row r="434" spans="1:4">
      <c r="A434" s="1">
        <v>2447786.7712500002</v>
      </c>
      <c r="B434" s="1" t="s">
        <v>629</v>
      </c>
      <c r="C434" s="1">
        <v>11.531428999999999</v>
      </c>
      <c r="D434" s="1"/>
    </row>
    <row r="435" spans="1:4">
      <c r="A435" s="1">
        <v>2447799.9339100001</v>
      </c>
      <c r="B435" s="1" t="s">
        <v>630</v>
      </c>
      <c r="C435" s="1">
        <v>11.803488</v>
      </c>
      <c r="D435" s="1"/>
    </row>
    <row r="436" spans="1:4">
      <c r="A436" s="1">
        <v>2447816.31672</v>
      </c>
      <c r="B436" s="1" t="s">
        <v>631</v>
      </c>
      <c r="C436" s="1">
        <v>11.716552</v>
      </c>
      <c r="D436" s="1"/>
    </row>
    <row r="437" spans="1:4">
      <c r="A437" s="1">
        <v>2447829.6736499998</v>
      </c>
      <c r="B437" s="1" t="s">
        <v>632</v>
      </c>
      <c r="C437" s="1">
        <v>11.656667000000001</v>
      </c>
      <c r="D437" s="1"/>
    </row>
    <row r="438" spans="1:4">
      <c r="A438" s="1">
        <v>2447847.38423</v>
      </c>
      <c r="B438" s="1" t="s">
        <v>633</v>
      </c>
      <c r="C438" s="1">
        <v>11.623260999999999</v>
      </c>
      <c r="D438" s="1"/>
    </row>
    <row r="439" spans="1:4">
      <c r="A439" s="1">
        <v>2447860.0296499999</v>
      </c>
      <c r="B439" s="1" t="s">
        <v>634</v>
      </c>
      <c r="C439" s="1">
        <v>11.712130999999999</v>
      </c>
      <c r="D439" s="1"/>
    </row>
    <row r="440" spans="1:4">
      <c r="A440" s="1">
        <v>2447878.3834699998</v>
      </c>
      <c r="B440" s="1" t="s">
        <v>635</v>
      </c>
      <c r="C440" s="1">
        <v>11.602174</v>
      </c>
      <c r="D440" s="1"/>
    </row>
    <row r="441" spans="1:4">
      <c r="A441" s="1">
        <v>2447890.9256000002</v>
      </c>
      <c r="B441" s="1" t="s">
        <v>636</v>
      </c>
      <c r="C441" s="1">
        <v>11.561538000000001</v>
      </c>
      <c r="D441" s="1"/>
    </row>
    <row r="442" spans="1:4">
      <c r="A442" s="1">
        <v>2447908.8566999999</v>
      </c>
      <c r="B442" s="1" t="s">
        <v>637</v>
      </c>
      <c r="C442" s="1">
        <v>11.461111000000001</v>
      </c>
      <c r="D442" s="1"/>
    </row>
    <row r="443" spans="1:4">
      <c r="A443" s="1">
        <v>2447924.6820399999</v>
      </c>
      <c r="B443" s="1" t="s">
        <v>638</v>
      </c>
      <c r="C443" s="1">
        <v>11.36</v>
      </c>
      <c r="D443" s="1"/>
    </row>
    <row r="444" spans="1:4">
      <c r="A444" s="1">
        <v>2447947.5099999998</v>
      </c>
      <c r="B444" s="1" t="s">
        <v>639</v>
      </c>
      <c r="C444" s="1">
        <v>11.074999999999999</v>
      </c>
      <c r="D444" s="1"/>
    </row>
    <row r="445" spans="1:4">
      <c r="A445" s="1">
        <v>2447958.1536300001</v>
      </c>
      <c r="B445" s="1" t="s">
        <v>640</v>
      </c>
      <c r="C445" s="1">
        <v>11.18</v>
      </c>
      <c r="D445" s="1"/>
    </row>
    <row r="446" spans="1:4">
      <c r="A446" s="1">
        <v>2447978.8483699998</v>
      </c>
      <c r="B446" s="1" t="s">
        <v>641</v>
      </c>
      <c r="C446" s="1">
        <v>10.907143</v>
      </c>
      <c r="D446" s="1"/>
    </row>
    <row r="447" spans="1:4">
      <c r="A447" s="1">
        <v>2447993.3790199999</v>
      </c>
      <c r="B447" s="1" t="s">
        <v>642</v>
      </c>
      <c r="C447" s="1">
        <v>11.06</v>
      </c>
      <c r="D447" s="1"/>
    </row>
    <row r="448" spans="1:4">
      <c r="A448" s="1">
        <v>2448012.4161700001</v>
      </c>
      <c r="B448" s="1" t="s">
        <v>643</v>
      </c>
      <c r="C448" s="1">
        <v>11.013636</v>
      </c>
      <c r="D448" s="1"/>
    </row>
    <row r="449" spans="1:4">
      <c r="A449" s="1">
        <v>2448027.0270699998</v>
      </c>
      <c r="B449" s="1" t="s">
        <v>644</v>
      </c>
      <c r="C449" s="1">
        <v>10.918125</v>
      </c>
      <c r="D449" s="1"/>
    </row>
    <row r="450" spans="1:4">
      <c r="A450" s="1">
        <v>2448039.72596</v>
      </c>
      <c r="B450" s="1" t="s">
        <v>645</v>
      </c>
      <c r="C450" s="1">
        <v>10.820652000000001</v>
      </c>
      <c r="D450" s="1"/>
    </row>
    <row r="451" spans="1:4">
      <c r="A451" s="1">
        <v>2448056.2916299999</v>
      </c>
      <c r="B451" s="1" t="s">
        <v>646</v>
      </c>
      <c r="C451" s="1">
        <v>10.91625</v>
      </c>
      <c r="D451" s="1"/>
    </row>
    <row r="452" spans="1:4">
      <c r="A452" s="1">
        <v>2448071.0318</v>
      </c>
      <c r="B452" s="1" t="s">
        <v>647</v>
      </c>
      <c r="C452" s="1">
        <v>10.879545</v>
      </c>
      <c r="D452" s="1"/>
    </row>
    <row r="453" spans="1:4">
      <c r="A453" s="1">
        <v>2448087.7283100002</v>
      </c>
      <c r="B453" s="1" t="s">
        <v>648</v>
      </c>
      <c r="C453" s="1">
        <v>10.877692</v>
      </c>
      <c r="D453" s="1"/>
    </row>
    <row r="454" spans="1:4">
      <c r="A454" s="1">
        <v>2448100.8560199998</v>
      </c>
      <c r="B454" s="1" t="s">
        <v>649</v>
      </c>
      <c r="C454" s="1">
        <v>10.924443999999999</v>
      </c>
      <c r="D454" s="1"/>
    </row>
    <row r="455" spans="1:4">
      <c r="A455" s="1">
        <v>2448117.4938500002</v>
      </c>
      <c r="B455" s="1" t="s">
        <v>650</v>
      </c>
      <c r="C455" s="1">
        <v>10.888500000000001</v>
      </c>
      <c r="D455" s="1"/>
    </row>
    <row r="456" spans="1:4">
      <c r="A456" s="1">
        <v>2448131.1359000001</v>
      </c>
      <c r="B456" s="1" t="s">
        <v>651</v>
      </c>
      <c r="C456" s="1">
        <v>10.959583</v>
      </c>
      <c r="D456" s="1"/>
    </row>
    <row r="457" spans="1:4">
      <c r="A457" s="1">
        <v>2448147.9484199998</v>
      </c>
      <c r="B457" s="1" t="s">
        <v>652</v>
      </c>
      <c r="C457" s="1">
        <v>10.97625</v>
      </c>
      <c r="D457" s="1"/>
    </row>
    <row r="458" spans="1:4">
      <c r="A458" s="1">
        <v>2448161.4015000002</v>
      </c>
      <c r="B458" s="1" t="s">
        <v>653</v>
      </c>
      <c r="C458" s="1">
        <v>11.000455000000001</v>
      </c>
      <c r="D458" s="1"/>
    </row>
    <row r="459" spans="1:4">
      <c r="A459" s="1">
        <v>2448176.72909</v>
      </c>
      <c r="B459" s="1" t="s">
        <v>654</v>
      </c>
      <c r="C459" s="1">
        <v>11.021228000000001</v>
      </c>
      <c r="D459" s="1"/>
    </row>
    <row r="460" spans="1:4">
      <c r="A460" s="1">
        <v>2448193.3190600001</v>
      </c>
      <c r="B460" s="1" t="s">
        <v>655</v>
      </c>
      <c r="C460" s="1">
        <v>11.079459</v>
      </c>
      <c r="D460" s="1"/>
    </row>
    <row r="461" spans="1:4">
      <c r="A461" s="1">
        <v>2448208.7763299998</v>
      </c>
      <c r="B461" s="1" t="s">
        <v>656</v>
      </c>
      <c r="C461" s="1">
        <v>11.056604</v>
      </c>
      <c r="D461" s="1"/>
    </row>
    <row r="462" spans="1:4">
      <c r="A462" s="1">
        <v>2448225.8179500001</v>
      </c>
      <c r="B462" s="1" t="s">
        <v>657</v>
      </c>
      <c r="C462" s="1">
        <v>11.082069000000001</v>
      </c>
      <c r="D462" s="1"/>
    </row>
    <row r="463" spans="1:4">
      <c r="A463" s="1">
        <v>2448238.4298899998</v>
      </c>
      <c r="B463" s="1" t="s">
        <v>658</v>
      </c>
      <c r="C463" s="1">
        <v>11.161579</v>
      </c>
      <c r="D463" s="1"/>
    </row>
    <row r="464" spans="1:4">
      <c r="A464" s="1">
        <v>2448256.5093399999</v>
      </c>
      <c r="B464" s="1" t="s">
        <v>659</v>
      </c>
      <c r="C464" s="1">
        <v>11.122593</v>
      </c>
      <c r="D464" s="1"/>
    </row>
    <row r="465" spans="1:4">
      <c r="A465" s="1">
        <v>2448270.7691600001</v>
      </c>
      <c r="B465" s="1" t="s">
        <v>660</v>
      </c>
      <c r="C465" s="1">
        <v>11.164375</v>
      </c>
      <c r="D465" s="1"/>
    </row>
    <row r="466" spans="1:4">
      <c r="A466" s="1">
        <v>2448289.9648500001</v>
      </c>
      <c r="B466" s="1" t="s">
        <v>661</v>
      </c>
      <c r="C466" s="1">
        <v>10.91</v>
      </c>
      <c r="D466" s="1"/>
    </row>
    <row r="467" spans="1:4">
      <c r="A467" s="1">
        <v>2448311.7156000002</v>
      </c>
      <c r="B467" s="1" t="s">
        <v>662</v>
      </c>
      <c r="C467" s="1">
        <v>10.85</v>
      </c>
      <c r="D467" s="1"/>
    </row>
    <row r="468" spans="1:4">
      <c r="A468" s="1">
        <v>2448329.6666700002</v>
      </c>
      <c r="B468" s="1" t="s">
        <v>663</v>
      </c>
      <c r="C468" s="1">
        <v>11.116667</v>
      </c>
      <c r="D468" s="1"/>
    </row>
    <row r="469" spans="1:4">
      <c r="A469" s="1">
        <v>2448347.2008799999</v>
      </c>
      <c r="B469" s="1" t="s">
        <v>664</v>
      </c>
      <c r="C469" s="1">
        <v>11.0175</v>
      </c>
      <c r="D469" s="1"/>
    </row>
    <row r="470" spans="1:4">
      <c r="A470" s="1">
        <v>2448361.01669</v>
      </c>
      <c r="B470" s="1" t="s">
        <v>665</v>
      </c>
      <c r="C470" s="1">
        <v>11</v>
      </c>
      <c r="D470" s="1"/>
    </row>
    <row r="471" spans="1:4">
      <c r="A471" s="1">
        <v>2448377.4836599999</v>
      </c>
      <c r="B471" s="1" t="s">
        <v>666</v>
      </c>
      <c r="C471" s="1">
        <v>10.978571000000001</v>
      </c>
      <c r="D471" s="1"/>
    </row>
    <row r="472" spans="1:4">
      <c r="A472" s="1">
        <v>2448392.1672899998</v>
      </c>
      <c r="B472" s="1" t="s">
        <v>667</v>
      </c>
      <c r="C472" s="1">
        <v>10.959047999999999</v>
      </c>
      <c r="D472" s="1"/>
    </row>
    <row r="473" spans="1:4">
      <c r="A473" s="1">
        <v>2448408.4998599999</v>
      </c>
      <c r="B473" s="1" t="s">
        <v>668</v>
      </c>
      <c r="C473" s="1">
        <v>10.975</v>
      </c>
      <c r="D473" s="1"/>
    </row>
    <row r="474" spans="1:4">
      <c r="A474" s="1">
        <v>2448423.5928500001</v>
      </c>
      <c r="B474" s="1" t="s">
        <v>669</v>
      </c>
      <c r="C474" s="1">
        <v>10.982353</v>
      </c>
      <c r="D474" s="1"/>
    </row>
    <row r="475" spans="1:4">
      <c r="A475" s="1">
        <v>2448440.19936</v>
      </c>
      <c r="B475" s="1" t="s">
        <v>670</v>
      </c>
      <c r="C475" s="1">
        <v>11.082439000000001</v>
      </c>
      <c r="D475" s="1"/>
    </row>
    <row r="476" spans="1:4">
      <c r="A476" s="1">
        <v>2448453.5880100001</v>
      </c>
      <c r="B476" s="1" t="s">
        <v>671</v>
      </c>
      <c r="C476" s="1">
        <v>11.135555999999999</v>
      </c>
      <c r="D476" s="1"/>
    </row>
    <row r="477" spans="1:4">
      <c r="A477" s="1">
        <v>2448470.4587400001</v>
      </c>
      <c r="B477" s="1" t="s">
        <v>672</v>
      </c>
      <c r="C477" s="1">
        <v>11.041176</v>
      </c>
      <c r="D477" s="1"/>
    </row>
    <row r="478" spans="1:4">
      <c r="A478" s="1">
        <v>2448484.0850900002</v>
      </c>
      <c r="B478" s="1" t="s">
        <v>673</v>
      </c>
      <c r="C478" s="1">
        <v>11.067606</v>
      </c>
      <c r="D478" s="1"/>
    </row>
    <row r="479" spans="1:4">
      <c r="A479" s="1">
        <v>2448500.3283699998</v>
      </c>
      <c r="B479" s="1" t="s">
        <v>674</v>
      </c>
      <c r="C479" s="1">
        <v>11.101429</v>
      </c>
      <c r="D479" s="1"/>
    </row>
    <row r="480" spans="1:4">
      <c r="A480" s="1">
        <v>2448513.8074500002</v>
      </c>
      <c r="B480" s="1" t="s">
        <v>675</v>
      </c>
      <c r="C480" s="1">
        <v>11.051600000000001</v>
      </c>
      <c r="D480" s="1"/>
    </row>
    <row r="481" spans="1:4">
      <c r="A481" s="1">
        <v>2448531.8291099998</v>
      </c>
      <c r="B481" s="1" t="s">
        <v>676</v>
      </c>
      <c r="C481" s="1">
        <v>11.150625</v>
      </c>
      <c r="D481" s="1"/>
    </row>
    <row r="482" spans="1:4">
      <c r="A482" s="1">
        <v>2448545.7364699999</v>
      </c>
      <c r="B482" s="1" t="s">
        <v>677</v>
      </c>
      <c r="C482" s="1">
        <v>11.275682</v>
      </c>
      <c r="D482" s="1"/>
    </row>
    <row r="483" spans="1:4">
      <c r="A483" s="1">
        <v>2448562.2507199999</v>
      </c>
      <c r="B483" s="1" t="s">
        <v>678</v>
      </c>
      <c r="C483" s="1">
        <v>11.254545</v>
      </c>
      <c r="D483" s="1"/>
    </row>
    <row r="484" spans="1:4">
      <c r="A484" s="1">
        <v>2448574.0869200001</v>
      </c>
      <c r="B484" s="1" t="s">
        <v>679</v>
      </c>
      <c r="C484" s="1">
        <v>11.233409</v>
      </c>
      <c r="D484" s="1"/>
    </row>
    <row r="485" spans="1:4">
      <c r="A485" s="1">
        <v>2448592.9954300001</v>
      </c>
      <c r="B485" s="1" t="s">
        <v>680</v>
      </c>
      <c r="C485" s="1">
        <v>11.307857</v>
      </c>
      <c r="D485" s="1"/>
    </row>
    <row r="486" spans="1:4">
      <c r="A486" s="1">
        <v>2448605.66708</v>
      </c>
      <c r="B486" s="1" t="s">
        <v>681</v>
      </c>
      <c r="C486" s="1">
        <v>11.443871</v>
      </c>
      <c r="D486" s="1"/>
    </row>
    <row r="487" spans="1:4">
      <c r="A487" s="1">
        <v>2448620.81232</v>
      </c>
      <c r="B487" s="1" t="s">
        <v>682</v>
      </c>
      <c r="C487" s="1">
        <v>11.456</v>
      </c>
      <c r="D487" s="1"/>
    </row>
    <row r="488" spans="1:4">
      <c r="A488" s="1">
        <v>2448636.4171199999</v>
      </c>
      <c r="B488" s="1" t="s">
        <v>683</v>
      </c>
      <c r="C488" s="1">
        <v>11.504167000000001</v>
      </c>
      <c r="D488" s="1"/>
    </row>
    <row r="489" spans="1:4">
      <c r="A489" s="1">
        <v>2448655.0766699999</v>
      </c>
      <c r="B489" s="1" t="s">
        <v>684</v>
      </c>
      <c r="C489" s="1">
        <v>11.516667</v>
      </c>
      <c r="D489" s="1"/>
    </row>
    <row r="490" spans="1:4">
      <c r="A490" s="1">
        <v>2448677.6425000001</v>
      </c>
      <c r="B490" s="1" t="s">
        <v>685</v>
      </c>
      <c r="C490" s="1">
        <v>11.65</v>
      </c>
      <c r="D490" s="1"/>
    </row>
    <row r="491" spans="1:4">
      <c r="A491" s="1">
        <v>2448692.6669999999</v>
      </c>
      <c r="B491" s="1" t="s">
        <v>686</v>
      </c>
      <c r="C491" s="1">
        <v>11.657143</v>
      </c>
      <c r="D491" s="1"/>
    </row>
    <row r="492" spans="1:4">
      <c r="A492" s="1">
        <v>2448713.3169399998</v>
      </c>
      <c r="B492" s="1" t="s">
        <v>687</v>
      </c>
      <c r="C492" s="1">
        <v>11.5875</v>
      </c>
      <c r="D492" s="1"/>
    </row>
    <row r="493" spans="1:4">
      <c r="A493" s="1">
        <v>2448724.3462</v>
      </c>
      <c r="B493" s="1" t="s">
        <v>688</v>
      </c>
      <c r="C493" s="1">
        <v>11.541667</v>
      </c>
      <c r="D493" s="1"/>
    </row>
    <row r="494" spans="1:4">
      <c r="A494" s="1">
        <v>2448743.45059</v>
      </c>
      <c r="B494" s="1" t="s">
        <v>689</v>
      </c>
      <c r="C494" s="1">
        <v>11.396667000000001</v>
      </c>
      <c r="D494" s="1"/>
    </row>
    <row r="495" spans="1:4">
      <c r="A495" s="1">
        <v>2448759.0763300001</v>
      </c>
      <c r="B495" s="1" t="s">
        <v>690</v>
      </c>
      <c r="C495" s="1">
        <v>11.253333</v>
      </c>
      <c r="D495" s="1"/>
    </row>
    <row r="496" spans="1:4">
      <c r="A496" s="1">
        <v>2448772.6024199999</v>
      </c>
      <c r="B496" s="1" t="s">
        <v>691</v>
      </c>
      <c r="C496" s="1">
        <v>11.203213999999999</v>
      </c>
      <c r="D496" s="1"/>
    </row>
    <row r="497" spans="1:4">
      <c r="A497" s="1">
        <v>2448790.2902799998</v>
      </c>
      <c r="B497" s="1" t="s">
        <v>692</v>
      </c>
      <c r="C497" s="1">
        <v>11.232703000000001</v>
      </c>
      <c r="D497" s="1"/>
    </row>
    <row r="498" spans="1:4">
      <c r="A498" s="1">
        <v>2448806.0332599999</v>
      </c>
      <c r="B498" s="1" t="s">
        <v>693</v>
      </c>
      <c r="C498" s="1">
        <v>11.167414000000001</v>
      </c>
      <c r="D498" s="1"/>
    </row>
    <row r="499" spans="1:4">
      <c r="A499" s="1">
        <v>2448822.0830000001</v>
      </c>
      <c r="B499" s="1" t="s">
        <v>694</v>
      </c>
      <c r="C499" s="1">
        <v>11.128147999999999</v>
      </c>
      <c r="D499" s="1"/>
    </row>
    <row r="500" spans="1:4">
      <c r="A500" s="1">
        <v>2448835.2570099998</v>
      </c>
      <c r="B500" s="1" t="s">
        <v>695</v>
      </c>
      <c r="C500" s="1">
        <v>11.09</v>
      </c>
      <c r="D500" s="1"/>
    </row>
    <row r="501" spans="1:4">
      <c r="A501" s="1">
        <v>2448853.4541099998</v>
      </c>
      <c r="B501" s="1" t="s">
        <v>696</v>
      </c>
      <c r="C501" s="1">
        <v>11.020909</v>
      </c>
      <c r="D501" s="1"/>
    </row>
    <row r="502" spans="1:4">
      <c r="A502" s="1">
        <v>2448866.0751499999</v>
      </c>
      <c r="B502" s="1" t="s">
        <v>697</v>
      </c>
      <c r="C502" s="1">
        <v>11.040929999999999</v>
      </c>
      <c r="D502" s="1"/>
    </row>
    <row r="503" spans="1:4">
      <c r="A503" s="1">
        <v>2448881.7397099999</v>
      </c>
      <c r="B503" s="1" t="s">
        <v>698</v>
      </c>
      <c r="C503" s="1">
        <v>10.923088</v>
      </c>
      <c r="D503" s="1"/>
    </row>
    <row r="504" spans="1:4">
      <c r="A504" s="1">
        <v>2448894.64414</v>
      </c>
      <c r="B504" s="1" t="s">
        <v>699</v>
      </c>
      <c r="C504" s="1">
        <v>10.962581</v>
      </c>
      <c r="D504" s="1"/>
    </row>
    <row r="505" spans="1:4">
      <c r="A505" s="1">
        <v>2448912.8624100001</v>
      </c>
      <c r="B505" s="1" t="s">
        <v>700</v>
      </c>
      <c r="C505" s="1">
        <v>10.924727000000001</v>
      </c>
      <c r="D505" s="1"/>
    </row>
    <row r="506" spans="1:4">
      <c r="A506" s="1">
        <v>2448927.0360099999</v>
      </c>
      <c r="B506" s="1" t="s">
        <v>701</v>
      </c>
      <c r="C506" s="1">
        <v>10.924464</v>
      </c>
      <c r="D506" s="1"/>
    </row>
    <row r="507" spans="1:4">
      <c r="A507" s="1">
        <v>2448942.9422499998</v>
      </c>
      <c r="B507" s="1" t="s">
        <v>702</v>
      </c>
      <c r="C507" s="1">
        <v>10.9268</v>
      </c>
      <c r="D507" s="1"/>
    </row>
    <row r="508" spans="1:4">
      <c r="A508" s="1">
        <v>2448956.87573</v>
      </c>
      <c r="B508" s="1" t="s">
        <v>703</v>
      </c>
      <c r="C508" s="1">
        <v>10.970833000000001</v>
      </c>
      <c r="D508" s="1"/>
    </row>
    <row r="509" spans="1:4">
      <c r="A509" s="1">
        <v>2448974.1799499998</v>
      </c>
      <c r="B509" s="1" t="s">
        <v>704</v>
      </c>
      <c r="C509" s="1">
        <v>10.976216000000001</v>
      </c>
      <c r="D509" s="1"/>
    </row>
    <row r="510" spans="1:4">
      <c r="A510" s="1">
        <v>2448986.9235899998</v>
      </c>
      <c r="B510" s="1" t="s">
        <v>705</v>
      </c>
      <c r="C510" s="1">
        <v>10.954211000000001</v>
      </c>
      <c r="D510" s="1"/>
    </row>
    <row r="511" spans="1:4">
      <c r="A511" s="1">
        <v>2449005.9493399998</v>
      </c>
      <c r="B511" s="1" t="s">
        <v>706</v>
      </c>
      <c r="C511" s="1">
        <v>10.911667</v>
      </c>
      <c r="D511" s="1"/>
    </row>
    <row r="512" spans="1:4">
      <c r="A512" s="1">
        <v>2449019.79427</v>
      </c>
      <c r="B512" s="1" t="s">
        <v>707</v>
      </c>
      <c r="C512" s="1">
        <v>10.94</v>
      </c>
      <c r="D512" s="1"/>
    </row>
    <row r="513" spans="1:4">
      <c r="A513" s="1">
        <v>2449041.1826999998</v>
      </c>
      <c r="B513" s="1" t="s">
        <v>708</v>
      </c>
      <c r="C513" s="1">
        <v>10.887499999999999</v>
      </c>
      <c r="D513" s="1"/>
    </row>
    <row r="514" spans="1:4">
      <c r="A514" s="1">
        <v>2449060.7999999998</v>
      </c>
      <c r="B514" s="1" t="s">
        <v>709</v>
      </c>
      <c r="C514" s="1">
        <v>11</v>
      </c>
      <c r="D514" s="1"/>
    </row>
    <row r="515" spans="1:4">
      <c r="A515" s="1">
        <v>2449070.7509400002</v>
      </c>
      <c r="B515" s="1" t="s">
        <v>710</v>
      </c>
      <c r="C515" s="1">
        <v>10.908182</v>
      </c>
      <c r="D515" s="1"/>
    </row>
    <row r="516" spans="1:4">
      <c r="A516" s="1">
        <v>2449095.11852</v>
      </c>
      <c r="B516" s="1" t="s">
        <v>711</v>
      </c>
      <c r="C516" s="1">
        <v>10.85</v>
      </c>
      <c r="D516" s="1"/>
    </row>
    <row r="517" spans="1:4">
      <c r="A517" s="1">
        <v>2449106.8169100001</v>
      </c>
      <c r="B517" s="1" t="s">
        <v>712</v>
      </c>
      <c r="C517" s="1">
        <v>10.933332999999999</v>
      </c>
      <c r="D517" s="1"/>
    </row>
    <row r="518" spans="1:4">
      <c r="A518" s="1">
        <v>2449124.1985300002</v>
      </c>
      <c r="B518" s="1" t="s">
        <v>713</v>
      </c>
      <c r="C518" s="1">
        <v>11.015556</v>
      </c>
      <c r="D518" s="1"/>
    </row>
    <row r="519" spans="1:4">
      <c r="A519" s="1">
        <v>2449137.4909899998</v>
      </c>
      <c r="B519" s="1" t="s">
        <v>714</v>
      </c>
      <c r="C519" s="1">
        <v>10.967021000000001</v>
      </c>
      <c r="D519" s="1"/>
    </row>
    <row r="520" spans="1:4">
      <c r="A520" s="1">
        <v>2449153.7907500002</v>
      </c>
      <c r="B520" s="1" t="s">
        <v>715</v>
      </c>
      <c r="C520" s="1">
        <v>10.948276</v>
      </c>
      <c r="D520" s="1"/>
    </row>
    <row r="521" spans="1:4">
      <c r="A521" s="1">
        <v>2449167.4465299998</v>
      </c>
      <c r="B521" s="1" t="s">
        <v>716</v>
      </c>
      <c r="C521" s="1">
        <v>10.969867000000001</v>
      </c>
      <c r="D521" s="1"/>
    </row>
    <row r="522" spans="1:4">
      <c r="A522" s="1">
        <v>2449182.48043</v>
      </c>
      <c r="B522" s="1" t="s">
        <v>717</v>
      </c>
      <c r="C522" s="1">
        <v>11.035062</v>
      </c>
      <c r="D522" s="1"/>
    </row>
    <row r="523" spans="1:4">
      <c r="A523" s="1">
        <v>2449198.9114000001</v>
      </c>
      <c r="B523" s="1" t="s">
        <v>718</v>
      </c>
      <c r="C523" s="1">
        <v>11.076667</v>
      </c>
      <c r="D523" s="1"/>
    </row>
    <row r="524" spans="1:4">
      <c r="A524" s="1">
        <v>2449213.4326599999</v>
      </c>
      <c r="B524" s="1" t="s">
        <v>719</v>
      </c>
      <c r="C524" s="1">
        <v>11.016565999999999</v>
      </c>
      <c r="D524" s="1"/>
    </row>
    <row r="525" spans="1:4">
      <c r="A525" s="1">
        <v>2449228.0609900001</v>
      </c>
      <c r="B525" s="1" t="s">
        <v>720</v>
      </c>
      <c r="C525" s="1">
        <v>11.055</v>
      </c>
      <c r="D525" s="1"/>
    </row>
    <row r="526" spans="1:4">
      <c r="A526" s="1">
        <v>2449244.4652</v>
      </c>
      <c r="B526" s="1" t="s">
        <v>721</v>
      </c>
      <c r="C526" s="1">
        <v>11.134429000000001</v>
      </c>
      <c r="D526" s="1"/>
    </row>
    <row r="527" spans="1:4">
      <c r="A527" s="1">
        <v>2449258.4671800002</v>
      </c>
      <c r="B527" s="1" t="s">
        <v>722</v>
      </c>
      <c r="C527" s="1">
        <v>11.188947000000001</v>
      </c>
      <c r="D527" s="1"/>
    </row>
    <row r="528" spans="1:4">
      <c r="A528" s="1">
        <v>2449274.7628899999</v>
      </c>
      <c r="B528" s="1" t="s">
        <v>723</v>
      </c>
      <c r="C528" s="1">
        <v>11.024133000000001</v>
      </c>
      <c r="D528" s="1"/>
    </row>
    <row r="529" spans="1:4">
      <c r="A529" s="1">
        <v>2449288.0470699999</v>
      </c>
      <c r="B529" s="1" t="s">
        <v>724</v>
      </c>
      <c r="C529" s="1">
        <v>10.944222</v>
      </c>
      <c r="D529" s="1"/>
    </row>
    <row r="530" spans="1:4">
      <c r="A530" s="1">
        <v>2449305.3275299999</v>
      </c>
      <c r="B530" s="1" t="s">
        <v>725</v>
      </c>
      <c r="C530" s="1">
        <v>10.991</v>
      </c>
      <c r="D530" s="1"/>
    </row>
    <row r="531" spans="1:4">
      <c r="A531" s="1">
        <v>2449321.2026</v>
      </c>
      <c r="B531" s="1" t="s">
        <v>726</v>
      </c>
      <c r="C531" s="1">
        <v>11.201667</v>
      </c>
      <c r="D531" s="1"/>
    </row>
    <row r="532" spans="1:4">
      <c r="A532" s="1">
        <v>2449334.58506</v>
      </c>
      <c r="B532" s="1" t="s">
        <v>727</v>
      </c>
      <c r="C532" s="1">
        <v>11.193962000000001</v>
      </c>
      <c r="D532" s="1"/>
    </row>
    <row r="533" spans="1:4">
      <c r="A533" s="1">
        <v>2449351.7672799998</v>
      </c>
      <c r="B533" s="1" t="s">
        <v>728</v>
      </c>
      <c r="C533" s="1">
        <v>11.270345000000001</v>
      </c>
      <c r="D533" s="1"/>
    </row>
    <row r="534" spans="1:4">
      <c r="A534" s="1">
        <v>2449366.84504</v>
      </c>
      <c r="B534" s="1" t="s">
        <v>729</v>
      </c>
      <c r="C534" s="1">
        <v>11.222222</v>
      </c>
      <c r="D534" s="1"/>
    </row>
    <row r="535" spans="1:4">
      <c r="A535" s="1">
        <v>2449382.4748</v>
      </c>
      <c r="B535" s="1" t="s">
        <v>730</v>
      </c>
      <c r="C535" s="1">
        <v>10.955556</v>
      </c>
      <c r="D535" s="1"/>
    </row>
    <row r="536" spans="1:4">
      <c r="A536" s="1">
        <v>2449399.8761300002</v>
      </c>
      <c r="B536" s="1" t="s">
        <v>731</v>
      </c>
      <c r="C536" s="1">
        <v>11.158333000000001</v>
      </c>
      <c r="D536" s="1"/>
    </row>
    <row r="537" spans="1:4">
      <c r="A537" s="1">
        <v>2449419.2008600002</v>
      </c>
      <c r="B537" s="1" t="s">
        <v>732</v>
      </c>
      <c r="C537" s="1">
        <v>10.985714</v>
      </c>
      <c r="D537" s="1"/>
    </row>
    <row r="538" spans="1:4">
      <c r="A538" s="1">
        <v>2449432.64212</v>
      </c>
      <c r="B538" s="1" t="s">
        <v>733</v>
      </c>
      <c r="C538" s="1">
        <v>11.098000000000001</v>
      </c>
      <c r="D538" s="1"/>
    </row>
    <row r="539" spans="1:4">
      <c r="A539" s="1">
        <v>2449449.8833900001</v>
      </c>
      <c r="B539" s="1" t="s">
        <v>734</v>
      </c>
      <c r="C539" s="1">
        <v>11.196923</v>
      </c>
      <c r="D539" s="1"/>
    </row>
    <row r="540" spans="1:4">
      <c r="A540" s="1">
        <v>2449467.7910099998</v>
      </c>
      <c r="B540" s="1" t="s">
        <v>735</v>
      </c>
      <c r="C540" s="1">
        <v>11.341053</v>
      </c>
      <c r="D540" s="1"/>
    </row>
    <row r="541" spans="1:4">
      <c r="A541" s="1">
        <v>2449482.9028500002</v>
      </c>
      <c r="B541" s="1" t="s">
        <v>736</v>
      </c>
      <c r="C541" s="1">
        <v>11.465667</v>
      </c>
      <c r="D541" s="1"/>
    </row>
    <row r="542" spans="1:4">
      <c r="A542" s="1">
        <v>2449502.32278</v>
      </c>
      <c r="B542" s="1" t="s">
        <v>737</v>
      </c>
      <c r="C542" s="1">
        <v>11.454063</v>
      </c>
      <c r="D542" s="1"/>
    </row>
    <row r="543" spans="1:4">
      <c r="A543" s="1">
        <v>2449515.1633799998</v>
      </c>
      <c r="B543" s="1" t="s">
        <v>738</v>
      </c>
      <c r="C543" s="1">
        <v>11.486375000000001</v>
      </c>
      <c r="D543" s="1"/>
    </row>
    <row r="544" spans="1:4">
      <c r="A544" s="1">
        <v>2449531.9355100002</v>
      </c>
      <c r="B544" s="1" t="s">
        <v>739</v>
      </c>
      <c r="C544" s="1">
        <v>11.692424000000001</v>
      </c>
      <c r="D544" s="1"/>
    </row>
    <row r="545" spans="1:4">
      <c r="A545" s="1">
        <v>2449545.0696800002</v>
      </c>
      <c r="B545" s="1" t="s">
        <v>740</v>
      </c>
      <c r="C545" s="1">
        <v>11.661517999999999</v>
      </c>
      <c r="D545" s="1"/>
    </row>
    <row r="546" spans="1:4">
      <c r="A546" s="1">
        <v>2449562.54745</v>
      </c>
      <c r="B546" s="1" t="s">
        <v>741</v>
      </c>
      <c r="C546" s="1">
        <v>11.578946999999999</v>
      </c>
      <c r="D546" s="1"/>
    </row>
    <row r="547" spans="1:4">
      <c r="A547" s="1">
        <v>2449575.7170299999</v>
      </c>
      <c r="B547" s="1" t="s">
        <v>742</v>
      </c>
      <c r="C547" s="1">
        <v>11.366882</v>
      </c>
      <c r="D547" s="1"/>
    </row>
    <row r="548" spans="1:4">
      <c r="A548" s="1">
        <v>2449592.4161299998</v>
      </c>
      <c r="B548" s="1" t="s">
        <v>743</v>
      </c>
      <c r="C548" s="1">
        <v>11.409756</v>
      </c>
      <c r="D548" s="1"/>
    </row>
    <row r="549" spans="1:4">
      <c r="A549" s="1">
        <v>2449605.2094200002</v>
      </c>
      <c r="B549" s="1" t="s">
        <v>744</v>
      </c>
      <c r="C549" s="1">
        <v>11.441974999999999</v>
      </c>
      <c r="D549" s="1"/>
    </row>
    <row r="550" spans="1:4">
      <c r="A550" s="1">
        <v>2449622.5229600002</v>
      </c>
      <c r="B550" s="1" t="s">
        <v>745</v>
      </c>
      <c r="C550" s="1">
        <v>11.461455000000001</v>
      </c>
      <c r="D550" s="1"/>
    </row>
    <row r="551" spans="1:4">
      <c r="A551" s="1">
        <v>2449635.8648700002</v>
      </c>
      <c r="B551" s="1" t="s">
        <v>746</v>
      </c>
      <c r="C551" s="1">
        <v>11.307294000000001</v>
      </c>
      <c r="D551" s="1"/>
    </row>
    <row r="552" spans="1:4">
      <c r="A552" s="1">
        <v>2449652.5591099998</v>
      </c>
      <c r="B552" s="1" t="s">
        <v>747</v>
      </c>
      <c r="C552" s="1">
        <v>11.210184999999999</v>
      </c>
      <c r="D552" s="1"/>
    </row>
    <row r="553" spans="1:4">
      <c r="A553" s="1">
        <v>2449666.9110599998</v>
      </c>
      <c r="B553" s="1" t="s">
        <v>748</v>
      </c>
      <c r="C553" s="1">
        <v>11.217297</v>
      </c>
      <c r="D553" s="1"/>
    </row>
    <row r="554" spans="1:4">
      <c r="A554" s="1">
        <v>2449682.54666</v>
      </c>
      <c r="B554" s="1" t="s">
        <v>749</v>
      </c>
      <c r="C554" s="1">
        <v>11.224035000000001</v>
      </c>
      <c r="D554" s="1"/>
    </row>
    <row r="555" spans="1:4">
      <c r="A555" s="1">
        <v>2449696.9713400002</v>
      </c>
      <c r="B555" s="1" t="s">
        <v>750</v>
      </c>
      <c r="C555" s="1">
        <v>11.019354999999999</v>
      </c>
      <c r="D555" s="1"/>
    </row>
    <row r="556" spans="1:4">
      <c r="A556" s="1">
        <v>2449711.2521199998</v>
      </c>
      <c r="B556" s="1" t="s">
        <v>751</v>
      </c>
      <c r="C556" s="1">
        <v>11.054595000000001</v>
      </c>
      <c r="D556" s="1"/>
    </row>
    <row r="557" spans="1:4">
      <c r="A557" s="1">
        <v>2449725.5320799998</v>
      </c>
      <c r="B557" s="1" t="s">
        <v>752</v>
      </c>
      <c r="C557" s="1">
        <v>10.933332999999999</v>
      </c>
      <c r="D557" s="1"/>
    </row>
    <row r="558" spans="1:4">
      <c r="A558" s="1">
        <v>2449743.8745300001</v>
      </c>
      <c r="B558" s="1" t="s">
        <v>753</v>
      </c>
      <c r="C558" s="1">
        <v>11.05</v>
      </c>
      <c r="D558" s="1"/>
    </row>
    <row r="559" spans="1:4">
      <c r="A559" s="1">
        <v>2449762.38809</v>
      </c>
      <c r="B559" s="1" t="s">
        <v>754</v>
      </c>
      <c r="C559" s="1">
        <v>10.9125</v>
      </c>
      <c r="D559" s="1"/>
    </row>
    <row r="560" spans="1:4">
      <c r="A560" s="1">
        <v>2449779.5308900001</v>
      </c>
      <c r="B560" s="1" t="s">
        <v>755</v>
      </c>
      <c r="C560" s="1">
        <v>10.922222</v>
      </c>
      <c r="D560" s="1"/>
    </row>
    <row r="561" spans="1:4">
      <c r="A561" s="1">
        <v>2449789.9183999998</v>
      </c>
      <c r="B561" s="1" t="s">
        <v>756</v>
      </c>
      <c r="C561" s="1">
        <v>10.78</v>
      </c>
      <c r="D561" s="1"/>
    </row>
    <row r="562" spans="1:4">
      <c r="A562" s="1">
        <v>2449810.0542000001</v>
      </c>
      <c r="B562" s="1" t="s">
        <v>757</v>
      </c>
      <c r="C562" s="1">
        <v>10.885714</v>
      </c>
      <c r="D562" s="1"/>
    </row>
    <row r="563" spans="1:4">
      <c r="A563" s="1">
        <v>2449826.42766</v>
      </c>
      <c r="B563" s="1" t="s">
        <v>758</v>
      </c>
      <c r="C563" s="1">
        <v>10.977778000000001</v>
      </c>
      <c r="D563" s="1"/>
    </row>
    <row r="564" spans="1:4">
      <c r="A564" s="1">
        <v>2449841.2961800001</v>
      </c>
      <c r="B564" s="1" t="s">
        <v>759</v>
      </c>
      <c r="C564" s="1">
        <v>11</v>
      </c>
      <c r="D564" s="1"/>
    </row>
    <row r="565" spans="1:4">
      <c r="A565" s="1">
        <v>2449858.79476</v>
      </c>
      <c r="B565" s="1" t="s">
        <v>760</v>
      </c>
      <c r="C565" s="1">
        <v>10.936538000000001</v>
      </c>
      <c r="D565" s="1"/>
    </row>
    <row r="566" spans="1:4">
      <c r="A566" s="1">
        <v>2449870.8959300001</v>
      </c>
      <c r="B566" s="1" t="s">
        <v>761</v>
      </c>
      <c r="C566" s="1">
        <v>11.103265</v>
      </c>
      <c r="D566" s="1"/>
    </row>
    <row r="567" spans="1:4">
      <c r="A567" s="1">
        <v>2449889.4743400002</v>
      </c>
      <c r="B567" s="1" t="s">
        <v>762</v>
      </c>
      <c r="C567" s="1">
        <v>11.040540999999999</v>
      </c>
      <c r="D567" s="1"/>
    </row>
    <row r="568" spans="1:4">
      <c r="A568" s="1">
        <v>2449901.4146599998</v>
      </c>
      <c r="B568" s="1" t="s">
        <v>763</v>
      </c>
      <c r="C568" s="1">
        <v>11.027381</v>
      </c>
      <c r="D568" s="1"/>
    </row>
    <row r="569" spans="1:4">
      <c r="A569" s="1">
        <v>2449919.4520100001</v>
      </c>
      <c r="B569" s="1" t="s">
        <v>764</v>
      </c>
      <c r="C569" s="1">
        <v>11.008696</v>
      </c>
      <c r="D569" s="1"/>
    </row>
    <row r="570" spans="1:4">
      <c r="A570" s="1">
        <v>2449931.8037999999</v>
      </c>
      <c r="B570" s="1" t="s">
        <v>765</v>
      </c>
      <c r="C570" s="1">
        <v>10.987805</v>
      </c>
      <c r="D570" s="1"/>
    </row>
    <row r="571" spans="1:4">
      <c r="A571" s="1">
        <v>2449948.78143</v>
      </c>
      <c r="B571" s="1" t="s">
        <v>766</v>
      </c>
      <c r="C571" s="1">
        <v>10.947058999999999</v>
      </c>
      <c r="D571" s="1"/>
    </row>
    <row r="572" spans="1:4">
      <c r="A572" s="1">
        <v>2449961.3320399998</v>
      </c>
      <c r="B572" s="1" t="s">
        <v>767</v>
      </c>
      <c r="C572" s="1">
        <v>11.0875</v>
      </c>
      <c r="D572" s="1"/>
    </row>
    <row r="573" spans="1:4">
      <c r="A573" s="1">
        <v>2449978.97395</v>
      </c>
      <c r="B573" s="1" t="s">
        <v>768</v>
      </c>
      <c r="C573" s="1">
        <v>11.173076999999999</v>
      </c>
      <c r="D573" s="1"/>
    </row>
    <row r="574" spans="1:4">
      <c r="A574" s="1">
        <v>2449992.2862</v>
      </c>
      <c r="B574" s="1" t="s">
        <v>769</v>
      </c>
      <c r="C574" s="1">
        <v>11.138519000000001</v>
      </c>
      <c r="D574" s="1"/>
    </row>
    <row r="575" spans="1:4">
      <c r="A575" s="1">
        <v>2450009.9645099998</v>
      </c>
      <c r="B575" s="1" t="s">
        <v>770</v>
      </c>
      <c r="C575" s="1">
        <v>10.991507</v>
      </c>
      <c r="D575" s="1"/>
    </row>
    <row r="576" spans="1:4">
      <c r="A576" s="1">
        <v>2450023.8872099998</v>
      </c>
      <c r="B576" s="1" t="s">
        <v>771</v>
      </c>
      <c r="C576" s="1">
        <v>11.075640999999999</v>
      </c>
      <c r="D576" s="1"/>
    </row>
    <row r="577" spans="1:4">
      <c r="A577" s="1">
        <v>2450040.0003599999</v>
      </c>
      <c r="B577" s="1" t="s">
        <v>772</v>
      </c>
      <c r="C577" s="1">
        <v>11.112449</v>
      </c>
      <c r="D577" s="1"/>
    </row>
    <row r="578" spans="1:4">
      <c r="A578" s="1">
        <v>2450055.4477200001</v>
      </c>
      <c r="B578" s="1" t="s">
        <v>773</v>
      </c>
      <c r="C578" s="1">
        <v>11.156923000000001</v>
      </c>
      <c r="D578" s="1"/>
    </row>
    <row r="579" spans="1:4">
      <c r="A579" s="1">
        <v>2450072.42851</v>
      </c>
      <c r="B579" s="1" t="s">
        <v>774</v>
      </c>
      <c r="C579" s="1">
        <v>11.175926</v>
      </c>
      <c r="D579" s="1"/>
    </row>
    <row r="580" spans="1:4">
      <c r="A580" s="1">
        <v>2450085.4569700002</v>
      </c>
      <c r="B580" s="1" t="s">
        <v>775</v>
      </c>
      <c r="C580" s="1">
        <v>11.13125</v>
      </c>
      <c r="D580" s="1"/>
    </row>
    <row r="581" spans="1:4">
      <c r="A581" s="1">
        <v>2450101.4741699998</v>
      </c>
      <c r="B581" s="1" t="s">
        <v>776</v>
      </c>
      <c r="C581" s="1">
        <v>11.074999999999999</v>
      </c>
      <c r="D581" s="1"/>
    </row>
    <row r="582" spans="1:4">
      <c r="A582" s="1">
        <v>2450117.4094199999</v>
      </c>
      <c r="B582" s="1" t="s">
        <v>777</v>
      </c>
      <c r="C582" s="1">
        <v>11.1</v>
      </c>
      <c r="D582" s="1"/>
    </row>
    <row r="583" spans="1:4">
      <c r="A583" s="1">
        <v>2450137.0177000002</v>
      </c>
      <c r="B583" s="1" t="s">
        <v>778</v>
      </c>
      <c r="C583" s="1">
        <v>11.048571000000001</v>
      </c>
      <c r="D583" s="1"/>
    </row>
    <row r="584" spans="1:4">
      <c r="A584" s="1">
        <v>2450149.4066699999</v>
      </c>
      <c r="B584" s="1" t="s">
        <v>779</v>
      </c>
      <c r="C584" s="1">
        <v>11.133333</v>
      </c>
      <c r="D584" s="1"/>
    </row>
    <row r="585" spans="1:4">
      <c r="A585" s="1">
        <v>2450171.4399299999</v>
      </c>
      <c r="B585" s="1" t="s">
        <v>780</v>
      </c>
      <c r="C585" s="1">
        <v>10.955</v>
      </c>
      <c r="D585" s="1"/>
    </row>
    <row r="586" spans="1:4">
      <c r="A586" s="1">
        <v>2450190.82149</v>
      </c>
      <c r="B586" s="1" t="s">
        <v>781</v>
      </c>
      <c r="C586" s="1">
        <v>10.986667000000001</v>
      </c>
      <c r="D586" s="1"/>
    </row>
    <row r="587" spans="1:4">
      <c r="A587" s="1">
        <v>2450204.7604299998</v>
      </c>
      <c r="B587" s="1" t="s">
        <v>782</v>
      </c>
      <c r="C587" s="1">
        <v>11.017778</v>
      </c>
      <c r="D587" s="1"/>
    </row>
    <row r="588" spans="1:4">
      <c r="A588" s="1">
        <v>2450218.8129799999</v>
      </c>
      <c r="B588" s="1" t="s">
        <v>783</v>
      </c>
      <c r="C588" s="1">
        <v>11.17619</v>
      </c>
      <c r="D588" s="1"/>
    </row>
    <row r="589" spans="1:4">
      <c r="A589" s="1">
        <v>2450233.4383</v>
      </c>
      <c r="B589" s="1" t="s">
        <v>784</v>
      </c>
      <c r="C589" s="1">
        <v>11.1</v>
      </c>
      <c r="D589" s="1"/>
    </row>
    <row r="590" spans="1:4">
      <c r="A590" s="1">
        <v>2450249.0448400001</v>
      </c>
      <c r="B590" s="1" t="s">
        <v>785</v>
      </c>
      <c r="C590" s="1">
        <v>11.215763000000001</v>
      </c>
      <c r="D590" s="1"/>
    </row>
    <row r="591" spans="1:4">
      <c r="A591" s="1">
        <v>2450264.36528</v>
      </c>
      <c r="B591" s="1" t="s">
        <v>786</v>
      </c>
      <c r="C591" s="1">
        <v>11.268679000000001</v>
      </c>
      <c r="D591" s="1"/>
    </row>
    <row r="592" spans="1:4">
      <c r="A592" s="1">
        <v>2450280.1891700001</v>
      </c>
      <c r="B592" s="1" t="s">
        <v>787</v>
      </c>
      <c r="C592" s="1">
        <v>11.213286</v>
      </c>
      <c r="D592" s="1"/>
    </row>
    <row r="593" spans="1:4">
      <c r="A593" s="1">
        <v>2450296.8679599999</v>
      </c>
      <c r="B593" s="1" t="s">
        <v>788</v>
      </c>
      <c r="C593" s="1">
        <v>11.355881999999999</v>
      </c>
      <c r="D593" s="1"/>
    </row>
    <row r="594" spans="1:4">
      <c r="A594" s="1">
        <v>2450310.68982</v>
      </c>
      <c r="B594" s="1" t="s">
        <v>789</v>
      </c>
      <c r="C594" s="1">
        <v>11.576528</v>
      </c>
      <c r="D594" s="1"/>
    </row>
    <row r="595" spans="1:4">
      <c r="A595" s="1">
        <v>2450325.5517600002</v>
      </c>
      <c r="B595" s="1" t="s">
        <v>790</v>
      </c>
      <c r="C595" s="1">
        <v>11.607250000000001</v>
      </c>
      <c r="D595" s="1"/>
    </row>
    <row r="596" spans="1:4">
      <c r="A596" s="1">
        <v>2450340.5688700001</v>
      </c>
      <c r="B596" s="1" t="s">
        <v>791</v>
      </c>
      <c r="C596" s="1">
        <v>11.661667</v>
      </c>
      <c r="D596" s="1"/>
    </row>
    <row r="597" spans="1:4">
      <c r="A597" s="1">
        <v>2450357.98018</v>
      </c>
      <c r="B597" s="1" t="s">
        <v>792</v>
      </c>
      <c r="C597" s="1">
        <v>11.624528</v>
      </c>
      <c r="D597" s="1"/>
    </row>
    <row r="598" spans="1:4">
      <c r="A598" s="1">
        <v>2450370.0852600001</v>
      </c>
      <c r="B598" s="1" t="s">
        <v>793</v>
      </c>
      <c r="C598" s="1">
        <v>11.718571000000001</v>
      </c>
      <c r="D598" s="1"/>
    </row>
    <row r="599" spans="1:4">
      <c r="A599" s="1">
        <v>2450386.7268099999</v>
      </c>
      <c r="B599" s="1" t="s">
        <v>794</v>
      </c>
      <c r="C599" s="1">
        <v>11.743902</v>
      </c>
      <c r="D599" s="1"/>
    </row>
    <row r="600" spans="1:4">
      <c r="A600" s="1">
        <v>2450400.1210500002</v>
      </c>
      <c r="B600" s="1" t="s">
        <v>795</v>
      </c>
      <c r="C600" s="1">
        <v>11.659677</v>
      </c>
      <c r="D600" s="1"/>
    </row>
    <row r="601" spans="1:4">
      <c r="A601" s="1">
        <v>2450416.59008</v>
      </c>
      <c r="B601" s="1" t="s">
        <v>796</v>
      </c>
      <c r="C601" s="1">
        <v>11.53</v>
      </c>
      <c r="D601" s="1"/>
    </row>
    <row r="602" spans="1:4">
      <c r="A602" s="1">
        <v>2450430.7112400001</v>
      </c>
      <c r="B602" s="1" t="s">
        <v>797</v>
      </c>
      <c r="C602" s="1">
        <v>11.583913000000001</v>
      </c>
      <c r="D602" s="1"/>
    </row>
    <row r="603" spans="1:4">
      <c r="A603" s="1">
        <v>2450445.07002</v>
      </c>
      <c r="B603" s="1" t="s">
        <v>798</v>
      </c>
      <c r="C603" s="1">
        <v>11.648636</v>
      </c>
      <c r="D603" s="1"/>
    </row>
    <row r="604" spans="1:4">
      <c r="A604" s="1">
        <v>2450461.7775599998</v>
      </c>
      <c r="B604" s="1" t="s">
        <v>799</v>
      </c>
      <c r="C604" s="1">
        <v>11.698947</v>
      </c>
      <c r="D604" s="1"/>
    </row>
    <row r="605" spans="1:4">
      <c r="A605" s="1">
        <v>2450479.6383600002</v>
      </c>
      <c r="B605" s="1" t="s">
        <v>800</v>
      </c>
      <c r="C605" s="1">
        <v>11.332632</v>
      </c>
      <c r="D605" s="1"/>
    </row>
    <row r="606" spans="1:4">
      <c r="A606" s="1">
        <v>2450493.6358099999</v>
      </c>
      <c r="B606" s="1" t="s">
        <v>801</v>
      </c>
      <c r="C606" s="1">
        <v>11.176923</v>
      </c>
      <c r="D606" s="1"/>
    </row>
    <row r="607" spans="1:4">
      <c r="A607" s="1">
        <v>2450512.9578800001</v>
      </c>
      <c r="B607" s="1" t="s">
        <v>802</v>
      </c>
      <c r="C607" s="1">
        <v>11.048696</v>
      </c>
      <c r="D607" s="1"/>
    </row>
    <row r="608" spans="1:4">
      <c r="A608" s="1">
        <v>2450527.0224000001</v>
      </c>
      <c r="B608" s="1" t="s">
        <v>803</v>
      </c>
      <c r="C608" s="1">
        <v>11.333333</v>
      </c>
      <c r="D608" s="1"/>
    </row>
    <row r="609" spans="1:4">
      <c r="A609" s="1">
        <v>2450542.6575799999</v>
      </c>
      <c r="B609" s="1" t="s">
        <v>804</v>
      </c>
      <c r="C609" s="1">
        <v>11.161905000000001</v>
      </c>
      <c r="D609" s="1"/>
    </row>
    <row r="610" spans="1:4">
      <c r="A610" s="1">
        <v>2450557.6081400001</v>
      </c>
      <c r="B610" s="1" t="s">
        <v>805</v>
      </c>
      <c r="C610" s="1">
        <v>11.066667000000001</v>
      </c>
      <c r="D610" s="1"/>
    </row>
    <row r="611" spans="1:4">
      <c r="A611" s="1">
        <v>2450574.5192800001</v>
      </c>
      <c r="B611" s="1" t="s">
        <v>806</v>
      </c>
      <c r="C611" s="1">
        <v>11.050857000000001</v>
      </c>
      <c r="D611" s="1"/>
    </row>
    <row r="612" spans="1:4">
      <c r="A612" s="1">
        <v>2450590.04446</v>
      </c>
      <c r="B612" s="1" t="s">
        <v>807</v>
      </c>
      <c r="C612" s="1">
        <v>11.002449</v>
      </c>
      <c r="D612" s="1"/>
    </row>
    <row r="613" spans="1:4">
      <c r="A613" s="1">
        <v>2450605.1775600002</v>
      </c>
      <c r="B613" s="1" t="s">
        <v>808</v>
      </c>
      <c r="C613" s="1">
        <v>11.017021</v>
      </c>
      <c r="D613" s="1"/>
    </row>
    <row r="614" spans="1:4">
      <c r="A614" s="1">
        <v>2450620.4747100002</v>
      </c>
      <c r="B614" s="1" t="s">
        <v>809</v>
      </c>
      <c r="C614" s="1">
        <v>11.065714</v>
      </c>
      <c r="D614" s="1"/>
    </row>
    <row r="615" spans="1:4">
      <c r="A615" s="1">
        <v>2450636.5203300002</v>
      </c>
      <c r="B615" s="1" t="s">
        <v>810</v>
      </c>
      <c r="C615" s="1">
        <v>11.013793</v>
      </c>
      <c r="D615" s="1"/>
    </row>
    <row r="616" spans="1:4">
      <c r="A616" s="1">
        <v>2450652.5478300001</v>
      </c>
      <c r="B616" s="1" t="s">
        <v>811</v>
      </c>
      <c r="C616" s="1">
        <v>10.892308</v>
      </c>
      <c r="D616" s="1"/>
    </row>
    <row r="617" spans="1:4">
      <c r="A617" s="1">
        <v>2450667.7425500001</v>
      </c>
      <c r="B617" s="1" t="s">
        <v>812</v>
      </c>
      <c r="C617" s="1">
        <v>11.070698</v>
      </c>
      <c r="D617" s="1"/>
    </row>
    <row r="618" spans="1:4">
      <c r="A618" s="1">
        <v>2450681.7474699998</v>
      </c>
      <c r="B618" s="1" t="s">
        <v>813</v>
      </c>
      <c r="C618" s="1">
        <v>11.057333</v>
      </c>
      <c r="D618" s="1"/>
    </row>
    <row r="619" spans="1:4">
      <c r="A619" s="1">
        <v>2450698.03357</v>
      </c>
      <c r="B619" s="1" t="s">
        <v>814</v>
      </c>
      <c r="C619" s="1">
        <v>11.071277</v>
      </c>
      <c r="D619" s="1"/>
    </row>
    <row r="620" spans="1:4">
      <c r="A620" s="1">
        <v>2450713.2864100002</v>
      </c>
      <c r="B620" s="1" t="s">
        <v>815</v>
      </c>
      <c r="C620" s="1">
        <v>11.110732</v>
      </c>
      <c r="D620" s="1"/>
    </row>
    <row r="621" spans="1:4">
      <c r="A621" s="1">
        <v>2450726.6640300001</v>
      </c>
      <c r="B621" s="1" t="s">
        <v>816</v>
      </c>
      <c r="C621" s="1">
        <v>11.138448</v>
      </c>
      <c r="D621" s="1"/>
    </row>
    <row r="622" spans="1:4">
      <c r="A622" s="1">
        <v>2450743.4739399999</v>
      </c>
      <c r="B622" s="1" t="s">
        <v>817</v>
      </c>
      <c r="C622" s="1">
        <v>11.166607000000001</v>
      </c>
      <c r="D622" s="1"/>
    </row>
    <row r="623" spans="1:4">
      <c r="A623" s="1">
        <v>2450757.1776800002</v>
      </c>
      <c r="B623" s="1" t="s">
        <v>818</v>
      </c>
      <c r="C623" s="1">
        <v>11.215</v>
      </c>
      <c r="D623" s="1"/>
    </row>
    <row r="624" spans="1:4">
      <c r="A624" s="1">
        <v>2450774.3514299998</v>
      </c>
      <c r="B624" s="1" t="s">
        <v>819</v>
      </c>
      <c r="C624" s="1">
        <v>11.1784</v>
      </c>
      <c r="D624" s="1"/>
    </row>
    <row r="625" spans="1:4">
      <c r="A625" s="1">
        <v>2450786.6604300002</v>
      </c>
      <c r="B625" s="1" t="s">
        <v>820</v>
      </c>
      <c r="C625" s="1">
        <v>11.05875</v>
      </c>
      <c r="D625" s="1"/>
    </row>
    <row r="626" spans="1:4">
      <c r="A626" s="1">
        <v>2450804.83391</v>
      </c>
      <c r="B626" s="1" t="s">
        <v>821</v>
      </c>
      <c r="C626" s="1">
        <v>11.115</v>
      </c>
      <c r="D626" s="1"/>
    </row>
    <row r="627" spans="1:4">
      <c r="A627" s="1">
        <v>2450820.12323</v>
      </c>
      <c r="B627" s="1" t="s">
        <v>822</v>
      </c>
      <c r="C627" s="1">
        <v>11.1175</v>
      </c>
      <c r="D627" s="1"/>
    </row>
    <row r="628" spans="1:4">
      <c r="A628" s="1">
        <v>2450835.45731</v>
      </c>
      <c r="B628" s="1" t="s">
        <v>823</v>
      </c>
      <c r="C628" s="1">
        <v>11.124444</v>
      </c>
      <c r="D628" s="1"/>
    </row>
    <row r="629" spans="1:4">
      <c r="A629" s="1">
        <v>2450847.4016999998</v>
      </c>
      <c r="B629" s="1" t="s">
        <v>824</v>
      </c>
      <c r="C629" s="1">
        <v>10.875</v>
      </c>
      <c r="D629" s="1"/>
    </row>
    <row r="630" spans="1:4">
      <c r="A630" s="1">
        <v>2450871.9999299999</v>
      </c>
      <c r="B630" s="1" t="s">
        <v>825</v>
      </c>
      <c r="C630" s="1">
        <v>10.95</v>
      </c>
      <c r="D630" s="1"/>
    </row>
    <row r="631" spans="1:4">
      <c r="A631" s="1">
        <v>2450887.0749499998</v>
      </c>
      <c r="B631" s="1" t="s">
        <v>826</v>
      </c>
      <c r="C631" s="1">
        <v>10.9</v>
      </c>
      <c r="D631" s="1"/>
    </row>
    <row r="632" spans="1:4">
      <c r="A632" s="1">
        <v>2450902.2782000001</v>
      </c>
      <c r="B632" s="1" t="s">
        <v>827</v>
      </c>
      <c r="C632" s="1">
        <v>11.035556</v>
      </c>
      <c r="D632" s="1"/>
    </row>
    <row r="633" spans="1:4">
      <c r="A633" s="1">
        <v>2450919.39763</v>
      </c>
      <c r="B633" s="1" t="s">
        <v>828</v>
      </c>
      <c r="C633" s="1">
        <v>10.941333</v>
      </c>
      <c r="D633" s="1"/>
    </row>
    <row r="634" spans="1:4">
      <c r="A634" s="1">
        <v>2450932.3635800001</v>
      </c>
      <c r="B634" s="1" t="s">
        <v>829</v>
      </c>
      <c r="C634" s="1">
        <v>10.948696</v>
      </c>
      <c r="D634" s="1"/>
    </row>
    <row r="635" spans="1:4">
      <c r="A635" s="1">
        <v>2450949.8280400001</v>
      </c>
      <c r="B635" s="1" t="s">
        <v>830</v>
      </c>
      <c r="C635" s="1">
        <v>11.078462</v>
      </c>
      <c r="D635" s="1"/>
    </row>
    <row r="636" spans="1:4">
      <c r="A636" s="1">
        <v>2450963.76835</v>
      </c>
      <c r="B636" s="1" t="s">
        <v>831</v>
      </c>
      <c r="C636" s="1">
        <v>11.037750000000001</v>
      </c>
      <c r="D636" s="1"/>
    </row>
    <row r="637" spans="1:4">
      <c r="A637" s="1">
        <v>2450979.4683699999</v>
      </c>
      <c r="B637" s="1" t="s">
        <v>832</v>
      </c>
      <c r="C637" s="1">
        <v>10.889231000000001</v>
      </c>
      <c r="D637" s="1"/>
    </row>
    <row r="638" spans="1:4">
      <c r="A638" s="1">
        <v>2450992.9612799999</v>
      </c>
      <c r="B638" s="1" t="s">
        <v>833</v>
      </c>
      <c r="C638" s="1">
        <v>11.125652000000001</v>
      </c>
      <c r="D638" s="1"/>
    </row>
    <row r="639" spans="1:4">
      <c r="A639" s="1">
        <v>2451011.11522</v>
      </c>
      <c r="B639" s="1" t="s">
        <v>834</v>
      </c>
      <c r="C639" s="1">
        <v>11.149778</v>
      </c>
      <c r="D639" s="1"/>
    </row>
    <row r="640" spans="1:4">
      <c r="A640" s="1">
        <v>2451025.2371299998</v>
      </c>
      <c r="B640" s="1" t="s">
        <v>835</v>
      </c>
      <c r="C640" s="1">
        <v>11.209818</v>
      </c>
      <c r="D640" s="1"/>
    </row>
    <row r="641" spans="1:4">
      <c r="A641" s="1">
        <v>2451041.8742999998</v>
      </c>
      <c r="B641" s="1" t="s">
        <v>836</v>
      </c>
      <c r="C641" s="1">
        <v>11.081429</v>
      </c>
      <c r="D641" s="1"/>
    </row>
    <row r="642" spans="1:4">
      <c r="A642" s="1">
        <v>2451053.28339</v>
      </c>
      <c r="B642" s="1" t="s">
        <v>837</v>
      </c>
      <c r="C642" s="1">
        <v>11.001132</v>
      </c>
      <c r="D642" s="1"/>
    </row>
    <row r="643" spans="1:4">
      <c r="A643" s="1">
        <v>2451072.40906</v>
      </c>
      <c r="B643" s="1" t="s">
        <v>838</v>
      </c>
      <c r="C643" s="1">
        <v>11.208462000000001</v>
      </c>
      <c r="D643" s="1"/>
    </row>
    <row r="644" spans="1:4">
      <c r="A644" s="1">
        <v>2451083.9599899999</v>
      </c>
      <c r="B644" s="1" t="s">
        <v>839</v>
      </c>
      <c r="C644" s="1">
        <v>11.350237999999999</v>
      </c>
      <c r="D644" s="1"/>
    </row>
    <row r="645" spans="1:4">
      <c r="A645" s="1">
        <v>2451102.76541</v>
      </c>
      <c r="B645" s="1" t="s">
        <v>840</v>
      </c>
      <c r="C645" s="1">
        <v>11.324667</v>
      </c>
      <c r="D645" s="1"/>
    </row>
    <row r="646" spans="1:4">
      <c r="A646" s="1">
        <v>2451116.5105300001</v>
      </c>
      <c r="B646" s="1" t="s">
        <v>841</v>
      </c>
      <c r="C646" s="1">
        <v>11.259499999999999</v>
      </c>
      <c r="D646" s="1"/>
    </row>
    <row r="647" spans="1:4">
      <c r="A647" s="1">
        <v>2451132.8876299998</v>
      </c>
      <c r="B647" s="1" t="s">
        <v>842</v>
      </c>
      <c r="C647" s="1">
        <v>11.288620999999999</v>
      </c>
      <c r="D647" s="1"/>
    </row>
    <row r="648" spans="1:4">
      <c r="A648" s="1">
        <v>2451148.6060899999</v>
      </c>
      <c r="B648" s="1" t="s">
        <v>843</v>
      </c>
      <c r="C648" s="1">
        <v>11.394211</v>
      </c>
      <c r="D648" s="1"/>
    </row>
    <row r="649" spans="1:4">
      <c r="A649" s="1">
        <v>2451162.2253100001</v>
      </c>
      <c r="B649" s="1" t="s">
        <v>844</v>
      </c>
      <c r="C649" s="1">
        <v>11.692174</v>
      </c>
      <c r="D649" s="1"/>
    </row>
    <row r="650" spans="1:4">
      <c r="A650" s="1">
        <v>2451178.3762500002</v>
      </c>
      <c r="B650" s="1" t="s">
        <v>845</v>
      </c>
      <c r="C650" s="1">
        <v>11.438824</v>
      </c>
      <c r="D650" s="1"/>
    </row>
    <row r="651" spans="1:4">
      <c r="A651" s="1">
        <v>2451195.1716800001</v>
      </c>
      <c r="B651" s="1" t="s">
        <v>846</v>
      </c>
      <c r="C651" s="1">
        <v>11.27</v>
      </c>
      <c r="D651" s="1"/>
    </row>
    <row r="652" spans="1:4">
      <c r="A652" s="1">
        <v>2451211.9896800001</v>
      </c>
      <c r="B652" s="1" t="s">
        <v>847</v>
      </c>
      <c r="C652" s="1">
        <v>11.407999999999999</v>
      </c>
      <c r="D652" s="1"/>
    </row>
    <row r="653" spans="1:4">
      <c r="A653" s="1">
        <v>2451233.3160000001</v>
      </c>
      <c r="B653" s="1" t="s">
        <v>848</v>
      </c>
      <c r="C653" s="1">
        <v>11.817143</v>
      </c>
      <c r="D653" s="1"/>
    </row>
    <row r="654" spans="1:4">
      <c r="A654" s="1">
        <v>2451250.9562499998</v>
      </c>
      <c r="B654" s="1" t="s">
        <v>849</v>
      </c>
      <c r="C654" s="1">
        <v>11.487500000000001</v>
      </c>
      <c r="D654" s="1"/>
    </row>
    <row r="655" spans="1:4">
      <c r="A655" s="1">
        <v>2451266.35366</v>
      </c>
      <c r="B655" s="1" t="s">
        <v>850</v>
      </c>
      <c r="C655" s="1">
        <v>11.254545</v>
      </c>
      <c r="D655" s="1"/>
    </row>
    <row r="656" spans="1:4">
      <c r="A656" s="1">
        <v>2451283.0471000001</v>
      </c>
      <c r="B656" s="1" t="s">
        <v>851</v>
      </c>
      <c r="C656" s="1">
        <v>11.209231000000001</v>
      </c>
      <c r="D656" s="1"/>
    </row>
    <row r="657" spans="1:4">
      <c r="A657" s="1">
        <v>2451301.9985199999</v>
      </c>
      <c r="B657" s="1" t="s">
        <v>852</v>
      </c>
      <c r="C657" s="1">
        <v>11.510588</v>
      </c>
      <c r="D657" s="1"/>
    </row>
    <row r="658" spans="1:4">
      <c r="A658" s="1">
        <v>2451318.20144</v>
      </c>
      <c r="B658" s="1" t="s">
        <v>853</v>
      </c>
      <c r="C658" s="1">
        <v>11.493124999999999</v>
      </c>
      <c r="D658" s="1"/>
    </row>
    <row r="659" spans="1:4">
      <c r="A659" s="1">
        <v>2451334.6313</v>
      </c>
      <c r="B659" s="1" t="s">
        <v>854</v>
      </c>
      <c r="C659" s="1">
        <v>11.187778</v>
      </c>
      <c r="D659" s="1"/>
    </row>
    <row r="660" spans="1:4">
      <c r="A660" s="1">
        <v>2451347.5009599999</v>
      </c>
      <c r="B660" s="1" t="s">
        <v>855</v>
      </c>
      <c r="C660" s="1">
        <v>11.025128</v>
      </c>
      <c r="D660" s="1"/>
    </row>
    <row r="661" spans="1:4">
      <c r="A661" s="1">
        <v>2451366.3362799999</v>
      </c>
      <c r="B661" s="1" t="s">
        <v>856</v>
      </c>
      <c r="C661" s="1">
        <v>11.061538000000001</v>
      </c>
      <c r="D661" s="1"/>
    </row>
    <row r="662" spans="1:4">
      <c r="A662" s="1">
        <v>2451378.2154399999</v>
      </c>
      <c r="B662" s="1" t="s">
        <v>857</v>
      </c>
      <c r="C662" s="1">
        <v>11.099667</v>
      </c>
      <c r="D662" s="1"/>
    </row>
    <row r="663" spans="1:4">
      <c r="A663" s="1">
        <v>2451392.48355</v>
      </c>
      <c r="B663" s="1" t="s">
        <v>858</v>
      </c>
      <c r="C663" s="1">
        <v>11.093190999999999</v>
      </c>
      <c r="D663" s="1"/>
    </row>
    <row r="664" spans="1:4">
      <c r="A664" s="1">
        <v>2451409.0942799998</v>
      </c>
      <c r="B664" s="1" t="s">
        <v>859</v>
      </c>
      <c r="C664" s="1">
        <v>10.975</v>
      </c>
      <c r="D664" s="1"/>
    </row>
    <row r="665" spans="1:4">
      <c r="A665" s="1">
        <v>2451425.4383800002</v>
      </c>
      <c r="B665" s="1" t="s">
        <v>860</v>
      </c>
      <c r="C665" s="1">
        <v>10.952097</v>
      </c>
      <c r="D665" s="1"/>
    </row>
    <row r="666" spans="1:4">
      <c r="A666" s="1">
        <v>2451437.5984999998</v>
      </c>
      <c r="B666" s="1" t="s">
        <v>861</v>
      </c>
      <c r="C666" s="1">
        <v>11.083392999999999</v>
      </c>
      <c r="D666" s="1"/>
    </row>
    <row r="667" spans="1:4">
      <c r="A667" s="1">
        <v>2451454.8393199998</v>
      </c>
      <c r="B667" s="1" t="s">
        <v>862</v>
      </c>
      <c r="C667" s="1">
        <v>11.066563</v>
      </c>
      <c r="D667" s="1"/>
    </row>
    <row r="668" spans="1:4">
      <c r="A668" s="1">
        <v>2451468.9353200002</v>
      </c>
      <c r="B668" s="1" t="s">
        <v>863</v>
      </c>
      <c r="C668" s="1">
        <v>10.885614</v>
      </c>
      <c r="D668" s="1"/>
    </row>
    <row r="669" spans="1:4">
      <c r="A669" s="1">
        <v>2451486.0297400001</v>
      </c>
      <c r="B669" s="1" t="s">
        <v>864</v>
      </c>
      <c r="C669" s="1">
        <v>10.885</v>
      </c>
      <c r="D669" s="1"/>
    </row>
    <row r="670" spans="1:4">
      <c r="A670" s="1">
        <v>2451499.3462700001</v>
      </c>
      <c r="B670" s="1" t="s">
        <v>865</v>
      </c>
      <c r="C670" s="1">
        <v>10.885237999999999</v>
      </c>
      <c r="D670" s="1"/>
    </row>
    <row r="671" spans="1:4">
      <c r="A671" s="1">
        <v>2451515.9525799998</v>
      </c>
      <c r="B671" s="1" t="s">
        <v>866</v>
      </c>
      <c r="C671" s="1">
        <v>10.916346000000001</v>
      </c>
      <c r="D671" s="1"/>
    </row>
    <row r="672" spans="1:4">
      <c r="A672" s="1">
        <v>2451530.4004799998</v>
      </c>
      <c r="B672" s="1" t="s">
        <v>867</v>
      </c>
      <c r="C672" s="1">
        <v>10.961579</v>
      </c>
      <c r="D672" s="1"/>
    </row>
    <row r="673" spans="1:4">
      <c r="A673" s="1">
        <v>2451547.0276100002</v>
      </c>
      <c r="B673" s="1" t="s">
        <v>868</v>
      </c>
      <c r="C673" s="1">
        <v>10.964138</v>
      </c>
      <c r="D673" s="1"/>
    </row>
    <row r="674" spans="1:4">
      <c r="A674" s="1">
        <v>2451559.4988099998</v>
      </c>
      <c r="B674" s="1" t="s">
        <v>869</v>
      </c>
      <c r="C674" s="1">
        <v>11</v>
      </c>
      <c r="D674" s="1"/>
    </row>
    <row r="675" spans="1:4">
      <c r="A675" s="1">
        <v>2451581.45829</v>
      </c>
      <c r="B675" s="1" t="s">
        <v>870</v>
      </c>
      <c r="C675" s="1">
        <v>11</v>
      </c>
      <c r="D675" s="1"/>
    </row>
    <row r="676" spans="1:4">
      <c r="A676" s="1">
        <v>2451598.0344199999</v>
      </c>
      <c r="B676" s="1" t="s">
        <v>871</v>
      </c>
      <c r="C676" s="1">
        <v>11.05</v>
      </c>
      <c r="D676" s="1"/>
    </row>
    <row r="677" spans="1:4">
      <c r="A677" s="1">
        <v>2451612.6157300002</v>
      </c>
      <c r="B677" s="1" t="s">
        <v>872</v>
      </c>
      <c r="C677" s="1">
        <v>10.992308</v>
      </c>
      <c r="D677" s="1"/>
    </row>
    <row r="678" spans="1:4">
      <c r="A678" s="1">
        <v>2451629.9797299998</v>
      </c>
      <c r="B678" s="1" t="s">
        <v>873</v>
      </c>
      <c r="C678" s="1">
        <v>10.926667</v>
      </c>
      <c r="D678" s="1"/>
    </row>
    <row r="679" spans="1:4">
      <c r="A679" s="1">
        <v>2451644.4725100002</v>
      </c>
      <c r="B679" s="1" t="s">
        <v>874</v>
      </c>
      <c r="C679" s="1">
        <v>10.892727000000001</v>
      </c>
      <c r="D679" s="1"/>
    </row>
    <row r="680" spans="1:4">
      <c r="A680" s="1">
        <v>2451666.03681</v>
      </c>
      <c r="B680" s="1" t="s">
        <v>875</v>
      </c>
      <c r="C680" s="1">
        <v>11.044828000000001</v>
      </c>
      <c r="D680" s="1"/>
    </row>
    <row r="681" spans="1:4">
      <c r="A681" s="1">
        <v>2451680.7840300002</v>
      </c>
      <c r="B681" s="1" t="s">
        <v>876</v>
      </c>
      <c r="C681" s="1">
        <v>10.95</v>
      </c>
      <c r="D681" s="1"/>
    </row>
    <row r="682" spans="1:4">
      <c r="A682" s="1">
        <v>2451696.6675300002</v>
      </c>
      <c r="B682" s="1" t="s">
        <v>877</v>
      </c>
      <c r="C682" s="1">
        <v>10.956799999999999</v>
      </c>
      <c r="D682" s="1"/>
    </row>
    <row r="683" spans="1:4">
      <c r="A683" s="1">
        <v>2451711.4117899998</v>
      </c>
      <c r="B683" s="1" t="s">
        <v>878</v>
      </c>
      <c r="C683" s="1">
        <v>10.997871999999999</v>
      </c>
      <c r="D683" s="1"/>
    </row>
    <row r="684" spans="1:4">
      <c r="A684" s="1">
        <v>2451726.07063</v>
      </c>
      <c r="B684" s="1" t="s">
        <v>879</v>
      </c>
      <c r="C684" s="1">
        <v>11.07375</v>
      </c>
      <c r="D684" s="1"/>
    </row>
    <row r="685" spans="1:4">
      <c r="A685" s="1">
        <v>2451742.1065400001</v>
      </c>
      <c r="B685" s="1" t="s">
        <v>880</v>
      </c>
      <c r="C685" s="1">
        <v>10.926</v>
      </c>
      <c r="D685" s="1"/>
    </row>
    <row r="686" spans="1:4">
      <c r="A686" s="1">
        <v>2451757.3572</v>
      </c>
      <c r="B686" s="1" t="s">
        <v>881</v>
      </c>
      <c r="C686" s="1">
        <v>10.933704000000001</v>
      </c>
      <c r="D686" s="1"/>
    </row>
    <row r="687" spans="1:4">
      <c r="A687" s="1">
        <v>2451773.3472699998</v>
      </c>
      <c r="B687" s="1" t="s">
        <v>882</v>
      </c>
      <c r="C687" s="1">
        <v>10.948197</v>
      </c>
      <c r="D687" s="1"/>
    </row>
    <row r="688" spans="1:4">
      <c r="A688" s="1">
        <v>2451786.97437</v>
      </c>
      <c r="B688" s="1" t="s">
        <v>883</v>
      </c>
      <c r="C688" s="1">
        <v>10.977036999999999</v>
      </c>
      <c r="D688" s="1"/>
    </row>
    <row r="689" spans="1:4">
      <c r="A689" s="1">
        <v>2451803.5558199999</v>
      </c>
      <c r="B689" s="1" t="s">
        <v>884</v>
      </c>
      <c r="C689" s="1">
        <v>10.992000000000001</v>
      </c>
      <c r="D689" s="1"/>
    </row>
    <row r="690" spans="1:4">
      <c r="A690" s="1">
        <v>2451817.6863299999</v>
      </c>
      <c r="B690" s="1" t="s">
        <v>885</v>
      </c>
      <c r="C690" s="1">
        <v>10.993625</v>
      </c>
      <c r="D690" s="1"/>
    </row>
    <row r="691" spans="1:4">
      <c r="A691" s="1">
        <v>2451835.1444799998</v>
      </c>
      <c r="B691" s="1" t="s">
        <v>886</v>
      </c>
      <c r="C691" s="1">
        <v>10.928621</v>
      </c>
      <c r="D691" s="1"/>
    </row>
    <row r="692" spans="1:4">
      <c r="A692" s="1">
        <v>2451849.28969</v>
      </c>
      <c r="B692" s="1" t="s">
        <v>887</v>
      </c>
      <c r="C692" s="1">
        <v>10.919216</v>
      </c>
      <c r="D692" s="1"/>
    </row>
    <row r="693" spans="1:4">
      <c r="A693" s="1">
        <v>2451865.59442</v>
      </c>
      <c r="B693" s="1" t="s">
        <v>888</v>
      </c>
      <c r="C693" s="1">
        <v>11.018684</v>
      </c>
      <c r="D693" s="1"/>
    </row>
    <row r="694" spans="1:4">
      <c r="A694" s="1">
        <v>2451881.4998499998</v>
      </c>
      <c r="B694" s="1" t="s">
        <v>889</v>
      </c>
      <c r="C694" s="1">
        <v>11.206364000000001</v>
      </c>
      <c r="D694" s="1"/>
    </row>
    <row r="695" spans="1:4">
      <c r="A695" s="1">
        <v>2451896.7923099999</v>
      </c>
      <c r="B695" s="1" t="s">
        <v>890</v>
      </c>
      <c r="C695" s="1">
        <v>11.077586</v>
      </c>
      <c r="D695" s="1"/>
    </row>
    <row r="696" spans="1:4">
      <c r="A696" s="1">
        <v>2451913.6150799999</v>
      </c>
      <c r="B696" s="1" t="s">
        <v>891</v>
      </c>
      <c r="C696" s="1">
        <v>11.088094999999999</v>
      </c>
      <c r="D696" s="1"/>
    </row>
    <row r="697" spans="1:4">
      <c r="A697" s="1">
        <v>2451928.0845499998</v>
      </c>
      <c r="B697" s="1" t="s">
        <v>892</v>
      </c>
      <c r="C697" s="1">
        <v>11.081818</v>
      </c>
      <c r="D697" s="1"/>
    </row>
    <row r="698" spans="1:4">
      <c r="A698" s="1">
        <v>2451959.70255</v>
      </c>
      <c r="B698" s="1" t="s">
        <v>893</v>
      </c>
      <c r="C698" s="1">
        <v>11.166667</v>
      </c>
      <c r="D698" s="1"/>
    </row>
    <row r="699" spans="1:4">
      <c r="A699" s="1">
        <v>2451972.7189500001</v>
      </c>
      <c r="B699" s="1" t="s">
        <v>894</v>
      </c>
      <c r="C699" s="1">
        <v>11.1</v>
      </c>
      <c r="D699" s="1"/>
    </row>
    <row r="700" spans="1:4">
      <c r="A700" s="1">
        <v>2451996.3503299998</v>
      </c>
      <c r="B700" s="1" t="s">
        <v>895</v>
      </c>
      <c r="C700" s="1">
        <v>11.15</v>
      </c>
      <c r="D700" s="1"/>
    </row>
    <row r="701" spans="1:4">
      <c r="A701" s="1">
        <v>2452013.1233999999</v>
      </c>
      <c r="B701" s="1" t="s">
        <v>896</v>
      </c>
      <c r="C701" s="1">
        <v>11.133333</v>
      </c>
      <c r="D701" s="1"/>
    </row>
    <row r="702" spans="1:4">
      <c r="A702" s="1">
        <v>2452028.11466</v>
      </c>
      <c r="B702" s="1" t="s">
        <v>897</v>
      </c>
      <c r="C702" s="1">
        <v>11.422222</v>
      </c>
      <c r="D702" s="1"/>
    </row>
    <row r="703" spans="1:4">
      <c r="A703" s="1">
        <v>2452046.2392299999</v>
      </c>
      <c r="B703" s="1" t="s">
        <v>898</v>
      </c>
      <c r="C703" s="1">
        <v>11.318182</v>
      </c>
      <c r="D703" s="1"/>
    </row>
    <row r="704" spans="1:4">
      <c r="A704" s="1">
        <v>2452057.46373</v>
      </c>
      <c r="B704" s="1" t="s">
        <v>899</v>
      </c>
      <c r="C704" s="1">
        <v>11.533333000000001</v>
      </c>
      <c r="D704" s="1"/>
    </row>
    <row r="705" spans="1:4">
      <c r="A705" s="1">
        <v>2452075.1388900001</v>
      </c>
      <c r="B705" s="1" t="s">
        <v>900</v>
      </c>
      <c r="C705" s="1">
        <v>11.53125</v>
      </c>
      <c r="D705" s="1"/>
    </row>
    <row r="706" spans="1:4">
      <c r="A706" s="1">
        <v>2452089.86142</v>
      </c>
      <c r="B706" s="1" t="s">
        <v>901</v>
      </c>
      <c r="C706" s="1">
        <v>11.615625</v>
      </c>
      <c r="D706" s="1"/>
    </row>
    <row r="707" spans="1:4">
      <c r="A707" s="1">
        <v>2452105.7229399998</v>
      </c>
      <c r="B707" s="1" t="s">
        <v>902</v>
      </c>
      <c r="C707" s="1">
        <v>11.444680999999999</v>
      </c>
      <c r="D707" s="1"/>
    </row>
    <row r="708" spans="1:4">
      <c r="A708" s="1">
        <v>2452122.30265</v>
      </c>
      <c r="B708" s="1" t="s">
        <v>903</v>
      </c>
      <c r="C708" s="1">
        <v>11.364286</v>
      </c>
      <c r="D708" s="1"/>
    </row>
    <row r="709" spans="1:4">
      <c r="A709" s="1">
        <v>2452137.8558700001</v>
      </c>
      <c r="B709" s="1" t="s">
        <v>904</v>
      </c>
      <c r="C709" s="1">
        <v>11.353332999999999</v>
      </c>
      <c r="D709" s="1"/>
    </row>
    <row r="710" spans="1:4">
      <c r="A710" s="1">
        <v>2452150.39915</v>
      </c>
      <c r="B710" s="1" t="s">
        <v>905</v>
      </c>
      <c r="C710" s="1">
        <v>11.438461999999999</v>
      </c>
      <c r="D710" s="1"/>
    </row>
    <row r="711" spans="1:4">
      <c r="A711" s="1">
        <v>2452168.3143699998</v>
      </c>
      <c r="B711" s="1" t="s">
        <v>906</v>
      </c>
      <c r="C711" s="1">
        <v>11.351350999999999</v>
      </c>
      <c r="D711" s="1"/>
    </row>
    <row r="712" spans="1:4">
      <c r="A712" s="1">
        <v>2452184.66</v>
      </c>
      <c r="B712" s="1" t="s">
        <v>907</v>
      </c>
      <c r="C712" s="1">
        <v>11.235484</v>
      </c>
      <c r="D712" s="1"/>
    </row>
    <row r="713" spans="1:4">
      <c r="A713" s="1">
        <v>2452198.5889099999</v>
      </c>
      <c r="B713" s="1" t="s">
        <v>908</v>
      </c>
      <c r="C713" s="1">
        <v>11.133333</v>
      </c>
      <c r="D713" s="1"/>
    </row>
    <row r="714" spans="1:4">
      <c r="A714" s="1">
        <v>2452214.5668500001</v>
      </c>
      <c r="B714" s="1" t="s">
        <v>909</v>
      </c>
      <c r="C714" s="1">
        <v>11.127083000000001</v>
      </c>
      <c r="D714" s="1"/>
    </row>
    <row r="715" spans="1:4">
      <c r="A715" s="1">
        <v>2452227.5986299999</v>
      </c>
      <c r="B715" s="1" t="s">
        <v>910</v>
      </c>
      <c r="C715" s="1">
        <v>11.183051000000001</v>
      </c>
      <c r="D715" s="1"/>
    </row>
    <row r="716" spans="1:4">
      <c r="A716" s="1">
        <v>2452245.3358900002</v>
      </c>
      <c r="B716" s="1" t="s">
        <v>911</v>
      </c>
      <c r="C716" s="1">
        <v>11.119355000000001</v>
      </c>
      <c r="D716" s="1"/>
    </row>
    <row r="717" spans="1:4">
      <c r="A717" s="1">
        <v>2452259.2504799999</v>
      </c>
      <c r="B717" s="1" t="s">
        <v>912</v>
      </c>
      <c r="C717" s="1">
        <v>11.054902</v>
      </c>
      <c r="D717" s="1"/>
    </row>
    <row r="718" spans="1:4">
      <c r="A718" s="1">
        <v>2452275.0753600001</v>
      </c>
      <c r="B718" s="1" t="s">
        <v>913</v>
      </c>
      <c r="C718" s="1">
        <v>10.976922999999999</v>
      </c>
      <c r="D718" s="1"/>
    </row>
    <row r="719" spans="1:4">
      <c r="A719" s="1">
        <v>2452290.21905</v>
      </c>
      <c r="B719" s="1" t="s">
        <v>914</v>
      </c>
      <c r="C719" s="1">
        <v>11.133333</v>
      </c>
      <c r="D719" s="1"/>
    </row>
    <row r="720" spans="1:4">
      <c r="A720" s="1">
        <v>2452306.5491300002</v>
      </c>
      <c r="B720" s="1" t="s">
        <v>915</v>
      </c>
      <c r="C720" s="1">
        <v>11.116667</v>
      </c>
      <c r="D720" s="1"/>
    </row>
    <row r="721" spans="1:4">
      <c r="A721" s="1">
        <v>2452324.1474199998</v>
      </c>
      <c r="B721" s="1" t="s">
        <v>916</v>
      </c>
      <c r="C721" s="1">
        <v>11.02</v>
      </c>
      <c r="D721" s="1"/>
    </row>
    <row r="722" spans="1:4">
      <c r="A722" s="1">
        <v>2452344.2807800001</v>
      </c>
      <c r="B722" s="1" t="s">
        <v>917</v>
      </c>
      <c r="C722" s="1">
        <v>11.077778</v>
      </c>
      <c r="D722" s="1"/>
    </row>
    <row r="723" spans="1:4">
      <c r="A723" s="1">
        <v>2452367.6512500001</v>
      </c>
      <c r="B723" s="1" t="s">
        <v>918</v>
      </c>
      <c r="C723" s="1">
        <v>11.15</v>
      </c>
      <c r="D723" s="1"/>
    </row>
    <row r="724" spans="1:4">
      <c r="A724" s="1">
        <v>2452383.4900000002</v>
      </c>
      <c r="B724" s="1" t="s">
        <v>919</v>
      </c>
      <c r="C724" s="1">
        <v>11</v>
      </c>
      <c r="D724" s="1"/>
    </row>
    <row r="725" spans="1:4">
      <c r="A725" s="1">
        <v>2452401.58984</v>
      </c>
      <c r="B725" s="1" t="s">
        <v>920</v>
      </c>
      <c r="C725" s="1">
        <v>11.074999999999999</v>
      </c>
      <c r="D725" s="1"/>
    </row>
    <row r="726" spans="1:4">
      <c r="A726" s="1">
        <v>2452415.5048799999</v>
      </c>
      <c r="B726" s="1" t="s">
        <v>921</v>
      </c>
      <c r="C726" s="1">
        <v>11.05</v>
      </c>
      <c r="D726" s="1"/>
    </row>
    <row r="727" spans="1:4">
      <c r="A727" s="1">
        <v>2452430.7588499999</v>
      </c>
      <c r="B727" s="1" t="s">
        <v>922</v>
      </c>
      <c r="C727" s="1">
        <v>11.007407000000001</v>
      </c>
      <c r="D727" s="1"/>
    </row>
    <row r="728" spans="1:4">
      <c r="A728" s="1">
        <v>2452449.07699</v>
      </c>
      <c r="B728" s="1" t="s">
        <v>923</v>
      </c>
      <c r="C728" s="1">
        <v>11.15814</v>
      </c>
      <c r="D728" s="1"/>
    </row>
    <row r="729" spans="1:4">
      <c r="A729" s="1">
        <v>2452465.5387300001</v>
      </c>
      <c r="B729" s="1" t="s">
        <v>924</v>
      </c>
      <c r="C729" s="1">
        <v>10.981132000000001</v>
      </c>
      <c r="D729" s="1"/>
    </row>
    <row r="730" spans="1:4">
      <c r="A730" s="1">
        <v>2452480.2071600002</v>
      </c>
      <c r="B730" s="1" t="s">
        <v>925</v>
      </c>
      <c r="C730" s="1">
        <v>10.904878</v>
      </c>
      <c r="D730" s="1"/>
    </row>
    <row r="731" spans="1:4">
      <c r="A731" s="1">
        <v>2452495.1983500002</v>
      </c>
      <c r="B731" s="1" t="s">
        <v>926</v>
      </c>
      <c r="C731" s="1">
        <v>11.066071000000001</v>
      </c>
      <c r="D731" s="1"/>
    </row>
    <row r="732" spans="1:4">
      <c r="A732" s="1">
        <v>2452512.3167900001</v>
      </c>
      <c r="B732" s="1" t="s">
        <v>927</v>
      </c>
      <c r="C732" s="1">
        <v>11.067308000000001</v>
      </c>
      <c r="D732" s="1"/>
    </row>
    <row r="733" spans="1:4">
      <c r="A733" s="1">
        <v>2452525.35317</v>
      </c>
      <c r="B733" s="1" t="s">
        <v>928</v>
      </c>
      <c r="C733" s="1">
        <v>11.04</v>
      </c>
      <c r="D733" s="1"/>
    </row>
    <row r="734" spans="1:4">
      <c r="A734" s="1">
        <v>2452542.7478800002</v>
      </c>
      <c r="B734" s="1" t="s">
        <v>929</v>
      </c>
      <c r="C734" s="1">
        <v>11.012499999999999</v>
      </c>
      <c r="D734" s="1"/>
    </row>
    <row r="735" spans="1:4">
      <c r="A735" s="1">
        <v>2452556.0874700001</v>
      </c>
      <c r="B735" s="1" t="s">
        <v>930</v>
      </c>
      <c r="C735" s="1">
        <v>10.993333</v>
      </c>
      <c r="D735" s="1"/>
    </row>
    <row r="736" spans="1:4">
      <c r="A736" s="1">
        <v>2452573.2924199998</v>
      </c>
      <c r="B736" s="1" t="s">
        <v>931</v>
      </c>
      <c r="C736" s="1">
        <v>11.018750000000001</v>
      </c>
      <c r="D736" s="1"/>
    </row>
    <row r="737" spans="1:4">
      <c r="A737" s="1">
        <v>2452588.1554</v>
      </c>
      <c r="B737" s="1" t="s">
        <v>932</v>
      </c>
      <c r="C737" s="1">
        <v>11.15</v>
      </c>
      <c r="D737" s="1"/>
    </row>
    <row r="738" spans="1:4">
      <c r="A738" s="1">
        <v>2452603.6517699999</v>
      </c>
      <c r="B738" s="1" t="s">
        <v>933</v>
      </c>
      <c r="C738" s="1">
        <v>11.167857</v>
      </c>
      <c r="D738" s="1"/>
    </row>
    <row r="739" spans="1:4">
      <c r="A739" s="1">
        <v>2452619.2188900001</v>
      </c>
      <c r="B739" s="1" t="s">
        <v>934</v>
      </c>
      <c r="C739" s="1">
        <v>11.053571</v>
      </c>
      <c r="D739" s="1"/>
    </row>
    <row r="740" spans="1:4">
      <c r="A740" s="1">
        <v>2452635.52911</v>
      </c>
      <c r="B740" s="1" t="s">
        <v>935</v>
      </c>
      <c r="C740" s="1">
        <v>11.14</v>
      </c>
      <c r="D740" s="1"/>
    </row>
    <row r="741" spans="1:4">
      <c r="A741" s="1">
        <v>2452648.6599300001</v>
      </c>
      <c r="B741" s="1" t="s">
        <v>936</v>
      </c>
      <c r="C741" s="1">
        <v>11.215384999999999</v>
      </c>
      <c r="D741" s="1"/>
    </row>
    <row r="742" spans="1:4">
      <c r="A742" s="1">
        <v>2452665.3790500001</v>
      </c>
      <c r="B742" s="1" t="s">
        <v>937</v>
      </c>
      <c r="C742" s="1">
        <v>11.05</v>
      </c>
      <c r="D742" s="1"/>
    </row>
    <row r="743" spans="1:4">
      <c r="A743" s="1">
        <v>2452688.9797200002</v>
      </c>
      <c r="B743" s="1" t="s">
        <v>938</v>
      </c>
      <c r="C743" s="1">
        <v>11</v>
      </c>
      <c r="D743" s="1"/>
    </row>
    <row r="744" spans="1:4">
      <c r="A744" s="1">
        <v>2452701.99278</v>
      </c>
      <c r="B744" s="1" t="s">
        <v>939</v>
      </c>
      <c r="C744" s="1">
        <v>10.869230999999999</v>
      </c>
      <c r="D744" s="1"/>
    </row>
    <row r="745" spans="1:4">
      <c r="A745" s="1">
        <v>2452718.1155099999</v>
      </c>
      <c r="B745" s="1" t="s">
        <v>940</v>
      </c>
      <c r="C745" s="1">
        <v>11.022221999999999</v>
      </c>
      <c r="D745" s="1"/>
    </row>
    <row r="746" spans="1:4">
      <c r="A746" s="1">
        <v>2452731.8526699999</v>
      </c>
      <c r="B746" s="1" t="s">
        <v>941</v>
      </c>
      <c r="C746" s="1">
        <v>11.045455</v>
      </c>
      <c r="D746" s="1"/>
    </row>
    <row r="747" spans="1:4">
      <c r="A747" s="1">
        <v>2452750.8012199998</v>
      </c>
      <c r="B747" s="1" t="s">
        <v>942</v>
      </c>
      <c r="C747" s="1">
        <v>10.9</v>
      </c>
      <c r="D747" s="1"/>
    </row>
    <row r="748" spans="1:4">
      <c r="A748" s="1">
        <v>2452769.5890000002</v>
      </c>
      <c r="B748" s="1" t="s">
        <v>943</v>
      </c>
      <c r="C748" s="1">
        <v>10.941667000000001</v>
      </c>
      <c r="D748" s="1"/>
    </row>
    <row r="749" spans="1:4">
      <c r="A749" s="1">
        <v>2452786.8191999998</v>
      </c>
      <c r="B749" s="1" t="s">
        <v>944</v>
      </c>
      <c r="C749" s="1">
        <v>11.081818</v>
      </c>
      <c r="D749" s="1"/>
    </row>
    <row r="750" spans="1:4">
      <c r="A750" s="1">
        <v>2452802.1177599998</v>
      </c>
      <c r="B750" s="1" t="s">
        <v>945</v>
      </c>
      <c r="C750" s="1">
        <v>11.216666999999999</v>
      </c>
      <c r="D750" s="1"/>
    </row>
    <row r="751" spans="1:4">
      <c r="A751" s="1">
        <v>2452816.2272800002</v>
      </c>
      <c r="B751" s="1" t="s">
        <v>946</v>
      </c>
      <c r="C751" s="1">
        <v>11.323077</v>
      </c>
      <c r="D751" s="1"/>
    </row>
    <row r="752" spans="1:4">
      <c r="A752" s="1">
        <v>2452834.63894</v>
      </c>
      <c r="B752" s="1" t="s">
        <v>947</v>
      </c>
      <c r="C752" s="1">
        <v>11.252273000000001</v>
      </c>
      <c r="D752" s="1"/>
    </row>
    <row r="753" spans="1:4">
      <c r="A753" s="1">
        <v>2452849.57663</v>
      </c>
      <c r="B753" s="1" t="s">
        <v>948</v>
      </c>
      <c r="C753" s="1">
        <v>11.4</v>
      </c>
      <c r="D753" s="1"/>
    </row>
    <row r="754" spans="1:4">
      <c r="A754" s="1">
        <v>2452865.48281</v>
      </c>
      <c r="B754" s="1" t="s">
        <v>949</v>
      </c>
      <c r="C754" s="1">
        <v>11.584783</v>
      </c>
      <c r="D754" s="1"/>
    </row>
    <row r="755" spans="1:4">
      <c r="A755" s="1">
        <v>2452879.6312600002</v>
      </c>
      <c r="B755" s="1" t="s">
        <v>950</v>
      </c>
      <c r="C755" s="1">
        <v>11.614000000000001</v>
      </c>
      <c r="D755" s="1"/>
    </row>
    <row r="756" spans="1:4">
      <c r="A756" s="1">
        <v>2452896.53877</v>
      </c>
      <c r="B756" s="1" t="s">
        <v>951</v>
      </c>
      <c r="C756" s="1">
        <v>11.47907</v>
      </c>
      <c r="D756" s="1"/>
    </row>
    <row r="757" spans="1:4">
      <c r="A757" s="1">
        <v>2452909.8289800002</v>
      </c>
      <c r="B757" s="1" t="s">
        <v>952</v>
      </c>
      <c r="C757" s="1">
        <v>11.533333000000001</v>
      </c>
      <c r="D757" s="1"/>
    </row>
    <row r="758" spans="1:4">
      <c r="A758" s="1">
        <v>2452927.1935299998</v>
      </c>
      <c r="B758" s="1" t="s">
        <v>953</v>
      </c>
      <c r="C758" s="1">
        <v>11.493333</v>
      </c>
      <c r="D758" s="1"/>
    </row>
    <row r="759" spans="1:4">
      <c r="A759" s="1">
        <v>2452941.0351100001</v>
      </c>
      <c r="B759" s="1" t="s">
        <v>954</v>
      </c>
      <c r="C759" s="1">
        <v>11.435294000000001</v>
      </c>
      <c r="D759" s="1"/>
    </row>
    <row r="760" spans="1:4">
      <c r="A760" s="1">
        <v>2452957.5760900001</v>
      </c>
      <c r="B760" s="1" t="s">
        <v>955</v>
      </c>
      <c r="C760" s="1">
        <v>11.417647000000001</v>
      </c>
      <c r="D760" s="1"/>
    </row>
    <row r="761" spans="1:4">
      <c r="A761" s="1">
        <v>2452972.7590899998</v>
      </c>
      <c r="B761" s="1" t="s">
        <v>956</v>
      </c>
      <c r="C761" s="1">
        <v>11.342857</v>
      </c>
      <c r="D761" s="1"/>
    </row>
    <row r="762" spans="1:4">
      <c r="A762" s="1">
        <v>2452988.0256500002</v>
      </c>
      <c r="B762" s="1" t="s">
        <v>957</v>
      </c>
      <c r="C762" s="1">
        <v>11.382142999999999</v>
      </c>
      <c r="D762" s="1"/>
    </row>
    <row r="763" spans="1:4">
      <c r="A763" s="1">
        <v>2453001.8389099999</v>
      </c>
      <c r="B763" s="1" t="s">
        <v>958</v>
      </c>
      <c r="C763" s="1">
        <v>11.391667</v>
      </c>
      <c r="D763" s="1"/>
    </row>
    <row r="764" spans="1:4">
      <c r="A764" s="1">
        <v>2453019.1590800001</v>
      </c>
      <c r="B764" s="1" t="s">
        <v>959</v>
      </c>
      <c r="C764" s="1">
        <v>11.311111</v>
      </c>
      <c r="D764" s="1"/>
    </row>
    <row r="765" spans="1:4">
      <c r="A765" s="1">
        <v>2453035.6</v>
      </c>
      <c r="B765" s="1" t="s">
        <v>960</v>
      </c>
      <c r="C765" s="1">
        <v>11.15</v>
      </c>
      <c r="D765" s="1"/>
    </row>
    <row r="766" spans="1:4">
      <c r="A766" s="1">
        <v>2453055.9345399998</v>
      </c>
      <c r="B766" s="1" t="s">
        <v>961</v>
      </c>
      <c r="C766" s="1">
        <v>11.06</v>
      </c>
      <c r="D766" s="1"/>
    </row>
    <row r="767" spans="1:4">
      <c r="A767" s="1">
        <v>2453072.5038000001</v>
      </c>
      <c r="B767" s="1" t="s">
        <v>962</v>
      </c>
      <c r="C767" s="1">
        <v>11.06</v>
      </c>
      <c r="D767" s="1"/>
    </row>
    <row r="768" spans="1:4">
      <c r="A768" s="1">
        <v>2453092.6434300002</v>
      </c>
      <c r="B768" s="1" t="s">
        <v>963</v>
      </c>
      <c r="C768" s="1">
        <v>10.971429000000001</v>
      </c>
      <c r="D768" s="1"/>
    </row>
    <row r="769" spans="1:4">
      <c r="A769" s="1">
        <v>2453111.7936300002</v>
      </c>
      <c r="B769" s="1" t="s">
        <v>964</v>
      </c>
      <c r="C769" s="1">
        <v>10.91</v>
      </c>
      <c r="D769" s="1"/>
    </row>
    <row r="770" spans="1:4">
      <c r="A770" s="1">
        <v>2453129.5743300002</v>
      </c>
      <c r="B770" s="1" t="s">
        <v>965</v>
      </c>
      <c r="C770" s="1">
        <v>10.933332999999999</v>
      </c>
      <c r="D770" s="1"/>
    </row>
    <row r="771" spans="1:4">
      <c r="A771" s="1">
        <v>2453146.9059700002</v>
      </c>
      <c r="B771" s="1" t="s">
        <v>966</v>
      </c>
      <c r="C771" s="1">
        <v>10.938461999999999</v>
      </c>
      <c r="D771" s="1"/>
    </row>
    <row r="772" spans="1:4">
      <c r="A772" s="1">
        <v>2453165.6948799998</v>
      </c>
      <c r="B772" s="1" t="s">
        <v>967</v>
      </c>
      <c r="C772" s="1">
        <v>10.990909</v>
      </c>
      <c r="D772" s="1"/>
    </row>
    <row r="773" spans="1:4">
      <c r="A773" s="1">
        <v>2453179.00599</v>
      </c>
      <c r="B773" s="1" t="s">
        <v>968</v>
      </c>
      <c r="C773" s="1">
        <v>10.979545</v>
      </c>
      <c r="D773" s="1"/>
    </row>
    <row r="774" spans="1:4">
      <c r="A774" s="1">
        <v>2453194.2823200002</v>
      </c>
      <c r="B774" s="1" t="s">
        <v>969</v>
      </c>
      <c r="C774" s="1">
        <v>11.002777999999999</v>
      </c>
      <c r="D774" s="1"/>
    </row>
    <row r="775" spans="1:4">
      <c r="A775" s="1">
        <v>2453210.30828</v>
      </c>
      <c r="B775" s="1" t="s">
        <v>970</v>
      </c>
      <c r="C775" s="1">
        <v>10.993103</v>
      </c>
      <c r="D775" s="1"/>
    </row>
    <row r="776" spans="1:4">
      <c r="A776" s="1">
        <v>2453226.2926400001</v>
      </c>
      <c r="B776" s="1" t="s">
        <v>971</v>
      </c>
      <c r="C776" s="1">
        <v>10.99</v>
      </c>
      <c r="D776" s="1"/>
    </row>
    <row r="777" spans="1:4">
      <c r="A777" s="1">
        <v>2453242.2034499999</v>
      </c>
      <c r="B777" s="1" t="s">
        <v>972</v>
      </c>
      <c r="C777" s="1">
        <v>10.976000000000001</v>
      </c>
      <c r="D777" s="1"/>
    </row>
    <row r="778" spans="1:4">
      <c r="A778" s="1">
        <v>2453258.0110499999</v>
      </c>
      <c r="B778" s="1" t="s">
        <v>973</v>
      </c>
      <c r="C778" s="1">
        <v>10.930909</v>
      </c>
      <c r="D778" s="1"/>
    </row>
    <row r="779" spans="1:4">
      <c r="A779" s="1">
        <v>2453271.7911399999</v>
      </c>
      <c r="B779" s="1" t="s">
        <v>974</v>
      </c>
      <c r="C779" s="1">
        <v>11.107143000000001</v>
      </c>
      <c r="D779" s="1"/>
    </row>
    <row r="780" spans="1:4">
      <c r="A780" s="1">
        <v>2453287.26138</v>
      </c>
      <c r="B780" s="1" t="s">
        <v>975</v>
      </c>
      <c r="C780" s="1">
        <v>11.064705999999999</v>
      </c>
      <c r="D780" s="1"/>
    </row>
    <row r="781" spans="1:4">
      <c r="A781" s="1">
        <v>2453302.5091599999</v>
      </c>
      <c r="B781" s="1" t="s">
        <v>976</v>
      </c>
      <c r="C781" s="1">
        <v>11.073912999999999</v>
      </c>
      <c r="D781" s="1"/>
    </row>
    <row r="782" spans="1:4">
      <c r="A782" s="1">
        <v>2453319.4826600002</v>
      </c>
      <c r="B782" s="1" t="s">
        <v>977</v>
      </c>
      <c r="C782" s="1">
        <v>11.055319000000001</v>
      </c>
      <c r="D782" s="1"/>
    </row>
    <row r="783" spans="1:4">
      <c r="A783" s="1">
        <v>2453338.41976</v>
      </c>
      <c r="B783" s="1" t="s">
        <v>978</v>
      </c>
      <c r="C783" s="1">
        <v>10.963158</v>
      </c>
      <c r="D783" s="1"/>
    </row>
    <row r="784" spans="1:4">
      <c r="A784" s="1">
        <v>2453352.5479199998</v>
      </c>
      <c r="B784" s="1" t="s">
        <v>979</v>
      </c>
      <c r="C784" s="1">
        <v>11.048276</v>
      </c>
      <c r="D784" s="1"/>
    </row>
    <row r="785" spans="1:4">
      <c r="A785" s="1">
        <v>2453367.5844100001</v>
      </c>
      <c r="B785" s="1" t="s">
        <v>980</v>
      </c>
      <c r="C785" s="1">
        <v>11.104761999999999</v>
      </c>
      <c r="D785" s="1"/>
    </row>
    <row r="786" spans="1:4">
      <c r="A786" s="1">
        <v>2453382.2085699998</v>
      </c>
      <c r="B786" s="1" t="s">
        <v>981</v>
      </c>
      <c r="C786" s="1">
        <v>10.933332999999999</v>
      </c>
      <c r="D786" s="1"/>
    </row>
    <row r="787" spans="1:4">
      <c r="A787" s="1">
        <v>2453410.585</v>
      </c>
      <c r="B787" s="1" t="s">
        <v>982</v>
      </c>
      <c r="C787" s="1">
        <v>10.86</v>
      </c>
      <c r="D787" s="1"/>
    </row>
    <row r="788" spans="1:4">
      <c r="A788" s="1">
        <v>2453427.34993</v>
      </c>
      <c r="B788" s="1" t="s">
        <v>983</v>
      </c>
      <c r="C788" s="1">
        <v>10.975</v>
      </c>
      <c r="D788" s="1"/>
    </row>
    <row r="789" spans="1:4">
      <c r="A789" s="1">
        <v>2453449.5652299998</v>
      </c>
      <c r="B789" s="1" t="s">
        <v>984</v>
      </c>
      <c r="C789" s="1">
        <v>10.887499999999999</v>
      </c>
      <c r="D789" s="1"/>
    </row>
    <row r="790" spans="1:4">
      <c r="A790" s="1">
        <v>2453466.0564600001</v>
      </c>
      <c r="B790" s="1" t="s">
        <v>985</v>
      </c>
      <c r="C790" s="1">
        <v>10.8</v>
      </c>
      <c r="D790" s="1"/>
    </row>
    <row r="791" spans="1:4">
      <c r="A791" s="1">
        <v>2453480.3195199999</v>
      </c>
      <c r="B791" s="1" t="s">
        <v>986</v>
      </c>
      <c r="C791" s="1">
        <v>10.844443999999999</v>
      </c>
      <c r="D791" s="1"/>
    </row>
    <row r="792" spans="1:4">
      <c r="A792" s="1">
        <v>2453500.4957900001</v>
      </c>
      <c r="B792" s="1" t="s">
        <v>987</v>
      </c>
      <c r="C792" s="1">
        <v>10.835483999999999</v>
      </c>
      <c r="D792" s="1"/>
    </row>
    <row r="793" spans="1:4">
      <c r="A793" s="1">
        <v>2453516.2791900001</v>
      </c>
      <c r="B793" s="1" t="s">
        <v>988</v>
      </c>
      <c r="C793" s="1">
        <v>10.948148</v>
      </c>
      <c r="D793" s="1"/>
    </row>
    <row r="794" spans="1:4">
      <c r="A794" s="1">
        <v>2453531.7877199999</v>
      </c>
      <c r="B794" s="1" t="s">
        <v>989</v>
      </c>
      <c r="C794" s="1">
        <v>10.910811000000001</v>
      </c>
      <c r="D794" s="1"/>
    </row>
    <row r="795" spans="1:4">
      <c r="A795" s="1">
        <v>2453545.9672900001</v>
      </c>
      <c r="B795" s="1" t="s">
        <v>990</v>
      </c>
      <c r="C795" s="1">
        <v>11.021951</v>
      </c>
      <c r="D795" s="1"/>
    </row>
    <row r="796" spans="1:4">
      <c r="A796" s="1">
        <v>2453561.34296</v>
      </c>
      <c r="B796" s="1" t="s">
        <v>991</v>
      </c>
      <c r="C796" s="1">
        <v>11.014633999999999</v>
      </c>
      <c r="D796" s="1"/>
    </row>
    <row r="797" spans="1:4">
      <c r="A797" s="1">
        <v>2453577.0465099998</v>
      </c>
      <c r="B797" s="1" t="s">
        <v>992</v>
      </c>
      <c r="C797" s="1">
        <v>11.180645</v>
      </c>
      <c r="D797" s="1"/>
    </row>
    <row r="798" spans="1:4">
      <c r="A798" s="1">
        <v>2453591.9849200002</v>
      </c>
      <c r="B798" s="1" t="s">
        <v>993</v>
      </c>
      <c r="C798" s="1">
        <v>11.180645</v>
      </c>
      <c r="D798" s="1"/>
    </row>
    <row r="799" spans="1:4">
      <c r="A799" s="1">
        <v>2453610.5732499999</v>
      </c>
      <c r="B799" s="1" t="s">
        <v>994</v>
      </c>
      <c r="C799" s="1">
        <v>11.207143</v>
      </c>
      <c r="D799" s="1"/>
    </row>
    <row r="800" spans="1:4">
      <c r="A800" s="1">
        <v>2453621.73214</v>
      </c>
      <c r="B800" s="1" t="s">
        <v>995</v>
      </c>
      <c r="C800" s="1">
        <v>11.346268999999999</v>
      </c>
      <c r="D800" s="1"/>
    </row>
    <row r="801" spans="1:4">
      <c r="A801" s="1">
        <v>2453638.96428</v>
      </c>
      <c r="B801" s="1" t="s">
        <v>996</v>
      </c>
      <c r="C801" s="1">
        <v>11.324638</v>
      </c>
      <c r="D801" s="1"/>
    </row>
    <row r="802" spans="1:4">
      <c r="A802" s="1">
        <v>2453652.35035</v>
      </c>
      <c r="B802" s="1" t="s">
        <v>997</v>
      </c>
      <c r="C802" s="1">
        <v>11.293182</v>
      </c>
      <c r="D802" s="1"/>
    </row>
    <row r="803" spans="1:4">
      <c r="A803" s="1">
        <v>2453671.3697299999</v>
      </c>
      <c r="B803" s="1" t="s">
        <v>998</v>
      </c>
      <c r="C803" s="1">
        <v>11.301887000000001</v>
      </c>
      <c r="D803" s="1"/>
    </row>
    <row r="804" spans="1:4">
      <c r="A804" s="1">
        <v>2453685.4006500002</v>
      </c>
      <c r="B804" s="1" t="s">
        <v>999</v>
      </c>
      <c r="C804" s="1">
        <v>11.278048999999999</v>
      </c>
      <c r="D804" s="1"/>
    </row>
    <row r="805" spans="1:4">
      <c r="A805" s="1">
        <v>2453699.05902</v>
      </c>
      <c r="B805" s="1" t="s">
        <v>1000</v>
      </c>
      <c r="C805" s="1">
        <v>11.275862</v>
      </c>
      <c r="D805" s="1"/>
    </row>
    <row r="806" spans="1:4">
      <c r="A806" s="1">
        <v>2453717.5420400002</v>
      </c>
      <c r="B806" s="1" t="s">
        <v>1001</v>
      </c>
      <c r="C806" s="1">
        <v>11.378261</v>
      </c>
      <c r="D806" s="1"/>
    </row>
    <row r="807" spans="1:4">
      <c r="A807" s="1">
        <v>2453729.9070000001</v>
      </c>
      <c r="B807" s="1" t="s">
        <v>1002</v>
      </c>
      <c r="C807" s="1">
        <v>11.294444</v>
      </c>
      <c r="D807" s="1"/>
    </row>
    <row r="808" spans="1:4">
      <c r="A808" s="1">
        <v>2453743.5772299999</v>
      </c>
      <c r="B808" s="1" t="s">
        <v>1003</v>
      </c>
      <c r="C808" s="1">
        <v>11.25</v>
      </c>
      <c r="D808" s="1"/>
    </row>
    <row r="809" spans="1:4">
      <c r="A809" s="1">
        <v>2453761.9583700001</v>
      </c>
      <c r="B809" s="1" t="s">
        <v>1004</v>
      </c>
      <c r="C809" s="1">
        <v>11.4</v>
      </c>
      <c r="D809" s="1"/>
    </row>
    <row r="810" spans="1:4">
      <c r="A810" s="1">
        <v>2453774.6970000002</v>
      </c>
      <c r="B810" s="1" t="s">
        <v>1005</v>
      </c>
      <c r="C810" s="1">
        <v>11.45</v>
      </c>
      <c r="D810" s="1"/>
    </row>
    <row r="811" spans="1:4">
      <c r="A811" s="1">
        <v>2453796.3711299999</v>
      </c>
      <c r="B811" s="1" t="s">
        <v>1006</v>
      </c>
      <c r="C811" s="1">
        <v>11.355556</v>
      </c>
      <c r="D811" s="1"/>
    </row>
    <row r="812" spans="1:4">
      <c r="A812" s="1">
        <v>2453811.4704200001</v>
      </c>
      <c r="B812" s="1" t="s">
        <v>1007</v>
      </c>
      <c r="C812" s="1">
        <v>11.5</v>
      </c>
      <c r="D812" s="1"/>
    </row>
    <row r="813" spans="1:4">
      <c r="A813" s="1">
        <v>2453832.0932800001</v>
      </c>
      <c r="B813" s="1" t="s">
        <v>1008</v>
      </c>
      <c r="C813" s="1">
        <v>11.4</v>
      </c>
      <c r="D813" s="1"/>
    </row>
    <row r="814" spans="1:4">
      <c r="A814" s="1">
        <v>2453846.2535000001</v>
      </c>
      <c r="B814" s="1" t="s">
        <v>1009</v>
      </c>
      <c r="C814" s="1">
        <v>11.387499999999999</v>
      </c>
      <c r="D814" s="1"/>
    </row>
    <row r="815" spans="1:4">
      <c r="A815" s="1">
        <v>2453860.7147599999</v>
      </c>
      <c r="B815" s="1" t="s">
        <v>1010</v>
      </c>
      <c r="C815" s="1">
        <v>11.4</v>
      </c>
      <c r="D815" s="1"/>
    </row>
    <row r="816" spans="1:4">
      <c r="A816" s="1">
        <v>2453880.5175899998</v>
      </c>
      <c r="B816" s="1" t="s">
        <v>1011</v>
      </c>
      <c r="C816" s="1">
        <v>10.963635999999999</v>
      </c>
      <c r="D816" s="1"/>
    </row>
    <row r="817" spans="1:4">
      <c r="A817" s="1">
        <v>2453894.0121800001</v>
      </c>
      <c r="B817" s="1" t="s">
        <v>1012</v>
      </c>
      <c r="C817" s="1">
        <v>10.808695999999999</v>
      </c>
      <c r="D817" s="1"/>
    </row>
    <row r="818" spans="1:4">
      <c r="A818" s="1">
        <v>2453910.4670099998</v>
      </c>
      <c r="B818" s="1" t="s">
        <v>1013</v>
      </c>
      <c r="C818" s="1">
        <v>10.768000000000001</v>
      </c>
      <c r="D818" s="1"/>
    </row>
    <row r="819" spans="1:4">
      <c r="A819" s="1">
        <v>2453926.3319100002</v>
      </c>
      <c r="B819" s="1" t="s">
        <v>1014</v>
      </c>
      <c r="C819" s="1">
        <v>10.665908999999999</v>
      </c>
      <c r="D819" s="1"/>
    </row>
    <row r="820" spans="1:4">
      <c r="A820" s="1">
        <v>2453940.67111</v>
      </c>
      <c r="B820" s="1" t="s">
        <v>1015</v>
      </c>
      <c r="C820" s="1">
        <v>10.620290000000001</v>
      </c>
      <c r="D820" s="1"/>
    </row>
    <row r="821" spans="1:4">
      <c r="A821" s="1">
        <v>2453957.01657</v>
      </c>
      <c r="B821" s="1" t="s">
        <v>1016</v>
      </c>
      <c r="C821" s="1">
        <v>10.464865</v>
      </c>
      <c r="D821" s="1"/>
    </row>
    <row r="822" spans="1:4">
      <c r="A822" s="1">
        <v>2453972.06177</v>
      </c>
      <c r="B822" s="1" t="s">
        <v>1017</v>
      </c>
      <c r="C822" s="1">
        <v>10.5</v>
      </c>
      <c r="D822" s="1"/>
    </row>
    <row r="823" spans="1:4">
      <c r="A823" s="1">
        <v>2453987.30638</v>
      </c>
      <c r="B823" s="1" t="s">
        <v>1018</v>
      </c>
      <c r="C823" s="1">
        <v>10.6625</v>
      </c>
      <c r="D823" s="1"/>
    </row>
    <row r="824" spans="1:4">
      <c r="A824" s="1">
        <v>2454001.8026000001</v>
      </c>
      <c r="B824" s="1" t="s">
        <v>1019</v>
      </c>
      <c r="C824" s="1">
        <v>10.654545000000001</v>
      </c>
      <c r="D824" s="1"/>
    </row>
    <row r="825" spans="1:4">
      <c r="A825" s="1">
        <v>2454018.9784900001</v>
      </c>
      <c r="B825" s="1" t="s">
        <v>1020</v>
      </c>
      <c r="C825" s="1">
        <v>10.678049</v>
      </c>
      <c r="D825" s="1"/>
    </row>
    <row r="826" spans="1:4">
      <c r="A826" s="1">
        <v>2454035.9240700002</v>
      </c>
      <c r="B826" s="1" t="s">
        <v>1021</v>
      </c>
      <c r="C826" s="1">
        <v>10.787179</v>
      </c>
      <c r="D826" s="1"/>
    </row>
    <row r="827" spans="1:4">
      <c r="A827" s="1">
        <v>2454051.8391</v>
      </c>
      <c r="B827" s="1" t="s">
        <v>1022</v>
      </c>
      <c r="C827" s="1">
        <v>10.894595000000001</v>
      </c>
      <c r="D827" s="1"/>
    </row>
    <row r="828" spans="1:4">
      <c r="A828" s="1">
        <v>2454063.68817</v>
      </c>
      <c r="B828" s="1" t="s">
        <v>1023</v>
      </c>
      <c r="C828" s="1">
        <v>10.976922999999999</v>
      </c>
      <c r="D828" s="1"/>
    </row>
    <row r="829" spans="1:4">
      <c r="A829" s="1">
        <v>2454082.1074700002</v>
      </c>
      <c r="B829" s="1" t="s">
        <v>1024</v>
      </c>
      <c r="C829" s="1">
        <v>11.022221999999999</v>
      </c>
      <c r="D829" s="1"/>
    </row>
    <row r="830" spans="1:4">
      <c r="A830" s="1">
        <v>2454094.6423599999</v>
      </c>
      <c r="B830" s="1" t="s">
        <v>1025</v>
      </c>
      <c r="C830" s="1">
        <v>11.061538000000001</v>
      </c>
      <c r="D830" s="1"/>
    </row>
    <row r="831" spans="1:4">
      <c r="A831" s="1">
        <v>2454117.53865</v>
      </c>
      <c r="B831" s="1" t="s">
        <v>1026</v>
      </c>
      <c r="C831" s="1">
        <v>10.930769</v>
      </c>
      <c r="D831" s="1"/>
    </row>
    <row r="832" spans="1:4">
      <c r="A832" s="1">
        <v>2454131.3708500001</v>
      </c>
      <c r="B832" s="1" t="s">
        <v>1027</v>
      </c>
      <c r="C832" s="1">
        <v>11</v>
      </c>
      <c r="D832" s="1"/>
    </row>
    <row r="833" spans="1:4">
      <c r="A833" s="1">
        <v>2454152.3809600002</v>
      </c>
      <c r="B833" s="1" t="s">
        <v>1028</v>
      </c>
      <c r="C833" s="1">
        <v>10.94</v>
      </c>
      <c r="D833" s="1"/>
    </row>
    <row r="834" spans="1:4">
      <c r="A834" s="1">
        <v>2454172.1132899998</v>
      </c>
      <c r="B834" s="1" t="s">
        <v>1029</v>
      </c>
      <c r="C834" s="1">
        <v>10.885714</v>
      </c>
      <c r="D834" s="1"/>
    </row>
    <row r="835" spans="1:4">
      <c r="A835" s="1">
        <v>2454186.6614399999</v>
      </c>
      <c r="B835" s="1" t="s">
        <v>1030</v>
      </c>
      <c r="C835" s="1">
        <v>10.855556</v>
      </c>
      <c r="D835" s="1"/>
    </row>
    <row r="836" spans="1:4">
      <c r="A836" s="1">
        <v>2454206.1273099999</v>
      </c>
      <c r="B836" s="1" t="s">
        <v>1031</v>
      </c>
      <c r="C836" s="1">
        <v>10.954545</v>
      </c>
      <c r="D836" s="1"/>
    </row>
    <row r="837" spans="1:4">
      <c r="A837" s="1">
        <v>2454220.5811800002</v>
      </c>
      <c r="B837" s="1" t="s">
        <v>1032</v>
      </c>
      <c r="C837" s="1">
        <v>10.877777999999999</v>
      </c>
      <c r="D837" s="1"/>
    </row>
    <row r="838" spans="1:4">
      <c r="A838" s="1">
        <v>2454236.5836200002</v>
      </c>
      <c r="B838" s="1" t="s">
        <v>1033</v>
      </c>
      <c r="C838" s="1">
        <v>10.85</v>
      </c>
      <c r="D838" s="1"/>
    </row>
    <row r="839" spans="1:4">
      <c r="A839" s="1">
        <v>2454250.6028999998</v>
      </c>
      <c r="B839" s="1" t="s">
        <v>1034</v>
      </c>
      <c r="C839" s="1">
        <v>10.866667</v>
      </c>
      <c r="D839" s="1"/>
    </row>
    <row r="840" spans="1:4">
      <c r="A840" s="1">
        <v>2454266.7096600002</v>
      </c>
      <c r="B840" s="1" t="s">
        <v>1035</v>
      </c>
      <c r="C840" s="1">
        <v>10.896552</v>
      </c>
      <c r="D840" s="1"/>
    </row>
    <row r="841" spans="1:4">
      <c r="A841" s="1">
        <v>2454284.6861399999</v>
      </c>
      <c r="B841" s="1" t="s">
        <v>1036</v>
      </c>
      <c r="C841" s="1">
        <v>10.842307999999999</v>
      </c>
      <c r="D841" s="1"/>
    </row>
    <row r="842" spans="1:4">
      <c r="A842" s="1">
        <v>2454298.1019600001</v>
      </c>
      <c r="B842" s="1" t="s">
        <v>1037</v>
      </c>
      <c r="C842" s="1">
        <v>10.968420999999999</v>
      </c>
      <c r="D842" s="1"/>
    </row>
    <row r="843" spans="1:4">
      <c r="A843" s="1">
        <v>2454314.3207899998</v>
      </c>
      <c r="B843" s="1" t="s">
        <v>1038</v>
      </c>
      <c r="C843" s="1">
        <v>10.993124999999999</v>
      </c>
      <c r="D843" s="1"/>
    </row>
    <row r="844" spans="1:4">
      <c r="A844" s="1">
        <v>2454328.0846000002</v>
      </c>
      <c r="B844" s="1" t="s">
        <v>1039</v>
      </c>
      <c r="C844" s="1">
        <v>10.955</v>
      </c>
      <c r="D844" s="1"/>
    </row>
    <row r="845" spans="1:4">
      <c r="A845" s="1">
        <v>2454343.8676200002</v>
      </c>
      <c r="B845" s="1" t="s">
        <v>1040</v>
      </c>
      <c r="C845" s="1">
        <v>10.919444</v>
      </c>
      <c r="D845" s="1"/>
    </row>
    <row r="846" spans="1:4">
      <c r="A846" s="1">
        <v>2454359.3859999999</v>
      </c>
      <c r="B846" s="1" t="s">
        <v>1041</v>
      </c>
      <c r="C846" s="1">
        <v>10.993103</v>
      </c>
      <c r="D846" s="1"/>
    </row>
    <row r="847" spans="1:4">
      <c r="A847" s="1">
        <v>2454374.8662700001</v>
      </c>
      <c r="B847" s="1" t="s">
        <v>1042</v>
      </c>
      <c r="C847" s="1">
        <v>10.991489</v>
      </c>
      <c r="D847" s="1"/>
    </row>
    <row r="848" spans="1:4">
      <c r="A848" s="1">
        <v>2454389.5205600001</v>
      </c>
      <c r="B848" s="1" t="s">
        <v>1043</v>
      </c>
      <c r="C848" s="1">
        <v>11.047580999999999</v>
      </c>
      <c r="D848" s="1"/>
    </row>
    <row r="849" spans="1:4">
      <c r="A849" s="1">
        <v>2454406.4705099999</v>
      </c>
      <c r="B849" s="1" t="s">
        <v>1044</v>
      </c>
      <c r="C849" s="1">
        <v>11.2</v>
      </c>
      <c r="D849" s="1"/>
    </row>
    <row r="850" spans="1:4">
      <c r="A850" s="1">
        <v>2454419.8725700001</v>
      </c>
      <c r="B850" s="1" t="s">
        <v>1045</v>
      </c>
      <c r="C850" s="1">
        <v>11.257576</v>
      </c>
      <c r="D850" s="1"/>
    </row>
    <row r="851" spans="1:4">
      <c r="A851" s="1">
        <v>2454435.81379</v>
      </c>
      <c r="B851" s="1" t="s">
        <v>1046</v>
      </c>
      <c r="C851" s="1">
        <v>11.222727000000001</v>
      </c>
      <c r="D851" s="1"/>
    </row>
    <row r="852" spans="1:4">
      <c r="A852" s="1">
        <v>2454449.1345000002</v>
      </c>
      <c r="B852" s="1" t="s">
        <v>1047</v>
      </c>
      <c r="C852" s="1">
        <v>11.265625</v>
      </c>
      <c r="D852" s="1"/>
    </row>
    <row r="853" spans="1:4">
      <c r="A853" s="1">
        <v>2454467.2974100001</v>
      </c>
      <c r="B853" s="1" t="s">
        <v>1048</v>
      </c>
      <c r="C853" s="1">
        <v>11.305263</v>
      </c>
      <c r="D853" s="1"/>
    </row>
    <row r="854" spans="1:4">
      <c r="A854" s="1">
        <v>2454482.2655199999</v>
      </c>
      <c r="B854" s="1" t="s">
        <v>1049</v>
      </c>
      <c r="C854" s="1">
        <v>11.48</v>
      </c>
      <c r="D854" s="1"/>
    </row>
    <row r="855" spans="1:4">
      <c r="A855" s="1">
        <v>2454503.1546299998</v>
      </c>
      <c r="B855" s="1" t="s">
        <v>1050</v>
      </c>
      <c r="C855" s="1">
        <v>11.35</v>
      </c>
      <c r="D855" s="1"/>
    </row>
    <row r="856" spans="1:4">
      <c r="A856" s="1">
        <v>2454517.9513900001</v>
      </c>
      <c r="B856" s="1" t="s">
        <v>1051</v>
      </c>
      <c r="C856" s="1">
        <v>11.222222</v>
      </c>
      <c r="D856" s="1"/>
    </row>
    <row r="857" spans="1:4">
      <c r="A857" s="1">
        <v>2454534.5718399999</v>
      </c>
      <c r="B857" s="1" t="s">
        <v>1052</v>
      </c>
      <c r="C857" s="1">
        <v>11.271428999999999</v>
      </c>
      <c r="D857" s="1"/>
    </row>
    <row r="858" spans="1:4">
      <c r="A858" s="1">
        <v>2454558.7738100002</v>
      </c>
      <c r="B858" s="1" t="s">
        <v>1053</v>
      </c>
      <c r="C858" s="1">
        <v>11.1875</v>
      </c>
      <c r="D858" s="1"/>
    </row>
    <row r="859" spans="1:4">
      <c r="A859" s="1">
        <v>2454574.6027899999</v>
      </c>
      <c r="B859" s="1" t="s">
        <v>1054</v>
      </c>
      <c r="C859" s="1">
        <v>11.137499999999999</v>
      </c>
      <c r="D859" s="1"/>
    </row>
    <row r="860" spans="1:4">
      <c r="A860" s="1">
        <v>2454592.3645199998</v>
      </c>
      <c r="B860" s="1" t="s">
        <v>1055</v>
      </c>
      <c r="C860" s="1">
        <v>11.181081000000001</v>
      </c>
      <c r="D860" s="1"/>
    </row>
    <row r="861" spans="1:4">
      <c r="A861" s="1">
        <v>2454608.1179800001</v>
      </c>
      <c r="B861" s="1" t="s">
        <v>1056</v>
      </c>
      <c r="C861" s="1">
        <v>11.22</v>
      </c>
      <c r="D861" s="1"/>
    </row>
    <row r="862" spans="1:4">
      <c r="A862" s="1">
        <v>2454624.52128</v>
      </c>
      <c r="B862" s="1" t="s">
        <v>1057</v>
      </c>
      <c r="C862" s="1">
        <v>11.034615000000001</v>
      </c>
      <c r="D862" s="1"/>
    </row>
    <row r="863" spans="1:4">
      <c r="A863" s="1">
        <v>2454639.4701299998</v>
      </c>
      <c r="B863" s="1" t="s">
        <v>1058</v>
      </c>
      <c r="C863" s="1">
        <v>11.113792999999999</v>
      </c>
      <c r="D863" s="1"/>
    </row>
    <row r="864" spans="1:4">
      <c r="A864" s="1">
        <v>2454652.4792800001</v>
      </c>
      <c r="B864" s="1" t="s">
        <v>1059</v>
      </c>
      <c r="C864" s="1">
        <v>11.125581</v>
      </c>
      <c r="D864" s="1"/>
    </row>
    <row r="865" spans="1:4">
      <c r="A865" s="1">
        <v>2454671.6877600001</v>
      </c>
      <c r="B865" s="1" t="s">
        <v>1060</v>
      </c>
      <c r="C865" s="1">
        <v>11.151515</v>
      </c>
      <c r="D865" s="1"/>
    </row>
    <row r="866" spans="1:4">
      <c r="A866" s="1">
        <v>2454684.7319399999</v>
      </c>
      <c r="B866" s="1" t="s">
        <v>1061</v>
      </c>
      <c r="C866" s="1">
        <v>11.125581</v>
      </c>
      <c r="D866" s="1"/>
    </row>
    <row r="867" spans="1:4">
      <c r="A867" s="1">
        <v>2454702.03687</v>
      </c>
      <c r="B867" s="1" t="s">
        <v>1062</v>
      </c>
      <c r="C867" s="1">
        <v>10.319298</v>
      </c>
      <c r="D867" s="1"/>
    </row>
    <row r="868" spans="1:4">
      <c r="A868" s="1">
        <v>2454714.2401000001</v>
      </c>
      <c r="B868" s="1" t="s">
        <v>1063</v>
      </c>
      <c r="C868" s="1">
        <v>9.7880319999999994</v>
      </c>
      <c r="D868" s="1"/>
    </row>
    <row r="869" spans="1:4">
      <c r="A869" s="1">
        <v>2454731.64426</v>
      </c>
      <c r="B869" s="1" t="s">
        <v>1064</v>
      </c>
      <c r="C869" s="1">
        <v>9.65</v>
      </c>
      <c r="D869" s="1"/>
    </row>
    <row r="870" spans="1:4">
      <c r="A870" s="1">
        <v>2454745.3859199998</v>
      </c>
      <c r="B870" s="1" t="s">
        <v>1065</v>
      </c>
      <c r="C870" s="1">
        <v>9.6510639999999999</v>
      </c>
      <c r="D870" s="1"/>
    </row>
    <row r="871" spans="1:4">
      <c r="A871" s="1">
        <v>2454762.1047</v>
      </c>
      <c r="B871" s="1" t="s">
        <v>1066</v>
      </c>
      <c r="C871" s="1">
        <v>9.62087</v>
      </c>
      <c r="D871" s="1"/>
    </row>
    <row r="872" spans="1:4">
      <c r="A872" s="1">
        <v>2454776.0983099998</v>
      </c>
      <c r="B872" s="1" t="s">
        <v>1067</v>
      </c>
      <c r="C872" s="1">
        <v>9.625</v>
      </c>
      <c r="D872" s="1"/>
    </row>
    <row r="873" spans="1:4">
      <c r="A873" s="1">
        <v>2454792.47957</v>
      </c>
      <c r="B873" s="1" t="s">
        <v>1068</v>
      </c>
      <c r="C873" s="1">
        <v>9.7137930000000008</v>
      </c>
      <c r="D873" s="1"/>
    </row>
    <row r="874" spans="1:4">
      <c r="A874" s="1">
        <v>2454806.1191599998</v>
      </c>
      <c r="B874" s="1" t="s">
        <v>1069</v>
      </c>
      <c r="C874" s="1">
        <v>9.7195119999999999</v>
      </c>
      <c r="D874" s="1"/>
    </row>
    <row r="875" spans="1:4">
      <c r="A875" s="1">
        <v>2454822.7170299999</v>
      </c>
      <c r="B875" s="1" t="s">
        <v>1070</v>
      </c>
      <c r="C875" s="1">
        <v>9.6914289999999994</v>
      </c>
      <c r="D875" s="1"/>
    </row>
    <row r="876" spans="1:4">
      <c r="A876" s="1">
        <v>2454835.5606300002</v>
      </c>
      <c r="B876" s="1" t="s">
        <v>1071</v>
      </c>
      <c r="C876" s="1">
        <v>9.7888889999999993</v>
      </c>
      <c r="D876" s="1"/>
    </row>
    <row r="877" spans="1:4">
      <c r="A877" s="1">
        <v>2454850.9533600002</v>
      </c>
      <c r="B877" s="1" t="s">
        <v>1072</v>
      </c>
      <c r="C877" s="1">
        <v>9.85</v>
      </c>
      <c r="D877" s="1"/>
    </row>
    <row r="878" spans="1:4">
      <c r="A878" s="1">
        <v>2454869.7850299999</v>
      </c>
      <c r="B878" s="1" t="s">
        <v>1073</v>
      </c>
      <c r="C878" s="1">
        <v>9.8714289999999991</v>
      </c>
      <c r="D878" s="1"/>
    </row>
    <row r="879" spans="1:4">
      <c r="A879" s="1">
        <v>2454889.0462199999</v>
      </c>
      <c r="B879" s="1" t="s">
        <v>1074</v>
      </c>
      <c r="C879" s="1">
        <v>9.9033329999999999</v>
      </c>
      <c r="D879" s="1"/>
    </row>
    <row r="880" spans="1:4">
      <c r="A880" s="1">
        <v>2454906.0433700001</v>
      </c>
      <c r="B880" s="1" t="s">
        <v>1075</v>
      </c>
      <c r="C880" s="1">
        <v>9.86</v>
      </c>
      <c r="D880" s="1"/>
    </row>
    <row r="881" spans="1:4">
      <c r="A881" s="1">
        <v>2454920.93188</v>
      </c>
      <c r="B881" s="1" t="s">
        <v>1076</v>
      </c>
      <c r="C881" s="1">
        <v>9.9928570000000008</v>
      </c>
      <c r="D881" s="1"/>
    </row>
    <row r="882" spans="1:4">
      <c r="A882" s="1">
        <v>2454938.66102</v>
      </c>
      <c r="B882" s="1" t="s">
        <v>1077</v>
      </c>
      <c r="C882" s="1">
        <v>10.0825</v>
      </c>
      <c r="D882" s="1"/>
    </row>
    <row r="883" spans="1:4">
      <c r="A883" s="1">
        <v>2454951.9417699999</v>
      </c>
      <c r="B883" s="1" t="s">
        <v>1078</v>
      </c>
      <c r="C883" s="1">
        <v>10.120832999999999</v>
      </c>
      <c r="D883" s="1"/>
    </row>
    <row r="884" spans="1:4">
      <c r="A884" s="1">
        <v>2454971.2256200002</v>
      </c>
      <c r="B884" s="1" t="s">
        <v>1079</v>
      </c>
      <c r="C884" s="1">
        <v>10.267568000000001</v>
      </c>
      <c r="D884" s="1"/>
    </row>
    <row r="885" spans="1:4">
      <c r="A885" s="1">
        <v>2454982.2755</v>
      </c>
      <c r="B885" s="1" t="s">
        <v>1080</v>
      </c>
      <c r="C885" s="1">
        <v>10.276667</v>
      </c>
      <c r="D885" s="1"/>
    </row>
    <row r="886" spans="1:4">
      <c r="A886" s="1">
        <v>2455000.4387400001</v>
      </c>
      <c r="B886" s="1" t="s">
        <v>1081</v>
      </c>
      <c r="C886" s="1">
        <v>10.199999999999999</v>
      </c>
      <c r="D886" s="1"/>
    </row>
    <row r="887" spans="1:4">
      <c r="A887" s="1">
        <v>2455016.2487400002</v>
      </c>
      <c r="B887" s="1" t="s">
        <v>1082</v>
      </c>
      <c r="C887" s="1">
        <v>10.283784000000001</v>
      </c>
      <c r="D887" s="1"/>
    </row>
    <row r="888" spans="1:4">
      <c r="A888" s="1">
        <v>2455031.4497400001</v>
      </c>
      <c r="B888" s="1" t="s">
        <v>1083</v>
      </c>
      <c r="C888" s="1">
        <v>10.32</v>
      </c>
      <c r="D888" s="1"/>
    </row>
    <row r="889" spans="1:4">
      <c r="A889" s="1">
        <v>2455045.83843</v>
      </c>
      <c r="B889" s="1" t="s">
        <v>1084</v>
      </c>
      <c r="C889" s="1">
        <v>10.456522</v>
      </c>
      <c r="D889" s="1"/>
    </row>
    <row r="890" spans="1:4">
      <c r="A890" s="1">
        <v>2455062.6362200002</v>
      </c>
      <c r="B890" s="1" t="s">
        <v>1085</v>
      </c>
      <c r="C890" s="1">
        <v>10.463043000000001</v>
      </c>
      <c r="D890" s="1"/>
    </row>
    <row r="891" spans="1:4">
      <c r="A891" s="1">
        <v>2455077.1904600002</v>
      </c>
      <c r="B891" s="1" t="s">
        <v>1086</v>
      </c>
      <c r="C891" s="1">
        <v>10.466666999999999</v>
      </c>
      <c r="D891" s="1"/>
    </row>
    <row r="892" spans="1:4">
      <c r="A892" s="1">
        <v>2455092.0951399999</v>
      </c>
      <c r="B892" s="1" t="s">
        <v>1087</v>
      </c>
      <c r="C892" s="1">
        <v>10.493055999999999</v>
      </c>
      <c r="D892" s="1"/>
    </row>
    <row r="893" spans="1:4">
      <c r="A893" s="1">
        <v>2455106.7913899999</v>
      </c>
      <c r="B893" s="1" t="s">
        <v>1088</v>
      </c>
      <c r="C893" s="1">
        <v>10.588635999999999</v>
      </c>
      <c r="D893" s="1"/>
    </row>
    <row r="894" spans="1:4">
      <c r="A894" s="1">
        <v>2455122.26474</v>
      </c>
      <c r="B894" s="1" t="s">
        <v>1089</v>
      </c>
      <c r="C894" s="1">
        <v>10.612</v>
      </c>
      <c r="D894" s="1"/>
    </row>
    <row r="895" spans="1:4">
      <c r="A895" s="1">
        <v>2455138.5143499998</v>
      </c>
      <c r="B895" s="1" t="s">
        <v>1090</v>
      </c>
      <c r="C895" s="1">
        <v>10.65</v>
      </c>
      <c r="D895" s="1"/>
    </row>
    <row r="896" spans="1:4">
      <c r="A896" s="1">
        <v>2455154.3154000002</v>
      </c>
      <c r="B896" s="1" t="s">
        <v>1091</v>
      </c>
      <c r="C896" s="1">
        <v>10.703390000000001</v>
      </c>
      <c r="D896" s="1"/>
    </row>
    <row r="897" spans="1:4">
      <c r="A897" s="1">
        <v>2455169.5661200001</v>
      </c>
      <c r="B897" s="1" t="s">
        <v>1092</v>
      </c>
      <c r="C897" s="1">
        <v>10.759259</v>
      </c>
      <c r="D897" s="1"/>
    </row>
    <row r="898" spans="1:4">
      <c r="A898" s="1">
        <v>2455184.4805700001</v>
      </c>
      <c r="B898" s="1" t="s">
        <v>1093</v>
      </c>
      <c r="C898" s="1">
        <v>10.775</v>
      </c>
      <c r="D898" s="1"/>
    </row>
    <row r="899" spans="1:4">
      <c r="A899" s="1">
        <v>2455200.5532</v>
      </c>
      <c r="B899" s="1" t="s">
        <v>1094</v>
      </c>
      <c r="C899" s="1">
        <v>10.872726999999999</v>
      </c>
      <c r="D899" s="1"/>
    </row>
    <row r="900" spans="1:4">
      <c r="A900" s="1">
        <v>2455215.57008</v>
      </c>
      <c r="B900" s="1" t="s">
        <v>1095</v>
      </c>
      <c r="C900" s="1">
        <v>11.01</v>
      </c>
      <c r="D900" s="1"/>
    </row>
    <row r="901" spans="1:4">
      <c r="A901" s="1">
        <v>2455232.7536999998</v>
      </c>
      <c r="B901" s="1" t="s">
        <v>1096</v>
      </c>
      <c r="C901" s="1">
        <v>11.24</v>
      </c>
      <c r="D901" s="1"/>
    </row>
    <row r="902" spans="1:4">
      <c r="A902" s="1">
        <v>2455250.7404999998</v>
      </c>
      <c r="B902" s="1" t="s">
        <v>1097</v>
      </c>
      <c r="C902" s="1">
        <v>11.3</v>
      </c>
      <c r="D902" s="1"/>
    </row>
    <row r="903" spans="1:4">
      <c r="A903" s="1">
        <v>2455266.2680600001</v>
      </c>
      <c r="B903" s="1" t="s">
        <v>1098</v>
      </c>
      <c r="C903" s="1">
        <v>11.26</v>
      </c>
      <c r="D903" s="1"/>
    </row>
    <row r="904" spans="1:4">
      <c r="A904" s="1">
        <v>2455281.0402299999</v>
      </c>
      <c r="B904" s="1" t="s">
        <v>1099</v>
      </c>
      <c r="C904" s="1">
        <v>11.15</v>
      </c>
      <c r="D904" s="1"/>
    </row>
    <row r="905" spans="1:4">
      <c r="A905" s="1">
        <v>2455300.5315399999</v>
      </c>
      <c r="B905" s="1" t="s">
        <v>1100</v>
      </c>
      <c r="C905" s="1">
        <v>11.214286</v>
      </c>
      <c r="D905" s="1"/>
    </row>
    <row r="906" spans="1:4">
      <c r="A906" s="1">
        <v>2455314.6896700002</v>
      </c>
      <c r="B906" s="1" t="s">
        <v>1101</v>
      </c>
      <c r="C906" s="1">
        <v>11.190909</v>
      </c>
      <c r="D906" s="1"/>
    </row>
    <row r="907" spans="1:4">
      <c r="A907" s="1">
        <v>2455332.0331000001</v>
      </c>
      <c r="B907" s="1" t="s">
        <v>1102</v>
      </c>
      <c r="C907" s="1">
        <v>11.094737</v>
      </c>
      <c r="D907" s="1"/>
    </row>
    <row r="908" spans="1:4">
      <c r="A908" s="1">
        <v>2455346.5988099999</v>
      </c>
      <c r="B908" s="1" t="s">
        <v>1103</v>
      </c>
      <c r="C908" s="1">
        <v>11.041378999999999</v>
      </c>
      <c r="D908" s="1"/>
    </row>
    <row r="909" spans="1:4">
      <c r="A909" s="1">
        <v>2455361.5700099999</v>
      </c>
      <c r="B909" s="1" t="s">
        <v>1104</v>
      </c>
      <c r="C909" s="1">
        <v>10.855556</v>
      </c>
      <c r="D909" s="1"/>
    </row>
    <row r="910" spans="1:4">
      <c r="A910" s="1">
        <v>2455377.2744900002</v>
      </c>
      <c r="B910" s="1" t="s">
        <v>1105</v>
      </c>
      <c r="C910" s="1">
        <v>10.8</v>
      </c>
      <c r="D910" s="1"/>
    </row>
    <row r="911" spans="1:4">
      <c r="A911" s="1">
        <v>2455391.9268299998</v>
      </c>
      <c r="B911" s="1" t="s">
        <v>1106</v>
      </c>
      <c r="C911" s="1">
        <v>10.730769</v>
      </c>
      <c r="D911" s="1"/>
    </row>
    <row r="912" spans="1:4">
      <c r="A912" s="1">
        <v>2455410.3185700001</v>
      </c>
      <c r="B912" s="1" t="s">
        <v>1107</v>
      </c>
      <c r="C912" s="1">
        <v>10.621428999999999</v>
      </c>
      <c r="D912" s="1"/>
    </row>
    <row r="913" spans="1:4">
      <c r="A913" s="1">
        <v>2455423.2297200002</v>
      </c>
      <c r="B913" s="1" t="s">
        <v>1108</v>
      </c>
      <c r="C913" s="1">
        <v>10.442373</v>
      </c>
      <c r="D913" s="1"/>
    </row>
    <row r="914" spans="1:4">
      <c r="A914" s="1">
        <v>2455439.6403600001</v>
      </c>
      <c r="B914" s="1" t="s">
        <v>1109</v>
      </c>
      <c r="C914" s="1">
        <v>10.018706999999999</v>
      </c>
      <c r="D914" s="1"/>
    </row>
    <row r="915" spans="1:4">
      <c r="A915" s="1">
        <v>2455453.15405</v>
      </c>
      <c r="B915" s="1" t="s">
        <v>1110</v>
      </c>
      <c r="C915" s="1">
        <v>10.354604999999999</v>
      </c>
      <c r="D915" s="1"/>
    </row>
    <row r="916" spans="1:4">
      <c r="A916" s="1">
        <v>2455471.0176499998</v>
      </c>
      <c r="B916" s="1" t="s">
        <v>1111</v>
      </c>
      <c r="C916" s="1">
        <v>11.103225999999999</v>
      </c>
      <c r="D916" s="1"/>
    </row>
    <row r="917" spans="1:4">
      <c r="A917" s="1">
        <v>2455483.11222</v>
      </c>
      <c r="B917" s="1" t="s">
        <v>1112</v>
      </c>
      <c r="C917" s="1">
        <v>11.346721000000001</v>
      </c>
      <c r="D917" s="1"/>
    </row>
    <row r="918" spans="1:4">
      <c r="A918" s="1">
        <v>2455499.90222</v>
      </c>
      <c r="B918" s="1" t="s">
        <v>1113</v>
      </c>
      <c r="C918" s="1">
        <v>11.210908999999999</v>
      </c>
      <c r="D918" s="1"/>
    </row>
    <row r="919" spans="1:4">
      <c r="A919" s="1">
        <v>2455513.6023599999</v>
      </c>
      <c r="B919" s="1" t="s">
        <v>1114</v>
      </c>
      <c r="C919" s="1">
        <v>11.060714000000001</v>
      </c>
      <c r="D919" s="1"/>
    </row>
    <row r="920" spans="1:4">
      <c r="A920" s="1">
        <v>2455530.2241000002</v>
      </c>
      <c r="B920" s="1" t="s">
        <v>1115</v>
      </c>
      <c r="C920" s="1">
        <v>10.940541</v>
      </c>
      <c r="D920" s="1"/>
    </row>
    <row r="921" spans="1:4">
      <c r="A921" s="1">
        <v>2455544.6231</v>
      </c>
      <c r="B921" s="1" t="s">
        <v>1116</v>
      </c>
      <c r="C921" s="1">
        <v>10.922222</v>
      </c>
      <c r="D921" s="1"/>
    </row>
    <row r="922" spans="1:4">
      <c r="A922" s="1">
        <v>2455562.62579</v>
      </c>
      <c r="B922" s="1" t="s">
        <v>1117</v>
      </c>
      <c r="C922" s="1">
        <v>10.9</v>
      </c>
      <c r="D922" s="1"/>
    </row>
    <row r="923" spans="1:4">
      <c r="A923" s="1">
        <v>2455573.9956399999</v>
      </c>
      <c r="B923" s="1" t="s">
        <v>1118</v>
      </c>
      <c r="C923" s="1">
        <v>10.875</v>
      </c>
      <c r="D923" s="1"/>
    </row>
    <row r="924" spans="1:4">
      <c r="A924" s="1">
        <v>2455595.06703</v>
      </c>
      <c r="B924" s="1" t="s">
        <v>1119</v>
      </c>
      <c r="C924" s="1">
        <v>10.666667</v>
      </c>
      <c r="D924" s="1"/>
    </row>
    <row r="925" spans="1:4">
      <c r="A925" s="1">
        <v>2455616.6959299999</v>
      </c>
      <c r="B925" s="1" t="s">
        <v>1120</v>
      </c>
      <c r="C925" s="1">
        <v>10.7</v>
      </c>
      <c r="D925" s="1"/>
    </row>
    <row r="926" spans="1:4">
      <c r="A926" s="1">
        <v>2455629.5853300001</v>
      </c>
      <c r="B926" s="1" t="s">
        <v>1121</v>
      </c>
      <c r="C926" s="1">
        <v>10.772727</v>
      </c>
      <c r="D926" s="1"/>
    </row>
    <row r="927" spans="1:4">
      <c r="A927" s="1">
        <v>2455649.1975699998</v>
      </c>
      <c r="B927" s="1" t="s">
        <v>1122</v>
      </c>
      <c r="C927" s="1">
        <v>10.742105</v>
      </c>
      <c r="D927" s="1"/>
    </row>
    <row r="928" spans="1:4">
      <c r="A928" s="1">
        <v>2455662.30816</v>
      </c>
      <c r="B928" s="1" t="s">
        <v>1123</v>
      </c>
      <c r="C928" s="1">
        <v>10.873333000000001</v>
      </c>
      <c r="D928" s="1"/>
    </row>
    <row r="929" spans="1:4">
      <c r="A929" s="1">
        <v>2455683.4569899999</v>
      </c>
      <c r="B929" s="1" t="s">
        <v>1124</v>
      </c>
      <c r="C929" s="1">
        <v>10.952173999999999</v>
      </c>
      <c r="D929" s="1"/>
    </row>
    <row r="930" spans="1:4">
      <c r="A930" s="1">
        <v>2455699.5371599998</v>
      </c>
      <c r="B930" s="1" t="s">
        <v>1125</v>
      </c>
      <c r="C930" s="1">
        <v>10.904166999999999</v>
      </c>
      <c r="D930" s="1"/>
    </row>
    <row r="931" spans="1:4">
      <c r="A931" s="1">
        <v>2455713.2376000001</v>
      </c>
      <c r="B931" s="1" t="s">
        <v>1126</v>
      </c>
      <c r="C931" s="1">
        <v>10.965116</v>
      </c>
      <c r="D931" s="1"/>
    </row>
    <row r="932" spans="1:4">
      <c r="A932" s="1">
        <v>2455732.68212</v>
      </c>
      <c r="B932" s="1" t="s">
        <v>1127</v>
      </c>
      <c r="C932" s="1">
        <v>10.891999999999999</v>
      </c>
      <c r="D932" s="1"/>
    </row>
    <row r="933" spans="1:4">
      <c r="A933" s="1">
        <v>2455745.9989700001</v>
      </c>
      <c r="B933" s="1" t="s">
        <v>1128</v>
      </c>
      <c r="C933" s="1">
        <v>10.860976000000001</v>
      </c>
      <c r="D933" s="1"/>
    </row>
    <row r="934" spans="1:4">
      <c r="A934" s="1">
        <v>2455763.1174099999</v>
      </c>
      <c r="B934" s="1" t="s">
        <v>1129</v>
      </c>
      <c r="C934" s="1">
        <v>10.973333</v>
      </c>
      <c r="D934" s="1"/>
    </row>
    <row r="935" spans="1:4">
      <c r="A935" s="1">
        <v>2455777.11375</v>
      </c>
      <c r="B935" s="1" t="s">
        <v>1130</v>
      </c>
      <c r="C935" s="1">
        <v>10.964117999999999</v>
      </c>
      <c r="D935" s="1"/>
    </row>
    <row r="936" spans="1:4">
      <c r="A936" s="1">
        <v>2455793.8143799999</v>
      </c>
      <c r="B936" s="1" t="s">
        <v>1131</v>
      </c>
      <c r="C936" s="1">
        <v>10.830769</v>
      </c>
      <c r="D936" s="1"/>
    </row>
    <row r="937" spans="1:4">
      <c r="A937" s="1">
        <v>2455806.1259699999</v>
      </c>
      <c r="B937" s="1" t="s">
        <v>1132</v>
      </c>
      <c r="C937" s="1">
        <v>10.938636000000001</v>
      </c>
      <c r="D937" s="1"/>
    </row>
    <row r="938" spans="1:4">
      <c r="A938" s="1">
        <v>2455823.4503799998</v>
      </c>
      <c r="B938" s="1" t="s">
        <v>1133</v>
      </c>
      <c r="C938" s="1">
        <v>10.955102</v>
      </c>
      <c r="D938" s="1"/>
    </row>
    <row r="939" spans="1:4">
      <c r="A939" s="1">
        <v>2455836.2982899998</v>
      </c>
      <c r="B939" s="1" t="s">
        <v>1134</v>
      </c>
      <c r="C939" s="1">
        <v>10.884314</v>
      </c>
      <c r="D939" s="1"/>
    </row>
    <row r="940" spans="1:4">
      <c r="A940" s="1">
        <v>2455854.0174099999</v>
      </c>
      <c r="B940" s="1" t="s">
        <v>1135</v>
      </c>
      <c r="C940" s="1">
        <v>10.915556</v>
      </c>
      <c r="D940" s="1"/>
    </row>
    <row r="941" spans="1:4">
      <c r="A941" s="1">
        <v>2455867.1867900002</v>
      </c>
      <c r="B941" s="1" t="s">
        <v>1136</v>
      </c>
      <c r="C941" s="1">
        <v>10.902381</v>
      </c>
      <c r="D941" s="1"/>
    </row>
    <row r="942" spans="1:4">
      <c r="A942" s="1">
        <v>2455882.9796899999</v>
      </c>
      <c r="B942" s="1" t="s">
        <v>1137</v>
      </c>
      <c r="C942" s="1">
        <v>10.907143</v>
      </c>
      <c r="D942" s="1"/>
    </row>
    <row r="943" spans="1:4">
      <c r="A943" s="1">
        <v>2455897.3481200002</v>
      </c>
      <c r="B943" s="1" t="s">
        <v>1138</v>
      </c>
      <c r="C943" s="1">
        <v>10.931429</v>
      </c>
      <c r="D943" s="1"/>
    </row>
    <row r="944" spans="1:4">
      <c r="A944" s="1">
        <v>2455914.5311400001</v>
      </c>
      <c r="B944" s="1" t="s">
        <v>1139</v>
      </c>
      <c r="C944" s="1">
        <v>10.951852000000001</v>
      </c>
      <c r="D944" s="1"/>
    </row>
    <row r="945" spans="1:4">
      <c r="A945" s="1">
        <v>2455927.5501799998</v>
      </c>
      <c r="B945" s="1" t="s">
        <v>1140</v>
      </c>
      <c r="C945" s="1">
        <v>10.845454999999999</v>
      </c>
      <c r="D945" s="1"/>
    </row>
    <row r="946" spans="1:4">
      <c r="A946" s="1">
        <v>2455942.0673099998</v>
      </c>
      <c r="B946" s="1" t="s">
        <v>1141</v>
      </c>
      <c r="C946" s="1">
        <v>10.846154</v>
      </c>
      <c r="D946" s="1"/>
    </row>
    <row r="947" spans="1:4">
      <c r="A947" s="1">
        <v>2455968.6839700001</v>
      </c>
      <c r="B947" s="1" t="s">
        <v>1142</v>
      </c>
      <c r="C947" s="1">
        <v>11.066667000000001</v>
      </c>
      <c r="D947" s="1"/>
    </row>
    <row r="948" spans="1:4">
      <c r="A948" s="1">
        <v>2455982.0602000002</v>
      </c>
      <c r="B948" s="1" t="s">
        <v>1143</v>
      </c>
      <c r="C948" s="1">
        <v>10.94</v>
      </c>
      <c r="D948" s="1"/>
    </row>
    <row r="949" spans="1:4">
      <c r="A949" s="1">
        <v>2455998.0229500001</v>
      </c>
      <c r="B949" s="1" t="s">
        <v>1144</v>
      </c>
      <c r="C949" s="1">
        <v>10.95</v>
      </c>
      <c r="D949" s="1"/>
    </row>
    <row r="950" spans="1:4">
      <c r="A950" s="1">
        <v>2456012.0945100002</v>
      </c>
      <c r="B950" s="1" t="s">
        <v>1145</v>
      </c>
      <c r="C950" s="1">
        <v>10.963635999999999</v>
      </c>
      <c r="D950" s="1"/>
    </row>
    <row r="951" spans="1:4">
      <c r="A951" s="1">
        <v>2456035.48722</v>
      </c>
      <c r="B951" s="1" t="s">
        <v>1146</v>
      </c>
      <c r="C951" s="1">
        <v>11.108333</v>
      </c>
      <c r="D951" s="1"/>
    </row>
    <row r="952" spans="1:4">
      <c r="A952" s="1">
        <v>2456055.6535800002</v>
      </c>
      <c r="B952" s="1" t="s">
        <v>1147</v>
      </c>
      <c r="C952" s="1">
        <v>11.172727</v>
      </c>
      <c r="D952" s="1"/>
    </row>
    <row r="953" spans="1:4">
      <c r="A953" s="1">
        <v>2456069.7753699999</v>
      </c>
      <c r="B953" s="1" t="s">
        <v>1148</v>
      </c>
      <c r="C953" s="1">
        <v>11.254839</v>
      </c>
      <c r="D953" s="1"/>
    </row>
    <row r="954" spans="1:4">
      <c r="A954" s="1">
        <v>2456087.2741999999</v>
      </c>
      <c r="B954" s="1" t="s">
        <v>1149</v>
      </c>
      <c r="C954" s="1">
        <v>11.185714000000001</v>
      </c>
      <c r="D954" s="1"/>
    </row>
    <row r="955" spans="1:4">
      <c r="A955" s="1">
        <v>2456100.1514099999</v>
      </c>
      <c r="B955" s="1" t="s">
        <v>1150</v>
      </c>
      <c r="C955" s="1">
        <v>11.237209</v>
      </c>
      <c r="D955" s="1"/>
    </row>
    <row r="956" spans="1:4">
      <c r="A956" s="1">
        <v>2456117.1516300002</v>
      </c>
      <c r="B956" s="1" t="s">
        <v>1151</v>
      </c>
      <c r="C956" s="1">
        <v>11.2</v>
      </c>
      <c r="D956" s="1"/>
    </row>
    <row r="957" spans="1:4">
      <c r="A957" s="1">
        <v>2456131.4964399999</v>
      </c>
      <c r="B957" s="1" t="s">
        <v>1152</v>
      </c>
      <c r="C957" s="1">
        <v>11.187719</v>
      </c>
      <c r="D957" s="1"/>
    </row>
    <row r="958" spans="1:4">
      <c r="A958" s="1">
        <v>2456148.0503699998</v>
      </c>
      <c r="B958" s="1" t="s">
        <v>1153</v>
      </c>
      <c r="C958" s="1">
        <v>11.028888999999999</v>
      </c>
      <c r="D958" s="1"/>
    </row>
    <row r="959" spans="1:4">
      <c r="A959" s="1">
        <v>2456161.6833799998</v>
      </c>
      <c r="B959" s="1" t="s">
        <v>1154</v>
      </c>
      <c r="C959" s="1">
        <v>10.814285999999999</v>
      </c>
      <c r="D959" s="1"/>
    </row>
    <row r="960" spans="1:4">
      <c r="A960" s="1">
        <v>2456178.7018900001</v>
      </c>
      <c r="B960" s="1" t="s">
        <v>1155</v>
      </c>
      <c r="C960" s="1">
        <v>10.540741000000001</v>
      </c>
      <c r="D960" s="1"/>
    </row>
    <row r="961" spans="1:4">
      <c r="A961" s="1">
        <v>2456191.2408199999</v>
      </c>
      <c r="B961" s="1" t="s">
        <v>1156</v>
      </c>
      <c r="C961" s="1">
        <v>10.479032</v>
      </c>
      <c r="D961" s="1"/>
    </row>
    <row r="962" spans="1:4">
      <c r="A962" s="1">
        <v>2456208.6325599998</v>
      </c>
      <c r="B962" s="1" t="s">
        <v>1157</v>
      </c>
      <c r="C962" s="1">
        <v>10.545946000000001</v>
      </c>
      <c r="D962" s="1"/>
    </row>
    <row r="963" spans="1:4">
      <c r="A963" s="1">
        <v>2456221.3148699999</v>
      </c>
      <c r="B963" s="1" t="s">
        <v>1158</v>
      </c>
      <c r="C963" s="1">
        <v>10.507273</v>
      </c>
      <c r="D963" s="1"/>
    </row>
    <row r="964" spans="1:4">
      <c r="A964" s="1">
        <v>2456240.2197599998</v>
      </c>
      <c r="B964" s="1" t="s">
        <v>1159</v>
      </c>
      <c r="C964" s="1">
        <v>10.5</v>
      </c>
      <c r="D964" s="1"/>
    </row>
    <row r="965" spans="1:4">
      <c r="A965" s="1">
        <v>2456255.25869</v>
      </c>
      <c r="B965" s="1" t="s">
        <v>1160</v>
      </c>
      <c r="C965" s="1">
        <v>10.519231</v>
      </c>
      <c r="D965" s="1"/>
    </row>
    <row r="966" spans="1:4">
      <c r="A966" s="1">
        <v>2456269.8966299999</v>
      </c>
      <c r="B966" s="1" t="s">
        <v>1161</v>
      </c>
      <c r="C966" s="1">
        <v>10.506667</v>
      </c>
      <c r="D966" s="1"/>
    </row>
    <row r="967" spans="1:4">
      <c r="A967" s="1">
        <v>2456289.4519500001</v>
      </c>
      <c r="B967" s="1" t="s">
        <v>1162</v>
      </c>
      <c r="C967" s="1">
        <v>10.547826000000001</v>
      </c>
      <c r="D967" s="1"/>
    </row>
    <row r="968" spans="1:4">
      <c r="A968" s="1">
        <v>2456300.9912899998</v>
      </c>
      <c r="B968" s="1" t="s">
        <v>1163</v>
      </c>
      <c r="C968" s="1">
        <v>10.615788999999999</v>
      </c>
      <c r="D968" s="1"/>
    </row>
    <row r="969" spans="1:4">
      <c r="A969" s="1">
        <v>2456326.2127499999</v>
      </c>
      <c r="B969" s="1" t="s">
        <v>1164</v>
      </c>
      <c r="C969" s="1">
        <v>10.775</v>
      </c>
      <c r="D969" s="1"/>
    </row>
    <row r="970" spans="1:4">
      <c r="A970" s="1">
        <v>2456340.2146700001</v>
      </c>
      <c r="B970" s="1" t="s">
        <v>1165</v>
      </c>
      <c r="C970" s="1">
        <v>10.833333</v>
      </c>
      <c r="D970" s="1"/>
    </row>
    <row r="971" spans="1:4">
      <c r="A971" s="1">
        <v>2456357.25826</v>
      </c>
      <c r="B971" s="1" t="s">
        <v>1166</v>
      </c>
      <c r="C971" s="1">
        <v>10.914286000000001</v>
      </c>
      <c r="D971" s="1"/>
    </row>
    <row r="972" spans="1:4">
      <c r="A972" s="1">
        <v>2456368.9</v>
      </c>
      <c r="B972" s="1" t="s">
        <v>1167</v>
      </c>
      <c r="C972" s="1">
        <v>11.2</v>
      </c>
      <c r="D972" s="1"/>
    </row>
    <row r="973" spans="1:4">
      <c r="A973" s="1">
        <v>2456391.7554000001</v>
      </c>
      <c r="B973" s="1" t="s">
        <v>1168</v>
      </c>
      <c r="C973" s="1">
        <v>11.01</v>
      </c>
      <c r="D973" s="1"/>
    </row>
    <row r="974" spans="1:4">
      <c r="A974" s="1">
        <v>2456407.7345099999</v>
      </c>
      <c r="B974" s="1" t="s">
        <v>1169</v>
      </c>
      <c r="C974" s="1">
        <v>11.063636000000001</v>
      </c>
      <c r="D974" s="1"/>
    </row>
    <row r="975" spans="1:4">
      <c r="A975" s="1">
        <v>2456423.3973900001</v>
      </c>
      <c r="B975" s="1" t="s">
        <v>1170</v>
      </c>
      <c r="C975" s="1">
        <v>11.135714</v>
      </c>
      <c r="D975" s="1"/>
    </row>
    <row r="976" spans="1:4">
      <c r="A976" s="1">
        <v>2456439.5252499999</v>
      </c>
      <c r="B976" s="1" t="s">
        <v>1171</v>
      </c>
      <c r="C976" s="1">
        <v>11.113792999999999</v>
      </c>
      <c r="D976" s="1"/>
    </row>
    <row r="977" spans="1:4">
      <c r="A977" s="1">
        <v>2456454.5207799999</v>
      </c>
      <c r="B977" s="1" t="s">
        <v>1172</v>
      </c>
      <c r="C977" s="1">
        <v>11.177142999999999</v>
      </c>
      <c r="D977" s="1"/>
    </row>
    <row r="978" spans="1:4">
      <c r="A978" s="1">
        <v>2456471.2743799998</v>
      </c>
      <c r="B978" s="1" t="s">
        <v>1173</v>
      </c>
      <c r="C978" s="1">
        <v>11.213793000000001</v>
      </c>
      <c r="D978" s="1"/>
    </row>
    <row r="979" spans="1:4">
      <c r="A979" s="1">
        <v>2456484.3621299998</v>
      </c>
      <c r="B979" s="1" t="s">
        <v>1174</v>
      </c>
      <c r="C979" s="1">
        <v>11.162121000000001</v>
      </c>
      <c r="D979" s="1"/>
    </row>
    <row r="980" spans="1:4">
      <c r="A980" s="1">
        <v>2456500.4517000001</v>
      </c>
      <c r="B980" s="1" t="s">
        <v>1175</v>
      </c>
      <c r="C980" s="1">
        <v>11.131914999999999</v>
      </c>
      <c r="D980" s="1"/>
    </row>
    <row r="981" spans="1:4">
      <c r="A981" s="1">
        <v>2456515.3783900002</v>
      </c>
      <c r="B981" s="1" t="s">
        <v>1176</v>
      </c>
      <c r="C981" s="1">
        <v>11.108750000000001</v>
      </c>
      <c r="D981" s="1"/>
    </row>
    <row r="982" spans="1:4">
      <c r="A982" s="1">
        <v>2456531.5829500002</v>
      </c>
      <c r="B982" s="1" t="s">
        <v>1177</v>
      </c>
      <c r="C982" s="1">
        <v>11.043519</v>
      </c>
      <c r="D982" s="1"/>
    </row>
    <row r="983" spans="1:4">
      <c r="A983" s="1">
        <v>2456543.6468199999</v>
      </c>
      <c r="B983" s="1" t="s">
        <v>1178</v>
      </c>
      <c r="C983" s="1">
        <v>11.086486000000001</v>
      </c>
      <c r="D983" s="1"/>
    </row>
    <row r="984" spans="1:4">
      <c r="A984" s="1">
        <v>2456561.3695399999</v>
      </c>
      <c r="B984" s="1" t="s">
        <v>1179</v>
      </c>
      <c r="C984" s="1">
        <v>11.014633999999999</v>
      </c>
      <c r="D984" s="1"/>
    </row>
    <row r="985" spans="1:4">
      <c r="A985" s="1">
        <v>2456574.41457</v>
      </c>
      <c r="B985" s="1" t="s">
        <v>1180</v>
      </c>
      <c r="C985" s="1">
        <v>10.961224</v>
      </c>
      <c r="D985" s="1"/>
    </row>
    <row r="986" spans="1:4">
      <c r="A986" s="1">
        <v>2456592.94466</v>
      </c>
      <c r="B986" s="1" t="s">
        <v>1181</v>
      </c>
      <c r="C986" s="1">
        <v>10.994872000000001</v>
      </c>
      <c r="D986" s="1"/>
    </row>
    <row r="987" spans="1:4">
      <c r="A987" s="1">
        <v>2456605.49682</v>
      </c>
      <c r="B987" s="1" t="s">
        <v>1182</v>
      </c>
      <c r="C987" s="1">
        <v>11.047222</v>
      </c>
      <c r="D987" s="1"/>
    </row>
    <row r="988" spans="1:4">
      <c r="A988" s="1">
        <v>2456623.8197300001</v>
      </c>
      <c r="B988" s="1" t="s">
        <v>1183</v>
      </c>
      <c r="C988" s="1">
        <v>11.027907000000001</v>
      </c>
      <c r="D988" s="1"/>
    </row>
    <row r="989" spans="1:4">
      <c r="A989" s="1">
        <v>2456634.8798400001</v>
      </c>
      <c r="B989" s="1" t="s">
        <v>1184</v>
      </c>
      <c r="C989" s="1">
        <v>11.007692</v>
      </c>
      <c r="D989" s="1"/>
    </row>
    <row r="990" spans="1:4">
      <c r="A990" s="1">
        <v>2456653.7584899999</v>
      </c>
      <c r="B990" s="1" t="s">
        <v>1185</v>
      </c>
      <c r="C990" s="1">
        <v>10.996551999999999</v>
      </c>
      <c r="D990" s="1"/>
    </row>
    <row r="991" spans="1:4">
      <c r="A991" s="1">
        <v>2456665.7568799998</v>
      </c>
      <c r="B991" s="1" t="s">
        <v>1186</v>
      </c>
      <c r="C991" s="1">
        <v>11.026667</v>
      </c>
      <c r="D991" s="1"/>
    </row>
    <row r="992" spans="1:4">
      <c r="A992" s="1">
        <v>2456682.5449199998</v>
      </c>
      <c r="B992" s="1" t="s">
        <v>1187</v>
      </c>
      <c r="C992" s="1">
        <v>10.914286000000001</v>
      </c>
      <c r="D992" s="1"/>
    </row>
    <row r="993" spans="1:4">
      <c r="A993" s="1">
        <v>2456700.5003999998</v>
      </c>
      <c r="B993" s="1" t="s">
        <v>1188</v>
      </c>
      <c r="C993" s="1">
        <v>10.85</v>
      </c>
      <c r="D993" s="1"/>
    </row>
    <row r="994" spans="1:4">
      <c r="A994" s="1">
        <v>2456720.3348500002</v>
      </c>
      <c r="B994" s="1" t="s">
        <v>1189</v>
      </c>
      <c r="C994" s="1">
        <v>10.856249999999999</v>
      </c>
      <c r="D994" s="1"/>
    </row>
    <row r="995" spans="1:4">
      <c r="A995" s="1">
        <v>2456734.8829399999</v>
      </c>
      <c r="B995" s="1" t="s">
        <v>1190</v>
      </c>
      <c r="C995" s="1">
        <v>10.736364</v>
      </c>
      <c r="D995" s="1"/>
    </row>
    <row r="996" spans="1:4">
      <c r="A996" s="1">
        <v>2456751.6776800002</v>
      </c>
      <c r="B996" s="1" t="s">
        <v>1191</v>
      </c>
      <c r="C996" s="1">
        <v>10.971429000000001</v>
      </c>
      <c r="D996" s="1"/>
    </row>
    <row r="997" spans="1:4">
      <c r="A997" s="1">
        <v>2456768.7542699999</v>
      </c>
      <c r="B997" s="1" t="s">
        <v>1192</v>
      </c>
      <c r="C997" s="1">
        <v>10.95</v>
      </c>
      <c r="D997" s="1"/>
    </row>
    <row r="998" spans="1:4">
      <c r="A998" s="1">
        <v>2456787.0956999999</v>
      </c>
      <c r="B998" s="1" t="s">
        <v>1193</v>
      </c>
      <c r="C998" s="1">
        <v>11.009091</v>
      </c>
      <c r="D998" s="1"/>
    </row>
    <row r="999" spans="1:4">
      <c r="A999" s="1">
        <v>2456801.6662699999</v>
      </c>
      <c r="B999" s="1" t="s">
        <v>1194</v>
      </c>
      <c r="C999" s="1">
        <v>11.03</v>
      </c>
      <c r="D999" s="1"/>
    </row>
    <row r="1000" spans="1:4">
      <c r="A1000" s="1">
        <v>2456817.3508700002</v>
      </c>
      <c r="B1000" s="1" t="s">
        <v>1195</v>
      </c>
      <c r="C1000" s="1">
        <v>11.091892</v>
      </c>
      <c r="D1000" s="1"/>
    </row>
    <row r="1001" spans="1:4">
      <c r="A1001" s="1">
        <v>2456834.17399</v>
      </c>
      <c r="B1001" s="1" t="s">
        <v>1196</v>
      </c>
      <c r="C1001" s="1">
        <v>11.034483</v>
      </c>
      <c r="D1001" s="1"/>
    </row>
    <row r="1002" spans="1:4">
      <c r="A1002" s="1">
        <v>2456848.01565</v>
      </c>
      <c r="B1002" s="1" t="s">
        <v>1197</v>
      </c>
      <c r="C1002" s="1">
        <v>10.98</v>
      </c>
      <c r="D1002" s="1"/>
    </row>
    <row r="1003" spans="1:4">
      <c r="A1003" s="1">
        <v>2456863.7407499999</v>
      </c>
      <c r="B1003" s="1" t="s">
        <v>1198</v>
      </c>
      <c r="C1003" s="1">
        <v>10.961817999999999</v>
      </c>
      <c r="D1003" s="1"/>
    </row>
    <row r="1004" spans="1:4">
      <c r="A1004" s="1">
        <v>2456880.3807600001</v>
      </c>
      <c r="B1004" s="1" t="s">
        <v>1199</v>
      </c>
      <c r="C1004" s="1">
        <v>11.108824</v>
      </c>
      <c r="D1004" s="1"/>
    </row>
    <row r="1005" spans="1:4">
      <c r="A1005" s="1">
        <v>2456895.34626</v>
      </c>
      <c r="B1005" s="1" t="s">
        <v>1200</v>
      </c>
      <c r="C1005" s="1">
        <v>11.154386000000001</v>
      </c>
      <c r="D1005" s="1"/>
    </row>
    <row r="1006" spans="1:4">
      <c r="A1006" s="1">
        <v>2456910.98263</v>
      </c>
      <c r="B1006" s="1" t="s">
        <v>1201</v>
      </c>
      <c r="C1006" s="1">
        <v>11.088372</v>
      </c>
      <c r="D1006" s="1"/>
    </row>
    <row r="1007" spans="1:4">
      <c r="A1007" s="1">
        <v>2456925.4360400001</v>
      </c>
      <c r="B1007" s="1" t="s">
        <v>1202</v>
      </c>
      <c r="C1007" s="1">
        <v>11.115254</v>
      </c>
      <c r="D1007" s="1"/>
    </row>
    <row r="1008" spans="1:4">
      <c r="A1008" s="1">
        <v>2456939.9165500002</v>
      </c>
      <c r="B1008" s="1" t="s">
        <v>1203</v>
      </c>
      <c r="C1008" s="1">
        <v>10.973469</v>
      </c>
      <c r="D1008" s="1"/>
    </row>
    <row r="1009" spans="1:4">
      <c r="A1009" s="1">
        <v>2456955.4744600002</v>
      </c>
      <c r="B1009" s="1" t="s">
        <v>1204</v>
      </c>
      <c r="C1009" s="1">
        <v>10.979577000000001</v>
      </c>
      <c r="D1009" s="1"/>
    </row>
    <row r="1010" spans="1:4">
      <c r="A1010" s="1">
        <v>2456970.3035499998</v>
      </c>
      <c r="B1010" s="1" t="s">
        <v>1205</v>
      </c>
      <c r="C1010" s="1">
        <v>11.035897</v>
      </c>
      <c r="D1010" s="1"/>
    </row>
    <row r="1011" spans="1:4">
      <c r="A1011" s="1">
        <v>2456985.7785800002</v>
      </c>
      <c r="B1011" s="1" t="s">
        <v>1206</v>
      </c>
      <c r="C1011" s="1">
        <v>11.067646999999999</v>
      </c>
      <c r="D1011" s="1"/>
    </row>
    <row r="1012" spans="1:4">
      <c r="A1012" s="1">
        <v>2457001.7051300001</v>
      </c>
      <c r="B1012" s="1" t="s">
        <v>1207</v>
      </c>
      <c r="C1012" s="1">
        <v>11.015385</v>
      </c>
      <c r="D1012" s="1"/>
    </row>
    <row r="1013" spans="1:4">
      <c r="A1013" s="1">
        <v>2457017.1724399999</v>
      </c>
      <c r="B1013" s="1" t="s">
        <v>1208</v>
      </c>
      <c r="C1013" s="1">
        <v>11.03</v>
      </c>
      <c r="D1013" s="1"/>
    </row>
    <row r="1014" spans="1:4">
      <c r="A1014" s="1">
        <v>2457032.8882200001</v>
      </c>
      <c r="B1014" s="1" t="s">
        <v>1209</v>
      </c>
      <c r="C1014" s="1">
        <v>11.145455</v>
      </c>
      <c r="D1014" s="1"/>
    </row>
    <row r="1015" spans="1:4">
      <c r="A1015" s="1">
        <v>2457047.7200000002</v>
      </c>
      <c r="B1015" s="1" t="s">
        <v>1210</v>
      </c>
      <c r="C1015" s="1">
        <v>11.066667000000001</v>
      </c>
      <c r="D1015" s="1"/>
    </row>
    <row r="1016" spans="1:4">
      <c r="A1016" s="1">
        <v>2457066.4521599999</v>
      </c>
      <c r="B1016" s="1" t="s">
        <v>1211</v>
      </c>
      <c r="C1016" s="1">
        <v>11.071429</v>
      </c>
      <c r="D1016" s="1"/>
    </row>
    <row r="1017" spans="1:4">
      <c r="A1017" s="1">
        <v>2457078.27275</v>
      </c>
      <c r="B1017" s="1" t="s">
        <v>1212</v>
      </c>
      <c r="C1017" s="1">
        <v>11.125</v>
      </c>
      <c r="D1017" s="1"/>
    </row>
    <row r="1018" spans="1:4">
      <c r="A1018" s="1">
        <v>2457097.2260500002</v>
      </c>
      <c r="B1018" s="1" t="s">
        <v>1213</v>
      </c>
      <c r="C1018" s="1">
        <v>11.136364</v>
      </c>
      <c r="D1018" s="1"/>
    </row>
    <row r="1019" spans="1:4">
      <c r="A1019" s="1">
        <v>2457114.3030900001</v>
      </c>
      <c r="B1019" s="1" t="s">
        <v>1214</v>
      </c>
      <c r="C1019" s="1">
        <v>11.22</v>
      </c>
      <c r="D1019" s="1"/>
    </row>
    <row r="1020" spans="1:4">
      <c r="A1020" s="1">
        <v>2457131.7303599999</v>
      </c>
      <c r="B1020" s="1" t="s">
        <v>1215</v>
      </c>
      <c r="C1020" s="1">
        <v>11.133333</v>
      </c>
      <c r="D1020" s="1"/>
    </row>
    <row r="1021" spans="1:4">
      <c r="A1021" s="1">
        <v>2457149.4673600001</v>
      </c>
      <c r="B1021" s="1" t="s">
        <v>1216</v>
      </c>
      <c r="C1021" s="1">
        <v>11.126666999999999</v>
      </c>
      <c r="D1021" s="1"/>
    </row>
    <row r="1022" spans="1:4">
      <c r="A1022" s="1">
        <v>2457163.9161499999</v>
      </c>
      <c r="B1022" s="1" t="s">
        <v>1217</v>
      </c>
      <c r="C1022" s="1">
        <v>11.281579000000001</v>
      </c>
      <c r="D1022" s="1"/>
    </row>
    <row r="1023" spans="1:4">
      <c r="A1023" s="1">
        <v>2457179.5506099998</v>
      </c>
      <c r="B1023" s="1" t="s">
        <v>1218</v>
      </c>
      <c r="C1023" s="1">
        <v>11.305882</v>
      </c>
      <c r="D1023" s="1"/>
    </row>
    <row r="1024" spans="1:4">
      <c r="A1024" s="1">
        <v>2457194.2175099999</v>
      </c>
      <c r="B1024" s="1" t="s">
        <v>1219</v>
      </c>
      <c r="C1024" s="1">
        <v>11.240475999999999</v>
      </c>
      <c r="D1024" s="1"/>
    </row>
    <row r="1025" spans="1:4">
      <c r="A1025" s="1">
        <v>2457210.42955</v>
      </c>
      <c r="B1025" s="1" t="s">
        <v>1220</v>
      </c>
      <c r="C1025" s="1">
        <v>11.268750000000001</v>
      </c>
      <c r="D1025" s="1"/>
    </row>
    <row r="1026" spans="1:4">
      <c r="A1026" s="1">
        <v>2457224.2548500001</v>
      </c>
      <c r="B1026" s="1" t="s">
        <v>1221</v>
      </c>
      <c r="C1026" s="1">
        <v>11.360976000000001</v>
      </c>
      <c r="D1026" s="1"/>
    </row>
    <row r="1027" spans="1:4">
      <c r="A1027" s="1">
        <v>2457241.0496200002</v>
      </c>
      <c r="B1027" s="1" t="s">
        <v>1222</v>
      </c>
      <c r="C1027" s="1">
        <v>11.405263</v>
      </c>
      <c r="D1027" s="1"/>
    </row>
    <row r="1028" spans="1:4">
      <c r="A1028" s="1">
        <v>2457256.2371</v>
      </c>
      <c r="B1028" s="1" t="s">
        <v>1223</v>
      </c>
      <c r="C1028" s="1">
        <v>11.442308000000001</v>
      </c>
      <c r="D1028" s="1"/>
    </row>
    <row r="1029" spans="1:4">
      <c r="A1029" s="1">
        <v>2457273.2940099998</v>
      </c>
      <c r="B1029" s="1" t="s">
        <v>1224</v>
      </c>
      <c r="C1029" s="1">
        <v>11.455769</v>
      </c>
      <c r="D1029" s="1"/>
    </row>
    <row r="1030" spans="1:4">
      <c r="A1030" s="1">
        <v>2457285.9069300001</v>
      </c>
      <c r="B1030" s="1" t="s">
        <v>1225</v>
      </c>
      <c r="C1030" s="1">
        <v>11.461702000000001</v>
      </c>
      <c r="D1030" s="1"/>
    </row>
    <row r="1031" spans="1:4">
      <c r="A1031" s="1">
        <v>2457301.2669199998</v>
      </c>
      <c r="B1031" s="1" t="s">
        <v>1226</v>
      </c>
      <c r="C1031" s="1">
        <v>11.448077</v>
      </c>
      <c r="D1031" s="1"/>
    </row>
    <row r="1032" spans="1:4">
      <c r="A1032" s="1">
        <v>2457315.95634</v>
      </c>
      <c r="B1032" s="1" t="s">
        <v>1227</v>
      </c>
      <c r="C1032" s="1">
        <v>11.470833000000001</v>
      </c>
      <c r="D1032" s="1"/>
    </row>
    <row r="1033" spans="1:4">
      <c r="A1033" s="1">
        <v>2457332.3472600002</v>
      </c>
      <c r="B1033" s="1" t="s">
        <v>1228</v>
      </c>
      <c r="C1033" s="1">
        <v>11.382609</v>
      </c>
      <c r="D1033" s="1"/>
    </row>
    <row r="1034" spans="1:4">
      <c r="A1034" s="1">
        <v>2457347.9793799999</v>
      </c>
      <c r="B1034" s="1" t="s">
        <v>1229</v>
      </c>
      <c r="C1034" s="1">
        <v>11.309677000000001</v>
      </c>
      <c r="D1034" s="1"/>
    </row>
    <row r="1035" spans="1:4">
      <c r="A1035" s="1">
        <v>2457362.0867099999</v>
      </c>
      <c r="B1035" s="1" t="s">
        <v>1230</v>
      </c>
      <c r="C1035" s="1">
        <v>11.262857</v>
      </c>
      <c r="D1035" s="1"/>
    </row>
    <row r="1036" spans="1:4">
      <c r="A1036" s="1">
        <v>2457382.1869600001</v>
      </c>
      <c r="B1036" s="1" t="s">
        <v>1231</v>
      </c>
      <c r="C1036" s="1">
        <v>11.219355</v>
      </c>
      <c r="D1036" s="1"/>
    </row>
    <row r="1037" spans="1:4">
      <c r="A1037" s="1">
        <v>2457395.5700099999</v>
      </c>
      <c r="B1037" s="1" t="s">
        <v>1232</v>
      </c>
      <c r="C1037" s="1">
        <v>11.161538</v>
      </c>
      <c r="D1037" s="1"/>
    </row>
    <row r="1038" spans="1:4">
      <c r="A1038" s="1">
        <v>2457409.2030400001</v>
      </c>
      <c r="B1038" s="1" t="s">
        <v>1233</v>
      </c>
      <c r="C1038" s="1">
        <v>11.04</v>
      </c>
      <c r="D1038" s="1"/>
    </row>
    <row r="1039" spans="1:4">
      <c r="A1039" s="1">
        <v>2457429.09675</v>
      </c>
      <c r="B1039" s="1" t="s">
        <v>1234</v>
      </c>
      <c r="C1039" s="1">
        <v>11.1</v>
      </c>
      <c r="D1039" s="1"/>
    </row>
    <row r="1040" spans="1:4">
      <c r="A1040" s="1">
        <v>2457447.44833</v>
      </c>
      <c r="B1040" s="1" t="s">
        <v>1235</v>
      </c>
      <c r="C1040" s="1">
        <v>10.733333</v>
      </c>
      <c r="D1040" s="1"/>
    </row>
    <row r="1041" spans="1:4">
      <c r="A1041" s="1">
        <v>2457464.9</v>
      </c>
      <c r="B1041" s="1" t="s">
        <v>1236</v>
      </c>
      <c r="C1041" s="1">
        <v>10.8</v>
      </c>
      <c r="D1041" s="1"/>
    </row>
    <row r="1042" spans="1:4">
      <c r="A1042" s="1">
        <v>2457488.5751499999</v>
      </c>
      <c r="B1042" s="1" t="s">
        <v>1237</v>
      </c>
      <c r="C1042" s="1">
        <v>10.9375</v>
      </c>
      <c r="D1042" s="1"/>
    </row>
    <row r="1043" spans="1:4">
      <c r="A1043" s="1">
        <v>2457505.4288699999</v>
      </c>
      <c r="B1043" s="1" t="s">
        <v>1238</v>
      </c>
      <c r="C1043" s="1">
        <v>10.868421</v>
      </c>
      <c r="D1043" s="1"/>
    </row>
    <row r="1044" spans="1:4">
      <c r="A1044" s="1">
        <v>2457518.0918999999</v>
      </c>
      <c r="B1044" s="1" t="s">
        <v>115</v>
      </c>
      <c r="C1044" s="1">
        <v>10.923076999999999</v>
      </c>
      <c r="D1044" s="1"/>
    </row>
    <row r="1045" spans="1:4">
      <c r="A1045" s="1">
        <v>2457537.3018100001</v>
      </c>
      <c r="B1045" s="1" t="s">
        <v>1239</v>
      </c>
      <c r="C1045" s="1">
        <v>11.023077000000001</v>
      </c>
      <c r="D1045" s="1"/>
    </row>
    <row r="1046" spans="1:4">
      <c r="A1046" s="1">
        <v>2457549.82883</v>
      </c>
      <c r="B1046" s="1" t="s">
        <v>1240</v>
      </c>
      <c r="C1046" s="1">
        <v>11.065</v>
      </c>
      <c r="D1046" s="1"/>
    </row>
    <row r="1047" spans="1:4">
      <c r="A1047" s="1">
        <v>2457570.0226099999</v>
      </c>
      <c r="B1047" s="1" t="s">
        <v>1241</v>
      </c>
      <c r="C1047" s="1">
        <v>11.017143000000001</v>
      </c>
      <c r="D1047" s="1"/>
    </row>
    <row r="1048" spans="1:4">
      <c r="A1048" s="1">
        <v>2457583.24994</v>
      </c>
      <c r="B1048" s="1" t="s">
        <v>1242</v>
      </c>
      <c r="C1048" s="1">
        <v>10.951613</v>
      </c>
      <c r="D1048" s="1"/>
    </row>
    <row r="1049" spans="1:4">
      <c r="A1049" s="1">
        <v>2457600.2085199999</v>
      </c>
      <c r="B1049" s="1" t="s">
        <v>1243</v>
      </c>
      <c r="C1049" s="1">
        <v>11.021153999999999</v>
      </c>
      <c r="D1049" s="1"/>
    </row>
    <row r="1050" spans="1:4">
      <c r="A1050" s="1">
        <v>2457613.61564</v>
      </c>
      <c r="B1050" s="1" t="s">
        <v>1244</v>
      </c>
      <c r="C1050" s="1">
        <v>11.035714</v>
      </c>
      <c r="D1050" s="1"/>
    </row>
    <row r="1051" spans="1:4">
      <c r="A1051" s="1">
        <v>2457629.8147900002</v>
      </c>
      <c r="B1051" s="1" t="s">
        <v>130</v>
      </c>
      <c r="C1051" s="1">
        <v>11.13871</v>
      </c>
      <c r="D1051" s="1"/>
    </row>
    <row r="1052" spans="1:4">
      <c r="A1052" s="1">
        <v>2457643.7295200001</v>
      </c>
      <c r="B1052" s="1" t="s">
        <v>194</v>
      </c>
      <c r="C1052" s="1">
        <v>11.192308000000001</v>
      </c>
      <c r="D1052" s="1"/>
    </row>
    <row r="1053" spans="1:4">
      <c r="A1053" s="1">
        <v>2457661.5443099998</v>
      </c>
      <c r="B1053" s="1" t="s">
        <v>1245</v>
      </c>
      <c r="C1053" s="1">
        <v>11.156817999999999</v>
      </c>
      <c r="D1053" s="1"/>
    </row>
    <row r="1054" spans="1:4">
      <c r="A1054" s="1">
        <v>2457678.0227600001</v>
      </c>
      <c r="B1054" s="1" t="s">
        <v>1246</v>
      </c>
      <c r="C1054" s="1">
        <v>11.162963</v>
      </c>
      <c r="D1054" s="1"/>
    </row>
    <row r="1055" spans="1:4">
      <c r="A1055" s="1">
        <v>2457693.4032700001</v>
      </c>
      <c r="B1055" s="1" t="s">
        <v>1247</v>
      </c>
      <c r="C1055" s="1">
        <v>11.182143</v>
      </c>
      <c r="D1055" s="1"/>
    </row>
    <row r="1056" spans="1:4">
      <c r="A1056" s="1">
        <v>2457710.1774900001</v>
      </c>
      <c r="B1056" s="1" t="s">
        <v>1248</v>
      </c>
      <c r="C1056" s="1">
        <v>11.194737</v>
      </c>
      <c r="D1056" s="1"/>
    </row>
    <row r="1057" spans="1:4">
      <c r="A1057" s="1">
        <v>2457722.3409799999</v>
      </c>
      <c r="B1057" s="1" t="s">
        <v>1249</v>
      </c>
      <c r="C1057" s="1">
        <v>11.179167</v>
      </c>
      <c r="D1057" s="1"/>
    </row>
    <row r="1058" spans="1:4">
      <c r="A1058" s="1">
        <v>2457740.6907799998</v>
      </c>
      <c r="B1058" s="1" t="s">
        <v>1250</v>
      </c>
      <c r="C1058" s="1">
        <v>11.1</v>
      </c>
      <c r="D1058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A1164"/>
  <sheetViews>
    <sheetView showGridLines="0" topLeftCell="A626" workbookViewId="0">
      <selection activeCell="D649" sqref="D649"/>
    </sheetView>
  </sheetViews>
  <sheetFormatPr baseColWidth="10" defaultRowHeight="15"/>
  <cols>
    <col min="1" max="1" width="13.5703125" bestFit="1" customWidth="1"/>
    <col min="2" max="2" width="12" bestFit="1" customWidth="1"/>
    <col min="3" max="3" width="7.5703125" bestFit="1" customWidth="1"/>
    <col min="4" max="4" width="6.5703125" bestFit="1" customWidth="1"/>
    <col min="5" max="5" width="10" bestFit="1" customWidth="1"/>
    <col min="6" max="6" width="6.140625" bestFit="1" customWidth="1"/>
    <col min="7" max="7" width="11.42578125" customWidth="1"/>
    <col min="8" max="8" width="11.42578125" style="58"/>
    <col min="10" max="10" width="28.7109375" style="59" bestFit="1" customWidth="1"/>
    <col min="11" max="11" width="10.7109375" bestFit="1" customWidth="1"/>
    <col min="14" max="14" width="10.7109375" style="24" bestFit="1" customWidth="1"/>
  </cols>
  <sheetData>
    <row r="1" spans="1:27" ht="18" customHeight="1">
      <c r="A1" s="1">
        <v>2452254.2610999998</v>
      </c>
      <c r="B1" s="1" t="s">
        <v>1251</v>
      </c>
      <c r="C1" s="1">
        <v>11.05</v>
      </c>
      <c r="D1" s="1"/>
      <c r="E1" s="1"/>
      <c r="F1" s="1">
        <f t="shared" ref="F1:F64" si="0">+INT((A1-JD0)/P)</f>
        <v>11</v>
      </c>
      <c r="G1" s="1">
        <f t="shared" ref="G1:G64" si="1">+((A1-JD0)/P)-INT((A1-JD0)/P)</f>
        <v>0.20199238697560418</v>
      </c>
      <c r="H1" s="50">
        <f>+C1</f>
        <v>11.05</v>
      </c>
      <c r="J1" s="50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18" customHeight="1">
      <c r="A2" s="1">
        <v>2452264.3621</v>
      </c>
      <c r="B2" s="1" t="s">
        <v>1252</v>
      </c>
      <c r="C2" s="1">
        <v>10.61</v>
      </c>
      <c r="D2" s="1"/>
      <c r="E2" s="1"/>
      <c r="F2" s="1">
        <f t="shared" si="0"/>
        <v>11</v>
      </c>
      <c r="G2" s="1">
        <f t="shared" si="1"/>
        <v>0.21382302646993168</v>
      </c>
      <c r="H2" s="50">
        <f t="shared" ref="H2:H65" si="2">+C2</f>
        <v>10.61</v>
      </c>
      <c r="I2" s="1"/>
      <c r="J2" s="50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18" customHeight="1">
      <c r="A3" s="1">
        <v>2452513.7000000002</v>
      </c>
      <c r="B3" s="1" t="s">
        <v>1253</v>
      </c>
      <c r="C3" s="1">
        <v>11.2</v>
      </c>
      <c r="D3" s="1"/>
      <c r="E3" s="1"/>
      <c r="F3" s="1">
        <f t="shared" si="0"/>
        <v>11</v>
      </c>
      <c r="G3" s="1">
        <f t="shared" si="1"/>
        <v>0.5058561724059345</v>
      </c>
      <c r="H3" s="50">
        <f t="shared" si="2"/>
        <v>11.2</v>
      </c>
      <c r="I3" s="1"/>
      <c r="J3" s="50"/>
      <c r="K3" s="69"/>
      <c r="L3" s="90"/>
      <c r="M3" s="109"/>
      <c r="N3" s="109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18" customHeight="1">
      <c r="A4" s="1">
        <v>2452824</v>
      </c>
      <c r="B4" s="1" t="s">
        <v>1254</v>
      </c>
      <c r="C4" s="1">
        <v>11</v>
      </c>
      <c r="D4" s="1"/>
      <c r="E4" s="1"/>
      <c r="F4" s="1">
        <f t="shared" si="0"/>
        <v>11</v>
      </c>
      <c r="G4" s="1">
        <f t="shared" si="1"/>
        <v>0.86929023190442756</v>
      </c>
      <c r="H4" s="50">
        <f t="shared" si="2"/>
        <v>11</v>
      </c>
      <c r="I4" s="1"/>
      <c r="J4" s="50"/>
      <c r="K4" s="69"/>
      <c r="L4" s="63"/>
      <c r="M4" s="70"/>
      <c r="N4" s="62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18" customHeight="1">
      <c r="A5" s="1">
        <v>2452855.9</v>
      </c>
      <c r="B5" s="1" t="s">
        <v>1255</v>
      </c>
      <c r="C5" s="1">
        <v>11.5</v>
      </c>
      <c r="D5" s="1"/>
      <c r="E5" s="1"/>
      <c r="F5" s="1">
        <f t="shared" si="0"/>
        <v>11</v>
      </c>
      <c r="G5" s="1">
        <f t="shared" si="1"/>
        <v>0.90665261185278467</v>
      </c>
      <c r="H5" s="50">
        <f t="shared" si="2"/>
        <v>11.5</v>
      </c>
      <c r="I5" s="1"/>
      <c r="J5" s="50"/>
      <c r="K5" s="69"/>
      <c r="L5" s="64"/>
      <c r="M5" s="70"/>
      <c r="N5" s="62"/>
      <c r="O5" s="1"/>
      <c r="P5" s="1"/>
      <c r="Q5" s="60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8" customHeight="1">
      <c r="A6" s="1">
        <v>2452898.7000000002</v>
      </c>
      <c r="B6" s="1" t="s">
        <v>1256</v>
      </c>
      <c r="C6" s="1">
        <v>11.3</v>
      </c>
      <c r="D6" s="1"/>
      <c r="E6" s="1"/>
      <c r="F6" s="1">
        <f t="shared" si="0"/>
        <v>11</v>
      </c>
      <c r="G6" s="1">
        <f t="shared" si="1"/>
        <v>0.95678144764603701</v>
      </c>
      <c r="H6" s="50">
        <f t="shared" si="2"/>
        <v>11.3</v>
      </c>
      <c r="I6" s="1"/>
      <c r="J6" s="50"/>
      <c r="K6" s="69"/>
      <c r="L6" s="65"/>
      <c r="M6" s="70"/>
      <c r="N6" s="62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18" customHeight="1">
      <c r="A7" s="1">
        <v>2452914.7000000002</v>
      </c>
      <c r="B7" s="1" t="s">
        <v>1257</v>
      </c>
      <c r="C7" s="1">
        <v>11.3</v>
      </c>
      <c r="D7" s="1"/>
      <c r="E7" s="1"/>
      <c r="F7" s="1">
        <f t="shared" si="0"/>
        <v>11</v>
      </c>
      <c r="G7" s="1">
        <f t="shared" si="1"/>
        <v>0.97552119934432824</v>
      </c>
      <c r="H7" s="50">
        <f t="shared" si="2"/>
        <v>11.3</v>
      </c>
      <c r="I7" s="1"/>
      <c r="J7" s="50"/>
      <c r="K7" s="69"/>
      <c r="L7" s="66"/>
      <c r="M7" s="70"/>
      <c r="N7" s="62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18" customHeight="1">
      <c r="A8" s="1">
        <v>2452936.7000000002</v>
      </c>
      <c r="B8" s="1" t="s">
        <v>1258</v>
      </c>
      <c r="C8" s="1">
        <v>11.1</v>
      </c>
      <c r="D8" s="1"/>
      <c r="E8" s="1"/>
      <c r="F8" s="1">
        <f t="shared" si="0"/>
        <v>12</v>
      </c>
      <c r="G8" s="1">
        <f t="shared" si="1"/>
        <v>1.2883579294769021E-3</v>
      </c>
      <c r="H8" s="55">
        <f t="shared" si="2"/>
        <v>11.1</v>
      </c>
      <c r="I8" s="1"/>
      <c r="J8" s="50"/>
      <c r="K8" s="69"/>
      <c r="L8" s="67"/>
      <c r="M8" s="70"/>
      <c r="N8" s="62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18" customHeight="1">
      <c r="A9" s="1">
        <v>2453237.4319000002</v>
      </c>
      <c r="B9" s="1" t="s">
        <v>1259</v>
      </c>
      <c r="C9" s="1">
        <v>10.685</v>
      </c>
      <c r="D9" s="1"/>
      <c r="E9" s="1"/>
      <c r="F9" s="1">
        <f t="shared" si="0"/>
        <v>12</v>
      </c>
      <c r="G9" s="1">
        <f t="shared" si="1"/>
        <v>0.3535159287891787</v>
      </c>
      <c r="H9" s="55">
        <f t="shared" si="2"/>
        <v>10.685</v>
      </c>
      <c r="I9" s="1"/>
      <c r="J9" s="50"/>
      <c r="K9" s="69"/>
      <c r="L9" s="68"/>
      <c r="M9" s="70"/>
      <c r="N9" s="62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18" customHeight="1">
      <c r="A10" s="1">
        <v>2453303.2686999999</v>
      </c>
      <c r="B10" s="1" t="s">
        <v>976</v>
      </c>
      <c r="C10" s="1">
        <v>10.975</v>
      </c>
      <c r="D10" s="1"/>
      <c r="E10" s="1"/>
      <c r="F10" s="1">
        <f t="shared" si="0"/>
        <v>12</v>
      </c>
      <c r="G10" s="1">
        <f t="shared" si="1"/>
        <v>0.43062625907694851</v>
      </c>
      <c r="H10" s="55">
        <f t="shared" si="2"/>
        <v>10.975</v>
      </c>
      <c r="I10" s="1"/>
      <c r="J10" s="50"/>
      <c r="K10" s="69"/>
      <c r="L10" s="92"/>
      <c r="M10" s="70"/>
      <c r="N10" s="62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18" customHeight="1">
      <c r="A11" s="1">
        <v>2453329.5219000001</v>
      </c>
      <c r="B11" s="1" t="s">
        <v>1260</v>
      </c>
      <c r="C11" s="1">
        <v>10.87</v>
      </c>
      <c r="D11" s="1"/>
      <c r="E11" s="1"/>
      <c r="F11" s="1">
        <f t="shared" si="0"/>
        <v>12</v>
      </c>
      <c r="G11" s="1">
        <f t="shared" si="1"/>
        <v>0.46137491215747417</v>
      </c>
      <c r="H11" s="55">
        <f t="shared" si="2"/>
        <v>10.87</v>
      </c>
      <c r="I11" s="1"/>
      <c r="J11" s="50"/>
      <c r="K11" s="1"/>
      <c r="L11" s="1"/>
      <c r="M11" s="1"/>
      <c r="N11" s="57"/>
      <c r="O11" s="47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18" customHeight="1">
      <c r="A12" s="1">
        <v>2453487.8968400001</v>
      </c>
      <c r="B12" s="1" t="s">
        <v>1261</v>
      </c>
      <c r="C12" s="1">
        <v>10.795999999999999</v>
      </c>
      <c r="D12" s="1"/>
      <c r="E12" s="1"/>
      <c r="F12" s="1">
        <f t="shared" si="0"/>
        <v>12</v>
      </c>
      <c r="G12" s="1">
        <f t="shared" si="1"/>
        <v>0.64686910283445798</v>
      </c>
      <c r="H12" s="55">
        <f t="shared" si="2"/>
        <v>10.795999999999999</v>
      </c>
      <c r="I12" s="1"/>
      <c r="J12" s="50"/>
      <c r="K12" s="1"/>
      <c r="L12" s="1"/>
      <c r="M12" s="1"/>
      <c r="N12" s="57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18" customHeight="1">
      <c r="A13" s="1">
        <v>2453496.85947</v>
      </c>
      <c r="B13" s="1" t="s">
        <v>1262</v>
      </c>
      <c r="C13" s="1">
        <v>10.72</v>
      </c>
      <c r="D13" s="1"/>
      <c r="E13" s="1"/>
      <c r="F13" s="1">
        <f t="shared" si="0"/>
        <v>12</v>
      </c>
      <c r="G13" s="1">
        <f t="shared" si="1"/>
        <v>0.65736644413214584</v>
      </c>
      <c r="H13" s="55">
        <f t="shared" si="2"/>
        <v>10.72</v>
      </c>
      <c r="I13" s="1"/>
      <c r="J13" s="50"/>
      <c r="K13" s="1"/>
      <c r="N13" s="57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18" customHeight="1">
      <c r="A14" s="1">
        <v>2453503.8893599999</v>
      </c>
      <c r="B14" s="1" t="s">
        <v>1263</v>
      </c>
      <c r="C14" s="1">
        <v>10.771000000000001</v>
      </c>
      <c r="D14" s="1"/>
      <c r="E14" s="1"/>
      <c r="F14" s="1">
        <f t="shared" si="0"/>
        <v>12</v>
      </c>
      <c r="G14" s="1">
        <f t="shared" si="1"/>
        <v>0.66560009369865725</v>
      </c>
      <c r="H14" s="55">
        <f t="shared" si="2"/>
        <v>10.771000000000001</v>
      </c>
      <c r="I14" s="1"/>
      <c r="J14" s="50"/>
      <c r="K14" s="61"/>
      <c r="L14" s="48"/>
      <c r="N14" s="57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18" customHeight="1">
      <c r="A15" s="1">
        <v>2453510.8066699998</v>
      </c>
      <c r="B15" s="1" t="s">
        <v>1264</v>
      </c>
      <c r="C15" s="1">
        <v>10.836333</v>
      </c>
      <c r="D15" s="1"/>
      <c r="E15" s="1"/>
      <c r="F15" s="1">
        <f t="shared" si="0"/>
        <v>12</v>
      </c>
      <c r="G15" s="1">
        <f t="shared" si="1"/>
        <v>0.67370188568733447</v>
      </c>
      <c r="H15" s="55">
        <f t="shared" si="2"/>
        <v>10.836333</v>
      </c>
      <c r="I15" s="1"/>
      <c r="J15" s="50"/>
      <c r="K15" s="1"/>
      <c r="N15" s="57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18" customHeight="1">
      <c r="A16" s="1">
        <v>2453512.5007699998</v>
      </c>
      <c r="B16" s="1" t="s">
        <v>1265</v>
      </c>
      <c r="C16" s="1">
        <v>10.842333</v>
      </c>
      <c r="D16" s="1"/>
      <c r="E16" s="1"/>
      <c r="F16" s="1">
        <f t="shared" si="0"/>
        <v>12</v>
      </c>
      <c r="G16" s="1">
        <f t="shared" si="1"/>
        <v>0.67568607402179737</v>
      </c>
      <c r="H16" s="55">
        <f t="shared" si="2"/>
        <v>10.842333</v>
      </c>
      <c r="I16" s="1"/>
      <c r="J16" s="50"/>
      <c r="K16" s="1"/>
      <c r="L16" s="24"/>
      <c r="M16" s="24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1"/>
      <c r="Y16" s="1"/>
      <c r="Z16" s="1"/>
      <c r="AA16" s="1"/>
    </row>
    <row r="17" spans="1:27" ht="18" customHeight="1">
      <c r="A17" s="1">
        <v>2453521.3789300001</v>
      </c>
      <c r="B17" s="1" t="s">
        <v>1266</v>
      </c>
      <c r="C17" s="1">
        <v>10.86</v>
      </c>
      <c r="D17" s="1"/>
      <c r="E17" s="1"/>
      <c r="F17" s="1">
        <f t="shared" si="0"/>
        <v>12</v>
      </c>
      <c r="G17" s="1">
        <f t="shared" si="1"/>
        <v>0.68608448114326848</v>
      </c>
      <c r="H17" s="55">
        <f t="shared" si="2"/>
        <v>10.86</v>
      </c>
      <c r="I17" s="1"/>
      <c r="J17" s="50"/>
      <c r="K17" s="1"/>
      <c r="L17" s="24"/>
      <c r="M17" s="24"/>
      <c r="O17" s="24"/>
      <c r="P17" s="24"/>
      <c r="Q17" s="24"/>
      <c r="R17" s="24"/>
      <c r="S17" s="24"/>
      <c r="T17" s="24"/>
      <c r="U17" s="24"/>
      <c r="V17" s="24"/>
      <c r="W17" s="24"/>
      <c r="X17" s="1"/>
      <c r="Y17" s="1"/>
      <c r="Z17" s="1"/>
      <c r="AA17" s="1"/>
    </row>
    <row r="18" spans="1:27" ht="18" customHeight="1">
      <c r="A18" s="1">
        <v>2453527.3022099999</v>
      </c>
      <c r="B18" s="1" t="s">
        <v>1267</v>
      </c>
      <c r="C18" s="1">
        <v>10.8545</v>
      </c>
      <c r="D18" s="1"/>
      <c r="E18" s="1"/>
      <c r="F18" s="1">
        <f t="shared" si="0"/>
        <v>12</v>
      </c>
      <c r="G18" s="1">
        <f t="shared" si="1"/>
        <v>0.69302203092044756</v>
      </c>
      <c r="H18" s="55">
        <f t="shared" si="2"/>
        <v>10.8545</v>
      </c>
      <c r="I18" s="1"/>
      <c r="J18" s="50"/>
      <c r="K18" s="1"/>
      <c r="N18" s="57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18" customHeight="1">
      <c r="A19" s="1">
        <v>2453534.8775399998</v>
      </c>
      <c r="B19" s="1" t="s">
        <v>1268</v>
      </c>
      <c r="C19" s="1">
        <v>10.856999999999999</v>
      </c>
      <c r="D19" s="1"/>
      <c r="E19" s="1"/>
      <c r="F19" s="1">
        <f t="shared" si="0"/>
        <v>12</v>
      </c>
      <c r="G19" s="1">
        <f t="shared" si="1"/>
        <v>0.70189451862237462</v>
      </c>
      <c r="H19" s="55">
        <f t="shared" si="2"/>
        <v>10.856999999999999</v>
      </c>
      <c r="I19" s="1"/>
      <c r="J19" s="50"/>
      <c r="K19" s="1"/>
      <c r="N19" s="57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18" customHeight="1">
      <c r="A20" s="1">
        <v>2453536.7324399999</v>
      </c>
      <c r="B20" s="1" t="s">
        <v>1269</v>
      </c>
      <c r="C20" s="1">
        <v>10.843999999999999</v>
      </c>
      <c r="D20" s="1"/>
      <c r="E20" s="1"/>
      <c r="F20" s="1">
        <f t="shared" si="0"/>
        <v>12</v>
      </c>
      <c r="G20" s="1">
        <f t="shared" si="1"/>
        <v>0.70406704146162369</v>
      </c>
      <c r="H20" s="55">
        <f t="shared" si="2"/>
        <v>10.843999999999999</v>
      </c>
      <c r="I20" s="1"/>
      <c r="J20" s="50"/>
      <c r="K20" s="1"/>
      <c r="L20" s="1"/>
      <c r="M20" s="1"/>
      <c r="N20" s="57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18" customHeight="1">
      <c r="A21" s="1">
        <v>2453539.7226399998</v>
      </c>
      <c r="B21" s="1" t="s">
        <v>1270</v>
      </c>
      <c r="C21" s="1">
        <v>10.874000000000001</v>
      </c>
      <c r="D21" s="1"/>
      <c r="E21" s="1"/>
      <c r="F21" s="1">
        <f t="shared" si="0"/>
        <v>12</v>
      </c>
      <c r="G21" s="1">
        <f t="shared" si="1"/>
        <v>0.70756926680700261</v>
      </c>
      <c r="H21" s="55">
        <f t="shared" si="2"/>
        <v>10.874000000000001</v>
      </c>
      <c r="I21" s="1"/>
      <c r="J21" s="50"/>
      <c r="K21" s="1"/>
      <c r="L21" s="1"/>
      <c r="M21" s="1"/>
      <c r="N21" s="57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18" customHeight="1">
      <c r="A22" s="1">
        <v>2453562.8826000001</v>
      </c>
      <c r="B22" s="1" t="s">
        <v>1271</v>
      </c>
      <c r="C22" s="1">
        <v>11.1</v>
      </c>
      <c r="D22" s="1"/>
      <c r="E22" s="1"/>
      <c r="F22" s="1">
        <f t="shared" si="0"/>
        <v>12</v>
      </c>
      <c r="G22" s="1">
        <f t="shared" si="1"/>
        <v>0.73469501054126063</v>
      </c>
      <c r="H22" s="55">
        <f t="shared" si="2"/>
        <v>11.1</v>
      </c>
      <c r="I22" s="1"/>
      <c r="J22" s="50"/>
      <c r="K22" s="1"/>
      <c r="L22" s="1"/>
      <c r="M22" s="1"/>
      <c r="N22" s="57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18" customHeight="1">
      <c r="A23" s="1">
        <v>2453570.9446999999</v>
      </c>
      <c r="B23" s="1" t="s">
        <v>1272</v>
      </c>
      <c r="C23" s="1">
        <v>11.1</v>
      </c>
      <c r="D23" s="1"/>
      <c r="E23" s="1"/>
      <c r="F23" s="1">
        <f t="shared" si="0"/>
        <v>12</v>
      </c>
      <c r="G23" s="1">
        <f t="shared" si="1"/>
        <v>0.74413762005139006</v>
      </c>
      <c r="H23" s="55">
        <f t="shared" si="2"/>
        <v>11.1</v>
      </c>
      <c r="I23" s="1"/>
      <c r="J23" s="50"/>
      <c r="K23" s="1"/>
      <c r="L23" s="1"/>
      <c r="M23" s="1"/>
      <c r="N23" s="57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8" customHeight="1">
      <c r="A24" s="1">
        <v>2453582.943</v>
      </c>
      <c r="B24" s="1" t="s">
        <v>1273</v>
      </c>
      <c r="C24" s="1">
        <v>11.1</v>
      </c>
      <c r="D24" s="1"/>
      <c r="E24" s="1"/>
      <c r="F24" s="1">
        <f t="shared" si="0"/>
        <v>12</v>
      </c>
      <c r="G24" s="1">
        <f t="shared" si="1"/>
        <v>0.7581904427265993</v>
      </c>
      <c r="H24" s="55">
        <f t="shared" si="2"/>
        <v>11.1</v>
      </c>
      <c r="I24" s="1"/>
      <c r="J24" s="50"/>
      <c r="K24" s="1"/>
      <c r="L24" s="1"/>
      <c r="M24" s="1"/>
      <c r="N24" s="57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8" customHeight="1">
      <c r="A25" s="1">
        <v>2453625.8365000002</v>
      </c>
      <c r="B25" s="1" t="s">
        <v>1274</v>
      </c>
      <c r="C25" s="1">
        <v>11.3</v>
      </c>
      <c r="D25" s="1"/>
      <c r="E25" s="1"/>
      <c r="F25" s="1">
        <f t="shared" si="0"/>
        <v>12</v>
      </c>
      <c r="G25" s="1">
        <f t="shared" si="1"/>
        <v>0.80842878894379133</v>
      </c>
      <c r="H25" s="55">
        <f t="shared" si="2"/>
        <v>11.3</v>
      </c>
      <c r="I25" s="1"/>
      <c r="J25" s="50"/>
      <c r="K25" s="1"/>
      <c r="L25" s="1"/>
      <c r="M25" s="1"/>
      <c r="N25" s="57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8" customHeight="1">
      <c r="A26" s="1">
        <v>2453631.2572499998</v>
      </c>
      <c r="B26" s="1" t="s">
        <v>1275</v>
      </c>
      <c r="C26" s="1">
        <v>11.1</v>
      </c>
      <c r="D26" s="1"/>
      <c r="E26" s="1"/>
      <c r="F26" s="1">
        <f t="shared" si="0"/>
        <v>12</v>
      </c>
      <c r="G26" s="1">
        <f t="shared" si="1"/>
        <v>0.81477775825695886</v>
      </c>
      <c r="H26" s="55">
        <f t="shared" si="2"/>
        <v>11.1</v>
      </c>
      <c r="I26" s="1"/>
      <c r="J26" s="50"/>
      <c r="K26" s="1"/>
      <c r="L26" s="1"/>
      <c r="M26" s="1"/>
      <c r="N26" s="57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8" customHeight="1">
      <c r="A27" s="1">
        <v>2453651.32815</v>
      </c>
      <c r="B27" s="1" t="s">
        <v>1276</v>
      </c>
      <c r="C27" s="1">
        <v>10.984999999999999</v>
      </c>
      <c r="D27" s="1"/>
      <c r="E27" s="1"/>
      <c r="F27" s="1">
        <f t="shared" si="0"/>
        <v>12</v>
      </c>
      <c r="G27" s="1">
        <f t="shared" si="1"/>
        <v>0.83828548840472905</v>
      </c>
      <c r="H27" s="55">
        <f t="shared" si="2"/>
        <v>10.984999999999999</v>
      </c>
      <c r="I27" s="1"/>
      <c r="J27" s="50"/>
      <c r="K27" s="1"/>
      <c r="L27" s="1"/>
      <c r="M27" s="1"/>
      <c r="N27" s="57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8" customHeight="1">
      <c r="A28" s="1">
        <v>2453655.7790000001</v>
      </c>
      <c r="B28" s="1" t="s">
        <v>1277</v>
      </c>
      <c r="C28" s="1">
        <v>11.1</v>
      </c>
      <c r="D28" s="1"/>
      <c r="E28" s="1"/>
      <c r="F28" s="1">
        <f t="shared" si="0"/>
        <v>12</v>
      </c>
      <c r="G28" s="1">
        <f t="shared" si="1"/>
        <v>0.84349847739528805</v>
      </c>
      <c r="H28" s="55">
        <f t="shared" si="2"/>
        <v>11.1</v>
      </c>
      <c r="I28" s="1"/>
      <c r="J28" s="50"/>
      <c r="K28" s="1"/>
      <c r="L28" s="1"/>
      <c r="M28" s="1"/>
      <c r="N28" s="57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8" customHeight="1">
      <c r="A29" s="1">
        <v>2453671.7250999999</v>
      </c>
      <c r="B29" s="1" t="s">
        <v>1278</v>
      </c>
      <c r="C29" s="1">
        <v>11.1</v>
      </c>
      <c r="D29" s="1"/>
      <c r="E29" s="1"/>
      <c r="F29" s="1">
        <f t="shared" si="0"/>
        <v>12</v>
      </c>
      <c r="G29" s="1">
        <f t="shared" si="1"/>
        <v>0.8621750995548414</v>
      </c>
      <c r="H29" s="55">
        <f t="shared" si="2"/>
        <v>11.1</v>
      </c>
      <c r="I29" s="1"/>
      <c r="J29" s="50"/>
      <c r="K29" s="1"/>
      <c r="L29" s="1"/>
      <c r="M29" s="1"/>
      <c r="N29" s="57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8" customHeight="1">
      <c r="A30" s="1">
        <v>2453853.8390000002</v>
      </c>
      <c r="B30" s="1" t="s">
        <v>1279</v>
      </c>
      <c r="C30" s="1">
        <v>11.4</v>
      </c>
      <c r="D30" s="1"/>
      <c r="E30" s="1"/>
      <c r="F30" s="1">
        <f t="shared" si="0"/>
        <v>13</v>
      </c>
      <c r="G30" s="1">
        <f t="shared" si="1"/>
        <v>7.5473178730561585E-2</v>
      </c>
      <c r="H30" s="56">
        <f t="shared" si="2"/>
        <v>11.4</v>
      </c>
      <c r="I30" s="1"/>
      <c r="J30" s="50"/>
      <c r="K30" s="1"/>
      <c r="L30" s="1"/>
      <c r="M30" s="1"/>
      <c r="N30" s="57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8" customHeight="1">
      <c r="A31" s="1">
        <v>2453909.4861099999</v>
      </c>
      <c r="B31" s="1" t="s">
        <v>1280</v>
      </c>
      <c r="C31" s="1">
        <v>10.74</v>
      </c>
      <c r="D31" s="1"/>
      <c r="E31" s="1"/>
      <c r="F31" s="1">
        <f t="shared" si="0"/>
        <v>13</v>
      </c>
      <c r="G31" s="1">
        <f t="shared" si="1"/>
        <v>0.14064899273827614</v>
      </c>
      <c r="H31" s="56">
        <f t="shared" si="2"/>
        <v>10.74</v>
      </c>
      <c r="I31" s="1"/>
      <c r="J31" s="50"/>
      <c r="K31" s="1"/>
      <c r="L31" s="1"/>
      <c r="M31" s="1"/>
      <c r="N31" s="57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8" customHeight="1">
      <c r="A32" s="1">
        <v>2454008.7000000002</v>
      </c>
      <c r="B32" s="1" t="s">
        <v>1281</v>
      </c>
      <c r="C32" s="1">
        <v>11.2</v>
      </c>
      <c r="D32" s="1"/>
      <c r="E32" s="1"/>
      <c r="F32" s="1">
        <f t="shared" si="0"/>
        <v>13</v>
      </c>
      <c r="G32" s="1">
        <f t="shared" si="1"/>
        <v>0.25685172171490578</v>
      </c>
      <c r="H32" s="56">
        <f t="shared" si="2"/>
        <v>11.2</v>
      </c>
      <c r="I32" s="1"/>
      <c r="J32" s="50"/>
      <c r="K32" s="1"/>
      <c r="L32" s="1"/>
      <c r="M32" s="1"/>
      <c r="N32" s="57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8" customHeight="1">
      <c r="A33" s="1">
        <v>2454010.7895999998</v>
      </c>
      <c r="B33" s="1" t="s">
        <v>1282</v>
      </c>
      <c r="C33" s="1">
        <v>10.7</v>
      </c>
      <c r="D33" s="1"/>
      <c r="E33" s="1"/>
      <c r="F33" s="1">
        <f t="shared" si="0"/>
        <v>13</v>
      </c>
      <c r="G33" s="1">
        <f t="shared" si="1"/>
        <v>0.259299133286234</v>
      </c>
      <c r="H33" s="56">
        <f t="shared" si="2"/>
        <v>10.7</v>
      </c>
      <c r="I33" s="1"/>
      <c r="J33" s="50"/>
      <c r="K33" s="1"/>
      <c r="L33" s="1"/>
      <c r="M33" s="1"/>
      <c r="N33" s="57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8" customHeight="1">
      <c r="A34" s="1">
        <v>2454317.6671199999</v>
      </c>
      <c r="B34" s="1" t="s">
        <v>1283</v>
      </c>
      <c r="C34" s="1">
        <v>10.882</v>
      </c>
      <c r="D34" s="1"/>
      <c r="E34" s="1"/>
      <c r="F34" s="1">
        <f t="shared" si="0"/>
        <v>13</v>
      </c>
      <c r="G34" s="1">
        <f t="shared" si="1"/>
        <v>0.61872466619803568</v>
      </c>
      <c r="H34" s="56">
        <f t="shared" si="2"/>
        <v>10.882</v>
      </c>
      <c r="I34" s="1"/>
      <c r="J34" s="50"/>
      <c r="K34" s="1"/>
      <c r="L34" s="1"/>
      <c r="M34" s="1"/>
      <c r="N34" s="57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8" customHeight="1">
      <c r="A35" s="1">
        <v>2454321.74407</v>
      </c>
      <c r="B35" s="1" t="s">
        <v>1284</v>
      </c>
      <c r="C35" s="1">
        <v>10.885999999999999</v>
      </c>
      <c r="D35" s="1"/>
      <c r="E35" s="1"/>
      <c r="F35" s="1">
        <f t="shared" si="0"/>
        <v>13</v>
      </c>
      <c r="G35" s="1">
        <f t="shared" si="1"/>
        <v>0.62349973061608743</v>
      </c>
      <c r="H35" s="56">
        <f t="shared" si="2"/>
        <v>10.885999999999999</v>
      </c>
      <c r="I35" s="1"/>
      <c r="J35" s="50"/>
      <c r="K35" s="1"/>
      <c r="L35" s="1"/>
      <c r="M35" s="1"/>
      <c r="N35" s="57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8" customHeight="1">
      <c r="A36" s="1">
        <v>2454324.64628</v>
      </c>
      <c r="B36" s="1" t="s">
        <v>1285</v>
      </c>
      <c r="C36" s="1">
        <v>10.866</v>
      </c>
      <c r="D36" s="1"/>
      <c r="E36" s="1"/>
      <c r="F36" s="1">
        <f t="shared" si="0"/>
        <v>13</v>
      </c>
      <c r="G36" s="1">
        <f t="shared" si="1"/>
        <v>0.6268988990395723</v>
      </c>
      <c r="H36" s="56">
        <f t="shared" si="2"/>
        <v>10.866</v>
      </c>
      <c r="I36" s="1"/>
      <c r="J36" s="50"/>
      <c r="K36" s="1"/>
      <c r="L36" s="1"/>
      <c r="M36" s="1"/>
      <c r="N36" s="57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18" customHeight="1">
      <c r="A37" s="1">
        <v>2454328.7884900002</v>
      </c>
      <c r="B37" s="1" t="s">
        <v>1286</v>
      </c>
      <c r="C37" s="1">
        <v>10.8725</v>
      </c>
      <c r="D37" s="1"/>
      <c r="E37" s="1"/>
      <c r="F37" s="1">
        <f t="shared" si="0"/>
        <v>13</v>
      </c>
      <c r="G37" s="1">
        <f t="shared" si="1"/>
        <v>0.63175039821993551</v>
      </c>
      <c r="H37" s="56">
        <f t="shared" si="2"/>
        <v>10.8725</v>
      </c>
      <c r="I37" s="1"/>
      <c r="J37" s="50"/>
      <c r="K37" s="1"/>
      <c r="L37" s="1"/>
      <c r="M37" s="1"/>
      <c r="N37" s="57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8" customHeight="1">
      <c r="A38" s="1">
        <v>2454332.7689100001</v>
      </c>
      <c r="B38" s="1" t="s">
        <v>1287</v>
      </c>
      <c r="C38" s="1">
        <v>10.858000000000001</v>
      </c>
      <c r="D38" s="1"/>
      <c r="E38" s="1"/>
      <c r="F38" s="1">
        <f t="shared" si="0"/>
        <v>13</v>
      </c>
      <c r="G38" s="1">
        <f t="shared" si="1"/>
        <v>0.63641240337327432</v>
      </c>
      <c r="H38" s="56">
        <f t="shared" si="2"/>
        <v>10.858000000000001</v>
      </c>
      <c r="I38" s="1"/>
      <c r="J38" s="50"/>
      <c r="K38" s="1"/>
      <c r="L38" s="1"/>
      <c r="M38" s="1"/>
      <c r="N38" s="57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8" customHeight="1">
      <c r="A39" s="1">
        <v>2454356.8683000002</v>
      </c>
      <c r="B39" s="1" t="s">
        <v>1288</v>
      </c>
      <c r="C39" s="1">
        <v>11</v>
      </c>
      <c r="D39" s="1"/>
      <c r="E39" s="1"/>
      <c r="F39" s="1">
        <f t="shared" si="0"/>
        <v>13</v>
      </c>
      <c r="G39" s="1">
        <f t="shared" si="1"/>
        <v>0.66463843991591354</v>
      </c>
      <c r="H39" s="56">
        <f t="shared" si="2"/>
        <v>11</v>
      </c>
      <c r="I39" s="1"/>
      <c r="J39" s="50"/>
      <c r="K39" s="1"/>
      <c r="L39" s="1"/>
      <c r="M39" s="1"/>
      <c r="N39" s="57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8" customHeight="1">
      <c r="A40" s="1">
        <v>2454370.8245000001</v>
      </c>
      <c r="B40" s="1" t="s">
        <v>1289</v>
      </c>
      <c r="C40" s="1">
        <v>11</v>
      </c>
      <c r="D40" s="1"/>
      <c r="E40" s="1"/>
      <c r="F40" s="1">
        <f t="shared" si="0"/>
        <v>13</v>
      </c>
      <c r="G40" s="1">
        <f t="shared" si="1"/>
        <v>0.68098442258152403</v>
      </c>
      <c r="H40" s="56">
        <f t="shared" si="2"/>
        <v>11</v>
      </c>
      <c r="I40" s="1"/>
      <c r="J40" s="50"/>
      <c r="K40" s="1"/>
      <c r="L40" s="1"/>
      <c r="M40" s="1"/>
      <c r="N40" s="57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8" customHeight="1">
      <c r="A41" s="1">
        <v>2454390.7727000001</v>
      </c>
      <c r="B41" s="1" t="s">
        <v>1290</v>
      </c>
      <c r="C41" s="1">
        <v>11</v>
      </c>
      <c r="D41" s="1"/>
      <c r="E41" s="1"/>
      <c r="F41" s="1">
        <f t="shared" si="0"/>
        <v>13</v>
      </c>
      <c r="G41" s="1">
        <f t="shared" si="1"/>
        <v>0.70434844225824378</v>
      </c>
      <c r="H41" s="56">
        <f t="shared" si="2"/>
        <v>11</v>
      </c>
      <c r="I41" s="1"/>
      <c r="J41" s="50"/>
      <c r="K41" s="1"/>
      <c r="L41" s="1"/>
      <c r="M41" s="1"/>
      <c r="N41" s="57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8" customHeight="1">
      <c r="A42" s="1">
        <v>2454401.7429999998</v>
      </c>
      <c r="B42" s="1" t="s">
        <v>1291</v>
      </c>
      <c r="C42" s="1">
        <v>11.1</v>
      </c>
      <c r="D42" s="1"/>
      <c r="E42" s="1"/>
      <c r="F42" s="1">
        <f t="shared" si="0"/>
        <v>13</v>
      </c>
      <c r="G42" s="1">
        <f t="shared" si="1"/>
        <v>0.7171972358863723</v>
      </c>
      <c r="H42" s="56">
        <f t="shared" si="2"/>
        <v>11.1</v>
      </c>
      <c r="I42" s="1"/>
      <c r="J42" s="50"/>
      <c r="K42" s="1"/>
      <c r="L42" s="1"/>
      <c r="M42" s="1"/>
      <c r="N42" s="57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8" customHeight="1">
      <c r="A43" s="1">
        <v>2454526.0055300002</v>
      </c>
      <c r="B43" s="1" t="s">
        <v>1292</v>
      </c>
      <c r="C43" s="1">
        <v>11.2</v>
      </c>
      <c r="D43" s="1"/>
      <c r="E43" s="1"/>
      <c r="F43" s="1">
        <f t="shared" si="0"/>
        <v>13</v>
      </c>
      <c r="G43" s="1">
        <f t="shared" si="1"/>
        <v>0.86273779573694043</v>
      </c>
      <c r="H43" s="56">
        <f t="shared" si="2"/>
        <v>11.2</v>
      </c>
      <c r="I43" s="1"/>
      <c r="J43" s="50"/>
      <c r="K43" s="1"/>
      <c r="L43" s="1"/>
      <c r="M43" s="1"/>
      <c r="N43" s="57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8" customHeight="1">
      <c r="A44" s="1">
        <v>2454652.4986100001</v>
      </c>
      <c r="B44" s="1" t="s">
        <v>1059</v>
      </c>
      <c r="C44" s="1">
        <v>11.01</v>
      </c>
      <c r="D44" s="1"/>
      <c r="E44" s="1"/>
      <c r="F44" s="1">
        <f t="shared" si="0"/>
        <v>14</v>
      </c>
      <c r="G44" s="1">
        <f t="shared" si="1"/>
        <v>1.0890852658850037E-2</v>
      </c>
      <c r="H44" s="51">
        <f t="shared" si="2"/>
        <v>11.01</v>
      </c>
      <c r="I44" s="1"/>
      <c r="J44" s="50"/>
      <c r="K44" s="1"/>
      <c r="L44" s="1"/>
      <c r="M44" s="1"/>
      <c r="N44" s="57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>
        <v>5483</v>
      </c>
      <c r="AA44" s="1"/>
    </row>
    <row r="45" spans="1:27" ht="18" customHeight="1">
      <c r="A45" s="1">
        <v>2454666.4201400001</v>
      </c>
      <c r="B45" s="1" t="s">
        <v>1293</v>
      </c>
      <c r="C45" s="1">
        <v>11.05</v>
      </c>
      <c r="D45" s="1"/>
      <c r="E45" s="1"/>
      <c r="F45" s="1">
        <f t="shared" si="0"/>
        <v>14</v>
      </c>
      <c r="G45" s="1">
        <f t="shared" si="1"/>
        <v>2.7196228625042451E-2</v>
      </c>
      <c r="H45" s="51">
        <f t="shared" si="2"/>
        <v>11.05</v>
      </c>
      <c r="I45" s="1"/>
      <c r="J45" s="50"/>
      <c r="K45" s="1"/>
      <c r="L45" s="1"/>
      <c r="M45" s="1"/>
      <c r="N45" s="57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8" customHeight="1">
      <c r="A46" s="1">
        <v>2454677.4340300001</v>
      </c>
      <c r="B46" s="1" t="s">
        <v>1294</v>
      </c>
      <c r="C46" s="1">
        <v>10.99</v>
      </c>
      <c r="D46" s="1"/>
      <c r="E46" s="1"/>
      <c r="F46" s="1">
        <f t="shared" si="0"/>
        <v>14</v>
      </c>
      <c r="G46" s="1">
        <f t="shared" si="1"/>
        <v>4.0096076364630306E-2</v>
      </c>
      <c r="H46" s="51">
        <f t="shared" si="2"/>
        <v>10.99</v>
      </c>
      <c r="I46" s="1"/>
      <c r="J46" s="50"/>
      <c r="K46" s="1"/>
      <c r="L46" s="1"/>
      <c r="M46" s="1"/>
      <c r="N46" s="57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>
        <v>7295</v>
      </c>
      <c r="AA46" s="1">
        <f>(Z46-Z44)/2</f>
        <v>906</v>
      </c>
    </row>
    <row r="47" spans="1:27" ht="18" customHeight="1">
      <c r="A47" s="1">
        <v>2454704.4700000002</v>
      </c>
      <c r="B47" s="1" t="s">
        <v>1295</v>
      </c>
      <c r="C47" s="1">
        <v>10</v>
      </c>
      <c r="D47" s="1"/>
      <c r="E47" s="1"/>
      <c r="F47" s="1">
        <f t="shared" si="0"/>
        <v>14</v>
      </c>
      <c r="G47" s="1">
        <f t="shared" si="1"/>
        <v>7.176153665987961E-2</v>
      </c>
      <c r="H47" s="51">
        <f t="shared" si="2"/>
        <v>10</v>
      </c>
      <c r="I47" s="1"/>
      <c r="J47" s="50"/>
      <c r="K47" s="1"/>
      <c r="L47" s="1"/>
      <c r="M47" s="1"/>
      <c r="N47" s="57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>
        <v>8087</v>
      </c>
      <c r="AA47" s="1">
        <f>+Z47-Z46</f>
        <v>792</v>
      </c>
    </row>
    <row r="48" spans="1:27" ht="18" customHeight="1">
      <c r="A48" s="1">
        <v>2454705.48</v>
      </c>
      <c r="B48" s="1" t="s">
        <v>1296</v>
      </c>
      <c r="C48" s="1">
        <v>9.9</v>
      </c>
      <c r="D48" s="1"/>
      <c r="E48" s="1"/>
      <c r="F48" s="1">
        <f t="shared" si="0"/>
        <v>14</v>
      </c>
      <c r="G48" s="1">
        <f t="shared" si="1"/>
        <v>7.2944483485573031E-2</v>
      </c>
      <c r="H48" s="51">
        <f t="shared" si="2"/>
        <v>9.9</v>
      </c>
      <c r="I48" s="1"/>
      <c r="J48" s="50"/>
      <c r="K48" s="1"/>
      <c r="L48" s="1"/>
      <c r="M48" s="1"/>
      <c r="N48" s="5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8" customHeight="1">
      <c r="A49" s="1">
        <v>2454709.5499999998</v>
      </c>
      <c r="B49" s="1" t="s">
        <v>1297</v>
      </c>
      <c r="C49" s="1">
        <v>9.8000000000000007</v>
      </c>
      <c r="D49" s="1"/>
      <c r="E49" s="1"/>
      <c r="F49" s="1">
        <f t="shared" si="0"/>
        <v>14</v>
      </c>
      <c r="G49" s="1">
        <f t="shared" si="1"/>
        <v>7.7711407823628065E-2</v>
      </c>
      <c r="H49" s="51">
        <f t="shared" si="2"/>
        <v>9.8000000000000007</v>
      </c>
      <c r="I49" s="1"/>
      <c r="J49" s="50"/>
      <c r="K49" s="1"/>
      <c r="L49" s="1"/>
      <c r="M49" s="1"/>
      <c r="N49" s="57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8" customHeight="1">
      <c r="A50" s="1">
        <v>2454710.5141599998</v>
      </c>
      <c r="B50" s="1" t="s">
        <v>1298</v>
      </c>
      <c r="C50" s="1">
        <v>9.9199129999999993</v>
      </c>
      <c r="D50" s="1"/>
      <c r="E50" s="1"/>
      <c r="F50" s="1">
        <f t="shared" si="0"/>
        <v>14</v>
      </c>
      <c r="G50" s="1">
        <f t="shared" si="1"/>
        <v>7.884066526093747E-2</v>
      </c>
      <c r="H50" s="51">
        <f t="shared" si="2"/>
        <v>9.9199129999999993</v>
      </c>
      <c r="I50" s="1"/>
      <c r="J50" s="50"/>
      <c r="K50" s="1"/>
      <c r="L50" s="1"/>
      <c r="M50" s="1"/>
      <c r="N50" s="57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8" customHeight="1">
      <c r="A51" s="1">
        <v>2454711.3267199998</v>
      </c>
      <c r="B51" s="1" t="s">
        <v>1298</v>
      </c>
      <c r="C51" s="1">
        <v>9.6851109999999991</v>
      </c>
      <c r="D51" s="1"/>
      <c r="E51" s="1"/>
      <c r="F51" s="1">
        <f t="shared" si="0"/>
        <v>14</v>
      </c>
      <c r="G51" s="1">
        <f t="shared" si="1"/>
        <v>7.9792363550925671E-2</v>
      </c>
      <c r="H51" s="51">
        <f t="shared" si="2"/>
        <v>9.6851109999999991</v>
      </c>
      <c r="I51" s="1"/>
      <c r="J51" s="50"/>
      <c r="K51" s="1"/>
      <c r="L51" s="1"/>
      <c r="M51" s="1"/>
      <c r="N51" s="57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8" customHeight="1">
      <c r="A52" s="1">
        <v>2454712.27819</v>
      </c>
      <c r="B52" s="1" t="s">
        <v>1299</v>
      </c>
      <c r="C52" s="1">
        <v>9.6965020000000006</v>
      </c>
      <c r="D52" s="1"/>
      <c r="E52" s="1"/>
      <c r="F52" s="1">
        <f t="shared" si="0"/>
        <v>14</v>
      </c>
      <c r="G52" s="1">
        <f t="shared" si="1"/>
        <v>8.0906758022937453E-2</v>
      </c>
      <c r="H52" s="51">
        <f t="shared" si="2"/>
        <v>9.6965020000000006</v>
      </c>
      <c r="I52" s="1"/>
      <c r="J52" s="50"/>
      <c r="K52" s="1"/>
      <c r="L52" s="1"/>
      <c r="M52" s="1"/>
      <c r="N52" s="57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8" customHeight="1">
      <c r="A53" s="1">
        <v>2454713.5417800001</v>
      </c>
      <c r="B53" s="1" t="s">
        <v>1063</v>
      </c>
      <c r="C53" s="1">
        <v>9.6249939999999992</v>
      </c>
      <c r="D53" s="1"/>
      <c r="E53" s="1"/>
      <c r="F53" s="1">
        <f t="shared" si="0"/>
        <v>14</v>
      </c>
      <c r="G53" s="1">
        <f t="shared" si="1"/>
        <v>8.2386718201085785E-2</v>
      </c>
      <c r="H53" s="51">
        <f t="shared" si="2"/>
        <v>9.6249939999999992</v>
      </c>
      <c r="I53" s="1"/>
      <c r="J53" s="50"/>
      <c r="K53" s="1"/>
      <c r="L53" s="1"/>
      <c r="M53" s="1"/>
      <c r="N53" s="5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8" customHeight="1">
      <c r="A54" s="1">
        <v>2454714.3431899999</v>
      </c>
      <c r="B54" s="1" t="s">
        <v>1063</v>
      </c>
      <c r="C54" s="1">
        <v>9.6805269999999997</v>
      </c>
      <c r="D54" s="1"/>
      <c r="E54" s="1"/>
      <c r="F54" s="1">
        <f t="shared" si="0"/>
        <v>14</v>
      </c>
      <c r="G54" s="1">
        <f t="shared" si="1"/>
        <v>8.3325357226431862E-2</v>
      </c>
      <c r="H54" s="51">
        <f t="shared" si="2"/>
        <v>9.6805269999999997</v>
      </c>
      <c r="I54" s="1"/>
      <c r="J54" s="50"/>
      <c r="K54" s="1"/>
      <c r="L54" s="1"/>
      <c r="M54" s="1"/>
      <c r="N54" s="57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8" customHeight="1">
      <c r="A55" s="1">
        <v>2454715.6443500002</v>
      </c>
      <c r="B55" s="1" t="s">
        <v>1300</v>
      </c>
      <c r="C55" s="1">
        <v>9.6053289999999993</v>
      </c>
      <c r="D55" s="1"/>
      <c r="E55" s="1"/>
      <c r="F55" s="1">
        <f t="shared" si="0"/>
        <v>14</v>
      </c>
      <c r="G55" s="1">
        <f t="shared" si="1"/>
        <v>8.4849320684226015E-2</v>
      </c>
      <c r="H55" s="51">
        <f t="shared" si="2"/>
        <v>9.6053289999999993</v>
      </c>
      <c r="I55" s="1"/>
      <c r="J55" s="50"/>
      <c r="K55" s="1"/>
      <c r="L55" s="1"/>
      <c r="M55" s="1"/>
      <c r="N55" s="57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8" customHeight="1">
      <c r="A56" s="1">
        <v>2454716.7550900001</v>
      </c>
      <c r="B56" s="1" t="s">
        <v>1301</v>
      </c>
      <c r="C56" s="1">
        <v>9.5685000000000002</v>
      </c>
      <c r="D56" s="1"/>
      <c r="E56" s="1"/>
      <c r="F56" s="1">
        <f t="shared" si="0"/>
        <v>14</v>
      </c>
      <c r="G56" s="1">
        <f t="shared" si="1"/>
        <v>8.6150257671713248E-2</v>
      </c>
      <c r="H56" s="51">
        <f t="shared" si="2"/>
        <v>9.5685000000000002</v>
      </c>
      <c r="I56" s="1"/>
      <c r="J56" s="50"/>
      <c r="K56" s="1"/>
      <c r="L56" s="1"/>
      <c r="M56" s="1"/>
      <c r="N56" s="57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8" customHeight="1">
      <c r="A57" s="1">
        <v>2454718.37372</v>
      </c>
      <c r="B57" s="1" t="s">
        <v>1302</v>
      </c>
      <c r="C57" s="1">
        <v>9.6180000000000003</v>
      </c>
      <c r="D57" s="1"/>
      <c r="E57" s="1"/>
      <c r="F57" s="1">
        <f t="shared" si="0"/>
        <v>14</v>
      </c>
      <c r="G57" s="1">
        <f t="shared" si="1"/>
        <v>8.8046052939837693E-2</v>
      </c>
      <c r="H57" s="51">
        <f t="shared" si="2"/>
        <v>9.6180000000000003</v>
      </c>
      <c r="I57" s="1"/>
      <c r="J57" s="50"/>
      <c r="K57" s="1"/>
      <c r="L57" s="1"/>
      <c r="M57" s="1"/>
      <c r="N57" s="57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8" customHeight="1">
      <c r="A58" s="1">
        <v>2454719.3183200001</v>
      </c>
      <c r="B58" s="1" t="s">
        <v>1303</v>
      </c>
      <c r="C58" s="1">
        <v>9.8718310000000002</v>
      </c>
      <c r="D58" s="1"/>
      <c r="E58" s="1"/>
      <c r="F58" s="1">
        <f t="shared" si="0"/>
        <v>14</v>
      </c>
      <c r="G58" s="1">
        <f t="shared" si="1"/>
        <v>8.9152401030778705E-2</v>
      </c>
      <c r="H58" s="51">
        <f t="shared" si="2"/>
        <v>9.8718310000000002</v>
      </c>
      <c r="I58" s="1"/>
      <c r="J58" s="50"/>
      <c r="K58" s="1"/>
      <c r="L58" s="1"/>
      <c r="M58" s="1"/>
      <c r="N58" s="5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8" customHeight="1">
      <c r="A59" s="1">
        <v>2454719.84614</v>
      </c>
      <c r="B59" s="1" t="s">
        <v>1304</v>
      </c>
      <c r="C59" s="1">
        <v>9.6732619999999994</v>
      </c>
      <c r="D59" s="1"/>
      <c r="E59" s="1"/>
      <c r="F59" s="1">
        <f t="shared" si="0"/>
        <v>14</v>
      </c>
      <c r="G59" s="1">
        <f t="shared" si="1"/>
        <v>8.9770602014567658E-2</v>
      </c>
      <c r="H59" s="51">
        <f t="shared" si="2"/>
        <v>9.6732619999999994</v>
      </c>
      <c r="I59" s="1"/>
      <c r="J59" s="50"/>
      <c r="K59" s="1"/>
      <c r="L59" s="1"/>
      <c r="M59" s="1"/>
      <c r="N59" s="57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8" customHeight="1">
      <c r="A60" s="1">
        <v>2454721.6959199999</v>
      </c>
      <c r="B60" s="1" t="s">
        <v>1305</v>
      </c>
      <c r="C60" s="1">
        <v>9.5482899999999997</v>
      </c>
      <c r="D60" s="1"/>
      <c r="E60" s="1"/>
      <c r="F60" s="1">
        <f t="shared" si="0"/>
        <v>14</v>
      </c>
      <c r="G60" s="1">
        <f t="shared" si="1"/>
        <v>9.1937128132880019E-2</v>
      </c>
      <c r="H60" s="51">
        <f t="shared" si="2"/>
        <v>9.5482899999999997</v>
      </c>
      <c r="I60" s="1"/>
      <c r="J60" s="50"/>
      <c r="K60" s="1"/>
      <c r="L60" s="1"/>
      <c r="M60" s="1"/>
      <c r="N60" s="57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8" customHeight="1">
      <c r="A61" s="1">
        <v>2454723.6776800002</v>
      </c>
      <c r="B61" s="1" t="s">
        <v>1306</v>
      </c>
      <c r="C61" s="1">
        <v>9.5175999999999998</v>
      </c>
      <c r="D61" s="1"/>
      <c r="E61" s="1"/>
      <c r="F61" s="1">
        <f t="shared" si="0"/>
        <v>14</v>
      </c>
      <c r="G61" s="1">
        <f t="shared" si="1"/>
        <v>9.4258233778633738E-2</v>
      </c>
      <c r="H61" s="51">
        <f t="shared" si="2"/>
        <v>9.5175999999999998</v>
      </c>
      <c r="I61" s="1"/>
      <c r="J61" s="50"/>
      <c r="K61" s="1"/>
      <c r="L61" s="1"/>
      <c r="M61" s="1"/>
      <c r="N61" s="57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8" customHeight="1">
      <c r="A62" s="1">
        <v>2454724.4005900002</v>
      </c>
      <c r="B62" s="1" t="s">
        <v>1306</v>
      </c>
      <c r="C62" s="1">
        <v>9.5618569999999998</v>
      </c>
      <c r="D62" s="1"/>
      <c r="E62" s="1"/>
      <c r="F62" s="1">
        <f t="shared" si="0"/>
        <v>14</v>
      </c>
      <c r="G62" s="1">
        <f t="shared" si="1"/>
        <v>9.5104930897409901E-2</v>
      </c>
      <c r="H62" s="51">
        <f t="shared" si="2"/>
        <v>9.5618569999999998</v>
      </c>
      <c r="I62" s="1"/>
      <c r="J62" s="50"/>
      <c r="K62" s="1"/>
      <c r="L62" s="1"/>
      <c r="M62" s="1"/>
      <c r="N62" s="57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8" customHeight="1">
      <c r="A63" s="1">
        <v>2454725.6848800001</v>
      </c>
      <c r="B63" s="1" t="s">
        <v>1307</v>
      </c>
      <c r="C63" s="1">
        <v>9.5804620000000007</v>
      </c>
      <c r="D63" s="1"/>
      <c r="E63" s="1"/>
      <c r="F63" s="1">
        <f t="shared" si="0"/>
        <v>14</v>
      </c>
      <c r="G63" s="1">
        <f t="shared" si="1"/>
        <v>9.66091356290395E-2</v>
      </c>
      <c r="H63" s="51">
        <f t="shared" si="2"/>
        <v>9.5804620000000007</v>
      </c>
      <c r="I63" s="1"/>
      <c r="J63" s="50"/>
      <c r="K63" s="1"/>
      <c r="L63" s="1"/>
      <c r="M63" s="1"/>
      <c r="N63" s="5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8" customHeight="1">
      <c r="A64" s="1">
        <v>2454726.8018899998</v>
      </c>
      <c r="B64" s="1" t="s">
        <v>1308</v>
      </c>
      <c r="C64" s="1">
        <v>9.5381429999999998</v>
      </c>
      <c r="D64" s="1"/>
      <c r="E64" s="1"/>
      <c r="F64" s="1">
        <f t="shared" si="0"/>
        <v>14</v>
      </c>
      <c r="G64" s="1">
        <f t="shared" si="1"/>
        <v>9.7917416256464662E-2</v>
      </c>
      <c r="H64" s="51">
        <f t="shared" si="2"/>
        <v>9.5381429999999998</v>
      </c>
      <c r="I64" s="1"/>
      <c r="J64" s="50"/>
      <c r="K64" s="1"/>
      <c r="L64" s="1"/>
      <c r="M64" s="1"/>
      <c r="N64" s="57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8" customHeight="1">
      <c r="A65" s="1">
        <v>2454727.7646499998</v>
      </c>
      <c r="B65" s="1" t="s">
        <v>1309</v>
      </c>
      <c r="C65" s="1">
        <v>9.5375619999999994</v>
      </c>
      <c r="D65" s="1"/>
      <c r="E65" s="1"/>
      <c r="F65" s="1">
        <f t="shared" ref="F65:F128" si="3">+INT((A65-JD0)/P)</f>
        <v>14</v>
      </c>
      <c r="G65" s="1">
        <f t="shared" ref="G65:G128" si="4">+((A65-JD0)/P)-INT((A65-JD0)/P)</f>
        <v>9.9045033965559526E-2</v>
      </c>
      <c r="H65" s="51">
        <f t="shared" si="2"/>
        <v>9.5375619999999994</v>
      </c>
      <c r="I65" s="1"/>
      <c r="J65" s="50"/>
      <c r="K65" s="1"/>
      <c r="L65" s="1"/>
      <c r="M65" s="1"/>
      <c r="N65" s="57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8" customHeight="1">
      <c r="A66" s="1">
        <v>2454728.8686600002</v>
      </c>
      <c r="B66" s="1" t="s">
        <v>1310</v>
      </c>
      <c r="C66" s="1">
        <v>9.5631199999999996</v>
      </c>
      <c r="D66" s="1"/>
      <c r="E66" s="1"/>
      <c r="F66" s="1">
        <f t="shared" si="3"/>
        <v>14</v>
      </c>
      <c r="G66" s="1">
        <f t="shared" si="4"/>
        <v>0.10033808854550585</v>
      </c>
      <c r="H66" s="51">
        <f t="shared" ref="H66:H129" si="5">+C66</f>
        <v>9.5631199999999996</v>
      </c>
      <c r="I66" s="1"/>
      <c r="J66" s="50"/>
      <c r="K66" s="1"/>
      <c r="L66" s="1"/>
      <c r="M66" s="1"/>
      <c r="N66" s="57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8" customHeight="1">
      <c r="A67" s="1">
        <v>2454729.7244600002</v>
      </c>
      <c r="B67" s="1" t="s">
        <v>1311</v>
      </c>
      <c r="C67" s="1">
        <v>9.5613159999999997</v>
      </c>
      <c r="D67" s="1"/>
      <c r="E67" s="1"/>
      <c r="F67" s="1">
        <f t="shared" si="3"/>
        <v>14</v>
      </c>
      <c r="G67" s="1">
        <f t="shared" si="4"/>
        <v>0.10134043101449208</v>
      </c>
      <c r="H67" s="51">
        <f t="shared" si="5"/>
        <v>9.5613159999999997</v>
      </c>
      <c r="I67" s="1"/>
      <c r="J67" s="50"/>
      <c r="K67" s="1"/>
      <c r="L67" s="1"/>
      <c r="M67" s="1"/>
      <c r="N67" s="57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8" customHeight="1">
      <c r="A68" s="1">
        <v>2454730.88118</v>
      </c>
      <c r="B68" s="1" t="s">
        <v>1312</v>
      </c>
      <c r="C68" s="1">
        <v>9.6277000000000008</v>
      </c>
      <c r="D68" s="1"/>
      <c r="E68" s="1"/>
      <c r="F68" s="1">
        <f t="shared" si="3"/>
        <v>14</v>
      </c>
      <c r="G68" s="1">
        <f t="shared" si="4"/>
        <v>0.10269522136334786</v>
      </c>
      <c r="H68" s="51">
        <f t="shared" si="5"/>
        <v>9.6277000000000008</v>
      </c>
      <c r="I68" s="1"/>
      <c r="J68" s="50"/>
      <c r="K68" s="1"/>
      <c r="L68" s="1"/>
      <c r="M68" s="1"/>
      <c r="N68" s="57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8" customHeight="1">
      <c r="A69" s="1">
        <v>2454731.94777</v>
      </c>
      <c r="B69" s="1" t="s">
        <v>1064</v>
      </c>
      <c r="C69" s="1">
        <v>9.5438430000000007</v>
      </c>
      <c r="D69" s="1"/>
      <c r="E69" s="1"/>
      <c r="F69" s="1">
        <f t="shared" si="3"/>
        <v>14</v>
      </c>
      <c r="G69" s="1">
        <f t="shared" si="4"/>
        <v>0.10394444834852479</v>
      </c>
      <c r="H69" s="51">
        <f t="shared" si="5"/>
        <v>9.5438430000000007</v>
      </c>
      <c r="I69" s="1"/>
      <c r="J69" s="50"/>
      <c r="K69" s="1"/>
      <c r="L69" s="1"/>
      <c r="M69" s="1"/>
      <c r="N69" s="57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8" customHeight="1">
      <c r="A70" s="1">
        <v>2454733.0084099998</v>
      </c>
      <c r="B70" s="1" t="s">
        <v>1313</v>
      </c>
      <c r="C70" s="1">
        <v>9.5688499999999994</v>
      </c>
      <c r="D70" s="1"/>
      <c r="E70" s="1"/>
      <c r="F70" s="1">
        <f t="shared" si="3"/>
        <v>14</v>
      </c>
      <c r="G70" s="1">
        <f t="shared" si="4"/>
        <v>0.10518670648837869</v>
      </c>
      <c r="H70" s="51">
        <f t="shared" si="5"/>
        <v>9.5688499999999994</v>
      </c>
      <c r="I70" s="1"/>
      <c r="J70" s="50"/>
      <c r="K70" s="1"/>
      <c r="L70" s="1"/>
      <c r="M70" s="1"/>
      <c r="N70" s="57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8" customHeight="1">
      <c r="A71" s="1">
        <v>2454734.2957000001</v>
      </c>
      <c r="B71" s="1" t="s">
        <v>1314</v>
      </c>
      <c r="C71" s="1">
        <v>9.5765779999999996</v>
      </c>
      <c r="D71" s="1"/>
      <c r="E71" s="1"/>
      <c r="F71" s="1">
        <f t="shared" si="3"/>
        <v>14</v>
      </c>
      <c r="G71" s="1">
        <f t="shared" si="4"/>
        <v>0.10669442492402759</v>
      </c>
      <c r="H71" s="51">
        <f t="shared" si="5"/>
        <v>9.5765779999999996</v>
      </c>
      <c r="I71" s="1"/>
      <c r="J71" s="50"/>
      <c r="K71" s="1"/>
      <c r="L71" s="1"/>
      <c r="M71" s="1"/>
      <c r="N71" s="57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8" customHeight="1">
      <c r="A72" s="1">
        <v>2454734.9011499998</v>
      </c>
      <c r="B72" s="1" t="s">
        <v>1315</v>
      </c>
      <c r="C72" s="1">
        <v>9.5406049999999993</v>
      </c>
      <c r="D72" s="1"/>
      <c r="E72" s="1"/>
      <c r="F72" s="1">
        <f t="shared" si="3"/>
        <v>14</v>
      </c>
      <c r="G72" s="1">
        <f t="shared" si="4"/>
        <v>0.1074035488402636</v>
      </c>
      <c r="H72" s="51">
        <f t="shared" si="5"/>
        <v>9.5406049999999993</v>
      </c>
      <c r="I72" s="1"/>
      <c r="J72" s="50"/>
      <c r="K72" s="1"/>
      <c r="L72" s="1"/>
      <c r="M72" s="1"/>
      <c r="N72" s="57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8" customHeight="1">
      <c r="A73" s="1">
        <v>2454735.74046</v>
      </c>
      <c r="B73" s="1" t="s">
        <v>1316</v>
      </c>
      <c r="C73" s="1">
        <v>9.5505709999999997</v>
      </c>
      <c r="D73" s="1"/>
      <c r="E73" s="1"/>
      <c r="F73" s="1">
        <f t="shared" si="3"/>
        <v>14</v>
      </c>
      <c r="G73" s="1">
        <f t="shared" si="4"/>
        <v>0.10838657765284765</v>
      </c>
      <c r="H73" s="51">
        <f t="shared" si="5"/>
        <v>9.5505709999999997</v>
      </c>
      <c r="I73" s="1"/>
      <c r="J73" s="50"/>
      <c r="K73" s="1"/>
      <c r="L73" s="1"/>
      <c r="M73" s="1"/>
      <c r="N73" s="57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8" customHeight="1">
      <c r="A74" s="1">
        <v>2454737.3801500001</v>
      </c>
      <c r="B74" s="1" t="s">
        <v>1317</v>
      </c>
      <c r="C74" s="1">
        <v>9.5902499999999993</v>
      </c>
      <c r="D74" s="1"/>
      <c r="E74" s="1"/>
      <c r="F74" s="1">
        <f t="shared" si="3"/>
        <v>14</v>
      </c>
      <c r="G74" s="1">
        <f t="shared" si="4"/>
        <v>0.11030703911934836</v>
      </c>
      <c r="H74" s="51">
        <f t="shared" si="5"/>
        <v>9.5902499999999993</v>
      </c>
      <c r="I74" s="1"/>
      <c r="J74" s="50"/>
      <c r="K74" s="1"/>
      <c r="L74" s="1"/>
      <c r="M74" s="1"/>
      <c r="N74" s="57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8" customHeight="1">
      <c r="A75" s="1">
        <v>2454738.6863199999</v>
      </c>
      <c r="B75" s="1" t="s">
        <v>1318</v>
      </c>
      <c r="C75" s="1">
        <v>9.5050910000000002</v>
      </c>
      <c r="D75" s="1"/>
      <c r="E75" s="1"/>
      <c r="F75" s="1">
        <f t="shared" si="3"/>
        <v>14</v>
      </c>
      <c r="G75" s="1">
        <f t="shared" si="4"/>
        <v>0.11183687046130686</v>
      </c>
      <c r="H75" s="51">
        <f t="shared" si="5"/>
        <v>9.5050910000000002</v>
      </c>
      <c r="I75" s="1"/>
      <c r="J75" s="50"/>
      <c r="K75" s="1"/>
      <c r="L75" s="1"/>
      <c r="M75" s="1"/>
      <c r="N75" s="57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>
      <c r="A76" s="1">
        <v>2454739.8050299999</v>
      </c>
      <c r="B76" s="1" t="s">
        <v>1319</v>
      </c>
      <c r="C76" s="1">
        <v>9.5271000000000008</v>
      </c>
      <c r="D76" s="1"/>
      <c r="E76" s="1"/>
      <c r="F76" s="1">
        <f t="shared" si="3"/>
        <v>14</v>
      </c>
      <c r="G76" s="1">
        <f t="shared" si="4"/>
        <v>0.11314714218778477</v>
      </c>
      <c r="H76" s="51">
        <f t="shared" si="5"/>
        <v>9.5271000000000008</v>
      </c>
      <c r="I76" s="1"/>
      <c r="J76" s="50"/>
      <c r="K76" s="1"/>
      <c r="L76" s="1"/>
      <c r="M76" s="1"/>
      <c r="N76" s="57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>
      <c r="A77" s="1">
        <v>2454741.2928300002</v>
      </c>
      <c r="B77" s="1" t="s">
        <v>1320</v>
      </c>
      <c r="C77" s="1">
        <v>9.7756030000000003</v>
      </c>
      <c r="D77" s="1"/>
      <c r="E77" s="1"/>
      <c r="F77" s="1">
        <f t="shared" si="3"/>
        <v>14</v>
      </c>
      <c r="G77" s="1">
        <f t="shared" si="4"/>
        <v>0.1148897048491051</v>
      </c>
      <c r="H77" s="51">
        <f t="shared" si="5"/>
        <v>9.7756030000000003</v>
      </c>
      <c r="I77" s="1"/>
      <c r="J77" s="50"/>
      <c r="K77" s="1"/>
      <c r="L77" s="1"/>
      <c r="M77" s="1"/>
      <c r="N77" s="57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>
      <c r="A78" s="1">
        <v>2454742.3740300001</v>
      </c>
      <c r="B78" s="1" t="s">
        <v>1321</v>
      </c>
      <c r="C78" s="1">
        <v>9.5265000000000004</v>
      </c>
      <c r="D78" s="1"/>
      <c r="E78" s="1"/>
      <c r="F78" s="1">
        <f t="shared" si="3"/>
        <v>14</v>
      </c>
      <c r="G78" s="1">
        <f t="shared" si="4"/>
        <v>0.11615604356999931</v>
      </c>
      <c r="H78" s="51">
        <f t="shared" si="5"/>
        <v>9.5265000000000004</v>
      </c>
      <c r="I78" s="1"/>
      <c r="J78" s="50"/>
      <c r="K78" s="1"/>
      <c r="L78" s="1"/>
      <c r="M78" s="1"/>
      <c r="N78" s="57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>
      <c r="A79" s="1">
        <v>2454742.7948699999</v>
      </c>
      <c r="B79" s="1" t="s">
        <v>1322</v>
      </c>
      <c r="C79" s="1">
        <v>9.521217</v>
      </c>
      <c r="D79" s="1"/>
      <c r="E79" s="1"/>
      <c r="F79" s="1">
        <f t="shared" si="3"/>
        <v>14</v>
      </c>
      <c r="G79" s="1">
        <f t="shared" si="4"/>
        <v>0.11664894588881225</v>
      </c>
      <c r="H79" s="51">
        <f t="shared" si="5"/>
        <v>9.521217</v>
      </c>
      <c r="I79" s="1"/>
      <c r="J79" s="50"/>
      <c r="K79" s="1"/>
      <c r="L79" s="1"/>
      <c r="M79" s="1"/>
      <c r="N79" s="57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>
      <c r="A80" s="1">
        <v>2454745.2569900001</v>
      </c>
      <c r="B80" s="1" t="s">
        <v>1065</v>
      </c>
      <c r="C80" s="1">
        <v>9.8710000000000004</v>
      </c>
      <c r="D80" s="1"/>
      <c r="E80" s="1"/>
      <c r="F80" s="1">
        <f t="shared" si="3"/>
        <v>14</v>
      </c>
      <c r="G80" s="1">
        <f t="shared" si="4"/>
        <v>0.11953266572984411</v>
      </c>
      <c r="H80" s="51">
        <f t="shared" si="5"/>
        <v>9.8710000000000004</v>
      </c>
      <c r="I80" s="1"/>
      <c r="J80" s="50"/>
      <c r="K80" s="1"/>
      <c r="L80" s="1"/>
      <c r="M80" s="1"/>
      <c r="N80" s="57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>
      <c r="A81" s="1">
        <v>2454745.9792900002</v>
      </c>
      <c r="B81" s="1" t="s">
        <v>1323</v>
      </c>
      <c r="C81" s="1">
        <v>9.5558999999999994</v>
      </c>
      <c r="D81" s="1"/>
      <c r="E81" s="1"/>
      <c r="F81" s="1">
        <f t="shared" si="3"/>
        <v>14</v>
      </c>
      <c r="G81" s="1">
        <f t="shared" si="4"/>
        <v>0.12037864839560086</v>
      </c>
      <c r="H81" s="51">
        <f t="shared" si="5"/>
        <v>9.5558999999999994</v>
      </c>
      <c r="I81" s="1"/>
      <c r="J81" s="50"/>
      <c r="K81" s="1"/>
      <c r="L81" s="1"/>
      <c r="M81" s="1"/>
      <c r="N81" s="57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>
      <c r="A82" s="1">
        <v>2454747.1719200001</v>
      </c>
      <c r="B82" s="1" t="s">
        <v>1324</v>
      </c>
      <c r="C82" s="1">
        <v>9.5856919999999999</v>
      </c>
      <c r="D82" s="1"/>
      <c r="E82" s="1"/>
      <c r="F82" s="1">
        <f t="shared" si="3"/>
        <v>14</v>
      </c>
      <c r="G82" s="1">
        <f t="shared" si="4"/>
        <v>0.12177549777478447</v>
      </c>
      <c r="H82" s="51">
        <f t="shared" si="5"/>
        <v>9.5856919999999999</v>
      </c>
      <c r="I82" s="1"/>
      <c r="J82" s="50"/>
      <c r="K82" s="1"/>
      <c r="L82" s="1"/>
      <c r="M82" s="1"/>
      <c r="N82" s="57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>
      <c r="A83" s="1">
        <v>2454748.3585000001</v>
      </c>
      <c r="B83" s="1" t="s">
        <v>1325</v>
      </c>
      <c r="C83" s="1">
        <v>9.5806909999999998</v>
      </c>
      <c r="D83" s="1"/>
      <c r="E83" s="1"/>
      <c r="F83" s="1">
        <f t="shared" si="3"/>
        <v>14</v>
      </c>
      <c r="G83" s="1">
        <f t="shared" si="4"/>
        <v>0.12316526118539528</v>
      </c>
      <c r="H83" s="51">
        <f t="shared" si="5"/>
        <v>9.5806909999999998</v>
      </c>
      <c r="I83" s="1"/>
      <c r="J83" s="50"/>
      <c r="K83" s="1"/>
      <c r="L83" s="1"/>
      <c r="M83" s="1"/>
      <c r="N83" s="57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>
      <c r="A84" s="1">
        <v>2454749.2856600001</v>
      </c>
      <c r="B84" s="1" t="s">
        <v>1326</v>
      </c>
      <c r="C84" s="1">
        <v>9.6164670000000001</v>
      </c>
      <c r="D84" s="1"/>
      <c r="E84" s="1"/>
      <c r="F84" s="1">
        <f t="shared" si="3"/>
        <v>14</v>
      </c>
      <c r="G84" s="1">
        <f t="shared" si="4"/>
        <v>0.12425118294688708</v>
      </c>
      <c r="H84" s="51">
        <f t="shared" si="5"/>
        <v>9.6164670000000001</v>
      </c>
      <c r="I84" s="1"/>
      <c r="J84" s="50"/>
      <c r="K84" s="1"/>
      <c r="L84" s="1"/>
      <c r="M84" s="1"/>
      <c r="N84" s="57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>
      <c r="A85" s="1">
        <v>2454750.53945</v>
      </c>
      <c r="B85" s="1" t="s">
        <v>1327</v>
      </c>
      <c r="C85" s="1">
        <v>9.5639780000000005</v>
      </c>
      <c r="D85" s="1"/>
      <c r="E85" s="1"/>
      <c r="F85" s="1">
        <f t="shared" si="3"/>
        <v>14</v>
      </c>
      <c r="G85" s="1">
        <f t="shared" si="4"/>
        <v>0.1257196650269865</v>
      </c>
      <c r="H85" s="51">
        <f t="shared" si="5"/>
        <v>9.5639780000000005</v>
      </c>
      <c r="I85" s="1"/>
      <c r="J85" s="50"/>
      <c r="K85" s="1"/>
      <c r="L85" s="1"/>
      <c r="M85" s="1"/>
      <c r="N85" s="57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>
      <c r="A86" s="1">
        <v>2454751.5209599999</v>
      </c>
      <c r="B86" s="1" t="s">
        <v>1328</v>
      </c>
      <c r="C86" s="1">
        <v>9.5694320000000008</v>
      </c>
      <c r="D86" s="1"/>
      <c r="E86" s="1"/>
      <c r="F86" s="1">
        <f t="shared" si="3"/>
        <v>14</v>
      </c>
      <c r="G86" s="1">
        <f t="shared" si="4"/>
        <v>0.1268692433823837</v>
      </c>
      <c r="H86" s="51">
        <f t="shared" si="5"/>
        <v>9.5694320000000008</v>
      </c>
      <c r="I86" s="1"/>
      <c r="J86" s="50"/>
      <c r="K86" s="1"/>
      <c r="L86" s="1"/>
      <c r="M86" s="1"/>
      <c r="N86" s="57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>
      <c r="A87" s="1">
        <v>2454752.72848</v>
      </c>
      <c r="B87" s="1" t="s">
        <v>1329</v>
      </c>
      <c r="C87" s="1">
        <v>9.6039999999999992</v>
      </c>
      <c r="D87" s="1"/>
      <c r="E87" s="1"/>
      <c r="F87" s="1">
        <f t="shared" si="3"/>
        <v>14</v>
      </c>
      <c r="G87" s="1">
        <f t="shared" si="4"/>
        <v>0.12828353244325363</v>
      </c>
      <c r="H87" s="51">
        <f t="shared" si="5"/>
        <v>9.6039999999999992</v>
      </c>
      <c r="I87" s="1"/>
      <c r="J87" s="50"/>
      <c r="K87" s="1"/>
      <c r="L87" s="1"/>
      <c r="M87" s="1"/>
      <c r="N87" s="57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>
      <c r="A88" s="1">
        <v>2454753.6592899999</v>
      </c>
      <c r="B88" s="1" t="s">
        <v>1330</v>
      </c>
      <c r="C88" s="1">
        <v>9.5256170000000004</v>
      </c>
      <c r="D88" s="1"/>
      <c r="E88" s="1"/>
      <c r="F88" s="1">
        <f t="shared" si="3"/>
        <v>14</v>
      </c>
      <c r="G88" s="1">
        <f t="shared" si="4"/>
        <v>0.12937372921043</v>
      </c>
      <c r="H88" s="51">
        <f t="shared" si="5"/>
        <v>9.5256170000000004</v>
      </c>
      <c r="I88" s="1"/>
      <c r="J88" s="50"/>
      <c r="K88" s="1"/>
      <c r="L88" s="1"/>
      <c r="M88" s="1"/>
      <c r="N88" s="57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>
      <c r="A89" s="1">
        <v>2454754.6913600001</v>
      </c>
      <c r="B89" s="1" t="s">
        <v>1331</v>
      </c>
      <c r="C89" s="1">
        <v>9.5378889999999998</v>
      </c>
      <c r="D89" s="1"/>
      <c r="E89" s="1"/>
      <c r="F89" s="1">
        <f t="shared" si="3"/>
        <v>14</v>
      </c>
      <c r="G89" s="1">
        <f t="shared" si="4"/>
        <v>0.13058252518160707</v>
      </c>
      <c r="H89" s="51">
        <f t="shared" si="5"/>
        <v>9.5378889999999998</v>
      </c>
      <c r="I89" s="1"/>
      <c r="J89" s="50"/>
      <c r="K89" s="1"/>
      <c r="L89" s="1"/>
      <c r="M89" s="1"/>
      <c r="N89" s="57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>
      <c r="A90" s="1">
        <v>2454755.7795099998</v>
      </c>
      <c r="B90" s="1" t="s">
        <v>1332</v>
      </c>
      <c r="C90" s="1">
        <v>9.5167999999999999</v>
      </c>
      <c r="D90" s="1"/>
      <c r="E90" s="1"/>
      <c r="F90" s="1">
        <f t="shared" si="3"/>
        <v>14</v>
      </c>
      <c r="G90" s="1">
        <f t="shared" si="4"/>
        <v>0.13185700398195088</v>
      </c>
      <c r="H90" s="51">
        <f t="shared" si="5"/>
        <v>9.5167999999999999</v>
      </c>
      <c r="I90" s="1"/>
      <c r="J90" s="50"/>
      <c r="K90" s="1"/>
      <c r="L90" s="1"/>
      <c r="M90" s="1"/>
      <c r="N90" s="57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>
      <c r="A91" s="1">
        <v>2454756.8024499998</v>
      </c>
      <c r="B91" s="1" t="s">
        <v>1333</v>
      </c>
      <c r="C91" s="1">
        <v>9.5585559999999994</v>
      </c>
      <c r="D91" s="1"/>
      <c r="E91" s="1"/>
      <c r="F91" s="1">
        <f t="shared" si="3"/>
        <v>14</v>
      </c>
      <c r="G91" s="1">
        <f t="shared" si="4"/>
        <v>0.13305510658215525</v>
      </c>
      <c r="H91" s="51">
        <f t="shared" si="5"/>
        <v>9.5585559999999994</v>
      </c>
      <c r="I91" s="1"/>
      <c r="J91" s="50"/>
      <c r="K91" s="1"/>
      <c r="L91" s="1"/>
      <c r="M91" s="1"/>
      <c r="N91" s="57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>
      <c r="A92" s="1">
        <v>2454757.69294</v>
      </c>
      <c r="B92" s="1" t="s">
        <v>1334</v>
      </c>
      <c r="C92" s="1">
        <v>9.5676469999999991</v>
      </c>
      <c r="D92" s="1"/>
      <c r="E92" s="1"/>
      <c r="F92" s="1">
        <f t="shared" si="3"/>
        <v>14</v>
      </c>
      <c r="G92" s="1">
        <f t="shared" si="4"/>
        <v>0.13409807917542693</v>
      </c>
      <c r="H92" s="51">
        <f t="shared" si="5"/>
        <v>9.5676469999999991</v>
      </c>
      <c r="I92" s="1"/>
      <c r="J92" s="50"/>
      <c r="K92" s="1"/>
      <c r="L92" s="1"/>
      <c r="M92" s="1"/>
      <c r="N92" s="57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>
      <c r="A93" s="1">
        <v>2454758.6930399998</v>
      </c>
      <c r="B93" s="1" t="s">
        <v>1335</v>
      </c>
      <c r="C93" s="1">
        <v>9.5367230000000003</v>
      </c>
      <c r="D93" s="1"/>
      <c r="E93" s="1"/>
      <c r="F93" s="1">
        <f t="shared" si="3"/>
        <v>14</v>
      </c>
      <c r="G93" s="1">
        <f t="shared" si="4"/>
        <v>0.1352694307798199</v>
      </c>
      <c r="H93" s="51">
        <f t="shared" si="5"/>
        <v>9.5367230000000003</v>
      </c>
      <c r="I93" s="1"/>
      <c r="J93" s="50"/>
      <c r="K93" s="1"/>
      <c r="L93" s="1"/>
      <c r="M93" s="1"/>
      <c r="N93" s="57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>
      <c r="A94" s="1">
        <v>2454760.2601000001</v>
      </c>
      <c r="B94" s="1" t="s">
        <v>1336</v>
      </c>
      <c r="C94" s="1">
        <v>9.5536670000000008</v>
      </c>
      <c r="D94" s="1"/>
      <c r="E94" s="1"/>
      <c r="F94" s="1">
        <f t="shared" si="3"/>
        <v>14</v>
      </c>
      <c r="G94" s="1">
        <f t="shared" si="4"/>
        <v>0.13710482548614777</v>
      </c>
      <c r="H94" s="51">
        <f t="shared" si="5"/>
        <v>9.5536670000000008</v>
      </c>
      <c r="I94" s="1"/>
      <c r="J94" s="50"/>
      <c r="K94" s="1"/>
      <c r="L94" s="1"/>
      <c r="M94" s="1"/>
      <c r="N94" s="57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>
      <c r="A95" s="1">
        <v>2454760.95132</v>
      </c>
      <c r="B95" s="1" t="s">
        <v>1337</v>
      </c>
      <c r="C95" s="1">
        <v>9.5599000000000007</v>
      </c>
      <c r="D95" s="1"/>
      <c r="E95" s="1"/>
      <c r="F95" s="1">
        <f t="shared" si="3"/>
        <v>14</v>
      </c>
      <c r="G95" s="1">
        <f t="shared" si="4"/>
        <v>0.13791440618411066</v>
      </c>
      <c r="H95" s="51">
        <f t="shared" si="5"/>
        <v>9.5599000000000007</v>
      </c>
      <c r="I95" s="1"/>
      <c r="J95" s="50"/>
      <c r="K95" s="1"/>
      <c r="L95" s="1"/>
      <c r="M95" s="1"/>
      <c r="N95" s="57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>
      <c r="A96" s="1">
        <v>2454761.93518</v>
      </c>
      <c r="B96" s="1" t="s">
        <v>1066</v>
      </c>
      <c r="C96" s="1">
        <v>9.576727</v>
      </c>
      <c r="D96" s="1"/>
      <c r="E96" s="1"/>
      <c r="F96" s="1">
        <f t="shared" si="3"/>
        <v>14</v>
      </c>
      <c r="G96" s="1">
        <f t="shared" si="4"/>
        <v>0.13906673694077121</v>
      </c>
      <c r="H96" s="51">
        <f t="shared" si="5"/>
        <v>9.576727</v>
      </c>
      <c r="I96" s="1"/>
      <c r="J96" s="50"/>
      <c r="K96" s="1"/>
      <c r="L96" s="1"/>
      <c r="M96" s="1"/>
      <c r="N96" s="57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>
      <c r="A97" s="1">
        <v>2454763.0663999999</v>
      </c>
      <c r="B97" s="1" t="s">
        <v>1338</v>
      </c>
      <c r="C97" s="1">
        <v>9.5719999999999992</v>
      </c>
      <c r="D97" s="1"/>
      <c r="E97" s="1"/>
      <c r="F97" s="1">
        <f t="shared" si="3"/>
        <v>14</v>
      </c>
      <c r="G97" s="1">
        <f t="shared" si="4"/>
        <v>0.14039166081037102</v>
      </c>
      <c r="H97" s="51">
        <f t="shared" si="5"/>
        <v>9.5719999999999992</v>
      </c>
      <c r="I97" s="1"/>
      <c r="J97" s="50"/>
      <c r="K97" s="1"/>
      <c r="L97" s="1"/>
      <c r="M97" s="1"/>
      <c r="N97" s="57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>
      <c r="A98" s="1">
        <v>2454763.8426000001</v>
      </c>
      <c r="B98" s="1" t="s">
        <v>1339</v>
      </c>
      <c r="C98" s="1">
        <v>9.5670000000000002</v>
      </c>
      <c r="D98" s="1"/>
      <c r="E98" s="1"/>
      <c r="F98" s="1">
        <f t="shared" si="3"/>
        <v>14</v>
      </c>
      <c r="G98" s="1">
        <f t="shared" si="4"/>
        <v>0.14130077301486565</v>
      </c>
      <c r="H98" s="51">
        <f t="shared" si="5"/>
        <v>9.5670000000000002</v>
      </c>
      <c r="I98" s="1"/>
      <c r="J98" s="50"/>
      <c r="K98" s="1"/>
      <c r="L98" s="1"/>
      <c r="M98" s="1"/>
      <c r="N98" s="57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>
      <c r="A99" s="1">
        <v>2454765.6192899998</v>
      </c>
      <c r="B99" s="1" t="s">
        <v>1340</v>
      </c>
      <c r="C99" s="1">
        <v>9.495571</v>
      </c>
      <c r="D99" s="1"/>
      <c r="E99" s="1"/>
      <c r="F99" s="1">
        <f t="shared" si="3"/>
        <v>14</v>
      </c>
      <c r="G99" s="1">
        <f t="shared" si="4"/>
        <v>0.14338169360485864</v>
      </c>
      <c r="H99" s="51">
        <f t="shared" si="5"/>
        <v>9.495571</v>
      </c>
      <c r="I99" s="1"/>
      <c r="J99" s="50"/>
      <c r="K99" s="1"/>
      <c r="L99" s="1"/>
      <c r="M99" s="1"/>
      <c r="N99" s="57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>
      <c r="A100" s="1">
        <v>2454766.6239999998</v>
      </c>
      <c r="B100" s="1" t="s">
        <v>1341</v>
      </c>
      <c r="C100" s="1">
        <v>9.6164290000000001</v>
      </c>
      <c r="D100" s="1"/>
      <c r="E100" s="1"/>
      <c r="F100" s="1">
        <f t="shared" si="3"/>
        <v>14</v>
      </c>
      <c r="G100" s="1">
        <f t="shared" si="4"/>
        <v>0.14455844460041867</v>
      </c>
      <c r="H100" s="51">
        <f t="shared" si="5"/>
        <v>9.6164290000000001</v>
      </c>
      <c r="I100" s="1"/>
      <c r="J100" s="50"/>
      <c r="K100" s="1"/>
      <c r="L100" s="1"/>
      <c r="M100" s="1"/>
      <c r="N100" s="57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>
      <c r="A101" s="1">
        <v>2454767.9370800001</v>
      </c>
      <c r="B101" s="1" t="s">
        <v>1342</v>
      </c>
      <c r="C101" s="1">
        <v>9.5315560000000001</v>
      </c>
      <c r="D101" s="1"/>
      <c r="E101" s="1"/>
      <c r="F101" s="1">
        <f t="shared" si="3"/>
        <v>14</v>
      </c>
      <c r="G101" s="1">
        <f t="shared" si="4"/>
        <v>0.14609636917318092</v>
      </c>
      <c r="H101" s="51">
        <f t="shared" si="5"/>
        <v>9.5315560000000001</v>
      </c>
      <c r="I101" s="1"/>
      <c r="J101" s="50"/>
      <c r="K101" s="1"/>
      <c r="L101" s="1"/>
      <c r="M101" s="1"/>
      <c r="N101" s="57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>
      <c r="A102" s="1">
        <v>2454768.9533799998</v>
      </c>
      <c r="B102" s="1" t="s">
        <v>1343</v>
      </c>
      <c r="C102" s="1">
        <v>9.584111</v>
      </c>
      <c r="D102" s="1"/>
      <c r="E102" s="1"/>
      <c r="F102" s="1">
        <f t="shared" si="3"/>
        <v>14</v>
      </c>
      <c r="G102" s="1">
        <f t="shared" si="4"/>
        <v>0.14728669477611511</v>
      </c>
      <c r="H102" s="51">
        <f t="shared" si="5"/>
        <v>9.584111</v>
      </c>
      <c r="I102" s="1"/>
      <c r="J102" s="50"/>
      <c r="K102" s="1"/>
      <c r="L102" s="1"/>
      <c r="M102" s="1"/>
      <c r="N102" s="57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>
      <c r="A103" s="1">
        <v>2454769.73599</v>
      </c>
      <c r="B103" s="1" t="s">
        <v>1344</v>
      </c>
      <c r="C103" s="1">
        <v>9.7467109999999995</v>
      </c>
      <c r="D103" s="1"/>
      <c r="E103" s="1"/>
      <c r="F103" s="1">
        <f t="shared" si="3"/>
        <v>14</v>
      </c>
      <c r="G103" s="1">
        <f t="shared" si="4"/>
        <v>0.1482033145935322</v>
      </c>
      <c r="H103" s="51">
        <f t="shared" si="5"/>
        <v>9.7467109999999995</v>
      </c>
      <c r="I103" s="1"/>
      <c r="J103" s="50"/>
      <c r="K103" s="1"/>
      <c r="L103" s="1"/>
      <c r="M103" s="1"/>
      <c r="N103" s="57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>
      <c r="A104" s="1">
        <v>2454770.9913599999</v>
      </c>
      <c r="B104" s="1" t="s">
        <v>1345</v>
      </c>
      <c r="C104" s="1">
        <v>9.6823750000000004</v>
      </c>
      <c r="D104" s="1"/>
      <c r="E104" s="1"/>
      <c r="F104" s="1">
        <f t="shared" si="3"/>
        <v>14</v>
      </c>
      <c r="G104" s="1">
        <f t="shared" si="4"/>
        <v>0.14967364722402188</v>
      </c>
      <c r="H104" s="51">
        <f t="shared" si="5"/>
        <v>9.6823750000000004</v>
      </c>
      <c r="I104" s="1"/>
      <c r="J104" s="50"/>
      <c r="K104" s="1"/>
      <c r="L104" s="1"/>
      <c r="M104" s="1"/>
      <c r="N104" s="57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>
      <c r="A105" s="1">
        <v>2454772.1942599998</v>
      </c>
      <c r="B105" s="1" t="s">
        <v>1346</v>
      </c>
      <c r="C105" s="1">
        <v>9.6022999999999996</v>
      </c>
      <c r="D105" s="1"/>
      <c r="E105" s="1"/>
      <c r="F105" s="1">
        <f t="shared" si="3"/>
        <v>14</v>
      </c>
      <c r="G105" s="1">
        <f t="shared" si="4"/>
        <v>0.15108252518129106</v>
      </c>
      <c r="H105" s="51">
        <f t="shared" si="5"/>
        <v>9.6022999999999996</v>
      </c>
      <c r="I105" s="1"/>
      <c r="J105" s="50"/>
      <c r="K105" s="1"/>
      <c r="L105" s="1"/>
      <c r="M105" s="1"/>
      <c r="N105" s="57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>
      <c r="A106" s="1">
        <v>2454773.27202</v>
      </c>
      <c r="B106" s="1" t="s">
        <v>1347</v>
      </c>
      <c r="C106" s="1">
        <v>9.5814439999999994</v>
      </c>
      <c r="D106" s="1"/>
      <c r="E106" s="1"/>
      <c r="F106" s="1">
        <f t="shared" si="3"/>
        <v>14</v>
      </c>
      <c r="G106" s="1">
        <f t="shared" si="4"/>
        <v>0.1523448348559775</v>
      </c>
      <c r="H106" s="51">
        <f t="shared" si="5"/>
        <v>9.5814439999999994</v>
      </c>
      <c r="I106" s="1"/>
      <c r="J106" s="50"/>
      <c r="K106" s="1"/>
      <c r="L106" s="1"/>
      <c r="M106" s="1"/>
      <c r="N106" s="57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>
      <c r="A107" s="1">
        <v>2454774.3796199998</v>
      </c>
      <c r="B107" s="1" t="s">
        <v>1348</v>
      </c>
      <c r="C107" s="1">
        <v>9.6318889999999993</v>
      </c>
      <c r="D107" s="1"/>
      <c r="E107" s="1"/>
      <c r="F107" s="1">
        <f t="shared" si="3"/>
        <v>14</v>
      </c>
      <c r="G107" s="1">
        <f t="shared" si="4"/>
        <v>0.15364209416700625</v>
      </c>
      <c r="H107" s="51">
        <f t="shared" si="5"/>
        <v>9.6318889999999993</v>
      </c>
      <c r="I107" s="1"/>
      <c r="J107" s="50"/>
      <c r="K107" s="1"/>
      <c r="L107" s="1"/>
      <c r="M107" s="1"/>
      <c r="N107" s="57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>
      <c r="A108" s="1">
        <v>2454774.7036000001</v>
      </c>
      <c r="B108" s="1" t="s">
        <v>1349</v>
      </c>
      <c r="C108" s="1">
        <v>9.6</v>
      </c>
      <c r="D108" s="1"/>
      <c r="E108" s="1"/>
      <c r="F108" s="1">
        <f t="shared" si="3"/>
        <v>14</v>
      </c>
      <c r="G108" s="1">
        <f t="shared" si="4"/>
        <v>0.15402155071459944</v>
      </c>
      <c r="H108" s="51">
        <f t="shared" si="5"/>
        <v>9.6</v>
      </c>
      <c r="I108" s="1"/>
      <c r="J108" s="50"/>
      <c r="K108" s="1"/>
      <c r="L108" s="1"/>
      <c r="M108" s="1"/>
      <c r="N108" s="57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>
      <c r="A109" s="1">
        <v>2454777.7649300001</v>
      </c>
      <c r="B109" s="1" t="s">
        <v>1350</v>
      </c>
      <c r="C109" s="1">
        <v>9.5577140000000007</v>
      </c>
      <c r="D109" s="1"/>
      <c r="E109" s="1"/>
      <c r="F109" s="1">
        <f t="shared" si="3"/>
        <v>14</v>
      </c>
      <c r="G109" s="1">
        <f t="shared" si="4"/>
        <v>0.15760708596868511</v>
      </c>
      <c r="H109" s="51">
        <f t="shared" si="5"/>
        <v>9.5577140000000007</v>
      </c>
      <c r="I109" s="1"/>
      <c r="J109" s="50"/>
      <c r="K109" s="1"/>
      <c r="L109" s="1"/>
      <c r="M109" s="1"/>
      <c r="N109" s="57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>
      <c r="A110" s="1">
        <v>2454778.9096599999</v>
      </c>
      <c r="B110" s="1" t="s">
        <v>1351</v>
      </c>
      <c r="C110" s="1">
        <v>9.5677140000000005</v>
      </c>
      <c r="D110" s="1"/>
      <c r="E110" s="1"/>
      <c r="F110" s="1">
        <f t="shared" si="3"/>
        <v>14</v>
      </c>
      <c r="G110" s="1">
        <f t="shared" si="4"/>
        <v>0.15894783321608053</v>
      </c>
      <c r="H110" s="51">
        <f t="shared" si="5"/>
        <v>9.5677140000000005</v>
      </c>
      <c r="I110" s="1"/>
      <c r="J110" s="50"/>
      <c r="K110" s="1"/>
      <c r="L110" s="1"/>
      <c r="M110" s="1"/>
      <c r="N110" s="57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>
      <c r="A111" s="1">
        <v>2454779.6591599998</v>
      </c>
      <c r="B111" s="1" t="s">
        <v>1352</v>
      </c>
      <c r="C111" s="1">
        <v>9.5867500000000003</v>
      </c>
      <c r="D111" s="1"/>
      <c r="E111" s="1"/>
      <c r="F111" s="1">
        <f t="shared" si="3"/>
        <v>14</v>
      </c>
      <c r="G111" s="1">
        <f t="shared" si="4"/>
        <v>0.15982567345960064</v>
      </c>
      <c r="H111" s="51">
        <f t="shared" si="5"/>
        <v>9.5867500000000003</v>
      </c>
      <c r="I111" s="1"/>
      <c r="J111" s="50"/>
      <c r="K111" s="1"/>
      <c r="L111" s="1"/>
      <c r="M111" s="1"/>
      <c r="N111" s="57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>
      <c r="A112" s="1">
        <v>2454781.7829700001</v>
      </c>
      <c r="B112" s="1" t="s">
        <v>1353</v>
      </c>
      <c r="C112" s="1">
        <v>9.6446670000000001</v>
      </c>
      <c r="D112" s="1"/>
      <c r="E112" s="1"/>
      <c r="F112" s="1">
        <f t="shared" si="3"/>
        <v>14</v>
      </c>
      <c r="G112" s="1">
        <f t="shared" si="4"/>
        <v>0.16231315296329285</v>
      </c>
      <c r="H112" s="51">
        <f t="shared" si="5"/>
        <v>9.6446670000000001</v>
      </c>
      <c r="I112" s="1"/>
      <c r="J112" s="50"/>
      <c r="K112" s="1"/>
      <c r="L112" s="1"/>
      <c r="M112" s="1"/>
      <c r="N112" s="57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>
      <c r="A113" s="1">
        <v>2454782.7843499999</v>
      </c>
      <c r="B113" s="1" t="s">
        <v>1354</v>
      </c>
      <c r="C113" s="1">
        <v>9.6180000000000003</v>
      </c>
      <c r="D113" s="1"/>
      <c r="E113" s="1"/>
      <c r="F113" s="1">
        <f t="shared" si="3"/>
        <v>14</v>
      </c>
      <c r="G113" s="1">
        <f t="shared" si="4"/>
        <v>0.16348600374778322</v>
      </c>
      <c r="H113" s="51">
        <f t="shared" si="5"/>
        <v>9.6180000000000003</v>
      </c>
      <c r="I113" s="1"/>
      <c r="J113" s="50"/>
      <c r="K113" s="1"/>
      <c r="L113" s="1"/>
      <c r="M113" s="1"/>
      <c r="N113" s="57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>
      <c r="A114" s="1">
        <v>2454783.80131</v>
      </c>
      <c r="B114" s="1" t="s">
        <v>1355</v>
      </c>
      <c r="C114" s="1">
        <v>9.5739999999999998</v>
      </c>
      <c r="D114" s="1"/>
      <c r="E114" s="1"/>
      <c r="F114" s="1">
        <f t="shared" si="3"/>
        <v>14</v>
      </c>
      <c r="G114" s="1">
        <f t="shared" si="4"/>
        <v>0.16467710236590527</v>
      </c>
      <c r="H114" s="51">
        <f t="shared" si="5"/>
        <v>9.5739999999999998</v>
      </c>
      <c r="I114" s="1"/>
      <c r="J114" s="50"/>
      <c r="K114" s="1"/>
      <c r="L114" s="1"/>
      <c r="M114" s="1"/>
      <c r="N114" s="57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>
      <c r="A115" s="1">
        <v>2454784.9622300002</v>
      </c>
      <c r="B115" s="1" t="s">
        <v>1356</v>
      </c>
      <c r="C115" s="1">
        <v>9.5954999999999995</v>
      </c>
      <c r="D115" s="1"/>
      <c r="E115" s="1"/>
      <c r="F115" s="1">
        <f t="shared" si="3"/>
        <v>14</v>
      </c>
      <c r="G115" s="1">
        <f t="shared" si="4"/>
        <v>0.16603681189995356</v>
      </c>
      <c r="H115" s="51">
        <f t="shared" si="5"/>
        <v>9.5954999999999995</v>
      </c>
      <c r="I115" s="1"/>
      <c r="J115" s="50"/>
      <c r="K115" s="1"/>
      <c r="L115" s="1"/>
      <c r="M115" s="1"/>
      <c r="N115" s="57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>
      <c r="A116" s="1">
        <v>2454785.9685900002</v>
      </c>
      <c r="B116" s="1" t="s">
        <v>1357</v>
      </c>
      <c r="C116" s="1">
        <v>9.6084999999999994</v>
      </c>
      <c r="D116" s="1"/>
      <c r="E116" s="1"/>
      <c r="F116" s="1">
        <f t="shared" si="3"/>
        <v>14</v>
      </c>
      <c r="G116" s="1">
        <f t="shared" si="4"/>
        <v>0.16721549543239611</v>
      </c>
      <c r="H116" s="51">
        <f t="shared" si="5"/>
        <v>9.6084999999999994</v>
      </c>
      <c r="I116" s="1"/>
      <c r="J116" s="50"/>
      <c r="K116" s="1"/>
      <c r="L116" s="1"/>
      <c r="M116" s="1"/>
      <c r="N116" s="57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>
      <c r="A117" s="1">
        <v>2454787.1217700001</v>
      </c>
      <c r="B117" s="1" t="s">
        <v>1358</v>
      </c>
      <c r="C117" s="1">
        <v>9.6001670000000008</v>
      </c>
      <c r="D117" s="1"/>
      <c r="E117" s="1"/>
      <c r="F117" s="1">
        <f t="shared" si="3"/>
        <v>14</v>
      </c>
      <c r="G117" s="1">
        <f t="shared" si="4"/>
        <v>0.16856613961125078</v>
      </c>
      <c r="H117" s="51">
        <f t="shared" si="5"/>
        <v>9.6001670000000008</v>
      </c>
      <c r="I117" s="1"/>
      <c r="J117" s="50"/>
      <c r="K117" s="1"/>
      <c r="L117" s="1"/>
      <c r="M117" s="1"/>
      <c r="N117" s="57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>
      <c r="A118" s="1">
        <v>2454788.2256700001</v>
      </c>
      <c r="B118" s="1" t="s">
        <v>1359</v>
      </c>
      <c r="C118" s="1">
        <v>9.6310000000000002</v>
      </c>
      <c r="D118" s="1"/>
      <c r="E118" s="1"/>
      <c r="F118" s="1">
        <f t="shared" si="3"/>
        <v>14</v>
      </c>
      <c r="G118" s="1">
        <f t="shared" si="4"/>
        <v>0.16985906535497008</v>
      </c>
      <c r="H118" s="51">
        <f t="shared" si="5"/>
        <v>9.6310000000000002</v>
      </c>
      <c r="I118" s="1"/>
      <c r="J118" s="50"/>
      <c r="K118" s="1"/>
      <c r="L118" s="1"/>
      <c r="M118" s="1"/>
      <c r="N118" s="57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>
      <c r="A119" s="1">
        <v>2454789.5432799999</v>
      </c>
      <c r="B119" s="1" t="s">
        <v>1360</v>
      </c>
      <c r="C119" s="1">
        <v>9.8804999999999996</v>
      </c>
      <c r="D119" s="1"/>
      <c r="E119" s="1"/>
      <c r="F119" s="1">
        <f t="shared" si="3"/>
        <v>14</v>
      </c>
      <c r="G119" s="1">
        <f t="shared" si="4"/>
        <v>0.1714022956194281</v>
      </c>
      <c r="H119" s="51">
        <f t="shared" si="5"/>
        <v>9.8804999999999996</v>
      </c>
      <c r="I119" s="1"/>
      <c r="J119" s="50"/>
      <c r="K119" s="1"/>
      <c r="L119" s="1"/>
      <c r="M119" s="1"/>
      <c r="N119" s="57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>
      <c r="A120" s="1">
        <v>2454790.4275000002</v>
      </c>
      <c r="B120" s="1" t="s">
        <v>1360</v>
      </c>
      <c r="C120" s="1">
        <v>9.7776359999999993</v>
      </c>
      <c r="D120" s="1"/>
      <c r="E120" s="1"/>
      <c r="F120" s="1">
        <f t="shared" si="3"/>
        <v>14</v>
      </c>
      <c r="G120" s="1">
        <f t="shared" si="4"/>
        <v>0.17243792457276186</v>
      </c>
      <c r="H120" s="51">
        <f t="shared" si="5"/>
        <v>9.7776359999999993</v>
      </c>
      <c r="I120" s="1"/>
      <c r="J120" s="50"/>
      <c r="K120" s="1"/>
      <c r="L120" s="1"/>
      <c r="M120" s="1"/>
      <c r="N120" s="57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>
      <c r="A121" s="1">
        <v>2454791.3532199999</v>
      </c>
      <c r="B121" s="1" t="s">
        <v>1361</v>
      </c>
      <c r="C121" s="1">
        <v>9.6745710000000003</v>
      </c>
      <c r="D121" s="1"/>
      <c r="E121" s="1"/>
      <c r="F121" s="1">
        <f t="shared" si="3"/>
        <v>14</v>
      </c>
      <c r="G121" s="1">
        <f t="shared" si="4"/>
        <v>0.17352215975630436</v>
      </c>
      <c r="H121" s="51">
        <f t="shared" si="5"/>
        <v>9.6745710000000003</v>
      </c>
      <c r="I121" s="1"/>
      <c r="J121" s="50"/>
      <c r="K121" s="1"/>
      <c r="L121" s="1"/>
      <c r="M121" s="1"/>
      <c r="N121" s="57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>
      <c r="A122" s="1">
        <v>2454792.4609400001</v>
      </c>
      <c r="B122" s="1" t="s">
        <v>1068</v>
      </c>
      <c r="C122" s="1">
        <v>9.6775000000000002</v>
      </c>
      <c r="D122" s="1"/>
      <c r="E122" s="1"/>
      <c r="F122" s="1">
        <f t="shared" si="3"/>
        <v>14</v>
      </c>
      <c r="G122" s="1">
        <f t="shared" si="4"/>
        <v>0.17481955961599382</v>
      </c>
      <c r="H122" s="51">
        <f t="shared" si="5"/>
        <v>9.6775000000000002</v>
      </c>
      <c r="I122" s="1"/>
      <c r="J122" s="50"/>
      <c r="K122" s="1"/>
      <c r="L122" s="1"/>
      <c r="M122" s="1"/>
      <c r="N122" s="57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>
      <c r="A123" s="1">
        <v>2454793.75532</v>
      </c>
      <c r="B123" s="1" t="s">
        <v>1362</v>
      </c>
      <c r="C123" s="1">
        <v>9.7448329999999999</v>
      </c>
      <c r="D123" s="1"/>
      <c r="E123" s="1"/>
      <c r="F123" s="1">
        <f t="shared" si="3"/>
        <v>14</v>
      </c>
      <c r="G123" s="1">
        <f t="shared" si="4"/>
        <v>0.17633558210353328</v>
      </c>
      <c r="H123" s="51">
        <f t="shared" si="5"/>
        <v>9.7448329999999999</v>
      </c>
      <c r="I123" s="1"/>
      <c r="J123" s="50"/>
      <c r="K123" s="1"/>
      <c r="L123" s="1"/>
      <c r="M123" s="1"/>
      <c r="N123" s="57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>
      <c r="A124" s="1">
        <v>2454794.5962</v>
      </c>
      <c r="B124" s="1" t="s">
        <v>1363</v>
      </c>
      <c r="C124" s="1">
        <v>9.7409999999999997</v>
      </c>
      <c r="D124" s="1"/>
      <c r="E124" s="1"/>
      <c r="F124" s="1">
        <f t="shared" si="3"/>
        <v>14</v>
      </c>
      <c r="G124" s="1">
        <f t="shared" si="4"/>
        <v>0.17732044975407568</v>
      </c>
      <c r="H124" s="51">
        <f t="shared" si="5"/>
        <v>9.7409999999999997</v>
      </c>
      <c r="I124" s="1"/>
      <c r="J124" s="50"/>
      <c r="K124" s="1"/>
      <c r="L124" s="1"/>
      <c r="M124" s="1"/>
      <c r="N124" s="57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>
      <c r="A125" s="1">
        <v>2454796.53621</v>
      </c>
      <c r="B125" s="1" t="s">
        <v>1364</v>
      </c>
      <c r="C125" s="1">
        <v>10.007199999999999</v>
      </c>
      <c r="D125" s="1"/>
      <c r="E125" s="1"/>
      <c r="F125" s="1">
        <f t="shared" si="3"/>
        <v>14</v>
      </c>
      <c r="G125" s="1">
        <f t="shared" si="4"/>
        <v>0.17959265635986199</v>
      </c>
      <c r="H125" s="51">
        <f t="shared" si="5"/>
        <v>10.007199999999999</v>
      </c>
      <c r="I125" s="1"/>
      <c r="J125" s="50"/>
      <c r="K125" s="1"/>
      <c r="L125" s="1"/>
      <c r="M125" s="1"/>
      <c r="N125" s="57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>
      <c r="A126" s="1">
        <v>2454799.8680799999</v>
      </c>
      <c r="B126" s="1" t="s">
        <v>1365</v>
      </c>
      <c r="C126" s="1">
        <v>9.8040000000000003</v>
      </c>
      <c r="D126" s="1"/>
      <c r="E126" s="1"/>
      <c r="F126" s="1">
        <f t="shared" si="3"/>
        <v>14</v>
      </c>
      <c r="G126" s="1">
        <f t="shared" si="4"/>
        <v>0.18349505739040595</v>
      </c>
      <c r="H126" s="51">
        <f t="shared" si="5"/>
        <v>9.8040000000000003</v>
      </c>
      <c r="I126" s="1"/>
      <c r="J126" s="50"/>
      <c r="K126" s="1"/>
      <c r="L126" s="1"/>
      <c r="M126" s="1"/>
      <c r="N126" s="57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>
      <c r="A127" s="1">
        <v>2454800.7787199998</v>
      </c>
      <c r="B127" s="1" t="s">
        <v>1366</v>
      </c>
      <c r="C127" s="1">
        <v>9.7403329999999997</v>
      </c>
      <c r="D127" s="1"/>
      <c r="E127" s="1"/>
      <c r="F127" s="1">
        <f t="shared" si="3"/>
        <v>14</v>
      </c>
      <c r="G127" s="1">
        <f t="shared" si="4"/>
        <v>0.18456163035819628</v>
      </c>
      <c r="H127" s="51">
        <f t="shared" si="5"/>
        <v>9.7403329999999997</v>
      </c>
      <c r="I127" s="1"/>
      <c r="J127" s="50"/>
      <c r="K127" s="1"/>
      <c r="L127" s="1"/>
      <c r="M127" s="1"/>
      <c r="N127" s="57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>
      <c r="A128" s="1">
        <v>2454801.9426899999</v>
      </c>
      <c r="B128" s="1" t="s">
        <v>1367</v>
      </c>
      <c r="C128" s="1">
        <v>9.702833</v>
      </c>
      <c r="D128" s="1"/>
      <c r="E128" s="1"/>
      <c r="F128" s="1">
        <f t="shared" si="3"/>
        <v>14</v>
      </c>
      <c r="G128" s="1">
        <f t="shared" si="4"/>
        <v>0.18592491215734164</v>
      </c>
      <c r="H128" s="51">
        <f t="shared" si="5"/>
        <v>9.702833</v>
      </c>
      <c r="I128" s="1"/>
      <c r="J128" s="50"/>
      <c r="K128" s="1"/>
      <c r="L128" s="1"/>
      <c r="M128" s="1"/>
      <c r="N128" s="57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>
      <c r="A129" s="1">
        <v>2454802.6429699999</v>
      </c>
      <c r="B129" s="1" t="s">
        <v>1368</v>
      </c>
      <c r="C129" s="1">
        <v>9.7026669999999999</v>
      </c>
      <c r="D129" s="1"/>
      <c r="E129" s="1"/>
      <c r="F129" s="1">
        <f t="shared" ref="F129:F191" si="6">+INT((A129-JD0)/P)</f>
        <v>14</v>
      </c>
      <c r="G129" s="1">
        <f t="shared" ref="G129:G191" si="7">+((A129-JD0)/P)-INT((A129-JD0)/P)</f>
        <v>0.18674510423978496</v>
      </c>
      <c r="H129" s="51">
        <f t="shared" si="5"/>
        <v>9.7026669999999999</v>
      </c>
      <c r="I129" s="1"/>
      <c r="J129" s="50"/>
      <c r="K129" s="1"/>
      <c r="L129" s="1"/>
      <c r="M129" s="1"/>
      <c r="N129" s="57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>
      <c r="A130" s="1">
        <v>2454804.6148999999</v>
      </c>
      <c r="B130" s="1" t="s">
        <v>1369</v>
      </c>
      <c r="C130" s="1">
        <v>9.6958000000000002</v>
      </c>
      <c r="D130" s="1"/>
      <c r="E130" s="1"/>
      <c r="F130" s="1">
        <f t="shared" si="6"/>
        <v>14</v>
      </c>
      <c r="G130" s="1">
        <f t="shared" si="7"/>
        <v>0.18905469665018515</v>
      </c>
      <c r="H130" s="51">
        <f t="shared" ref="H130:H192" si="8">+C130</f>
        <v>9.6958000000000002</v>
      </c>
      <c r="I130" s="1"/>
      <c r="J130" s="50"/>
      <c r="K130" s="1"/>
      <c r="L130" s="1"/>
      <c r="M130" s="1"/>
      <c r="N130" s="57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>
      <c r="A131" s="1">
        <v>2454806.6004900001</v>
      </c>
      <c r="B131" s="1" t="s">
        <v>1370</v>
      </c>
      <c r="C131" s="1">
        <v>9.6844999999999999</v>
      </c>
      <c r="D131" s="1"/>
      <c r="E131" s="1"/>
      <c r="F131" s="1">
        <f t="shared" si="6"/>
        <v>14</v>
      </c>
      <c r="G131" s="1">
        <f t="shared" si="7"/>
        <v>0.19138028812379915</v>
      </c>
      <c r="H131" s="51">
        <f t="shared" si="8"/>
        <v>9.6844999999999999</v>
      </c>
      <c r="I131" s="1"/>
      <c r="J131" s="50"/>
      <c r="K131" s="1"/>
      <c r="L131" s="1"/>
      <c r="M131" s="1"/>
      <c r="N131" s="57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>
      <c r="A132" s="1">
        <v>2454807.6176200002</v>
      </c>
      <c r="B132" s="1" t="s">
        <v>1371</v>
      </c>
      <c r="C132" s="1">
        <v>9.7117500000000003</v>
      </c>
      <c r="D132" s="1"/>
      <c r="E132" s="1"/>
      <c r="F132" s="1">
        <f t="shared" si="6"/>
        <v>14</v>
      </c>
      <c r="G132" s="1">
        <f t="shared" si="7"/>
        <v>0.19257158585166323</v>
      </c>
      <c r="H132" s="51">
        <f t="shared" si="8"/>
        <v>9.7117500000000003</v>
      </c>
      <c r="I132" s="1"/>
      <c r="J132" s="50"/>
      <c r="K132" s="1"/>
      <c r="L132" s="1"/>
      <c r="M132" s="1"/>
      <c r="N132" s="57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>
      <c r="A133" s="1">
        <v>2454809.41</v>
      </c>
      <c r="B133" s="1" t="s">
        <v>1372</v>
      </c>
      <c r="C133" s="1">
        <v>9.8000000000000007</v>
      </c>
      <c r="D133" s="1"/>
      <c r="E133" s="1"/>
      <c r="F133" s="1">
        <f t="shared" si="6"/>
        <v>14</v>
      </c>
      <c r="G133" s="1">
        <f t="shared" si="7"/>
        <v>0.19467088311097491</v>
      </c>
      <c r="H133" s="51">
        <f t="shared" si="8"/>
        <v>9.8000000000000007</v>
      </c>
      <c r="I133" s="1"/>
      <c r="J133" s="50"/>
      <c r="K133" s="1"/>
      <c r="L133" s="1"/>
      <c r="M133" s="1"/>
      <c r="N133" s="57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>
      <c r="A134" s="1">
        <v>2454810.5867499998</v>
      </c>
      <c r="B134" s="1" t="s">
        <v>1373</v>
      </c>
      <c r="C134" s="1">
        <v>9.7336670000000005</v>
      </c>
      <c r="D134" s="1"/>
      <c r="E134" s="1"/>
      <c r="F134" s="1">
        <f t="shared" si="6"/>
        <v>14</v>
      </c>
      <c r="G134" s="1">
        <f t="shared" si="7"/>
        <v>0.19604913328623219</v>
      </c>
      <c r="H134" s="51">
        <f t="shared" si="8"/>
        <v>9.7336670000000005</v>
      </c>
      <c r="I134" s="1"/>
      <c r="J134" s="50"/>
      <c r="K134" s="1"/>
      <c r="L134" s="1"/>
      <c r="M134" s="1"/>
      <c r="N134" s="57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>
      <c r="A135" s="1">
        <v>2454811.60219</v>
      </c>
      <c r="B135" s="1" t="s">
        <v>1374</v>
      </c>
      <c r="C135" s="1">
        <v>9.7164999999999999</v>
      </c>
      <c r="D135" s="1"/>
      <c r="E135" s="1"/>
      <c r="F135" s="1">
        <f t="shared" si="6"/>
        <v>14</v>
      </c>
      <c r="G135" s="1">
        <f t="shared" si="7"/>
        <v>0.19723845162802256</v>
      </c>
      <c r="H135" s="51">
        <f t="shared" si="8"/>
        <v>9.7164999999999999</v>
      </c>
      <c r="I135" s="1"/>
      <c r="J135" s="50"/>
      <c r="K135" s="1"/>
      <c r="L135" s="1"/>
      <c r="M135" s="1"/>
      <c r="N135" s="57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>
      <c r="A136" s="1">
        <v>2454812.6038600001</v>
      </c>
      <c r="B136" s="1" t="s">
        <v>1375</v>
      </c>
      <c r="C136" s="1">
        <v>9.6842500000000005</v>
      </c>
      <c r="D136" s="1"/>
      <c r="E136" s="1"/>
      <c r="F136" s="1">
        <f t="shared" si="6"/>
        <v>14</v>
      </c>
      <c r="G136" s="1">
        <f t="shared" si="7"/>
        <v>0.19841164207091744</v>
      </c>
      <c r="H136" s="51">
        <f t="shared" si="8"/>
        <v>9.6842500000000005</v>
      </c>
      <c r="I136" s="1"/>
      <c r="J136" s="50"/>
      <c r="K136" s="1"/>
      <c r="L136" s="1"/>
      <c r="M136" s="1"/>
      <c r="N136" s="57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>
      <c r="A137" s="1">
        <v>2454821.9015199998</v>
      </c>
      <c r="B137" s="1" t="s">
        <v>1377</v>
      </c>
      <c r="C137" s="1">
        <v>9.6763329999999996</v>
      </c>
      <c r="D137" s="1"/>
      <c r="E137" s="1"/>
      <c r="F137" s="1">
        <f t="shared" si="6"/>
        <v>14</v>
      </c>
      <c r="G137" s="1">
        <f t="shared" si="7"/>
        <v>0.20930138205650017</v>
      </c>
      <c r="H137" s="51">
        <f t="shared" si="8"/>
        <v>9.6763329999999996</v>
      </c>
      <c r="I137" s="1"/>
      <c r="J137" s="50"/>
      <c r="K137" s="1"/>
      <c r="L137" s="1"/>
      <c r="M137" s="1"/>
      <c r="N137" s="57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>
      <c r="A138" s="1">
        <v>2454822.6123299999</v>
      </c>
      <c r="B138" s="1" t="s">
        <v>1070</v>
      </c>
      <c r="C138" s="1">
        <v>9.6419999999999995</v>
      </c>
      <c r="D138" s="1"/>
      <c r="E138" s="1"/>
      <c r="F138" s="1">
        <f t="shared" si="6"/>
        <v>14</v>
      </c>
      <c r="G138" s="1">
        <f t="shared" si="7"/>
        <v>0.21013390723813252</v>
      </c>
      <c r="H138" s="51">
        <f t="shared" si="8"/>
        <v>9.6419999999999995</v>
      </c>
      <c r="I138" s="1"/>
      <c r="J138" s="50"/>
      <c r="K138" s="1"/>
      <c r="L138" s="1"/>
      <c r="M138" s="1"/>
      <c r="N138" s="57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>
      <c r="A139" s="1">
        <v>2454829.58855</v>
      </c>
      <c r="B139" s="1" t="s">
        <v>1378</v>
      </c>
      <c r="C139" s="1">
        <v>9.6443329999999996</v>
      </c>
      <c r="D139" s="1"/>
      <c r="E139" s="1"/>
      <c r="F139" s="1">
        <f t="shared" si="6"/>
        <v>14</v>
      </c>
      <c r="G139" s="1">
        <f t="shared" si="7"/>
        <v>0.21830469665025376</v>
      </c>
      <c r="H139" s="51">
        <f t="shared" si="8"/>
        <v>9.6443329999999996</v>
      </c>
      <c r="I139" s="1"/>
      <c r="J139" s="50"/>
      <c r="K139" s="1"/>
      <c r="L139" s="1"/>
      <c r="M139" s="1"/>
      <c r="N139" s="57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>
      <c r="A140" s="1">
        <v>2454980.7451800001</v>
      </c>
      <c r="B140" s="1" t="s">
        <v>1379</v>
      </c>
      <c r="C140" s="1">
        <v>9.9760000000000009</v>
      </c>
      <c r="D140" s="1"/>
      <c r="E140" s="1"/>
      <c r="F140" s="1">
        <f t="shared" si="6"/>
        <v>14</v>
      </c>
      <c r="G140" s="1">
        <f t="shared" si="7"/>
        <v>0.39534455375976307</v>
      </c>
      <c r="H140" s="51">
        <f t="shared" si="8"/>
        <v>9.9760000000000009</v>
      </c>
      <c r="I140" s="1"/>
      <c r="J140" s="50"/>
      <c r="K140" s="1"/>
      <c r="L140" s="1"/>
      <c r="M140" s="1"/>
      <c r="N140" s="57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>
      <c r="A141" s="1">
        <v>2454985.6437400002</v>
      </c>
      <c r="B141" s="1" t="s">
        <v>1380</v>
      </c>
      <c r="C141" s="1">
        <v>10.016</v>
      </c>
      <c r="D141" s="1"/>
      <c r="E141" s="1"/>
      <c r="F141" s="1">
        <f t="shared" si="6"/>
        <v>14</v>
      </c>
      <c r="G141" s="1">
        <f t="shared" si="7"/>
        <v>0.40108191613984978</v>
      </c>
      <c r="H141" s="51">
        <f t="shared" si="8"/>
        <v>10.016</v>
      </c>
      <c r="I141" s="1"/>
      <c r="J141" s="50"/>
      <c r="K141" s="1"/>
      <c r="L141" s="1"/>
      <c r="M141" s="1"/>
      <c r="N141" s="57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>
      <c r="A142" s="1">
        <v>2454987.69325</v>
      </c>
      <c r="B142" s="1" t="s">
        <v>1381</v>
      </c>
      <c r="C142" s="1">
        <v>9.9939999999999998</v>
      </c>
      <c r="D142" s="1"/>
      <c r="E142" s="1"/>
      <c r="F142" s="1">
        <f t="shared" si="6"/>
        <v>14</v>
      </c>
      <c r="G142" s="1">
        <f t="shared" si="7"/>
        <v>0.40348237292107214</v>
      </c>
      <c r="H142" s="51">
        <f t="shared" si="8"/>
        <v>9.9939999999999998</v>
      </c>
      <c r="I142" s="1"/>
      <c r="J142" s="50"/>
      <c r="K142" s="1"/>
      <c r="L142" s="1"/>
      <c r="M142" s="1"/>
      <c r="N142" s="57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>
      <c r="A143" s="1">
        <v>2454991.7288500001</v>
      </c>
      <c r="B143" s="1" t="s">
        <v>1382</v>
      </c>
      <c r="C143" s="1">
        <v>9.9949999999999992</v>
      </c>
      <c r="D143" s="1"/>
      <c r="E143" s="1"/>
      <c r="F143" s="1">
        <f t="shared" si="6"/>
        <v>14</v>
      </c>
      <c r="G143" s="1">
        <f t="shared" si="7"/>
        <v>0.40820900679324623</v>
      </c>
      <c r="H143" s="51">
        <f t="shared" si="8"/>
        <v>9.9949999999999992</v>
      </c>
      <c r="I143" s="1"/>
      <c r="J143" s="50"/>
      <c r="K143" s="1"/>
      <c r="L143" s="1"/>
      <c r="M143" s="1"/>
      <c r="N143" s="57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>
      <c r="A144" s="1">
        <v>2454995.66</v>
      </c>
      <c r="B144" s="1" t="s">
        <v>1383</v>
      </c>
      <c r="C144" s="1">
        <v>10</v>
      </c>
      <c r="D144" s="1"/>
      <c r="E144" s="1"/>
      <c r="F144" s="1">
        <f t="shared" si="6"/>
        <v>14</v>
      </c>
      <c r="G144" s="1">
        <f t="shared" si="7"/>
        <v>0.4128133052238816</v>
      </c>
      <c r="H144" s="51">
        <f t="shared" si="8"/>
        <v>10</v>
      </c>
      <c r="I144" s="1"/>
      <c r="J144" s="50"/>
      <c r="K144" s="1"/>
      <c r="L144" s="1"/>
      <c r="M144" s="1"/>
      <c r="N144" s="57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>
      <c r="A145" s="1">
        <v>2454996.6737000002</v>
      </c>
      <c r="B145" s="1" t="s">
        <v>1384</v>
      </c>
      <c r="C145" s="1">
        <v>9.9830000000000005</v>
      </c>
      <c r="D145" s="1"/>
      <c r="E145" s="1"/>
      <c r="F145" s="1">
        <f t="shared" si="6"/>
        <v>14</v>
      </c>
      <c r="G145" s="1">
        <f t="shared" si="7"/>
        <v>0.41400058561742803</v>
      </c>
      <c r="H145" s="51">
        <f t="shared" si="8"/>
        <v>9.9830000000000005</v>
      </c>
      <c r="I145" s="1"/>
      <c r="J145" s="50"/>
      <c r="K145" s="1"/>
      <c r="L145" s="1"/>
      <c r="M145" s="1"/>
      <c r="N145" s="57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>
      <c r="A146" s="1">
        <v>2454999.1799400002</v>
      </c>
      <c r="B146" s="1" t="s">
        <v>1385</v>
      </c>
      <c r="C146" s="1">
        <v>9.98</v>
      </c>
      <c r="D146" s="1"/>
      <c r="E146" s="1"/>
      <c r="F146" s="1">
        <f t="shared" si="6"/>
        <v>14</v>
      </c>
      <c r="G146" s="1">
        <f t="shared" si="7"/>
        <v>0.41693598032346735</v>
      </c>
      <c r="H146" s="51">
        <f t="shared" si="8"/>
        <v>9.98</v>
      </c>
      <c r="I146" s="1"/>
      <c r="J146" s="50"/>
      <c r="K146" s="1"/>
      <c r="L146" s="1"/>
      <c r="M146" s="1"/>
      <c r="N146" s="57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>
      <c r="A147" s="1">
        <v>2455000.6774900001</v>
      </c>
      <c r="B147" s="1" t="s">
        <v>1386</v>
      </c>
      <c r="C147" s="1">
        <v>9.9659999999999993</v>
      </c>
      <c r="D147" s="1"/>
      <c r="E147" s="1"/>
      <c r="F147" s="1">
        <f t="shared" si="6"/>
        <v>14</v>
      </c>
      <c r="G147" s="1">
        <f t="shared" si="7"/>
        <v>0.41868996252066992</v>
      </c>
      <c r="H147" s="51">
        <f t="shared" si="8"/>
        <v>9.9659999999999993</v>
      </c>
      <c r="I147" s="1"/>
      <c r="J147" s="50"/>
      <c r="K147" s="1"/>
      <c r="L147" s="1"/>
      <c r="M147" s="1"/>
      <c r="N147" s="57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>
      <c r="A148" s="1">
        <v>2455011.6918600001</v>
      </c>
      <c r="B148" s="1" t="s">
        <v>1387</v>
      </c>
      <c r="C148" s="1">
        <v>10.156667000000001</v>
      </c>
      <c r="D148" s="1"/>
      <c r="E148" s="1"/>
      <c r="F148" s="1">
        <f t="shared" si="6"/>
        <v>14</v>
      </c>
      <c r="G148" s="1">
        <f t="shared" si="7"/>
        <v>0.43159037245272636</v>
      </c>
      <c r="H148" s="51">
        <f t="shared" si="8"/>
        <v>10.156667000000001</v>
      </c>
      <c r="I148" s="1"/>
      <c r="J148" s="50"/>
      <c r="K148" s="1"/>
      <c r="L148" s="1"/>
      <c r="M148" s="1"/>
      <c r="N148" s="57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>
      <c r="A149" s="1">
        <v>2455019.63931</v>
      </c>
      <c r="B149" s="1" t="s">
        <v>1388</v>
      </c>
      <c r="C149" s="1">
        <v>10.227</v>
      </c>
      <c r="D149" s="1"/>
      <c r="E149" s="1"/>
      <c r="F149" s="1">
        <f t="shared" si="6"/>
        <v>14</v>
      </c>
      <c r="G149" s="1">
        <f t="shared" si="7"/>
        <v>0.44089869992972552</v>
      </c>
      <c r="H149" s="51">
        <f t="shared" si="8"/>
        <v>10.227</v>
      </c>
      <c r="I149" s="1"/>
      <c r="J149" s="50"/>
      <c r="K149" s="1"/>
      <c r="L149" s="1"/>
      <c r="M149" s="1"/>
      <c r="N149" s="57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>
      <c r="A150" s="1">
        <v>2455023.9530000002</v>
      </c>
      <c r="B150" s="1" t="s">
        <v>1389</v>
      </c>
      <c r="C150" s="1">
        <v>10.214</v>
      </c>
      <c r="D150" s="1"/>
      <c r="E150" s="1"/>
      <c r="F150" s="1">
        <f t="shared" si="6"/>
        <v>14</v>
      </c>
      <c r="G150" s="1">
        <f t="shared" si="7"/>
        <v>0.44595104239893857</v>
      </c>
      <c r="H150" s="51">
        <f t="shared" si="8"/>
        <v>10.214</v>
      </c>
      <c r="I150" s="1"/>
      <c r="J150" s="50"/>
      <c r="K150" s="1"/>
      <c r="L150" s="1"/>
      <c r="M150" s="1"/>
      <c r="N150" s="57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>
      <c r="A151" s="1">
        <v>2455026.00074</v>
      </c>
      <c r="B151" s="1" t="s">
        <v>1390</v>
      </c>
      <c r="C151" s="1">
        <v>10.19425</v>
      </c>
      <c r="D151" s="1"/>
      <c r="E151" s="1"/>
      <c r="F151" s="1">
        <f t="shared" si="6"/>
        <v>14</v>
      </c>
      <c r="G151" s="1">
        <f t="shared" si="7"/>
        <v>0.44834942609515949</v>
      </c>
      <c r="H151" s="51">
        <f t="shared" si="8"/>
        <v>10.19425</v>
      </c>
      <c r="I151" s="1"/>
      <c r="J151" s="50"/>
      <c r="K151" s="1"/>
      <c r="L151" s="1"/>
      <c r="M151" s="1"/>
      <c r="N151" s="57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>
      <c r="A152" s="1">
        <v>2455028.61203</v>
      </c>
      <c r="B152" s="1" t="s">
        <v>1391</v>
      </c>
      <c r="C152" s="1">
        <v>10.3125</v>
      </c>
      <c r="D152" s="1"/>
      <c r="E152" s="1"/>
      <c r="F152" s="1">
        <f t="shared" si="6"/>
        <v>14</v>
      </c>
      <c r="G152" s="1">
        <f t="shared" si="7"/>
        <v>0.45140785898332325</v>
      </c>
      <c r="H152" s="51">
        <f t="shared" si="8"/>
        <v>10.3125</v>
      </c>
      <c r="I152" s="1"/>
      <c r="J152" s="50"/>
      <c r="K152" s="1"/>
      <c r="L152" s="1"/>
      <c r="M152" s="1"/>
      <c r="N152" s="57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>
      <c r="A153" s="1">
        <v>2455032.6510299998</v>
      </c>
      <c r="B153" s="1" t="s">
        <v>1392</v>
      </c>
      <c r="C153" s="1">
        <v>10.317857</v>
      </c>
      <c r="D153" s="1"/>
      <c r="E153" s="1"/>
      <c r="F153" s="1">
        <f t="shared" si="6"/>
        <v>14</v>
      </c>
      <c r="G153" s="1">
        <f t="shared" si="7"/>
        <v>0.45613847505251215</v>
      </c>
      <c r="H153" s="51">
        <f t="shared" si="8"/>
        <v>10.317857</v>
      </c>
      <c r="I153" s="1"/>
      <c r="J153" s="50"/>
      <c r="K153" s="1"/>
      <c r="L153" s="1"/>
      <c r="M153" s="1"/>
      <c r="N153" s="57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>
      <c r="A154" s="1">
        <v>2455038.9672599998</v>
      </c>
      <c r="B154" s="1" t="s">
        <v>1393</v>
      </c>
      <c r="C154" s="1">
        <v>10.336</v>
      </c>
      <c r="D154" s="1"/>
      <c r="E154" s="1"/>
      <c r="F154" s="1">
        <f t="shared" si="6"/>
        <v>14</v>
      </c>
      <c r="G154" s="1">
        <f t="shared" si="7"/>
        <v>0.46353626141933901</v>
      </c>
      <c r="H154" s="51">
        <f t="shared" si="8"/>
        <v>10.336</v>
      </c>
      <c r="I154" s="1"/>
      <c r="J154" s="50"/>
      <c r="K154" s="1"/>
      <c r="L154" s="1"/>
      <c r="M154" s="1"/>
      <c r="N154" s="57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>
      <c r="A155" s="1">
        <v>2455043.9754599999</v>
      </c>
      <c r="B155" s="1" t="s">
        <v>1394</v>
      </c>
      <c r="C155" s="1">
        <v>10.374333</v>
      </c>
      <c r="D155" s="1"/>
      <c r="E155" s="1"/>
      <c r="F155" s="1">
        <f t="shared" si="6"/>
        <v>14</v>
      </c>
      <c r="G155" s="1">
        <f t="shared" si="7"/>
        <v>0.4694020379478463</v>
      </c>
      <c r="H155" s="51">
        <f t="shared" si="8"/>
        <v>10.374333</v>
      </c>
      <c r="I155" s="1"/>
      <c r="J155" s="50"/>
      <c r="K155" s="1"/>
      <c r="L155" s="1"/>
      <c r="M155" s="1"/>
      <c r="N155" s="57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>
      <c r="A156" s="1">
        <v>2455052.4700000002</v>
      </c>
      <c r="B156" s="1" t="s">
        <v>1395</v>
      </c>
      <c r="C156" s="1">
        <v>10.3</v>
      </c>
      <c r="D156" s="1"/>
      <c r="E156" s="1"/>
      <c r="F156" s="1">
        <f t="shared" si="6"/>
        <v>14</v>
      </c>
      <c r="G156" s="1">
        <f t="shared" si="7"/>
        <v>0.4793511360976872</v>
      </c>
      <c r="H156" s="51">
        <f t="shared" si="8"/>
        <v>10.3</v>
      </c>
      <c r="I156" s="1"/>
      <c r="J156" s="50"/>
      <c r="K156" s="1"/>
      <c r="L156" s="1"/>
      <c r="M156" s="1"/>
      <c r="N156" s="57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>
      <c r="A157" s="1">
        <v>2455055.9939600001</v>
      </c>
      <c r="B157" s="1" t="s">
        <v>1396</v>
      </c>
      <c r="C157" s="1">
        <v>10.315</v>
      </c>
      <c r="D157" s="1"/>
      <c r="E157" s="1"/>
      <c r="F157" s="1">
        <f t="shared" si="6"/>
        <v>14</v>
      </c>
      <c r="G157" s="1">
        <f t="shared" si="7"/>
        <v>0.48347851955974441</v>
      </c>
      <c r="H157" s="51">
        <f t="shared" si="8"/>
        <v>10.315</v>
      </c>
      <c r="I157" s="1"/>
      <c r="J157" s="50"/>
      <c r="K157" s="1"/>
      <c r="L157" s="1"/>
      <c r="M157" s="1"/>
      <c r="N157" s="57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>
      <c r="A158" s="1">
        <v>2455067.6153299999</v>
      </c>
      <c r="B158" s="1" t="s">
        <v>1397</v>
      </c>
      <c r="C158" s="1">
        <v>10.404500000000001</v>
      </c>
      <c r="D158" s="1"/>
      <c r="E158" s="1"/>
      <c r="F158" s="1">
        <f t="shared" si="6"/>
        <v>14</v>
      </c>
      <c r="G158" s="1">
        <f t="shared" si="7"/>
        <v>0.49708986882167139</v>
      </c>
      <c r="H158" s="51">
        <f t="shared" si="8"/>
        <v>10.404500000000001</v>
      </c>
      <c r="I158" s="1"/>
      <c r="J158" s="50"/>
      <c r="K158" s="1"/>
      <c r="L158" s="1"/>
      <c r="M158" s="1"/>
      <c r="N158" s="57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>
      <c r="A159" s="1">
        <v>2455080.6549900002</v>
      </c>
      <c r="B159" s="1" t="s">
        <v>1398</v>
      </c>
      <c r="C159" s="1">
        <v>10.304</v>
      </c>
      <c r="D159" s="1"/>
      <c r="E159" s="1"/>
      <c r="F159" s="1">
        <f t="shared" si="6"/>
        <v>14</v>
      </c>
      <c r="G159" s="1">
        <f t="shared" si="7"/>
        <v>0.51236236823633874</v>
      </c>
      <c r="H159" s="51">
        <f t="shared" si="8"/>
        <v>10.304</v>
      </c>
      <c r="I159" s="1"/>
      <c r="J159" s="50"/>
      <c r="K159" s="1"/>
      <c r="L159" s="1"/>
      <c r="M159" s="1"/>
      <c r="N159" s="57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>
      <c r="A160" s="1">
        <v>2455086.56959</v>
      </c>
      <c r="B160" s="1" t="s">
        <v>1399</v>
      </c>
      <c r="C160" s="1">
        <v>10.391375</v>
      </c>
      <c r="D160" s="1"/>
      <c r="E160" s="1"/>
      <c r="F160" s="1">
        <f t="shared" si="6"/>
        <v>14</v>
      </c>
      <c r="G160" s="1">
        <f t="shared" si="7"/>
        <v>0.5192897516982562</v>
      </c>
      <c r="H160" s="51">
        <f t="shared" si="8"/>
        <v>10.391375</v>
      </c>
      <c r="I160" s="1"/>
      <c r="J160" s="50"/>
      <c r="K160" s="1"/>
      <c r="L160" s="1"/>
      <c r="M160" s="1"/>
      <c r="N160" s="57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>
      <c r="A161" s="1">
        <v>2455089.6419600002</v>
      </c>
      <c r="B161" s="1" t="s">
        <v>1400</v>
      </c>
      <c r="C161" s="1">
        <v>10.388</v>
      </c>
      <c r="D161" s="1"/>
      <c r="E161" s="1"/>
      <c r="F161" s="1">
        <f t="shared" si="6"/>
        <v>14</v>
      </c>
      <c r="G161" s="1">
        <f t="shared" si="7"/>
        <v>0.52288821738130054</v>
      </c>
      <c r="H161" s="51">
        <f t="shared" si="8"/>
        <v>10.388</v>
      </c>
      <c r="I161" s="1"/>
      <c r="J161" s="50"/>
      <c r="K161" s="1"/>
      <c r="L161" s="1"/>
      <c r="M161" s="1"/>
      <c r="N161" s="57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>
      <c r="A162" s="1">
        <v>2455094.62714</v>
      </c>
      <c r="B162" s="1" t="s">
        <v>1401</v>
      </c>
      <c r="C162" s="1">
        <v>10.433</v>
      </c>
      <c r="D162" s="1"/>
      <c r="E162" s="1"/>
      <c r="F162" s="1">
        <f t="shared" si="6"/>
        <v>14</v>
      </c>
      <c r="G162" s="1">
        <f t="shared" si="7"/>
        <v>0.52872703209182248</v>
      </c>
      <c r="H162" s="51">
        <f t="shared" si="8"/>
        <v>10.433</v>
      </c>
      <c r="I162" s="1"/>
      <c r="J162" s="50"/>
      <c r="K162" s="1"/>
      <c r="L162" s="1"/>
      <c r="M162" s="1"/>
      <c r="N162" s="57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>
      <c r="A163" s="1">
        <v>2455096.6160300002</v>
      </c>
      <c r="B163" s="1" t="s">
        <v>1402</v>
      </c>
      <c r="C163" s="1">
        <v>10.4992</v>
      </c>
      <c r="D163" s="1"/>
      <c r="E163" s="1"/>
      <c r="F163" s="1">
        <f t="shared" si="6"/>
        <v>14</v>
      </c>
      <c r="G163" s="1">
        <f t="shared" si="7"/>
        <v>0.53105648863920152</v>
      </c>
      <c r="H163" s="51">
        <f t="shared" si="8"/>
        <v>10.4992</v>
      </c>
      <c r="I163" s="1"/>
      <c r="J163" s="50"/>
      <c r="K163" s="1"/>
      <c r="L163" s="1"/>
      <c r="M163" s="1"/>
      <c r="N163" s="57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>
      <c r="A164" s="1">
        <v>2455100.6000600001</v>
      </c>
      <c r="B164" s="1" t="s">
        <v>1403</v>
      </c>
      <c r="C164" s="1">
        <v>10.494</v>
      </c>
      <c r="D164" s="1"/>
      <c r="E164" s="1"/>
      <c r="F164" s="1">
        <f t="shared" si="6"/>
        <v>14</v>
      </c>
      <c r="G164" s="1">
        <f t="shared" si="7"/>
        <v>0.5357227219490337</v>
      </c>
      <c r="H164" s="51">
        <f t="shared" si="8"/>
        <v>10.494</v>
      </c>
      <c r="I164" s="1"/>
      <c r="J164" s="50"/>
      <c r="K164" s="1"/>
      <c r="L164" s="1"/>
      <c r="M164" s="1"/>
      <c r="N164" s="57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>
      <c r="A165" s="1">
        <v>2455128.3583300002</v>
      </c>
      <c r="B165" s="1" t="s">
        <v>1404</v>
      </c>
      <c r="C165" s="1">
        <v>10.35</v>
      </c>
      <c r="D165" s="1"/>
      <c r="E165" s="1"/>
      <c r="F165" s="1">
        <f t="shared" si="6"/>
        <v>14</v>
      </c>
      <c r="G165" s="1">
        <f t="shared" si="7"/>
        <v>0.56823416491003975</v>
      </c>
      <c r="H165" s="51">
        <f t="shared" si="8"/>
        <v>10.35</v>
      </c>
      <c r="I165" s="1"/>
      <c r="J165" s="50"/>
      <c r="K165" s="1"/>
      <c r="L165" s="1"/>
      <c r="M165" s="1"/>
      <c r="N165" s="57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>
      <c r="A166" s="1">
        <v>2455130.5621600002</v>
      </c>
      <c r="B166" s="1" t="s">
        <v>1405</v>
      </c>
      <c r="C166" s="1">
        <v>10.444000000000001</v>
      </c>
      <c r="D166" s="1"/>
      <c r="E166" s="1"/>
      <c r="F166" s="1">
        <f t="shared" si="6"/>
        <v>14</v>
      </c>
      <c r="G166" s="1">
        <f t="shared" si="7"/>
        <v>0.57081536659663357</v>
      </c>
      <c r="H166" s="51">
        <f t="shared" si="8"/>
        <v>10.444000000000001</v>
      </c>
      <c r="I166" s="1"/>
      <c r="J166" s="50"/>
      <c r="K166" s="1"/>
      <c r="L166" s="1"/>
      <c r="M166" s="1"/>
      <c r="N166" s="57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>
      <c r="A167" s="1">
        <v>2455392.8465900002</v>
      </c>
      <c r="B167" s="1" t="s">
        <v>1406</v>
      </c>
      <c r="C167" s="1">
        <v>10.611000000000001</v>
      </c>
      <c r="D167" s="1"/>
      <c r="E167" s="1"/>
      <c r="F167" s="1">
        <f t="shared" si="6"/>
        <v>14</v>
      </c>
      <c r="G167" s="1">
        <f t="shared" si="7"/>
        <v>0.87801193487960383</v>
      </c>
      <c r="H167" s="51">
        <f t="shared" si="8"/>
        <v>10.611000000000001</v>
      </c>
      <c r="I167" s="1"/>
      <c r="J167" s="50"/>
      <c r="K167" s="1"/>
      <c r="L167" s="1"/>
      <c r="M167" s="1"/>
      <c r="N167" s="57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>
      <c r="A168" s="1">
        <v>2455397.5844399999</v>
      </c>
      <c r="B168" s="1" t="s">
        <v>1407</v>
      </c>
      <c r="C168" s="1">
        <v>10.590999999999999</v>
      </c>
      <c r="D168" s="1"/>
      <c r="E168" s="1"/>
      <c r="F168" s="1">
        <f t="shared" si="6"/>
        <v>14</v>
      </c>
      <c r="G168" s="1">
        <f t="shared" si="7"/>
        <v>0.88356106816571867</v>
      </c>
      <c r="H168" s="51">
        <f t="shared" si="8"/>
        <v>10.590999999999999</v>
      </c>
      <c r="I168" s="1"/>
      <c r="J168" s="50"/>
      <c r="K168" s="1"/>
      <c r="L168" s="1"/>
      <c r="M168" s="1"/>
      <c r="N168" s="57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>
      <c r="A169" s="1">
        <v>2455400.8178900001</v>
      </c>
      <c r="B169" s="1" t="s">
        <v>1408</v>
      </c>
      <c r="C169" s="1">
        <v>10.613</v>
      </c>
      <c r="D169" s="1"/>
      <c r="E169" s="1"/>
      <c r="F169" s="1">
        <f t="shared" si="6"/>
        <v>14</v>
      </c>
      <c r="G169" s="1">
        <f t="shared" si="7"/>
        <v>0.88734819629897466</v>
      </c>
      <c r="H169" s="51">
        <f t="shared" si="8"/>
        <v>10.613</v>
      </c>
      <c r="I169" s="1"/>
      <c r="J169" s="50"/>
      <c r="K169" s="1"/>
      <c r="L169" s="1"/>
      <c r="M169" s="1"/>
      <c r="N169" s="57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>
      <c r="A170" s="1">
        <v>2455404.7631000001</v>
      </c>
      <c r="B170" s="1" t="s">
        <v>1409</v>
      </c>
      <c r="C170" s="1">
        <v>10.416</v>
      </c>
      <c r="D170" s="1"/>
      <c r="E170" s="1"/>
      <c r="F170" s="1">
        <f t="shared" si="6"/>
        <v>14</v>
      </c>
      <c r="G170" s="1">
        <f t="shared" si="7"/>
        <v>0.89196896228636646</v>
      </c>
      <c r="H170" s="51">
        <f t="shared" si="8"/>
        <v>10.416</v>
      </c>
      <c r="I170" s="1"/>
      <c r="J170" s="50"/>
      <c r="K170" s="1"/>
      <c r="L170" s="1"/>
      <c r="M170" s="1"/>
      <c r="N170" s="57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7">
      <c r="A171" s="1">
        <v>2455408.8157100002</v>
      </c>
      <c r="B171" s="1" t="s">
        <v>1410</v>
      </c>
      <c r="C171" s="1">
        <v>10.314</v>
      </c>
      <c r="D171" s="1"/>
      <c r="E171" s="1"/>
      <c r="F171" s="1">
        <f t="shared" si="6"/>
        <v>14</v>
      </c>
      <c r="G171" s="1">
        <f t="shared" si="7"/>
        <v>0.89671551885714251</v>
      </c>
      <c r="H171" s="51">
        <f t="shared" si="8"/>
        <v>10.314</v>
      </c>
      <c r="I171" s="1"/>
      <c r="J171" s="50"/>
      <c r="K171" s="1"/>
      <c r="L171" s="1"/>
      <c r="M171" s="1"/>
      <c r="N171" s="57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7">
      <c r="A172" s="1">
        <v>2455410.6382599999</v>
      </c>
      <c r="B172" s="1" t="s">
        <v>1411</v>
      </c>
      <c r="C172" s="1">
        <v>10.292</v>
      </c>
      <c r="D172" s="1"/>
      <c r="E172" s="1"/>
      <c r="F172" s="1">
        <f t="shared" si="6"/>
        <v>14</v>
      </c>
      <c r="G172" s="1">
        <f t="shared" si="7"/>
        <v>0.89885015226038867</v>
      </c>
      <c r="H172" s="51">
        <f t="shared" si="8"/>
        <v>10.292</v>
      </c>
      <c r="I172" s="1"/>
      <c r="J172" s="50"/>
      <c r="K172" s="1"/>
      <c r="L172" s="1"/>
      <c r="M172" s="1"/>
      <c r="N172" s="57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>
      <c r="A173" s="1">
        <v>2455412.7912599999</v>
      </c>
      <c r="B173" s="1" t="s">
        <v>1412</v>
      </c>
      <c r="C173" s="1">
        <v>10.298</v>
      </c>
      <c r="D173" s="1"/>
      <c r="E173" s="1"/>
      <c r="F173" s="1">
        <f t="shared" si="6"/>
        <v>14</v>
      </c>
      <c r="G173" s="1">
        <f t="shared" si="7"/>
        <v>0.90137182009821259</v>
      </c>
      <c r="H173" s="51">
        <f t="shared" si="8"/>
        <v>10.298</v>
      </c>
      <c r="I173" s="1"/>
      <c r="J173" s="50"/>
      <c r="K173" s="1"/>
      <c r="L173" s="1"/>
      <c r="M173" s="1"/>
      <c r="N173" s="57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>
      <c r="A174" s="1">
        <v>2455414.4263399998</v>
      </c>
      <c r="B174" s="1" t="s">
        <v>1413</v>
      </c>
      <c r="C174" s="1">
        <v>10.284667000000001</v>
      </c>
      <c r="D174" s="1"/>
      <c r="E174" s="1"/>
      <c r="F174" s="1">
        <f t="shared" si="6"/>
        <v>14</v>
      </c>
      <c r="G174" s="1">
        <f t="shared" si="7"/>
        <v>0.90328688217354625</v>
      </c>
      <c r="H174" s="51">
        <f t="shared" si="8"/>
        <v>10.284667000000001</v>
      </c>
      <c r="I174" s="1"/>
      <c r="J174" s="50"/>
      <c r="K174" s="1"/>
      <c r="L174" s="1"/>
      <c r="M174" s="1"/>
      <c r="N174" s="57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>
      <c r="A175" s="1">
        <v>2455416.82461</v>
      </c>
      <c r="B175" s="1" t="s">
        <v>1414</v>
      </c>
      <c r="C175" s="1">
        <v>10.234</v>
      </c>
      <c r="D175" s="1"/>
      <c r="E175" s="1"/>
      <c r="F175" s="1">
        <f t="shared" si="6"/>
        <v>14</v>
      </c>
      <c r="G175" s="1">
        <f t="shared" si="7"/>
        <v>0.90609581869291489</v>
      </c>
      <c r="H175" s="51">
        <f t="shared" si="8"/>
        <v>10.234</v>
      </c>
      <c r="I175" s="1"/>
      <c r="J175" s="50"/>
      <c r="K175" s="1"/>
      <c r="L175" s="1"/>
      <c r="M175" s="1"/>
      <c r="N175" s="57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>
      <c r="A176" s="1">
        <v>2455420.25446</v>
      </c>
      <c r="B176" s="1" t="s">
        <v>1415</v>
      </c>
      <c r="C176" s="1">
        <v>10.2235</v>
      </c>
      <c r="D176" s="1"/>
      <c r="E176" s="1"/>
      <c r="F176" s="1">
        <f t="shared" si="6"/>
        <v>14</v>
      </c>
      <c r="G176" s="1">
        <f t="shared" si="7"/>
        <v>0.91011297727801299</v>
      </c>
      <c r="H176" s="51">
        <f t="shared" si="8"/>
        <v>10.2235</v>
      </c>
      <c r="I176" s="1"/>
      <c r="J176" s="50"/>
      <c r="K176" s="1"/>
      <c r="L176" s="1"/>
      <c r="M176" s="1"/>
      <c r="N176" s="57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>
      <c r="A177" s="1">
        <v>2455422.08262</v>
      </c>
      <c r="B177" s="1" t="s">
        <v>1416</v>
      </c>
      <c r="C177" s="1">
        <v>10.215999999999999</v>
      </c>
      <c r="D177" s="1"/>
      <c r="E177" s="1"/>
      <c r="F177" s="1">
        <f t="shared" si="6"/>
        <v>14</v>
      </c>
      <c r="G177" s="1">
        <f t="shared" si="7"/>
        <v>0.9122541813070999</v>
      </c>
      <c r="H177" s="51">
        <f t="shared" si="8"/>
        <v>10.215999999999999</v>
      </c>
      <c r="I177" s="1"/>
      <c r="J177" s="50"/>
      <c r="K177" s="1"/>
      <c r="L177" s="1"/>
      <c r="M177" s="1"/>
      <c r="N177" s="57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>
      <c r="A178" s="1">
        <v>2455423.7900200002</v>
      </c>
      <c r="B178" s="1" t="s">
        <v>1417</v>
      </c>
      <c r="C178" s="1">
        <v>10.208</v>
      </c>
      <c r="D178" s="1"/>
      <c r="E178" s="1"/>
      <c r="F178" s="1">
        <f t="shared" si="6"/>
        <v>14</v>
      </c>
      <c r="G178" s="1">
        <f t="shared" si="7"/>
        <v>0.9142539470604234</v>
      </c>
      <c r="H178" s="51">
        <f t="shared" si="8"/>
        <v>10.208</v>
      </c>
      <c r="I178" s="1"/>
      <c r="J178" s="50"/>
      <c r="K178" s="1"/>
      <c r="L178" s="1"/>
      <c r="M178" s="1"/>
      <c r="N178" s="57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>
      <c r="A179" s="1">
        <v>2455425.5796500002</v>
      </c>
      <c r="B179" s="1" t="s">
        <v>1418</v>
      </c>
      <c r="C179" s="1">
        <v>10.1815</v>
      </c>
      <c r="D179" s="1"/>
      <c r="E179" s="1"/>
      <c r="F179" s="1">
        <f t="shared" si="6"/>
        <v>14</v>
      </c>
      <c r="G179" s="1">
        <f t="shared" si="7"/>
        <v>0.91635002342492911</v>
      </c>
      <c r="H179" s="51">
        <f t="shared" si="8"/>
        <v>10.1815</v>
      </c>
      <c r="I179" s="1"/>
      <c r="J179" s="50"/>
      <c r="K179" s="1"/>
      <c r="L179" s="1"/>
      <c r="M179" s="1"/>
      <c r="N179" s="57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>
      <c r="A180" s="1">
        <v>2455426.7587700002</v>
      </c>
      <c r="B180" s="1" t="s">
        <v>1419</v>
      </c>
      <c r="C180" s="1">
        <v>10.177</v>
      </c>
      <c r="D180" s="1"/>
      <c r="E180" s="1"/>
      <c r="F180" s="1">
        <f t="shared" si="6"/>
        <v>14</v>
      </c>
      <c r="G180" s="1">
        <f t="shared" si="7"/>
        <v>0.91773104942631711</v>
      </c>
      <c r="H180" s="51">
        <f t="shared" si="8"/>
        <v>10.177</v>
      </c>
      <c r="I180" s="1"/>
      <c r="J180" s="50"/>
      <c r="K180" s="1"/>
      <c r="L180" s="1"/>
      <c r="M180" s="1"/>
      <c r="N180" s="57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>
      <c r="A181" s="1">
        <v>2455428.01719</v>
      </c>
      <c r="B181" s="1" t="s">
        <v>1420</v>
      </c>
      <c r="C181" s="1">
        <v>10.170199999999999</v>
      </c>
      <c r="D181" s="1"/>
      <c r="E181" s="1"/>
      <c r="F181" s="1">
        <f t="shared" si="6"/>
        <v>14</v>
      </c>
      <c r="G181" s="1">
        <f t="shared" si="7"/>
        <v>0.91920495432190563</v>
      </c>
      <c r="H181" s="51">
        <f t="shared" si="8"/>
        <v>10.170199999999999</v>
      </c>
      <c r="I181" s="1"/>
      <c r="J181" s="50"/>
      <c r="K181" s="1"/>
      <c r="L181" s="1"/>
      <c r="M181" s="1"/>
      <c r="N181" s="57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>
      <c r="A182" s="1">
        <v>2455429.3294899999</v>
      </c>
      <c r="B182" s="1" t="s">
        <v>1421</v>
      </c>
      <c r="C182" s="1">
        <v>10.111499999999999</v>
      </c>
      <c r="D182" s="1"/>
      <c r="E182" s="1"/>
      <c r="F182" s="1">
        <f t="shared" si="6"/>
        <v>14</v>
      </c>
      <c r="G182" s="1">
        <f t="shared" si="7"/>
        <v>0.92074196533136288</v>
      </c>
      <c r="H182" s="51">
        <f t="shared" si="8"/>
        <v>10.111499999999999</v>
      </c>
      <c r="I182" s="1"/>
      <c r="J182" s="50"/>
      <c r="K182" s="1"/>
      <c r="L182" s="1"/>
      <c r="M182" s="1"/>
      <c r="N182" s="57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>
      <c r="A183" s="1">
        <v>2455431.1371300002</v>
      </c>
      <c r="B183" s="1" t="s">
        <v>1422</v>
      </c>
      <c r="C183" s="1">
        <v>9.9814000000000007</v>
      </c>
      <c r="D183" s="1"/>
      <c r="E183" s="1"/>
      <c r="F183" s="1">
        <f t="shared" si="6"/>
        <v>14</v>
      </c>
      <c r="G183" s="1">
        <f t="shared" si="7"/>
        <v>0.92285913562914423</v>
      </c>
      <c r="H183" s="51">
        <f t="shared" si="8"/>
        <v>9.9814000000000007</v>
      </c>
      <c r="I183" s="1"/>
      <c r="J183" s="50"/>
      <c r="K183" s="1"/>
      <c r="L183" s="1"/>
      <c r="M183" s="1"/>
      <c r="N183" s="57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>
      <c r="A184" s="1">
        <v>2455433.1626200001</v>
      </c>
      <c r="B184" s="1" t="s">
        <v>1423</v>
      </c>
      <c r="C184" s="1">
        <v>9.8277999999999999</v>
      </c>
      <c r="D184" s="1"/>
      <c r="E184" s="1"/>
      <c r="F184" s="1">
        <f t="shared" si="6"/>
        <v>14</v>
      </c>
      <c r="G184" s="1">
        <f t="shared" si="7"/>
        <v>0.92523145935825291</v>
      </c>
      <c r="H184" s="51">
        <f t="shared" si="8"/>
        <v>9.8277999999999999</v>
      </c>
      <c r="I184" s="1"/>
      <c r="J184" s="50"/>
      <c r="K184" s="1"/>
      <c r="L184" s="1"/>
      <c r="M184" s="1"/>
      <c r="N184" s="57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>
      <c r="A185" s="1">
        <v>2455434.21349</v>
      </c>
      <c r="B185" s="1" t="s">
        <v>1424</v>
      </c>
      <c r="C185" s="1">
        <v>9.8203999999999994</v>
      </c>
      <c r="D185" s="1"/>
      <c r="E185" s="1"/>
      <c r="F185" s="1">
        <f t="shared" si="6"/>
        <v>14</v>
      </c>
      <c r="G185" s="1">
        <f t="shared" si="7"/>
        <v>0.92646227453735719</v>
      </c>
      <c r="H185" s="51">
        <f t="shared" si="8"/>
        <v>9.8203999999999994</v>
      </c>
      <c r="I185" s="1"/>
      <c r="J185" s="50"/>
      <c r="K185" s="1"/>
      <c r="L185" s="1"/>
      <c r="M185" s="1"/>
      <c r="N185" s="57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>
      <c r="A186" s="1">
        <v>2455435.53272</v>
      </c>
      <c r="B186" s="1" t="s">
        <v>1425</v>
      </c>
      <c r="C186" s="1">
        <v>9.8617270000000001</v>
      </c>
      <c r="D186" s="1"/>
      <c r="E186" s="1"/>
      <c r="F186" s="1">
        <f t="shared" si="6"/>
        <v>14</v>
      </c>
      <c r="G186" s="1">
        <f t="shared" si="7"/>
        <v>0.928007402201942</v>
      </c>
      <c r="H186" s="51">
        <f t="shared" si="8"/>
        <v>9.8617270000000001</v>
      </c>
      <c r="I186" s="1"/>
      <c r="J186" s="50"/>
      <c r="K186" s="1"/>
      <c r="L186" s="1"/>
      <c r="M186" s="1"/>
      <c r="N186" s="57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>
      <c r="A187" s="1">
        <v>2455436.5554599999</v>
      </c>
      <c r="B187" s="1" t="s">
        <v>1426</v>
      </c>
      <c r="C187" s="1">
        <v>9.8012999999999995</v>
      </c>
      <c r="D187" s="1"/>
      <c r="E187" s="1"/>
      <c r="F187" s="1">
        <f t="shared" si="6"/>
        <v>14</v>
      </c>
      <c r="G187" s="1">
        <f t="shared" si="7"/>
        <v>0.92920527055510149</v>
      </c>
      <c r="H187" s="51">
        <f t="shared" si="8"/>
        <v>9.8012999999999995</v>
      </c>
      <c r="I187" s="1"/>
      <c r="J187" s="50"/>
      <c r="K187" s="1"/>
      <c r="L187" s="1"/>
      <c r="M187" s="1"/>
      <c r="N187" s="57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>
      <c r="A188" s="1">
        <v>2455438.6797799999</v>
      </c>
      <c r="B188" s="1" t="s">
        <v>1427</v>
      </c>
      <c r="C188" s="1">
        <v>9.9305289999999999</v>
      </c>
      <c r="D188" s="1"/>
      <c r="E188" s="1"/>
      <c r="F188" s="1">
        <f t="shared" si="6"/>
        <v>14</v>
      </c>
      <c r="G188" s="1">
        <f t="shared" si="7"/>
        <v>0.93169334738801801</v>
      </c>
      <c r="H188" s="51">
        <f t="shared" si="8"/>
        <v>9.9305289999999999</v>
      </c>
      <c r="I188" s="1"/>
      <c r="J188" s="50"/>
      <c r="K188" s="1"/>
      <c r="L188" s="1"/>
      <c r="M188" s="1"/>
      <c r="N188" s="57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>
      <c r="A189" s="1">
        <v>2455439.3250899999</v>
      </c>
      <c r="B189" s="1" t="s">
        <v>1427</v>
      </c>
      <c r="C189" s="1">
        <v>9.9442500000000003</v>
      </c>
      <c r="D189" s="1"/>
      <c r="E189" s="1"/>
      <c r="F189" s="1">
        <f t="shared" si="6"/>
        <v>14</v>
      </c>
      <c r="G189" s="1">
        <f t="shared" si="7"/>
        <v>0.93244915671110462</v>
      </c>
      <c r="H189" s="51">
        <f t="shared" si="8"/>
        <v>9.9442500000000003</v>
      </c>
      <c r="I189" s="1"/>
      <c r="J189" s="50"/>
      <c r="K189" s="1"/>
      <c r="L189" s="1"/>
      <c r="M189" s="1"/>
      <c r="N189" s="57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>
      <c r="A190" s="1">
        <v>2455440.1064200001</v>
      </c>
      <c r="B190" s="1" t="s">
        <v>1109</v>
      </c>
      <c r="C190" s="1">
        <v>9.9614809999999991</v>
      </c>
      <c r="D190" s="1"/>
      <c r="E190" s="1"/>
      <c r="F190" s="1">
        <f t="shared" si="6"/>
        <v>14</v>
      </c>
      <c r="G190" s="1">
        <f t="shared" si="7"/>
        <v>0.93336427734842431</v>
      </c>
      <c r="H190" s="51">
        <f t="shared" si="8"/>
        <v>9.9614809999999991</v>
      </c>
      <c r="I190" s="1"/>
      <c r="J190" s="50"/>
      <c r="K190" s="1"/>
      <c r="L190" s="1"/>
      <c r="M190" s="1"/>
      <c r="N190" s="57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>
      <c r="A191" s="1">
        <v>2455441.6074299999</v>
      </c>
      <c r="B191" s="1" t="s">
        <v>1428</v>
      </c>
      <c r="C191" s="1">
        <v>10.027068</v>
      </c>
      <c r="D191" s="1"/>
      <c r="E191" s="1"/>
      <c r="F191" s="1">
        <f t="shared" si="6"/>
        <v>14</v>
      </c>
      <c r="G191" s="1">
        <f t="shared" si="7"/>
        <v>0.93512231201670026</v>
      </c>
      <c r="H191" s="51">
        <f t="shared" si="8"/>
        <v>10.027068</v>
      </c>
      <c r="I191" s="1"/>
      <c r="J191" s="50"/>
      <c r="K191" s="1"/>
      <c r="L191" s="1"/>
      <c r="M191" s="1"/>
      <c r="N191" s="57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>
      <c r="A192" s="1">
        <v>2455442.1751899999</v>
      </c>
      <c r="B192" s="1" t="s">
        <v>1428</v>
      </c>
      <c r="C192" s="1">
        <v>10.041974</v>
      </c>
      <c r="D192" s="1"/>
      <c r="E192" s="1"/>
      <c r="F192" s="1">
        <f t="shared" ref="F192:F255" si="9">+INT((A192-JD0)/P)</f>
        <v>14</v>
      </c>
      <c r="G192" s="1">
        <f t="shared" ref="G192:G255" si="10">+((A192-JD0)/P)-INT((A192-JD0)/P)</f>
        <v>0.93578729210572043</v>
      </c>
      <c r="H192" s="51">
        <f t="shared" si="8"/>
        <v>10.041974</v>
      </c>
      <c r="I192" s="1"/>
      <c r="J192" s="50"/>
      <c r="K192" s="1"/>
      <c r="L192" s="1"/>
      <c r="M192" s="1"/>
      <c r="N192" s="57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>
      <c r="A193" s="1">
        <v>2455442.8075100002</v>
      </c>
      <c r="B193" s="1" t="s">
        <v>1429</v>
      </c>
      <c r="C193" s="1">
        <v>10.064026</v>
      </c>
      <c r="D193" s="1"/>
      <c r="E193" s="1"/>
      <c r="F193" s="1">
        <f t="shared" si="9"/>
        <v>14</v>
      </c>
      <c r="G193" s="1">
        <f t="shared" si="10"/>
        <v>0.93652788709321655</v>
      </c>
      <c r="H193" s="51">
        <f t="shared" ref="H193:H256" si="11">+C193</f>
        <v>10.064026</v>
      </c>
      <c r="I193" s="1"/>
      <c r="J193" s="50"/>
      <c r="K193" s="1"/>
      <c r="L193" s="1"/>
      <c r="M193" s="1"/>
      <c r="N193" s="57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>
      <c r="A194" s="1">
        <v>2455443.7701500002</v>
      </c>
      <c r="B194" s="1" t="s">
        <v>1430</v>
      </c>
      <c r="C194" s="1">
        <v>10.093</v>
      </c>
      <c r="D194" s="1"/>
      <c r="E194" s="1"/>
      <c r="F194" s="1">
        <f t="shared" si="9"/>
        <v>14</v>
      </c>
      <c r="G194" s="1">
        <f t="shared" si="10"/>
        <v>0.93765536425419249</v>
      </c>
      <c r="H194" s="51">
        <f t="shared" si="11"/>
        <v>10.093</v>
      </c>
      <c r="I194" s="1"/>
      <c r="J194" s="50"/>
      <c r="K194" s="1"/>
      <c r="L194" s="1"/>
      <c r="M194" s="1"/>
      <c r="N194" s="57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>
      <c r="A195" s="1">
        <v>2455445.3339999998</v>
      </c>
      <c r="B195" s="1" t="s">
        <v>1431</v>
      </c>
      <c r="C195" s="1">
        <v>10.140732</v>
      </c>
      <c r="D195" s="1"/>
      <c r="E195" s="1"/>
      <c r="F195" s="1">
        <f t="shared" si="9"/>
        <v>14</v>
      </c>
      <c r="G195" s="1">
        <f t="shared" si="10"/>
        <v>0.93948699929702428</v>
      </c>
      <c r="H195" s="51">
        <f t="shared" si="11"/>
        <v>10.140732</v>
      </c>
      <c r="I195" s="1"/>
      <c r="J195" s="50"/>
      <c r="K195" s="1"/>
      <c r="L195" s="1"/>
      <c r="M195" s="1"/>
      <c r="N195" s="57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>
      <c r="A196" s="1">
        <v>2455445.8284900002</v>
      </c>
      <c r="B196" s="1" t="s">
        <v>1432</v>
      </c>
      <c r="C196" s="1">
        <v>10.125719999999999</v>
      </c>
      <c r="D196" s="1"/>
      <c r="E196" s="1"/>
      <c r="F196" s="1">
        <f t="shared" si="9"/>
        <v>14</v>
      </c>
      <c r="G196" s="1">
        <f t="shared" si="10"/>
        <v>0.94006616303609647</v>
      </c>
      <c r="H196" s="51">
        <f t="shared" si="11"/>
        <v>10.125719999999999</v>
      </c>
      <c r="I196" s="1"/>
      <c r="J196" s="50"/>
      <c r="K196" s="1"/>
      <c r="L196" s="1"/>
      <c r="M196" s="1"/>
      <c r="N196" s="57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>
      <c r="A197" s="1">
        <v>2455447.6368499999</v>
      </c>
      <c r="B197" s="1" t="s">
        <v>1433</v>
      </c>
      <c r="C197" s="1">
        <v>10.173500000000001</v>
      </c>
      <c r="D197" s="1"/>
      <c r="E197" s="1"/>
      <c r="F197" s="1">
        <f t="shared" si="9"/>
        <v>14</v>
      </c>
      <c r="G197" s="1">
        <f t="shared" si="10"/>
        <v>0.94218417662203535</v>
      </c>
      <c r="H197" s="51">
        <f t="shared" si="11"/>
        <v>10.173500000000001</v>
      </c>
      <c r="I197" s="1"/>
      <c r="J197" s="50"/>
      <c r="K197" s="1"/>
      <c r="L197" s="1"/>
      <c r="M197" s="1"/>
      <c r="N197" s="57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>
      <c r="A198" s="1">
        <v>2455449.7122399998</v>
      </c>
      <c r="B198" s="1" t="s">
        <v>1434</v>
      </c>
      <c r="C198" s="1">
        <v>10.2395</v>
      </c>
      <c r="D198" s="1"/>
      <c r="E198" s="1"/>
      <c r="F198" s="1">
        <f t="shared" si="9"/>
        <v>14</v>
      </c>
      <c r="G198" s="1">
        <f t="shared" si="10"/>
        <v>0.94461494495173426</v>
      </c>
      <c r="H198" s="51">
        <f t="shared" si="11"/>
        <v>10.2395</v>
      </c>
      <c r="I198" s="1"/>
      <c r="J198" s="50"/>
      <c r="K198" s="1"/>
      <c r="L198" s="1"/>
      <c r="M198" s="1"/>
      <c r="N198" s="57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>
      <c r="A199" s="1">
        <v>2455450.9777299999</v>
      </c>
      <c r="B199" s="1" t="s">
        <v>1435</v>
      </c>
      <c r="C199" s="1">
        <v>10.264714</v>
      </c>
      <c r="D199" s="1"/>
      <c r="E199" s="1"/>
      <c r="F199" s="1">
        <f t="shared" si="9"/>
        <v>14</v>
      </c>
      <c r="G199" s="1">
        <f t="shared" si="10"/>
        <v>0.94609713047543487</v>
      </c>
      <c r="H199" s="51">
        <f t="shared" si="11"/>
        <v>10.264714</v>
      </c>
      <c r="I199" s="1"/>
      <c r="J199" s="50"/>
      <c r="K199" s="1"/>
      <c r="L199" s="1"/>
      <c r="M199" s="1"/>
      <c r="N199" s="57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>
      <c r="A200" s="1">
        <v>2455452.15381</v>
      </c>
      <c r="B200" s="1" t="s">
        <v>1436</v>
      </c>
      <c r="C200" s="1">
        <v>10.2773</v>
      </c>
      <c r="D200" s="1"/>
      <c r="E200" s="1"/>
      <c r="F200" s="1">
        <f t="shared" si="9"/>
        <v>14</v>
      </c>
      <c r="G200" s="1">
        <f t="shared" si="10"/>
        <v>0.9474745959241595</v>
      </c>
      <c r="H200" s="51">
        <f t="shared" si="11"/>
        <v>10.2773</v>
      </c>
      <c r="I200" s="1"/>
      <c r="J200" s="50"/>
      <c r="K200" s="1"/>
      <c r="L200" s="1"/>
      <c r="M200" s="1"/>
      <c r="N200" s="57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>
      <c r="A201" s="1">
        <v>2455452.7692800001</v>
      </c>
      <c r="B201" s="1" t="s">
        <v>1110</v>
      </c>
      <c r="C201" s="1">
        <v>10.305999999999999</v>
      </c>
      <c r="D201" s="1"/>
      <c r="E201" s="1"/>
      <c r="F201" s="1">
        <f t="shared" si="9"/>
        <v>14</v>
      </c>
      <c r="G201" s="1">
        <f t="shared" si="10"/>
        <v>0.94819545561036023</v>
      </c>
      <c r="H201" s="51">
        <f t="shared" si="11"/>
        <v>10.305999999999999</v>
      </c>
      <c r="I201" s="1"/>
      <c r="J201" s="50"/>
      <c r="K201" s="1"/>
      <c r="L201" s="1"/>
      <c r="M201" s="1"/>
      <c r="N201" s="57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>
      <c r="A202" s="1">
        <v>2455454.7831299999</v>
      </c>
      <c r="B202" s="1" t="s">
        <v>1437</v>
      </c>
      <c r="C202" s="1">
        <v>10.375400000000001</v>
      </c>
      <c r="D202" s="1"/>
      <c r="E202" s="1"/>
      <c r="F202" s="1">
        <f t="shared" si="9"/>
        <v>14</v>
      </c>
      <c r="G202" s="1">
        <f t="shared" si="10"/>
        <v>0.95055414616992273</v>
      </c>
      <c r="H202" s="51">
        <f t="shared" si="11"/>
        <v>10.375400000000001</v>
      </c>
      <c r="I202" s="1"/>
      <c r="J202" s="50"/>
      <c r="K202" s="1"/>
      <c r="L202" s="1"/>
      <c r="M202" s="1"/>
      <c r="N202" s="57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>
      <c r="A203" s="1">
        <v>2455455.7633699998</v>
      </c>
      <c r="B203" s="1" t="s">
        <v>1438</v>
      </c>
      <c r="C203" s="1">
        <v>10.381686</v>
      </c>
      <c r="D203" s="1"/>
      <c r="E203" s="1"/>
      <c r="F203" s="1">
        <f t="shared" si="9"/>
        <v>14</v>
      </c>
      <c r="G203" s="1">
        <f t="shared" si="10"/>
        <v>0.95170223705765622</v>
      </c>
      <c r="H203" s="51">
        <f t="shared" si="11"/>
        <v>10.381686</v>
      </c>
      <c r="I203" s="1"/>
      <c r="J203" s="50"/>
      <c r="K203" s="1"/>
      <c r="L203" s="1"/>
      <c r="M203" s="1"/>
      <c r="N203" s="57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>
      <c r="A204" s="1">
        <v>2455457.66799</v>
      </c>
      <c r="B204" s="1" t="s">
        <v>1439</v>
      </c>
      <c r="C204" s="1">
        <v>10.500636</v>
      </c>
      <c r="D204" s="1"/>
      <c r="E204" s="1"/>
      <c r="F204" s="1">
        <f t="shared" si="9"/>
        <v>14</v>
      </c>
      <c r="G204" s="1">
        <f t="shared" si="10"/>
        <v>0.95393299367531981</v>
      </c>
      <c r="H204" s="51">
        <f t="shared" si="11"/>
        <v>10.500636</v>
      </c>
      <c r="I204" s="1"/>
      <c r="J204" s="50"/>
      <c r="K204" s="1"/>
      <c r="L204" s="1"/>
      <c r="M204" s="1"/>
      <c r="N204" s="57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>
      <c r="A205" s="1">
        <v>2455458.4103100002</v>
      </c>
      <c r="B205" s="1" t="s">
        <v>1439</v>
      </c>
      <c r="C205" s="1">
        <v>10.527528999999999</v>
      </c>
      <c r="D205" s="1"/>
      <c r="E205" s="1"/>
      <c r="F205" s="1">
        <f t="shared" si="9"/>
        <v>14</v>
      </c>
      <c r="G205" s="1">
        <f t="shared" si="10"/>
        <v>0.95480242445558972</v>
      </c>
      <c r="H205" s="51">
        <f t="shared" si="11"/>
        <v>10.527528999999999</v>
      </c>
      <c r="I205" s="1"/>
      <c r="J205" s="50"/>
      <c r="K205" s="1"/>
      <c r="L205" s="1"/>
      <c r="M205" s="1"/>
      <c r="N205" s="57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>
      <c r="A206" s="1">
        <v>2455459.2519299998</v>
      </c>
      <c r="B206" s="1" t="s">
        <v>1440</v>
      </c>
      <c r="C206" s="1">
        <v>10.5465</v>
      </c>
      <c r="D206" s="1"/>
      <c r="E206" s="1"/>
      <c r="F206" s="1">
        <f t="shared" si="9"/>
        <v>14</v>
      </c>
      <c r="G206" s="1">
        <f t="shared" si="10"/>
        <v>0.95578815881915524</v>
      </c>
      <c r="H206" s="51">
        <f t="shared" si="11"/>
        <v>10.5465</v>
      </c>
      <c r="I206" s="1"/>
      <c r="J206" s="50"/>
      <c r="K206" s="1"/>
      <c r="L206" s="1"/>
      <c r="M206" s="1"/>
      <c r="N206" s="57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>
      <c r="A207" s="1">
        <v>2455460.4819999998</v>
      </c>
      <c r="B207" s="1" t="s">
        <v>1441</v>
      </c>
      <c r="C207" s="1">
        <v>10.583</v>
      </c>
      <c r="D207" s="1"/>
      <c r="E207" s="1"/>
      <c r="F207" s="1">
        <f t="shared" si="9"/>
        <v>14</v>
      </c>
      <c r="G207" s="1">
        <f t="shared" si="10"/>
        <v>0.95722885921743206</v>
      </c>
      <c r="H207" s="51">
        <f t="shared" si="11"/>
        <v>10.583</v>
      </c>
      <c r="I207" s="1"/>
      <c r="J207" s="50"/>
      <c r="K207" s="1"/>
      <c r="L207" s="1"/>
      <c r="M207" s="1"/>
      <c r="N207" s="57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>
      <c r="A208" s="1">
        <v>2455462.6543999999</v>
      </c>
      <c r="B208" s="1" t="s">
        <v>1442</v>
      </c>
      <c r="C208" s="1">
        <v>10.728</v>
      </c>
      <c r="D208" s="1"/>
      <c r="E208" s="1"/>
      <c r="F208" s="1">
        <f t="shared" si="9"/>
        <v>14</v>
      </c>
      <c r="G208" s="1">
        <f t="shared" si="10"/>
        <v>0.95977324900431427</v>
      </c>
      <c r="H208" s="51">
        <f t="shared" si="11"/>
        <v>10.728</v>
      </c>
      <c r="I208" s="1"/>
      <c r="J208" s="50"/>
      <c r="K208" s="1"/>
      <c r="L208" s="1"/>
      <c r="M208" s="1"/>
      <c r="N208" s="57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>
      <c r="A209" s="1">
        <v>2455464.3421</v>
      </c>
      <c r="B209" s="1" t="s">
        <v>1443</v>
      </c>
      <c r="C209" s="1">
        <v>10.779332999999999</v>
      </c>
      <c r="D209" s="1"/>
      <c r="E209" s="1"/>
      <c r="F209" s="1">
        <f t="shared" si="9"/>
        <v>14</v>
      </c>
      <c r="G209" s="1">
        <f t="shared" si="10"/>
        <v>0.96174994143828663</v>
      </c>
      <c r="H209" s="51">
        <f t="shared" si="11"/>
        <v>10.779332999999999</v>
      </c>
      <c r="I209" s="1"/>
      <c r="J209" s="50"/>
      <c r="K209" s="1"/>
      <c r="L209" s="1"/>
      <c r="M209" s="1"/>
      <c r="N209" s="57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>
      <c r="A210" s="1">
        <v>2455465.92411</v>
      </c>
      <c r="B210" s="1" t="s">
        <v>1444</v>
      </c>
      <c r="C210" s="1">
        <v>10.893000000000001</v>
      </c>
      <c r="D210" s="1"/>
      <c r="E210" s="1"/>
      <c r="F210" s="1">
        <f t="shared" si="9"/>
        <v>14</v>
      </c>
      <c r="G210" s="1">
        <f t="shared" si="10"/>
        <v>0.96360284609981584</v>
      </c>
      <c r="H210" s="51">
        <f t="shared" si="11"/>
        <v>10.893000000000001</v>
      </c>
      <c r="I210" s="1"/>
      <c r="J210" s="50"/>
      <c r="K210" s="1"/>
      <c r="L210" s="1"/>
      <c r="M210" s="1"/>
      <c r="N210" s="57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>
      <c r="A211" s="1">
        <v>2455467.50997</v>
      </c>
      <c r="B211" s="1" t="s">
        <v>1445</v>
      </c>
      <c r="C211" s="1">
        <v>10.9582</v>
      </c>
      <c r="D211" s="1"/>
      <c r="E211" s="1"/>
      <c r="F211" s="1">
        <f t="shared" si="9"/>
        <v>14</v>
      </c>
      <c r="G211" s="1">
        <f t="shared" si="10"/>
        <v>0.96546026001407093</v>
      </c>
      <c r="H211" s="51">
        <f t="shared" si="11"/>
        <v>10.9582</v>
      </c>
      <c r="I211" s="1"/>
      <c r="J211" s="50"/>
      <c r="K211" s="1"/>
      <c r="L211" s="1"/>
      <c r="M211" s="1"/>
      <c r="N211" s="57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>
      <c r="A212" s="1">
        <v>2455468.5498199998</v>
      </c>
      <c r="B212" s="1" t="s">
        <v>1446</v>
      </c>
      <c r="C212" s="1">
        <v>10.976375000000001</v>
      </c>
      <c r="D212" s="1"/>
      <c r="E212" s="1"/>
      <c r="F212" s="1">
        <f t="shared" si="9"/>
        <v>14</v>
      </c>
      <c r="G212" s="1">
        <f t="shared" si="10"/>
        <v>0.9666781681890857</v>
      </c>
      <c r="H212" s="51">
        <f t="shared" si="11"/>
        <v>10.976375000000001</v>
      </c>
      <c r="I212" s="1"/>
      <c r="J212" s="50"/>
      <c r="K212" s="1"/>
      <c r="L212" s="1"/>
      <c r="M212" s="1"/>
      <c r="N212" s="57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>
      <c r="A213" s="1">
        <v>2455469.6960100001</v>
      </c>
      <c r="B213" s="1" t="s">
        <v>1447</v>
      </c>
      <c r="C213" s="1">
        <v>11.016</v>
      </c>
      <c r="D213" s="1"/>
      <c r="E213" s="1"/>
      <c r="F213" s="1">
        <f t="shared" si="9"/>
        <v>14</v>
      </c>
      <c r="G213" s="1">
        <f t="shared" si="10"/>
        <v>0.96802062543929779</v>
      </c>
      <c r="H213" s="51">
        <f t="shared" si="11"/>
        <v>11.016</v>
      </c>
      <c r="I213" s="1"/>
      <c r="J213" s="50"/>
      <c r="K213" s="1"/>
      <c r="L213" s="1"/>
      <c r="M213" s="1"/>
      <c r="N213" s="57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>
      <c r="A214" s="1">
        <v>2455471.0520299999</v>
      </c>
      <c r="B214" s="1" t="s">
        <v>1111</v>
      </c>
      <c r="C214" s="1">
        <v>11.0482</v>
      </c>
      <c r="D214" s="1"/>
      <c r="E214" s="1"/>
      <c r="F214" s="1">
        <f t="shared" si="9"/>
        <v>14</v>
      </c>
      <c r="G214" s="1">
        <f t="shared" si="10"/>
        <v>0.96960884282022164</v>
      </c>
      <c r="H214" s="51">
        <f t="shared" si="11"/>
        <v>11.0482</v>
      </c>
      <c r="I214" s="1"/>
      <c r="J214" s="50"/>
      <c r="K214" s="1"/>
      <c r="L214" s="1"/>
      <c r="M214" s="1"/>
      <c r="N214" s="57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>
      <c r="A215" s="1">
        <v>2455472.39836</v>
      </c>
      <c r="B215" s="1" t="s">
        <v>1448</v>
      </c>
      <c r="C215" s="1">
        <v>11.053713999999999</v>
      </c>
      <c r="D215" s="1"/>
      <c r="E215" s="1"/>
      <c r="F215" s="1">
        <f t="shared" si="9"/>
        <v>14</v>
      </c>
      <c r="G215" s="1">
        <f t="shared" si="10"/>
        <v>0.97118571093932182</v>
      </c>
      <c r="H215" s="51">
        <f t="shared" si="11"/>
        <v>11.053713999999999</v>
      </c>
      <c r="I215" s="1"/>
      <c r="J215" s="50"/>
      <c r="K215" s="1"/>
      <c r="L215" s="1"/>
      <c r="M215" s="1"/>
      <c r="N215" s="57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>
      <c r="A216" s="1">
        <v>2455473.6964500002</v>
      </c>
      <c r="B216" s="1" t="s">
        <v>1449</v>
      </c>
      <c r="C216" s="1">
        <v>11.02</v>
      </c>
      <c r="D216" s="1"/>
      <c r="E216" s="1"/>
      <c r="F216" s="1">
        <f t="shared" si="9"/>
        <v>14</v>
      </c>
      <c r="G216" s="1">
        <f t="shared" si="10"/>
        <v>0.97270607870714976</v>
      </c>
      <c r="H216" s="51">
        <f t="shared" si="11"/>
        <v>11.02</v>
      </c>
      <c r="I216" s="1"/>
      <c r="J216" s="50"/>
      <c r="K216" s="1"/>
      <c r="L216" s="1"/>
      <c r="M216" s="1"/>
      <c r="N216" s="57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>
      <c r="A217" s="1">
        <v>2455475.6006</v>
      </c>
      <c r="B217" s="1" t="s">
        <v>1450</v>
      </c>
      <c r="C217" s="1">
        <v>11.08675</v>
      </c>
      <c r="D217" s="1"/>
      <c r="E217" s="1"/>
      <c r="F217" s="1">
        <f t="shared" si="9"/>
        <v>14</v>
      </c>
      <c r="G217" s="1">
        <f t="shared" si="10"/>
        <v>0.97493628484423311</v>
      </c>
      <c r="H217" s="51">
        <f t="shared" si="11"/>
        <v>11.08675</v>
      </c>
      <c r="I217" s="1"/>
      <c r="J217" s="50"/>
      <c r="K217" s="1"/>
      <c r="L217" s="1"/>
      <c r="M217" s="1"/>
      <c r="N217" s="57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>
      <c r="A218" s="1">
        <v>2455477.2409299999</v>
      </c>
      <c r="B218" s="1" t="s">
        <v>1451</v>
      </c>
      <c r="C218" s="1">
        <v>11.1145</v>
      </c>
      <c r="D218" s="1"/>
      <c r="E218" s="1"/>
      <c r="F218" s="1">
        <f t="shared" si="9"/>
        <v>14</v>
      </c>
      <c r="G218" s="1">
        <f t="shared" si="10"/>
        <v>0.97685749590050897</v>
      </c>
      <c r="H218" s="51">
        <f t="shared" si="11"/>
        <v>11.1145</v>
      </c>
      <c r="I218" s="1"/>
      <c r="J218" s="50"/>
      <c r="K218" s="1"/>
      <c r="L218" s="1"/>
      <c r="M218" s="1"/>
      <c r="N218" s="57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>
      <c r="A219" s="1">
        <v>2455478.8264600001</v>
      </c>
      <c r="B219" s="1" t="s">
        <v>1452</v>
      </c>
      <c r="C219" s="1">
        <v>11.133333</v>
      </c>
      <c r="D219" s="1"/>
      <c r="E219" s="1"/>
      <c r="F219" s="1">
        <f t="shared" si="9"/>
        <v>14</v>
      </c>
      <c r="G219" s="1">
        <f t="shared" si="10"/>
        <v>0.97871452330771724</v>
      </c>
      <c r="H219" s="51">
        <f t="shared" si="11"/>
        <v>11.133333</v>
      </c>
      <c r="I219" s="1"/>
      <c r="J219" s="50"/>
      <c r="K219" s="1"/>
      <c r="L219" s="1"/>
      <c r="M219" s="1"/>
      <c r="N219" s="57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>
      <c r="A220" s="1">
        <v>2455479.8111399999</v>
      </c>
      <c r="B220" s="1" t="s">
        <v>1453</v>
      </c>
      <c r="C220" s="1">
        <v>11.129667</v>
      </c>
      <c r="D220" s="1"/>
      <c r="E220" s="1"/>
      <c r="F220" s="1">
        <f t="shared" si="9"/>
        <v>14</v>
      </c>
      <c r="G220" s="1">
        <f t="shared" si="10"/>
        <v>0.97986781447632865</v>
      </c>
      <c r="H220" s="51">
        <f t="shared" si="11"/>
        <v>11.129667</v>
      </c>
      <c r="I220" s="1"/>
      <c r="J220" s="50"/>
      <c r="K220" s="1"/>
      <c r="L220" s="1"/>
      <c r="M220" s="1"/>
      <c r="N220" s="57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>
      <c r="A221" s="1">
        <v>2455480.9357699999</v>
      </c>
      <c r="B221" s="1" t="s">
        <v>1454</v>
      </c>
      <c r="C221" s="1">
        <v>11.151332999999999</v>
      </c>
      <c r="D221" s="1"/>
      <c r="E221" s="1"/>
      <c r="F221" s="1">
        <f t="shared" si="9"/>
        <v>14</v>
      </c>
      <c r="G221" s="1">
        <f t="shared" si="10"/>
        <v>0.98118501991082852</v>
      </c>
      <c r="H221" s="51">
        <f t="shared" si="11"/>
        <v>11.151332999999999</v>
      </c>
      <c r="I221" s="1"/>
      <c r="J221" s="50"/>
      <c r="K221" s="1"/>
      <c r="L221" s="1"/>
      <c r="M221" s="1"/>
      <c r="N221" s="57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>
      <c r="A222" s="1">
        <v>2455482.4777600002</v>
      </c>
      <c r="B222" s="1" t="s">
        <v>1455</v>
      </c>
      <c r="C222" s="1">
        <v>11.155799999999999</v>
      </c>
      <c r="D222" s="1"/>
      <c r="E222" s="1"/>
      <c r="F222" s="1">
        <f t="shared" si="9"/>
        <v>14</v>
      </c>
      <c r="G222" s="1">
        <f t="shared" si="10"/>
        <v>0.9829910517687459</v>
      </c>
      <c r="H222" s="51">
        <f t="shared" si="11"/>
        <v>11.155799999999999</v>
      </c>
      <c r="I222" s="1"/>
      <c r="J222" s="50"/>
      <c r="K222" s="1"/>
      <c r="L222" s="1"/>
      <c r="M222" s="1"/>
      <c r="N222" s="57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>
      <c r="A223" s="1">
        <v>2455483.4909100002</v>
      </c>
      <c r="B223" s="1" t="s">
        <v>1112</v>
      </c>
      <c r="C223" s="1">
        <v>11.169045000000001</v>
      </c>
      <c r="D223" s="1"/>
      <c r="E223" s="1"/>
      <c r="F223" s="1">
        <f t="shared" si="9"/>
        <v>14</v>
      </c>
      <c r="G223" s="1">
        <f t="shared" si="10"/>
        <v>0.9841776879833315</v>
      </c>
      <c r="H223" s="51">
        <f t="shared" si="11"/>
        <v>11.169045000000001</v>
      </c>
      <c r="I223" s="1"/>
      <c r="J223" s="50"/>
      <c r="K223" s="1"/>
      <c r="L223" s="1"/>
      <c r="M223" s="1"/>
      <c r="N223" s="57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>
      <c r="A224" s="1">
        <v>2455484.5832400001</v>
      </c>
      <c r="B224" s="1" t="s">
        <v>1456</v>
      </c>
      <c r="C224" s="1">
        <v>11.165006</v>
      </c>
      <c r="D224" s="1"/>
      <c r="E224" s="1"/>
      <c r="F224" s="1">
        <f t="shared" si="9"/>
        <v>14</v>
      </c>
      <c r="G224" s="1">
        <f t="shared" si="10"/>
        <v>0.98545706254399867</v>
      </c>
      <c r="H224" s="51">
        <f t="shared" si="11"/>
        <v>11.165006</v>
      </c>
      <c r="I224" s="1"/>
      <c r="J224" s="50"/>
      <c r="K224" s="1"/>
      <c r="L224" s="1"/>
      <c r="M224" s="1"/>
      <c r="N224" s="57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6">
      <c r="A225" s="1">
        <v>2455485.6830600002</v>
      </c>
      <c r="B225" s="1" t="s">
        <v>1457</v>
      </c>
      <c r="C225" s="1">
        <v>11.161</v>
      </c>
      <c r="D225" s="1"/>
      <c r="E225" s="1"/>
      <c r="F225" s="1">
        <f t="shared" si="9"/>
        <v>14</v>
      </c>
      <c r="G225" s="1">
        <f t="shared" si="10"/>
        <v>0.98674520965118973</v>
      </c>
      <c r="H225" s="51">
        <f t="shared" si="11"/>
        <v>11.161</v>
      </c>
      <c r="I225" s="1"/>
      <c r="J225" s="50"/>
      <c r="K225" s="1"/>
      <c r="L225" s="1"/>
      <c r="M225" s="1"/>
      <c r="N225" s="57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>
        <v>2455487.6837399998</v>
      </c>
      <c r="B226" s="1" t="s">
        <v>1458</v>
      </c>
      <c r="C226" s="1">
        <v>11.130024000000001</v>
      </c>
      <c r="D226" s="1"/>
      <c r="E226" s="1"/>
      <c r="F226" s="1">
        <f t="shared" si="9"/>
        <v>14</v>
      </c>
      <c r="G226" s="1">
        <f t="shared" si="10"/>
        <v>0.98908847505244246</v>
      </c>
      <c r="H226" s="51">
        <f t="shared" si="11"/>
        <v>11.130024000000001</v>
      </c>
      <c r="I226" s="1"/>
      <c r="J226" s="50"/>
      <c r="K226" s="1"/>
      <c r="L226" s="1"/>
      <c r="M226" s="1"/>
      <c r="N226" s="57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>
        <v>2455489.0843099998</v>
      </c>
      <c r="B227" s="1" t="s">
        <v>1459</v>
      </c>
      <c r="C227" s="1">
        <v>11.141667</v>
      </c>
      <c r="D227" s="1"/>
      <c r="E227" s="1"/>
      <c r="F227" s="1">
        <f t="shared" si="9"/>
        <v>14</v>
      </c>
      <c r="G227" s="1">
        <f t="shared" si="10"/>
        <v>0.99072887092976281</v>
      </c>
      <c r="H227" s="51">
        <f t="shared" si="11"/>
        <v>11.141667</v>
      </c>
      <c r="I227" s="1"/>
      <c r="J227" s="50"/>
      <c r="K227" s="1"/>
      <c r="L227" s="1"/>
      <c r="M227" s="1"/>
      <c r="N227" s="57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>
        <v>2455490.5533599998</v>
      </c>
      <c r="B228" s="1" t="s">
        <v>1460</v>
      </c>
      <c r="C228" s="1">
        <v>11.130042</v>
      </c>
      <c r="D228" s="1"/>
      <c r="E228" s="1"/>
      <c r="F228" s="1">
        <f t="shared" si="9"/>
        <v>14</v>
      </c>
      <c r="G228" s="1">
        <f t="shared" si="10"/>
        <v>0.99244947294423547</v>
      </c>
      <c r="H228" s="51">
        <f t="shared" si="11"/>
        <v>11.130042</v>
      </c>
      <c r="I228" s="1"/>
      <c r="J228" s="50"/>
      <c r="K228" s="1"/>
      <c r="L228" s="1"/>
      <c r="M228" s="1"/>
      <c r="N228" s="57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>
        <v>2455491.0198599999</v>
      </c>
      <c r="B229" s="1" t="s">
        <v>1460</v>
      </c>
      <c r="C229" s="1">
        <v>11.101191999999999</v>
      </c>
      <c r="D229" s="1"/>
      <c r="E229" s="1"/>
      <c r="F229" s="1">
        <f t="shared" si="9"/>
        <v>14</v>
      </c>
      <c r="G229" s="1">
        <f t="shared" si="10"/>
        <v>0.99299585382980204</v>
      </c>
      <c r="H229" s="51">
        <f t="shared" si="11"/>
        <v>11.101191999999999</v>
      </c>
      <c r="I229" s="1"/>
      <c r="J229" s="50"/>
      <c r="K229" s="1"/>
      <c r="L229" s="1"/>
      <c r="M229" s="1"/>
      <c r="N229" s="57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>
        <v>2455491.7486800002</v>
      </c>
      <c r="B230" s="1" t="s">
        <v>1461</v>
      </c>
      <c r="C230" s="1">
        <v>11.081935</v>
      </c>
      <c r="D230" s="1"/>
      <c r="E230" s="1"/>
      <c r="F230" s="1">
        <f t="shared" si="9"/>
        <v>14</v>
      </c>
      <c r="G230" s="1">
        <f t="shared" si="10"/>
        <v>0.99384947294471004</v>
      </c>
      <c r="H230" s="51">
        <f t="shared" si="11"/>
        <v>11.081935</v>
      </c>
      <c r="I230" s="1"/>
      <c r="J230" s="50"/>
      <c r="K230" s="1"/>
      <c r="L230" s="1"/>
      <c r="M230" s="1"/>
      <c r="N230" s="57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>
        <v>2455492.6465099999</v>
      </c>
      <c r="B231" s="1" t="s">
        <v>1462</v>
      </c>
      <c r="C231" s="1">
        <v>11.097757</v>
      </c>
      <c r="D231" s="1"/>
      <c r="E231" s="1"/>
      <c r="F231" s="1">
        <f t="shared" si="9"/>
        <v>14</v>
      </c>
      <c r="G231" s="1">
        <f t="shared" si="10"/>
        <v>0.99490104239854205</v>
      </c>
      <c r="H231" s="51">
        <f t="shared" si="11"/>
        <v>11.097757</v>
      </c>
      <c r="I231" s="1"/>
      <c r="J231" s="50"/>
      <c r="K231" s="1"/>
      <c r="L231" s="1"/>
      <c r="M231" s="1"/>
      <c r="N231" s="57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>
        <v>2455494.3007700001</v>
      </c>
      <c r="B232" s="1" t="s">
        <v>1463</v>
      </c>
      <c r="C232" s="1">
        <v>11.096500000000001</v>
      </c>
      <c r="D232" s="1"/>
      <c r="E232" s="1"/>
      <c r="F232" s="1">
        <f t="shared" si="9"/>
        <v>14</v>
      </c>
      <c r="G232" s="1">
        <f t="shared" si="10"/>
        <v>0.99683856875156884</v>
      </c>
      <c r="H232" s="51">
        <f t="shared" si="11"/>
        <v>11.096500000000001</v>
      </c>
      <c r="I232" s="1"/>
      <c r="J232" s="50"/>
      <c r="K232" s="1"/>
      <c r="L232" s="1"/>
      <c r="M232" s="1"/>
      <c r="N232" s="57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>
        <v>2455495.5700400001</v>
      </c>
      <c r="B233" s="1" t="s">
        <v>1464</v>
      </c>
      <c r="C233" s="1">
        <v>11.112</v>
      </c>
      <c r="D233" s="1"/>
      <c r="E233" s="1"/>
      <c r="F233" s="1">
        <f t="shared" si="9"/>
        <v>14</v>
      </c>
      <c r="G233" s="1">
        <f t="shared" si="10"/>
        <v>0.99832518154150662</v>
      </c>
      <c r="H233" s="51">
        <f t="shared" si="11"/>
        <v>11.112</v>
      </c>
      <c r="I233" s="1"/>
      <c r="J233" s="50"/>
      <c r="K233" s="1"/>
      <c r="L233" s="1"/>
      <c r="M233" s="1"/>
      <c r="N233" s="57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>
        <v>2455496.48428</v>
      </c>
      <c r="B234" s="1" t="s">
        <v>1464</v>
      </c>
      <c r="C234" s="1">
        <v>11.078625000000001</v>
      </c>
      <c r="D234" s="1"/>
      <c r="E234" s="1"/>
      <c r="F234" s="1">
        <f t="shared" si="9"/>
        <v>14</v>
      </c>
      <c r="G234" s="1">
        <f t="shared" si="10"/>
        <v>0.99939597095335664</v>
      </c>
      <c r="H234" s="51">
        <f t="shared" si="11"/>
        <v>11.078625000000001</v>
      </c>
      <c r="I234" s="1"/>
      <c r="J234" s="50"/>
      <c r="K234" s="1"/>
      <c r="L234" s="1"/>
      <c r="M234" s="1"/>
      <c r="N234" s="57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>
        <v>2455497.7599900002</v>
      </c>
      <c r="B235" s="1" t="s">
        <v>1465</v>
      </c>
      <c r="C235" s="1">
        <v>11.034000000000001</v>
      </c>
      <c r="D235" s="1"/>
      <c r="E235" s="1"/>
      <c r="F235" s="1">
        <f t="shared" si="9"/>
        <v>15</v>
      </c>
      <c r="G235" s="1">
        <f t="shared" si="10"/>
        <v>8.9012649351971618E-4</v>
      </c>
      <c r="H235" s="52">
        <f t="shared" si="11"/>
        <v>11.034000000000001</v>
      </c>
      <c r="I235" s="1"/>
      <c r="J235" s="50"/>
      <c r="K235" s="1"/>
      <c r="L235" s="1"/>
      <c r="M235" s="1"/>
      <c r="N235" s="57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>
        <v>2455499.6589500001</v>
      </c>
      <c r="B236" s="1" t="s">
        <v>1113</v>
      </c>
      <c r="C236" s="1">
        <v>11.023389</v>
      </c>
      <c r="D236" s="1"/>
      <c r="E236" s="1"/>
      <c r="F236" s="1">
        <f t="shared" si="9"/>
        <v>15</v>
      </c>
      <c r="G236" s="1">
        <f t="shared" si="10"/>
        <v>3.1142539237176692E-3</v>
      </c>
      <c r="H236" s="52">
        <f t="shared" si="11"/>
        <v>11.023389</v>
      </c>
      <c r="I236" s="1"/>
      <c r="J236" s="50"/>
      <c r="K236" s="1"/>
      <c r="L236" s="1"/>
      <c r="M236" s="1"/>
      <c r="N236" s="57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>
        <v>2455499.76511</v>
      </c>
      <c r="B237" s="1" t="s">
        <v>1113</v>
      </c>
      <c r="C237" s="1">
        <v>10.9816</v>
      </c>
      <c r="D237" s="1"/>
      <c r="E237" s="1"/>
      <c r="F237" s="1">
        <f t="shared" si="9"/>
        <v>15</v>
      </c>
      <c r="G237" s="1">
        <f t="shared" si="10"/>
        <v>3.2385921761974856E-3</v>
      </c>
      <c r="H237" s="52">
        <f t="shared" si="11"/>
        <v>10.9816</v>
      </c>
      <c r="I237" s="1"/>
      <c r="J237" s="50"/>
      <c r="K237" s="1"/>
      <c r="L237" s="1"/>
      <c r="M237" s="1"/>
      <c r="N237" s="57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>
        <v>2455502.89481</v>
      </c>
      <c r="B238" s="1" t="s">
        <v>1466</v>
      </c>
      <c r="C238" s="1">
        <v>10.992857000000001</v>
      </c>
      <c r="D238" s="1"/>
      <c r="E238" s="1"/>
      <c r="F238" s="1">
        <f t="shared" si="9"/>
        <v>15</v>
      </c>
      <c r="G238" s="1">
        <f t="shared" si="10"/>
        <v>6.9042047317520172E-3</v>
      </c>
      <c r="H238" s="52">
        <f t="shared" si="11"/>
        <v>10.992857000000001</v>
      </c>
      <c r="I238" s="1"/>
      <c r="J238" s="50"/>
      <c r="K238" s="1"/>
      <c r="L238" s="1"/>
      <c r="M238" s="1"/>
      <c r="N238" s="57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>
        <v>2455504.27648</v>
      </c>
      <c r="B239" s="1" t="s">
        <v>1467</v>
      </c>
      <c r="C239" s="1">
        <v>10.943199999999999</v>
      </c>
      <c r="D239" s="1"/>
      <c r="E239" s="1"/>
      <c r="F239" s="1">
        <f t="shared" si="9"/>
        <v>15</v>
      </c>
      <c r="G239" s="1">
        <f t="shared" si="10"/>
        <v>8.5224642773500392E-3</v>
      </c>
      <c r="H239" s="52">
        <f t="shared" si="11"/>
        <v>10.943199999999999</v>
      </c>
      <c r="I239" s="1"/>
      <c r="J239" s="50"/>
      <c r="K239" s="1"/>
      <c r="L239" s="1"/>
      <c r="M239" s="1"/>
      <c r="N239" s="57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>
        <v>2455505.31794</v>
      </c>
      <c r="B240" s="1" t="s">
        <v>1468</v>
      </c>
      <c r="C240" s="1">
        <v>10.930400000000001</v>
      </c>
      <c r="D240" s="1"/>
      <c r="E240" s="1"/>
      <c r="F240" s="1">
        <f t="shared" si="9"/>
        <v>15</v>
      </c>
      <c r="G240" s="1">
        <f t="shared" si="10"/>
        <v>9.742258140056137E-3</v>
      </c>
      <c r="H240" s="52">
        <f t="shared" si="11"/>
        <v>10.930400000000001</v>
      </c>
      <c r="I240" s="1"/>
      <c r="J240" s="50"/>
      <c r="K240" s="1"/>
      <c r="L240" s="1"/>
      <c r="M240" s="1"/>
      <c r="N240" s="57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>
        <v>2455509.6611100002</v>
      </c>
      <c r="B241" s="1" t="s">
        <v>1469</v>
      </c>
      <c r="C241" s="1">
        <v>10.776</v>
      </c>
      <c r="D241" s="1"/>
      <c r="E241" s="1"/>
      <c r="F241" s="1">
        <f t="shared" si="9"/>
        <v>15</v>
      </c>
      <c r="G241" s="1">
        <f t="shared" si="10"/>
        <v>1.4829128601803632E-2</v>
      </c>
      <c r="H241" s="52">
        <f t="shared" si="11"/>
        <v>10.776</v>
      </c>
      <c r="I241" s="1"/>
      <c r="J241" s="50"/>
      <c r="K241" s="1"/>
      <c r="L241" s="1"/>
      <c r="M241" s="1"/>
      <c r="N241" s="57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>
        <v>2455510.7076599998</v>
      </c>
      <c r="B242" s="1" t="s">
        <v>1470</v>
      </c>
      <c r="C242" s="1">
        <v>10.727</v>
      </c>
      <c r="D242" s="1"/>
      <c r="E242" s="1"/>
      <c r="F242" s="1">
        <f t="shared" si="9"/>
        <v>15</v>
      </c>
      <c r="G242" s="1">
        <f t="shared" si="10"/>
        <v>1.6054884047600027E-2</v>
      </c>
      <c r="H242" s="52">
        <f t="shared" si="11"/>
        <v>10.727</v>
      </c>
      <c r="I242" s="1"/>
      <c r="J242" s="50"/>
      <c r="K242" s="1"/>
      <c r="L242" s="1"/>
      <c r="M242" s="1"/>
      <c r="N242" s="57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>
        <v>2455512.7065300001</v>
      </c>
      <c r="B243" s="1" t="s">
        <v>1471</v>
      </c>
      <c r="C243" s="1">
        <v>10.736800000000001</v>
      </c>
      <c r="D243" s="1"/>
      <c r="E243" s="1"/>
      <c r="F243" s="1">
        <f t="shared" si="9"/>
        <v>15</v>
      </c>
      <c r="G243" s="1">
        <f t="shared" si="10"/>
        <v>1.8396029515207246E-2</v>
      </c>
      <c r="H243" s="52">
        <f t="shared" si="11"/>
        <v>10.736800000000001</v>
      </c>
      <c r="I243" s="1"/>
      <c r="J243" s="50"/>
      <c r="K243" s="1"/>
      <c r="L243" s="1"/>
      <c r="M243" s="1"/>
      <c r="N243" s="57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>
        <v>2455513.9763199999</v>
      </c>
      <c r="B244" s="1" t="s">
        <v>1114</v>
      </c>
      <c r="C244" s="1">
        <v>10.724</v>
      </c>
      <c r="D244" s="1"/>
      <c r="E244" s="1"/>
      <c r="F244" s="1">
        <f t="shared" si="9"/>
        <v>15</v>
      </c>
      <c r="G244" s="1">
        <f t="shared" si="10"/>
        <v>1.9883251346803021E-2</v>
      </c>
      <c r="H244" s="52">
        <f t="shared" si="11"/>
        <v>10.724</v>
      </c>
      <c r="I244" s="1"/>
      <c r="J244" s="50"/>
      <c r="K244" s="1"/>
      <c r="L244" s="1"/>
      <c r="M244" s="1"/>
      <c r="N244" s="57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>
        <v>2455515.2425199999</v>
      </c>
      <c r="B245" s="1" t="s">
        <v>1472</v>
      </c>
      <c r="C245" s="1">
        <v>10.720889</v>
      </c>
      <c r="D245" s="1"/>
      <c r="E245" s="1"/>
      <c r="F245" s="1">
        <f t="shared" si="9"/>
        <v>15</v>
      </c>
      <c r="G245" s="1">
        <f t="shared" si="10"/>
        <v>2.1366268446772807E-2</v>
      </c>
      <c r="H245" s="52">
        <f t="shared" si="11"/>
        <v>10.720889</v>
      </c>
      <c r="I245" s="1"/>
      <c r="J245" s="50"/>
      <c r="K245" s="1"/>
      <c r="L245" s="1"/>
      <c r="M245" s="1"/>
      <c r="N245" s="57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>
        <v>2455516.4451700002</v>
      </c>
      <c r="B246" s="1" t="s">
        <v>1473</v>
      </c>
      <c r="C246" s="1">
        <v>10.694333</v>
      </c>
      <c r="D246" s="1"/>
      <c r="E246" s="1"/>
      <c r="F246" s="1">
        <f t="shared" si="9"/>
        <v>15</v>
      </c>
      <c r="G246" s="1">
        <f t="shared" si="10"/>
        <v>2.2774853595919353E-2</v>
      </c>
      <c r="H246" s="52">
        <f t="shared" si="11"/>
        <v>10.694333</v>
      </c>
      <c r="I246" s="1"/>
      <c r="J246" s="50"/>
      <c r="K246" s="1"/>
      <c r="L246" s="1"/>
      <c r="M246" s="1"/>
      <c r="N246" s="57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>
        <v>2455520.05265</v>
      </c>
      <c r="B247" s="1" t="s">
        <v>1474</v>
      </c>
      <c r="C247" s="1">
        <v>10.664999999999999</v>
      </c>
      <c r="D247" s="1"/>
      <c r="E247" s="1"/>
      <c r="F247" s="1">
        <f t="shared" si="9"/>
        <v>15</v>
      </c>
      <c r="G247" s="1">
        <f t="shared" si="10"/>
        <v>2.7000058561688078E-2</v>
      </c>
      <c r="H247" s="52">
        <f t="shared" si="11"/>
        <v>10.664999999999999</v>
      </c>
      <c r="I247" s="1"/>
      <c r="J247" s="50"/>
      <c r="K247" s="1"/>
      <c r="L247" s="1"/>
      <c r="M247" s="1"/>
      <c r="N247" s="57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>
        <v>2455522.1368200001</v>
      </c>
      <c r="B248" s="1" t="s">
        <v>1475</v>
      </c>
      <c r="C248" s="1">
        <v>10.669667</v>
      </c>
      <c r="D248" s="1"/>
      <c r="E248" s="1"/>
      <c r="F248" s="1">
        <f t="shared" si="9"/>
        <v>15</v>
      </c>
      <c r="G248" s="1">
        <f t="shared" si="10"/>
        <v>2.9441110330441944E-2</v>
      </c>
      <c r="H248" s="52">
        <f t="shared" si="11"/>
        <v>10.669667</v>
      </c>
      <c r="I248" s="1"/>
      <c r="J248" s="50"/>
      <c r="K248" s="1"/>
      <c r="L248" s="1"/>
      <c r="M248" s="1"/>
      <c r="N248" s="57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>
        <v>2455524.4985099998</v>
      </c>
      <c r="B249" s="1" t="s">
        <v>1476</v>
      </c>
      <c r="C249" s="1">
        <v>10.7034</v>
      </c>
      <c r="D249" s="1"/>
      <c r="E249" s="1"/>
      <c r="F249" s="1">
        <f t="shared" si="9"/>
        <v>15</v>
      </c>
      <c r="G249" s="1">
        <f t="shared" si="10"/>
        <v>3.2207203091861203E-2</v>
      </c>
      <c r="H249" s="52">
        <f t="shared" si="11"/>
        <v>10.7034</v>
      </c>
      <c r="I249" s="1"/>
      <c r="J249" s="50"/>
      <c r="K249" s="1"/>
      <c r="L249" s="1"/>
      <c r="M249" s="1"/>
      <c r="N249" s="57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>
        <v>2455527.1094499999</v>
      </c>
      <c r="B250" s="1" t="s">
        <v>1477</v>
      </c>
      <c r="C250" s="1">
        <v>10.673667</v>
      </c>
      <c r="D250" s="1"/>
      <c r="E250" s="1"/>
      <c r="F250" s="1">
        <f t="shared" si="9"/>
        <v>15</v>
      </c>
      <c r="G250" s="1">
        <f t="shared" si="10"/>
        <v>3.5265226048107223E-2</v>
      </c>
      <c r="H250" s="52">
        <f t="shared" si="11"/>
        <v>10.673667</v>
      </c>
      <c r="I250" s="1"/>
      <c r="J250" s="50"/>
      <c r="K250" s="1"/>
      <c r="L250" s="1"/>
      <c r="M250" s="1"/>
      <c r="N250" s="57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>
        <v>2455528.2126799999</v>
      </c>
      <c r="B251" s="1" t="s">
        <v>1478</v>
      </c>
      <c r="C251" s="1">
        <v>10.678966000000001</v>
      </c>
      <c r="D251" s="1"/>
      <c r="E251" s="1"/>
      <c r="F251" s="1">
        <f t="shared" si="9"/>
        <v>15</v>
      </c>
      <c r="G251" s="1">
        <f t="shared" si="10"/>
        <v>3.6557367064746771E-2</v>
      </c>
      <c r="H251" s="52">
        <f t="shared" si="11"/>
        <v>10.678966000000001</v>
      </c>
      <c r="I251" s="1"/>
      <c r="J251" s="50"/>
      <c r="K251" s="1"/>
      <c r="L251" s="1"/>
      <c r="M251" s="1"/>
      <c r="N251" s="57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>
        <v>2455531.5438399999</v>
      </c>
      <c r="B252" s="1" t="s">
        <v>1479</v>
      </c>
      <c r="C252" s="1">
        <v>10.672000000000001</v>
      </c>
      <c r="D252" s="1"/>
      <c r="E252" s="1"/>
      <c r="F252" s="1">
        <f t="shared" si="9"/>
        <v>15</v>
      </c>
      <c r="G252" s="1">
        <f t="shared" si="10"/>
        <v>4.0458936519021549E-2</v>
      </c>
      <c r="H252" s="52">
        <f t="shared" si="11"/>
        <v>10.672000000000001</v>
      </c>
      <c r="I252" s="1"/>
      <c r="J252" s="50"/>
      <c r="K252" s="1"/>
      <c r="L252" s="1"/>
      <c r="M252" s="1"/>
      <c r="N252" s="57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>
        <v>2455532.58513</v>
      </c>
      <c r="B253" s="1" t="s">
        <v>1480</v>
      </c>
      <c r="C253" s="1">
        <v>10.646333</v>
      </c>
      <c r="D253" s="1"/>
      <c r="E253" s="1"/>
      <c r="F253" s="1">
        <f t="shared" si="9"/>
        <v>15</v>
      </c>
      <c r="G253" s="1">
        <f t="shared" si="10"/>
        <v>4.1678531271985619E-2</v>
      </c>
      <c r="H253" s="52">
        <f t="shared" si="11"/>
        <v>10.646333</v>
      </c>
      <c r="I253" s="1"/>
      <c r="J253" s="50"/>
      <c r="K253" s="1"/>
      <c r="L253" s="1"/>
      <c r="M253" s="1"/>
      <c r="N253" s="57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>
        <v>2455540.7176999999</v>
      </c>
      <c r="B254" s="1" t="s">
        <v>1481</v>
      </c>
      <c r="C254" s="1">
        <v>10.66475</v>
      </c>
      <c r="D254" s="1"/>
      <c r="E254" s="1"/>
      <c r="F254" s="1">
        <f t="shared" si="9"/>
        <v>15</v>
      </c>
      <c r="G254" s="1">
        <f t="shared" si="10"/>
        <v>5.1203677676179282E-2</v>
      </c>
      <c r="H254" s="52">
        <f t="shared" si="11"/>
        <v>10.66475</v>
      </c>
      <c r="I254" s="1"/>
      <c r="J254" s="50"/>
      <c r="K254" s="1"/>
      <c r="L254" s="1"/>
      <c r="M254" s="1"/>
      <c r="N254" s="57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>
        <v>2455541.4923200002</v>
      </c>
      <c r="B255" s="1" t="s">
        <v>1481</v>
      </c>
      <c r="C255" s="1">
        <v>10.6675</v>
      </c>
      <c r="D255" s="1"/>
      <c r="E255" s="1"/>
      <c r="F255" s="1">
        <f t="shared" si="9"/>
        <v>15</v>
      </c>
      <c r="G255" s="1">
        <f t="shared" si="10"/>
        <v>5.211093933028188E-2</v>
      </c>
      <c r="H255" s="52">
        <f t="shared" si="11"/>
        <v>10.6675</v>
      </c>
      <c r="I255" s="1"/>
      <c r="J255" s="50"/>
      <c r="K255" s="1"/>
      <c r="L255" s="1"/>
      <c r="M255" s="1"/>
      <c r="N255" s="57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>
        <v>2455543.5844800002</v>
      </c>
      <c r="B256" s="1" t="s">
        <v>1482</v>
      </c>
      <c r="C256" s="1">
        <v>10.611000000000001</v>
      </c>
      <c r="D256" s="1"/>
      <c r="E256" s="1"/>
      <c r="F256" s="1">
        <f t="shared" ref="F256:F319" si="12">+INT((A256-JD0)/P)</f>
        <v>15</v>
      </c>
      <c r="G256" s="1">
        <f t="shared" ref="G256:G319" si="13">+((A256-JD0)/P)-INT((A256-JD0)/P)</f>
        <v>5.4561349262350234E-2</v>
      </c>
      <c r="H256" s="52">
        <f t="shared" si="11"/>
        <v>10.611000000000001</v>
      </c>
      <c r="I256" s="1"/>
      <c r="J256" s="50"/>
      <c r="K256" s="1"/>
      <c r="L256" s="1"/>
      <c r="M256" s="1"/>
      <c r="N256" s="57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>
        <v>2455549.4429000001</v>
      </c>
      <c r="B257" s="1" t="s">
        <v>1483</v>
      </c>
      <c r="C257" s="1">
        <v>10.653</v>
      </c>
      <c r="D257" s="1"/>
      <c r="E257" s="1"/>
      <c r="F257" s="1">
        <f t="shared" si="12"/>
        <v>15</v>
      </c>
      <c r="G257" s="1">
        <f t="shared" si="13"/>
        <v>6.1422932771305838E-2</v>
      </c>
      <c r="H257" s="52">
        <f t="shared" ref="H257:H320" si="14">+C257</f>
        <v>10.653</v>
      </c>
      <c r="I257" s="1"/>
      <c r="J257" s="50"/>
      <c r="K257" s="1"/>
      <c r="L257" s="1"/>
      <c r="M257" s="1"/>
      <c r="N257" s="57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>
        <v>2455550.46361</v>
      </c>
      <c r="B258" s="1" t="s">
        <v>1484</v>
      </c>
      <c r="C258" s="1">
        <v>10.661667</v>
      </c>
      <c r="D258" s="1"/>
      <c r="E258" s="1"/>
      <c r="F258" s="1">
        <f t="shared" si="12"/>
        <v>15</v>
      </c>
      <c r="G258" s="1">
        <f t="shared" si="13"/>
        <v>6.2618423518362221E-2</v>
      </c>
      <c r="H258" s="52">
        <f t="shared" si="14"/>
        <v>10.661667</v>
      </c>
      <c r="I258" s="1"/>
      <c r="J258" s="50"/>
      <c r="K258" s="1"/>
      <c r="L258" s="1"/>
      <c r="M258" s="1"/>
      <c r="N258" s="57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>
        <v>2455557.58751</v>
      </c>
      <c r="B259" s="1" t="s">
        <v>1485</v>
      </c>
      <c r="C259" s="1">
        <v>10.66</v>
      </c>
      <c r="D259" s="1"/>
      <c r="E259" s="1"/>
      <c r="F259" s="1">
        <f t="shared" si="12"/>
        <v>15</v>
      </c>
      <c r="G259" s="1">
        <f t="shared" si="13"/>
        <v>7.0962180838584743E-2</v>
      </c>
      <c r="H259" s="52">
        <f t="shared" si="14"/>
        <v>10.66</v>
      </c>
      <c r="I259" s="1"/>
      <c r="J259" s="50"/>
      <c r="K259" s="1"/>
      <c r="L259" s="1"/>
      <c r="M259" s="1"/>
      <c r="N259" s="57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>
        <v>2455567.4807699998</v>
      </c>
      <c r="B260" s="1" t="s">
        <v>1486</v>
      </c>
      <c r="C260" s="1">
        <v>10.593</v>
      </c>
      <c r="D260" s="1"/>
      <c r="E260" s="1"/>
      <c r="F260" s="1">
        <f t="shared" si="12"/>
        <v>15</v>
      </c>
      <c r="G260" s="1">
        <f t="shared" si="13"/>
        <v>8.254950808127326E-2</v>
      </c>
      <c r="H260" s="52">
        <f t="shared" si="14"/>
        <v>10.593</v>
      </c>
      <c r="I260" s="1"/>
      <c r="J260" s="50"/>
      <c r="K260" s="1"/>
      <c r="L260" s="1"/>
      <c r="M260" s="1"/>
      <c r="N260" s="57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>
        <v>2455577.1428200002</v>
      </c>
      <c r="B261" s="1" t="s">
        <v>1487</v>
      </c>
      <c r="C261" s="1">
        <v>10.473000000000001</v>
      </c>
      <c r="D261" s="1"/>
      <c r="E261" s="1"/>
      <c r="F261" s="1">
        <f t="shared" si="12"/>
        <v>15</v>
      </c>
      <c r="G261" s="1">
        <f t="shared" si="13"/>
        <v>9.3866034200262405E-2</v>
      </c>
      <c r="H261" s="52">
        <f t="shared" si="14"/>
        <v>10.473000000000001</v>
      </c>
      <c r="I261" s="1"/>
      <c r="J261" s="50"/>
      <c r="K261" s="1"/>
      <c r="L261" s="1"/>
      <c r="M261" s="1"/>
      <c r="N261" s="57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>
        <v>2455610.86381</v>
      </c>
      <c r="B262" s="1" t="s">
        <v>1488</v>
      </c>
      <c r="C262" s="1">
        <v>10.61</v>
      </c>
      <c r="D262" s="1"/>
      <c r="E262" s="1"/>
      <c r="F262" s="1">
        <f t="shared" si="12"/>
        <v>15</v>
      </c>
      <c r="G262" s="1">
        <f t="shared" si="13"/>
        <v>0.13336122042634102</v>
      </c>
      <c r="H262" s="52">
        <f t="shared" si="14"/>
        <v>10.61</v>
      </c>
      <c r="I262" s="1"/>
      <c r="J262" s="50"/>
      <c r="K262" s="1"/>
      <c r="L262" s="1"/>
      <c r="M262" s="1"/>
      <c r="N262" s="57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>
        <v>2455622.9042099998</v>
      </c>
      <c r="B263" s="1" t="s">
        <v>1489</v>
      </c>
      <c r="C263" s="1">
        <v>10.7765</v>
      </c>
      <c r="D263" s="1"/>
      <c r="E263" s="1"/>
      <c r="F263" s="1">
        <f t="shared" si="12"/>
        <v>15</v>
      </c>
      <c r="G263" s="1">
        <f t="shared" si="13"/>
        <v>0.14746335207289007</v>
      </c>
      <c r="H263" s="52">
        <f t="shared" si="14"/>
        <v>10.7765</v>
      </c>
      <c r="I263" s="1"/>
      <c r="J263" s="50"/>
      <c r="K263" s="1"/>
      <c r="L263" s="1"/>
      <c r="M263" s="1"/>
      <c r="N263" s="57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>
        <v>2455625.3855599998</v>
      </c>
      <c r="B264" s="1" t="s">
        <v>1490</v>
      </c>
      <c r="C264" s="1">
        <v>10.746</v>
      </c>
      <c r="D264" s="1"/>
      <c r="E264" s="1"/>
      <c r="F264" s="1">
        <f t="shared" si="12"/>
        <v>15</v>
      </c>
      <c r="G264" s="1">
        <f t="shared" si="13"/>
        <v>0.15036959475269462</v>
      </c>
      <c r="H264" s="52">
        <f t="shared" si="14"/>
        <v>10.746</v>
      </c>
      <c r="I264" s="1"/>
      <c r="J264" s="50"/>
      <c r="K264" s="1"/>
      <c r="L264" s="1"/>
      <c r="M264" s="1"/>
      <c r="N264" s="57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>
        <v>2455636.3409199999</v>
      </c>
      <c r="B265" s="1" t="s">
        <v>1491</v>
      </c>
      <c r="C265" s="1">
        <v>10.8035</v>
      </c>
      <c r="D265" s="1"/>
      <c r="E265" s="1"/>
      <c r="F265" s="1">
        <f t="shared" si="12"/>
        <v>15</v>
      </c>
      <c r="G265" s="1">
        <f t="shared" si="13"/>
        <v>0.1632008901380555</v>
      </c>
      <c r="H265" s="52">
        <f t="shared" si="14"/>
        <v>10.8035</v>
      </c>
      <c r="I265" s="1"/>
      <c r="J265" s="50"/>
      <c r="K265" s="1"/>
      <c r="L265" s="1"/>
      <c r="M265" s="1"/>
      <c r="N265" s="57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>
        <v>2455640.8417600002</v>
      </c>
      <c r="B266" s="1" t="s">
        <v>1492</v>
      </c>
      <c r="C266" s="1">
        <v>10.837</v>
      </c>
      <c r="D266" s="1"/>
      <c r="E266" s="1"/>
      <c r="F266" s="1">
        <f t="shared" si="12"/>
        <v>15</v>
      </c>
      <c r="G266" s="1">
        <f t="shared" si="13"/>
        <v>0.16847242914056615</v>
      </c>
      <c r="H266" s="52">
        <f t="shared" si="14"/>
        <v>10.837</v>
      </c>
      <c r="I266" s="1"/>
      <c r="J266" s="50"/>
      <c r="K266" s="1"/>
      <c r="L266" s="1"/>
      <c r="M266" s="1"/>
      <c r="N266" s="57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>
        <v>2455647.8348599998</v>
      </c>
      <c r="B267" s="1" t="s">
        <v>1493</v>
      </c>
      <c r="C267" s="1">
        <v>10.86</v>
      </c>
      <c r="D267" s="1"/>
      <c r="E267" s="1"/>
      <c r="F267" s="1">
        <f t="shared" si="12"/>
        <v>15</v>
      </c>
      <c r="G267" s="1">
        <f t="shared" si="13"/>
        <v>0.17666298899019495</v>
      </c>
      <c r="H267" s="52">
        <f t="shared" si="14"/>
        <v>10.86</v>
      </c>
      <c r="I267" s="1"/>
      <c r="J267" s="50"/>
      <c r="K267" s="1"/>
      <c r="L267" s="1"/>
      <c r="M267" s="1"/>
      <c r="N267" s="57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>
        <v>2455650.8287300002</v>
      </c>
      <c r="B268" s="1" t="s">
        <v>1494</v>
      </c>
      <c r="C268" s="1">
        <v>10.861000000000001</v>
      </c>
      <c r="D268" s="1"/>
      <c r="E268" s="1"/>
      <c r="F268" s="1">
        <f t="shared" si="12"/>
        <v>15</v>
      </c>
      <c r="G268" s="1">
        <f t="shared" si="13"/>
        <v>0.18016951276667115</v>
      </c>
      <c r="H268" s="52">
        <f t="shared" si="14"/>
        <v>10.861000000000001</v>
      </c>
      <c r="I268" s="1"/>
      <c r="J268" s="50"/>
      <c r="K268" s="1"/>
      <c r="L268" s="1"/>
      <c r="M268" s="1"/>
      <c r="N268" s="57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>
        <v>2455651.8575499998</v>
      </c>
      <c r="B269" s="1" t="s">
        <v>1495</v>
      </c>
      <c r="C269" s="1">
        <v>10.855</v>
      </c>
      <c r="D269" s="1"/>
      <c r="E269" s="1"/>
      <c r="F269" s="1">
        <f t="shared" si="12"/>
        <v>15</v>
      </c>
      <c r="G269" s="1">
        <f t="shared" si="13"/>
        <v>0.18137450222515916</v>
      </c>
      <c r="H269" s="52">
        <f t="shared" si="14"/>
        <v>10.855</v>
      </c>
      <c r="I269" s="1"/>
      <c r="J269" s="50"/>
      <c r="K269" s="1"/>
      <c r="L269" s="1"/>
      <c r="M269" s="1"/>
      <c r="N269" s="57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>
        <v>2455655.33201</v>
      </c>
      <c r="B270" s="1" t="s">
        <v>1496</v>
      </c>
      <c r="C270" s="1">
        <v>10.8445</v>
      </c>
      <c r="D270" s="1"/>
      <c r="E270" s="1"/>
      <c r="F270" s="1">
        <f t="shared" si="12"/>
        <v>15</v>
      </c>
      <c r="G270" s="1">
        <f t="shared" si="13"/>
        <v>0.18544390958071411</v>
      </c>
      <c r="H270" s="52">
        <f t="shared" si="14"/>
        <v>10.8445</v>
      </c>
      <c r="I270" s="1"/>
      <c r="J270" s="50"/>
      <c r="K270" s="1"/>
      <c r="L270" s="1"/>
      <c r="M270" s="1"/>
      <c r="N270" s="57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>
        <v>2455660.3028199999</v>
      </c>
      <c r="B271" s="1" t="s">
        <v>1497</v>
      </c>
      <c r="C271" s="1">
        <v>10.826000000000001</v>
      </c>
      <c r="D271" s="1"/>
      <c r="E271" s="1"/>
      <c r="F271" s="1">
        <f t="shared" si="12"/>
        <v>15</v>
      </c>
      <c r="G271" s="1">
        <f t="shared" si="13"/>
        <v>0.19126589365175306</v>
      </c>
      <c r="H271" s="52">
        <f t="shared" si="14"/>
        <v>10.826000000000001</v>
      </c>
      <c r="I271" s="1"/>
      <c r="J271" s="50"/>
      <c r="K271" s="1"/>
      <c r="L271" s="1"/>
      <c r="M271" s="1"/>
      <c r="N271" s="57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>
        <v>2455661.4078000002</v>
      </c>
      <c r="B272" s="1" t="s">
        <v>1498</v>
      </c>
      <c r="C272" s="1">
        <v>10.8545</v>
      </c>
      <c r="D272" s="1"/>
      <c r="E272" s="1"/>
      <c r="F272" s="1">
        <f t="shared" si="12"/>
        <v>15</v>
      </c>
      <c r="G272" s="1">
        <f t="shared" si="13"/>
        <v>0.19256008432907201</v>
      </c>
      <c r="H272" s="52">
        <f t="shared" si="14"/>
        <v>10.8545</v>
      </c>
      <c r="I272" s="1"/>
      <c r="J272" s="50"/>
      <c r="K272" s="1"/>
      <c r="L272" s="1"/>
      <c r="M272" s="1"/>
      <c r="N272" s="57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>
        <v>2455664.84999</v>
      </c>
      <c r="B273" s="1" t="s">
        <v>1499</v>
      </c>
      <c r="C273" s="1">
        <v>10.821</v>
      </c>
      <c r="D273" s="1"/>
      <c r="E273" s="1"/>
      <c r="F273" s="1">
        <f t="shared" si="12"/>
        <v>15</v>
      </c>
      <c r="G273" s="1">
        <f t="shared" si="13"/>
        <v>0.19659169594754999</v>
      </c>
      <c r="H273" s="52">
        <f t="shared" si="14"/>
        <v>10.821</v>
      </c>
      <c r="I273" s="1"/>
      <c r="J273" s="50"/>
      <c r="K273" s="1"/>
      <c r="L273" s="1"/>
      <c r="M273" s="1"/>
      <c r="N273" s="57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>
        <v>2455689.94178</v>
      </c>
      <c r="B274" s="1" t="s">
        <v>1500</v>
      </c>
      <c r="C274" s="1">
        <v>10.99</v>
      </c>
      <c r="D274" s="1"/>
      <c r="E274" s="1"/>
      <c r="F274" s="1">
        <f t="shared" si="12"/>
        <v>15</v>
      </c>
      <c r="G274" s="1">
        <f t="shared" si="13"/>
        <v>0.22598006558912509</v>
      </c>
      <c r="H274" s="52">
        <f t="shared" si="14"/>
        <v>10.99</v>
      </c>
      <c r="I274" s="1"/>
      <c r="J274" s="50"/>
      <c r="K274" s="1"/>
      <c r="L274" s="1"/>
      <c r="M274" s="1"/>
      <c r="N274" s="57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>
        <v>2455712.5854199999</v>
      </c>
      <c r="B275" s="1" t="s">
        <v>1126</v>
      </c>
      <c r="C275" s="1">
        <v>11.02</v>
      </c>
      <c r="D275" s="1"/>
      <c r="E275" s="1"/>
      <c r="F275" s="1">
        <f t="shared" si="12"/>
        <v>15</v>
      </c>
      <c r="G275" s="1">
        <f t="shared" si="13"/>
        <v>0.25250107753560691</v>
      </c>
      <c r="H275" s="52">
        <f t="shared" si="14"/>
        <v>11.02</v>
      </c>
      <c r="I275" s="1"/>
      <c r="J275" s="50"/>
      <c r="K275" s="1"/>
      <c r="L275" s="1"/>
      <c r="M275" s="1"/>
      <c r="N275" s="57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>
        <v>2455740.7830500002</v>
      </c>
      <c r="B276" s="1" t="s">
        <v>1501</v>
      </c>
      <c r="C276" s="1">
        <v>10.566000000000001</v>
      </c>
      <c r="D276" s="1"/>
      <c r="E276" s="1"/>
      <c r="F276" s="1">
        <f t="shared" si="12"/>
        <v>15</v>
      </c>
      <c r="G276" s="1">
        <f t="shared" si="13"/>
        <v>0.28552711407847653</v>
      </c>
      <c r="H276" s="52">
        <f t="shared" si="14"/>
        <v>10.566000000000001</v>
      </c>
      <c r="I276" s="1"/>
      <c r="J276" s="50"/>
      <c r="K276" s="1"/>
      <c r="L276" s="1"/>
      <c r="M276" s="1"/>
      <c r="N276" s="57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>
        <v>2455745.95371</v>
      </c>
      <c r="B277" s="1" t="s">
        <v>1128</v>
      </c>
      <c r="C277" s="1">
        <v>10.548667</v>
      </c>
      <c r="D277" s="1"/>
      <c r="E277" s="1"/>
      <c r="F277" s="1">
        <f t="shared" si="12"/>
        <v>15</v>
      </c>
      <c r="G277" s="1">
        <f t="shared" si="13"/>
        <v>0.29158316936054263</v>
      </c>
      <c r="H277" s="52">
        <f t="shared" si="14"/>
        <v>10.548667</v>
      </c>
      <c r="I277" s="1"/>
      <c r="J277" s="50"/>
      <c r="K277" s="1"/>
      <c r="L277" s="1"/>
      <c r="M277" s="1"/>
      <c r="N277" s="57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>
        <v>2455756.5282899998</v>
      </c>
      <c r="B278" s="1" t="s">
        <v>1502</v>
      </c>
      <c r="C278" s="1">
        <v>10.63</v>
      </c>
      <c r="D278" s="1"/>
      <c r="E278" s="1"/>
      <c r="F278" s="1">
        <f t="shared" si="12"/>
        <v>15</v>
      </c>
      <c r="G278" s="1">
        <f t="shared" si="13"/>
        <v>0.30396848207989358</v>
      </c>
      <c r="H278" s="52">
        <f t="shared" si="14"/>
        <v>10.63</v>
      </c>
      <c r="I278" s="1"/>
      <c r="J278" s="50"/>
      <c r="K278" s="1"/>
      <c r="L278" s="1"/>
      <c r="M278" s="1"/>
      <c r="N278" s="57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>
        <v>2455766.50177</v>
      </c>
      <c r="B279" s="1" t="s">
        <v>1503</v>
      </c>
      <c r="C279" s="1">
        <v>10.836</v>
      </c>
      <c r="D279" s="1"/>
      <c r="E279" s="1"/>
      <c r="F279" s="1">
        <f t="shared" si="12"/>
        <v>15</v>
      </c>
      <c r="G279" s="1">
        <f t="shared" si="13"/>
        <v>0.31564976575307391</v>
      </c>
      <c r="H279" s="52">
        <f t="shared" si="14"/>
        <v>10.836</v>
      </c>
      <c r="I279" s="1"/>
      <c r="J279" s="50"/>
      <c r="K279" s="1"/>
      <c r="L279" s="1"/>
      <c r="M279" s="1"/>
      <c r="N279" s="57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>
        <v>2455768.05008</v>
      </c>
      <c r="B280" s="1" t="s">
        <v>1504</v>
      </c>
      <c r="C280" s="1">
        <v>10.829499999999999</v>
      </c>
      <c r="D280" s="1"/>
      <c r="E280" s="1"/>
      <c r="F280" s="1">
        <f t="shared" si="12"/>
        <v>15</v>
      </c>
      <c r="G280" s="1">
        <f t="shared" si="13"/>
        <v>0.31746319981255233</v>
      </c>
      <c r="H280" s="52">
        <f t="shared" si="14"/>
        <v>10.829499999999999</v>
      </c>
      <c r="I280" s="1"/>
      <c r="J280" s="50"/>
      <c r="K280" s="1"/>
      <c r="L280" s="1"/>
      <c r="M280" s="1"/>
      <c r="N280" s="57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>
        <v>2455769.4991299999</v>
      </c>
      <c r="B281" s="1" t="s">
        <v>1505</v>
      </c>
      <c r="C281" s="1">
        <v>10.83</v>
      </c>
      <c r="D281" s="1"/>
      <c r="E281" s="1"/>
      <c r="F281" s="1">
        <f t="shared" si="12"/>
        <v>15</v>
      </c>
      <c r="G281" s="1">
        <f t="shared" si="13"/>
        <v>0.31916037713738099</v>
      </c>
      <c r="H281" s="52">
        <f t="shared" si="14"/>
        <v>10.83</v>
      </c>
      <c r="I281" s="1"/>
      <c r="J281" s="50"/>
      <c r="K281" s="1"/>
      <c r="L281" s="1"/>
      <c r="M281" s="1"/>
      <c r="N281" s="57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>
        <v>2455770.4994100002</v>
      </c>
      <c r="B282" s="1" t="s">
        <v>1506</v>
      </c>
      <c r="C282" s="1">
        <v>10.834</v>
      </c>
      <c r="D282" s="1"/>
      <c r="E282" s="1"/>
      <c r="F282" s="1">
        <f t="shared" si="12"/>
        <v>15</v>
      </c>
      <c r="G282" s="1">
        <f t="shared" si="13"/>
        <v>0.32033193956449324</v>
      </c>
      <c r="H282" s="52">
        <f t="shared" si="14"/>
        <v>10.834</v>
      </c>
      <c r="I282" s="1"/>
      <c r="J282" s="50"/>
      <c r="K282" s="1"/>
      <c r="L282" s="1"/>
      <c r="M282" s="1"/>
      <c r="N282" s="57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>
        <v>2455776.4397</v>
      </c>
      <c r="B283" s="1" t="s">
        <v>1507</v>
      </c>
      <c r="C283" s="1">
        <v>10.782</v>
      </c>
      <c r="D283" s="1"/>
      <c r="E283" s="1"/>
      <c r="F283" s="1">
        <f t="shared" si="12"/>
        <v>15</v>
      </c>
      <c r="G283" s="1">
        <f t="shared" si="13"/>
        <v>0.32728941204027784</v>
      </c>
      <c r="H283" s="52">
        <f t="shared" si="14"/>
        <v>10.782</v>
      </c>
      <c r="I283" s="1"/>
      <c r="J283" s="50"/>
      <c r="K283" s="1"/>
      <c r="L283" s="1"/>
      <c r="M283" s="1"/>
      <c r="N283" s="57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>
        <v>2455777.4598699999</v>
      </c>
      <c r="B284" s="1" t="s">
        <v>1130</v>
      </c>
      <c r="C284" s="1">
        <v>10.858000000000001</v>
      </c>
      <c r="D284" s="1"/>
      <c r="E284" s="1"/>
      <c r="F284" s="1">
        <f t="shared" si="12"/>
        <v>15</v>
      </c>
      <c r="G284" s="1">
        <f t="shared" si="13"/>
        <v>0.32848427032080707</v>
      </c>
      <c r="H284" s="52">
        <f t="shared" si="14"/>
        <v>10.858000000000001</v>
      </c>
      <c r="I284" s="1"/>
      <c r="J284" s="50"/>
      <c r="K284" s="1"/>
      <c r="L284" s="1"/>
      <c r="M284" s="1"/>
      <c r="N284" s="57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>
        <v>2455779.58378</v>
      </c>
      <c r="B285" s="1" t="s">
        <v>1508</v>
      </c>
      <c r="C285" s="1">
        <v>10.75</v>
      </c>
      <c r="D285" s="1"/>
      <c r="E285" s="1"/>
      <c r="F285" s="1">
        <f t="shared" si="12"/>
        <v>15</v>
      </c>
      <c r="G285" s="1">
        <f t="shared" si="13"/>
        <v>0.33097186694774727</v>
      </c>
      <c r="H285" s="52">
        <f t="shared" si="14"/>
        <v>10.75</v>
      </c>
      <c r="I285" s="1"/>
      <c r="J285" s="50"/>
      <c r="K285" s="1"/>
      <c r="L285" s="1"/>
      <c r="M285" s="1"/>
      <c r="N285" s="57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>
        <v>2455782.4399299999</v>
      </c>
      <c r="B286" s="1" t="s">
        <v>1509</v>
      </c>
      <c r="C286" s="1">
        <v>10.8325</v>
      </c>
      <c r="D286" s="1"/>
      <c r="E286" s="1"/>
      <c r="F286" s="1">
        <f t="shared" si="12"/>
        <v>15</v>
      </c>
      <c r="G286" s="1">
        <f t="shared" si="13"/>
        <v>0.33431708831093587</v>
      </c>
      <c r="H286" s="52">
        <f t="shared" si="14"/>
        <v>10.8325</v>
      </c>
      <c r="I286" s="1"/>
      <c r="J286" s="50"/>
      <c r="K286" s="1"/>
      <c r="L286" s="1"/>
      <c r="M286" s="1"/>
      <c r="N286" s="57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>
        <v>2455786.9620699999</v>
      </c>
      <c r="B287" s="1" t="s">
        <v>1510</v>
      </c>
      <c r="C287" s="1">
        <v>10.755000000000001</v>
      </c>
      <c r="D287" s="1"/>
      <c r="E287" s="1"/>
      <c r="F287" s="1">
        <f t="shared" si="12"/>
        <v>15</v>
      </c>
      <c r="G287" s="1">
        <f t="shared" si="13"/>
        <v>0.33961357460751174</v>
      </c>
      <c r="H287" s="52">
        <f t="shared" si="14"/>
        <v>10.755000000000001</v>
      </c>
      <c r="I287" s="1"/>
      <c r="J287" s="50"/>
      <c r="K287" s="1"/>
      <c r="L287" s="1"/>
      <c r="M287" s="1"/>
      <c r="N287" s="57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>
        <v>2455798.0601300001</v>
      </c>
      <c r="B288" s="1" t="s">
        <v>1511</v>
      </c>
      <c r="C288" s="1">
        <v>10.647500000000001</v>
      </c>
      <c r="D288" s="1"/>
      <c r="E288" s="1"/>
      <c r="F288" s="1">
        <f t="shared" si="12"/>
        <v>15</v>
      </c>
      <c r="G288" s="1">
        <f t="shared" si="13"/>
        <v>0.35261200515356705</v>
      </c>
      <c r="H288" s="52">
        <f t="shared" si="14"/>
        <v>10.647500000000001</v>
      </c>
      <c r="I288" s="1"/>
      <c r="J288" s="50"/>
      <c r="K288" s="1"/>
      <c r="L288" s="1"/>
      <c r="M288" s="1"/>
      <c r="N288" s="57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>
        <v>2455798.7152399998</v>
      </c>
      <c r="B289" s="1" t="s">
        <v>1512</v>
      </c>
      <c r="C289" s="1">
        <v>10.637</v>
      </c>
      <c r="D289" s="1"/>
      <c r="E289" s="1"/>
      <c r="F289" s="1">
        <f t="shared" si="12"/>
        <v>15</v>
      </c>
      <c r="G289" s="1">
        <f t="shared" si="13"/>
        <v>0.35337929257415901</v>
      </c>
      <c r="H289" s="52">
        <f t="shared" si="14"/>
        <v>10.637</v>
      </c>
      <c r="I289" s="1"/>
      <c r="J289" s="50"/>
      <c r="K289" s="1"/>
      <c r="L289" s="1"/>
      <c r="M289" s="1"/>
      <c r="N289" s="57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>
        <v>2455805.5497499998</v>
      </c>
      <c r="B290" s="1" t="s">
        <v>1132</v>
      </c>
      <c r="C290" s="1">
        <v>10.69</v>
      </c>
      <c r="D290" s="1"/>
      <c r="E290" s="1"/>
      <c r="F290" s="1">
        <f t="shared" si="12"/>
        <v>15</v>
      </c>
      <c r="G290" s="1">
        <f t="shared" si="13"/>
        <v>0.36138410634782581</v>
      </c>
      <c r="H290" s="52">
        <f t="shared" si="14"/>
        <v>10.69</v>
      </c>
      <c r="I290" s="1"/>
      <c r="J290" s="50"/>
      <c r="K290" s="1"/>
      <c r="L290" s="1"/>
      <c r="M290" s="1"/>
      <c r="N290" s="57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>
        <v>2455809.4350999999</v>
      </c>
      <c r="B291" s="1" t="s">
        <v>1513</v>
      </c>
      <c r="C291" s="1">
        <v>10.79</v>
      </c>
      <c r="D291" s="1"/>
      <c r="E291" s="1"/>
      <c r="F291" s="1">
        <f t="shared" si="12"/>
        <v>15</v>
      </c>
      <c r="G291" s="1">
        <f t="shared" si="13"/>
        <v>0.36593476223926835</v>
      </c>
      <c r="H291" s="52">
        <f t="shared" si="14"/>
        <v>10.79</v>
      </c>
      <c r="I291" s="1"/>
      <c r="J291" s="50"/>
      <c r="K291" s="1"/>
      <c r="L291" s="1"/>
      <c r="M291" s="1"/>
      <c r="N291" s="57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>
        <v>2455811.3541700002</v>
      </c>
      <c r="B292" s="1" t="s">
        <v>1514</v>
      </c>
      <c r="C292" s="1">
        <v>10.82</v>
      </c>
      <c r="D292" s="1"/>
      <c r="E292" s="1"/>
      <c r="F292" s="1">
        <f t="shared" si="12"/>
        <v>15</v>
      </c>
      <c r="G292" s="1">
        <f t="shared" si="13"/>
        <v>0.36818244319534088</v>
      </c>
      <c r="H292" s="52">
        <f t="shared" si="14"/>
        <v>10.82</v>
      </c>
      <c r="I292" s="1"/>
      <c r="J292" s="50"/>
      <c r="K292" s="1"/>
      <c r="L292" s="1"/>
      <c r="M292" s="1"/>
      <c r="N292" s="57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>
        <v>2455813.6191199999</v>
      </c>
      <c r="B293" s="1" t="s">
        <v>1515</v>
      </c>
      <c r="C293" s="1">
        <v>10.722</v>
      </c>
      <c r="D293" s="1"/>
      <c r="E293" s="1"/>
      <c r="F293" s="1">
        <f t="shared" si="12"/>
        <v>15</v>
      </c>
      <c r="G293" s="1">
        <f t="shared" si="13"/>
        <v>0.3708352307331122</v>
      </c>
      <c r="H293" s="52">
        <f t="shared" si="14"/>
        <v>10.722</v>
      </c>
      <c r="I293" s="1"/>
      <c r="J293" s="50"/>
      <c r="K293" s="1"/>
      <c r="L293" s="1"/>
      <c r="M293" s="1"/>
      <c r="N293" s="57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>
        <v>2455815.4971400001</v>
      </c>
      <c r="B294" s="1" t="s">
        <v>1516</v>
      </c>
      <c r="C294" s="1">
        <v>10.81</v>
      </c>
      <c r="D294" s="1"/>
      <c r="E294" s="1"/>
      <c r="F294" s="1">
        <f t="shared" si="12"/>
        <v>15</v>
      </c>
      <c r="G294" s="1">
        <f t="shared" si="13"/>
        <v>0.37303483251359637</v>
      </c>
      <c r="H294" s="52">
        <f t="shared" si="14"/>
        <v>10.81</v>
      </c>
      <c r="I294" s="1"/>
      <c r="J294" s="50"/>
      <c r="K294" s="1"/>
      <c r="L294" s="1"/>
      <c r="M294" s="1"/>
      <c r="N294" s="57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>
        <v>2455817.04623</v>
      </c>
      <c r="B295" s="1" t="s">
        <v>1517</v>
      </c>
      <c r="C295" s="1">
        <v>10.712999999999999</v>
      </c>
      <c r="D295" s="1"/>
      <c r="E295" s="1"/>
      <c r="F295" s="1">
        <f t="shared" si="12"/>
        <v>15</v>
      </c>
      <c r="G295" s="1">
        <f t="shared" si="13"/>
        <v>0.37484918013583801</v>
      </c>
      <c r="H295" s="52">
        <f t="shared" si="14"/>
        <v>10.712999999999999</v>
      </c>
      <c r="I295" s="1"/>
      <c r="J295" s="50"/>
      <c r="K295" s="1"/>
      <c r="L295" s="1"/>
      <c r="M295" s="1"/>
      <c r="N295" s="57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>
        <v>2455822.5403100001</v>
      </c>
      <c r="B296" s="1" t="s">
        <v>1133</v>
      </c>
      <c r="C296" s="1">
        <v>10.683</v>
      </c>
      <c r="D296" s="1"/>
      <c r="E296" s="1"/>
      <c r="F296" s="1">
        <f t="shared" si="12"/>
        <v>15</v>
      </c>
      <c r="G296" s="1">
        <f t="shared" si="13"/>
        <v>0.38128403607410455</v>
      </c>
      <c r="H296" s="52">
        <f t="shared" si="14"/>
        <v>10.683</v>
      </c>
      <c r="I296" s="1"/>
      <c r="J296" s="50"/>
      <c r="K296" s="1"/>
      <c r="L296" s="1"/>
      <c r="M296" s="1"/>
      <c r="N296" s="57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>
        <v>2455826.6541599999</v>
      </c>
      <c r="B297" s="1" t="s">
        <v>1518</v>
      </c>
      <c r="C297" s="1">
        <v>10.667999999999999</v>
      </c>
      <c r="D297" s="1"/>
      <c r="E297" s="1"/>
      <c r="F297" s="1">
        <f t="shared" si="12"/>
        <v>15</v>
      </c>
      <c r="G297" s="1">
        <f t="shared" si="13"/>
        <v>0.38610231904417702</v>
      </c>
      <c r="H297" s="52">
        <f t="shared" si="14"/>
        <v>10.667999999999999</v>
      </c>
      <c r="I297" s="1"/>
      <c r="J297" s="50"/>
      <c r="K297" s="1"/>
      <c r="L297" s="1"/>
      <c r="M297" s="1"/>
      <c r="N297" s="57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>
        <v>2455831.1656200001</v>
      </c>
      <c r="B298" s="1" t="s">
        <v>1519</v>
      </c>
      <c r="C298" s="1">
        <v>10.664332999999999</v>
      </c>
      <c r="D298" s="1"/>
      <c r="E298" s="1"/>
      <c r="F298" s="1">
        <f t="shared" si="12"/>
        <v>15</v>
      </c>
      <c r="G298" s="1">
        <f t="shared" si="13"/>
        <v>0.39138629655669099</v>
      </c>
      <c r="H298" s="52">
        <f t="shared" si="14"/>
        <v>10.664332999999999</v>
      </c>
      <c r="I298" s="1"/>
      <c r="J298" s="50"/>
      <c r="K298" s="1"/>
      <c r="L298" s="1"/>
      <c r="M298" s="1"/>
      <c r="N298" s="57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>
        <v>2455832.4572899998</v>
      </c>
      <c r="B299" s="1" t="s">
        <v>1520</v>
      </c>
      <c r="C299" s="1">
        <v>10.682499999999999</v>
      </c>
      <c r="D299" s="1"/>
      <c r="E299" s="1"/>
      <c r="F299" s="1">
        <f t="shared" si="12"/>
        <v>15</v>
      </c>
      <c r="G299" s="1">
        <f t="shared" si="13"/>
        <v>0.39289914499861389</v>
      </c>
      <c r="H299" s="52">
        <f t="shared" si="14"/>
        <v>10.682499999999999</v>
      </c>
      <c r="I299" s="1"/>
      <c r="J299" s="50"/>
      <c r="K299" s="1"/>
      <c r="L299" s="1"/>
      <c r="M299" s="1"/>
      <c r="N299" s="57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>
        <v>2455833.4685200001</v>
      </c>
      <c r="B300" s="1" t="s">
        <v>1521</v>
      </c>
      <c r="C300" s="1">
        <v>10.656000000000001</v>
      </c>
      <c r="D300" s="1"/>
      <c r="E300" s="1"/>
      <c r="F300" s="1">
        <f t="shared" si="12"/>
        <v>15</v>
      </c>
      <c r="G300" s="1">
        <f t="shared" si="13"/>
        <v>0.39408353244332694</v>
      </c>
      <c r="H300" s="52">
        <f t="shared" si="14"/>
        <v>10.656000000000001</v>
      </c>
      <c r="I300" s="1"/>
      <c r="J300" s="50"/>
      <c r="K300" s="1"/>
      <c r="L300" s="1"/>
      <c r="M300" s="1"/>
      <c r="N300" s="57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>
        <v>2455835.4096499998</v>
      </c>
      <c r="B301" s="1" t="s">
        <v>1522</v>
      </c>
      <c r="C301" s="1">
        <v>10.8125</v>
      </c>
      <c r="D301" s="1"/>
      <c r="E301" s="1"/>
      <c r="F301" s="1">
        <f t="shared" si="12"/>
        <v>15</v>
      </c>
      <c r="G301" s="1">
        <f t="shared" si="13"/>
        <v>0.39635705083135697</v>
      </c>
      <c r="H301" s="52">
        <f t="shared" si="14"/>
        <v>10.8125</v>
      </c>
      <c r="I301" s="1"/>
      <c r="J301" s="50"/>
      <c r="K301" s="1"/>
      <c r="L301" s="1"/>
      <c r="M301" s="1"/>
      <c r="N301" s="57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>
        <v>2455836.8635100001</v>
      </c>
      <c r="B302" s="1" t="s">
        <v>1523</v>
      </c>
      <c r="C302" s="1">
        <v>10.740500000000001</v>
      </c>
      <c r="D302" s="1"/>
      <c r="E302" s="1"/>
      <c r="F302" s="1">
        <f t="shared" si="12"/>
        <v>15</v>
      </c>
      <c r="G302" s="1">
        <f t="shared" si="13"/>
        <v>0.39805986179439579</v>
      </c>
      <c r="H302" s="52">
        <f t="shared" si="14"/>
        <v>10.740500000000001</v>
      </c>
      <c r="I302" s="1"/>
      <c r="J302" s="50"/>
      <c r="K302" s="1"/>
      <c r="L302" s="1"/>
      <c r="M302" s="1"/>
      <c r="N302" s="57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>
        <v>2455840.36472</v>
      </c>
      <c r="B303" s="1" t="s">
        <v>1524</v>
      </c>
      <c r="C303" s="1">
        <v>10.734</v>
      </c>
      <c r="D303" s="1"/>
      <c r="E303" s="1"/>
      <c r="F303" s="1">
        <f t="shared" si="12"/>
        <v>15</v>
      </c>
      <c r="G303" s="1">
        <f t="shared" si="13"/>
        <v>0.40216059967200124</v>
      </c>
      <c r="H303" s="52">
        <f t="shared" si="14"/>
        <v>10.734</v>
      </c>
      <c r="I303" s="1"/>
      <c r="J303" s="50"/>
      <c r="K303" s="1"/>
      <c r="L303" s="1"/>
      <c r="M303" s="1"/>
      <c r="N303" s="57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>
        <v>2455841.5148499999</v>
      </c>
      <c r="B304" s="1" t="s">
        <v>1525</v>
      </c>
      <c r="C304" s="1">
        <v>10.670999999999999</v>
      </c>
      <c r="D304" s="1"/>
      <c r="E304" s="1"/>
      <c r="F304" s="1">
        <f t="shared" si="12"/>
        <v>15</v>
      </c>
      <c r="G304" s="1">
        <f t="shared" si="13"/>
        <v>0.40350767158575884</v>
      </c>
      <c r="H304" s="52">
        <f t="shared" si="14"/>
        <v>10.670999999999999</v>
      </c>
      <c r="I304" s="1"/>
      <c r="J304" s="50"/>
      <c r="K304" s="1"/>
      <c r="L304" s="1"/>
      <c r="M304" s="1"/>
      <c r="N304" s="57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>
        <v>2455843.4622599999</v>
      </c>
      <c r="B305" s="1" t="s">
        <v>1526</v>
      </c>
      <c r="C305" s="1">
        <v>10.711499999999999</v>
      </c>
      <c r="D305" s="1"/>
      <c r="E305" s="1"/>
      <c r="F305" s="1">
        <f t="shared" si="12"/>
        <v>15</v>
      </c>
      <c r="G305" s="1">
        <f t="shared" si="13"/>
        <v>0.40578854532670761</v>
      </c>
      <c r="H305" s="52">
        <f t="shared" si="14"/>
        <v>10.711499999999999</v>
      </c>
      <c r="I305" s="1"/>
      <c r="J305" s="50"/>
      <c r="K305" s="1"/>
      <c r="L305" s="1"/>
      <c r="M305" s="1"/>
      <c r="N305" s="57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>
        <v>2455844.95829</v>
      </c>
      <c r="B306" s="1" t="s">
        <v>1527</v>
      </c>
      <c r="C306" s="1">
        <v>10.6685</v>
      </c>
      <c r="D306" s="1"/>
      <c r="E306" s="1"/>
      <c r="F306" s="1">
        <f t="shared" si="12"/>
        <v>15</v>
      </c>
      <c r="G306" s="1">
        <f t="shared" si="13"/>
        <v>0.40754074724757672</v>
      </c>
      <c r="H306" s="52">
        <f t="shared" si="14"/>
        <v>10.6685</v>
      </c>
      <c r="I306" s="1"/>
      <c r="J306" s="50"/>
      <c r="K306" s="1"/>
      <c r="L306" s="1"/>
      <c r="M306" s="1"/>
      <c r="N306" s="57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>
      <c r="A307" s="1">
        <v>2455846.4550200002</v>
      </c>
      <c r="B307" s="1" t="s">
        <v>1528</v>
      </c>
      <c r="C307" s="1">
        <v>10.673</v>
      </c>
      <c r="D307" s="1"/>
      <c r="E307" s="1"/>
      <c r="F307" s="1">
        <f t="shared" si="12"/>
        <v>15</v>
      </c>
      <c r="G307" s="1">
        <f t="shared" si="13"/>
        <v>0.40929376903282666</v>
      </c>
      <c r="H307" s="52">
        <f t="shared" si="14"/>
        <v>10.673</v>
      </c>
      <c r="I307" s="1"/>
      <c r="J307" s="50"/>
      <c r="K307" s="1"/>
      <c r="L307" s="1"/>
      <c r="M307" s="1"/>
      <c r="N307" s="57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>
      <c r="A308" s="1">
        <v>2455849.3517900002</v>
      </c>
      <c r="B308" s="1" t="s">
        <v>1529</v>
      </c>
      <c r="C308" s="1">
        <v>10.766</v>
      </c>
      <c r="D308" s="1"/>
      <c r="E308" s="1"/>
      <c r="F308" s="1">
        <f t="shared" si="12"/>
        <v>15</v>
      </c>
      <c r="G308" s="1">
        <f t="shared" si="13"/>
        <v>0.41268656594075814</v>
      </c>
      <c r="H308" s="52">
        <f t="shared" si="14"/>
        <v>10.766</v>
      </c>
      <c r="I308" s="1"/>
      <c r="J308" s="50"/>
      <c r="K308" s="1"/>
      <c r="L308" s="1"/>
      <c r="M308" s="1"/>
      <c r="N308" s="57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>
      <c r="A309" s="1">
        <v>2455850.44875</v>
      </c>
      <c r="B309" s="1" t="s">
        <v>1530</v>
      </c>
      <c r="C309" s="1">
        <v>10.701000000000001</v>
      </c>
      <c r="D309" s="1"/>
      <c r="E309" s="1"/>
      <c r="F309" s="1">
        <f t="shared" si="12"/>
        <v>15</v>
      </c>
      <c r="G309" s="1">
        <f t="shared" si="13"/>
        <v>0.41397136331691442</v>
      </c>
      <c r="H309" s="52">
        <f t="shared" si="14"/>
        <v>10.701000000000001</v>
      </c>
      <c r="I309" s="1"/>
      <c r="J309" s="50"/>
      <c r="K309" s="1"/>
      <c r="L309" s="1"/>
      <c r="M309" s="1"/>
      <c r="N309" s="57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>
      <c r="A310" s="1">
        <v>2455852.4747899999</v>
      </c>
      <c r="B310" s="1" t="s">
        <v>1531</v>
      </c>
      <c r="C310" s="1">
        <v>10.689500000000001</v>
      </c>
      <c r="D310" s="1"/>
      <c r="E310" s="1"/>
      <c r="F310" s="1">
        <f t="shared" si="12"/>
        <v>15</v>
      </c>
      <c r="G310" s="1">
        <f t="shared" si="13"/>
        <v>0.41634433122498393</v>
      </c>
      <c r="H310" s="52">
        <f t="shared" si="14"/>
        <v>10.689500000000001</v>
      </c>
      <c r="I310" s="1"/>
      <c r="J310" s="50"/>
      <c r="K310" s="1"/>
      <c r="L310" s="1"/>
      <c r="M310" s="1"/>
      <c r="N310" s="57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>
      <c r="A311" s="1">
        <v>2455856.4034199999</v>
      </c>
      <c r="B311" s="1" t="s">
        <v>1532</v>
      </c>
      <c r="C311" s="1">
        <v>10.727</v>
      </c>
      <c r="D311" s="1"/>
      <c r="E311" s="1"/>
      <c r="F311" s="1">
        <f t="shared" si="12"/>
        <v>15</v>
      </c>
      <c r="G311" s="1">
        <f t="shared" si="13"/>
        <v>0.42094567814461392</v>
      </c>
      <c r="H311" s="52">
        <f t="shared" si="14"/>
        <v>10.727</v>
      </c>
      <c r="I311" s="1"/>
      <c r="J311" s="50"/>
      <c r="K311" s="1"/>
      <c r="L311" s="1"/>
      <c r="M311" s="1"/>
      <c r="N311" s="57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>
      <c r="A312" s="1">
        <v>2455858.4613999999</v>
      </c>
      <c r="B312" s="1" t="s">
        <v>1533</v>
      </c>
      <c r="C312" s="1">
        <v>10.698</v>
      </c>
      <c r="D312" s="1"/>
      <c r="E312" s="1"/>
      <c r="F312" s="1">
        <f t="shared" si="12"/>
        <v>15</v>
      </c>
      <c r="G312" s="1">
        <f t="shared" si="13"/>
        <v>0.42335605528216647</v>
      </c>
      <c r="H312" s="52">
        <f t="shared" si="14"/>
        <v>10.698</v>
      </c>
      <c r="I312" s="1"/>
      <c r="J312" s="50"/>
      <c r="K312" s="1"/>
      <c r="L312" s="1"/>
      <c r="M312" s="1"/>
      <c r="N312" s="57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>
      <c r="A313" s="1">
        <v>2455861.4707200001</v>
      </c>
      <c r="B313" s="1" t="s">
        <v>1534</v>
      </c>
      <c r="C313" s="1">
        <v>10.731</v>
      </c>
      <c r="D313" s="1"/>
      <c r="E313" s="1"/>
      <c r="F313" s="1">
        <f t="shared" si="12"/>
        <v>15</v>
      </c>
      <c r="G313" s="1">
        <f t="shared" si="13"/>
        <v>0.42688067463117818</v>
      </c>
      <c r="H313" s="52">
        <f t="shared" si="14"/>
        <v>10.731</v>
      </c>
      <c r="I313" s="1"/>
      <c r="J313" s="50"/>
      <c r="K313" s="1"/>
      <c r="L313" s="1"/>
      <c r="M313" s="1"/>
      <c r="N313" s="57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>
      <c r="A314" s="1">
        <v>2455864.3103</v>
      </c>
      <c r="B314" s="1" t="s">
        <v>1535</v>
      </c>
      <c r="C314" s="1">
        <v>10.772570999999999</v>
      </c>
      <c r="D314" s="1"/>
      <c r="E314" s="1"/>
      <c r="F314" s="1">
        <f t="shared" si="12"/>
        <v>15</v>
      </c>
      <c r="G314" s="1">
        <f t="shared" si="13"/>
        <v>0.43020648863904043</v>
      </c>
      <c r="H314" s="52">
        <f t="shared" si="14"/>
        <v>10.772570999999999</v>
      </c>
      <c r="I314" s="1"/>
      <c r="J314" s="50"/>
      <c r="K314" s="1"/>
      <c r="L314" s="1"/>
      <c r="M314" s="1"/>
      <c r="N314" s="57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>
      <c r="A315" s="1">
        <v>2455867.9745299998</v>
      </c>
      <c r="B315" s="1" t="s">
        <v>1536</v>
      </c>
      <c r="C315" s="1">
        <v>10.664</v>
      </c>
      <c r="D315" s="1"/>
      <c r="E315" s="1"/>
      <c r="F315" s="1">
        <f t="shared" si="12"/>
        <v>15</v>
      </c>
      <c r="G315" s="1">
        <f t="shared" si="13"/>
        <v>0.434498161161601</v>
      </c>
      <c r="H315" s="52">
        <f t="shared" si="14"/>
        <v>10.664</v>
      </c>
      <c r="I315" s="1"/>
      <c r="J315" s="50"/>
      <c r="K315" s="1"/>
      <c r="L315" s="1"/>
      <c r="M315" s="1"/>
      <c r="N315" s="57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>
      <c r="A316" s="1">
        <v>2455871.0183199998</v>
      </c>
      <c r="B316" s="1" t="s">
        <v>1537</v>
      </c>
      <c r="C316" s="1">
        <v>10.654999999999999</v>
      </c>
      <c r="D316" s="1"/>
      <c r="E316" s="1"/>
      <c r="F316" s="1">
        <f t="shared" si="12"/>
        <v>15</v>
      </c>
      <c r="G316" s="1">
        <f t="shared" si="13"/>
        <v>0.43806315296298948</v>
      </c>
      <c r="H316" s="52">
        <f t="shared" si="14"/>
        <v>10.654999999999999</v>
      </c>
      <c r="I316" s="1"/>
      <c r="J316" s="50"/>
      <c r="K316" s="1"/>
      <c r="L316" s="1"/>
      <c r="M316" s="1"/>
      <c r="N316" s="57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>
      <c r="A317" s="1">
        <v>2455873.9252999998</v>
      </c>
      <c r="B317" s="1" t="s">
        <v>1538</v>
      </c>
      <c r="C317" s="1">
        <v>10.6435</v>
      </c>
      <c r="D317" s="1"/>
      <c r="E317" s="1"/>
      <c r="F317" s="1">
        <f t="shared" si="12"/>
        <v>15</v>
      </c>
      <c r="G317" s="1">
        <f t="shared" si="13"/>
        <v>0.44146790817494796</v>
      </c>
      <c r="H317" s="52">
        <f t="shared" si="14"/>
        <v>10.6435</v>
      </c>
      <c r="I317" s="1"/>
      <c r="J317" s="50"/>
      <c r="K317" s="1"/>
      <c r="L317" s="1"/>
      <c r="M317" s="1"/>
      <c r="N317" s="57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>
      <c r="A318" s="1">
        <v>2455875.36717</v>
      </c>
      <c r="B318" s="1" t="s">
        <v>1539</v>
      </c>
      <c r="C318" s="1">
        <v>10.6845</v>
      </c>
      <c r="D318" s="1"/>
      <c r="E318" s="1"/>
      <c r="F318" s="1">
        <f t="shared" si="12"/>
        <v>15</v>
      </c>
      <c r="G318" s="1">
        <f t="shared" si="13"/>
        <v>0.44315667603652287</v>
      </c>
      <c r="H318" s="52">
        <f t="shared" si="14"/>
        <v>10.6845</v>
      </c>
      <c r="I318" s="1"/>
      <c r="J318" s="50"/>
      <c r="K318" s="1"/>
      <c r="L318" s="1"/>
      <c r="M318" s="1"/>
      <c r="N318" s="57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>
      <c r="A319" s="1">
        <v>2455878.4244599999</v>
      </c>
      <c r="B319" s="1" t="s">
        <v>1540</v>
      </c>
      <c r="C319" s="1">
        <v>10.653</v>
      </c>
      <c r="D319" s="1"/>
      <c r="E319" s="1"/>
      <c r="F319" s="1">
        <f t="shared" si="12"/>
        <v>15</v>
      </c>
      <c r="G319" s="1">
        <f t="shared" si="13"/>
        <v>0.44673747950327147</v>
      </c>
      <c r="H319" s="52">
        <f t="shared" si="14"/>
        <v>10.653</v>
      </c>
      <c r="I319" s="1"/>
      <c r="J319" s="50"/>
      <c r="K319" s="1"/>
      <c r="L319" s="1"/>
      <c r="M319" s="1"/>
      <c r="N319" s="57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>
      <c r="A320" s="1">
        <v>2455888.01437</v>
      </c>
      <c r="B320" s="1" t="s">
        <v>1541</v>
      </c>
      <c r="C320" s="1">
        <v>10.7165</v>
      </c>
      <c r="D320" s="1"/>
      <c r="E320" s="1"/>
      <c r="F320" s="1">
        <f t="shared" ref="F320:F383" si="15">+INT((A320-JD0)/P)</f>
        <v>15</v>
      </c>
      <c r="G320" s="1">
        <f t="shared" ref="G320:G383" si="16">+((A320-JD0)/P)-INT((A320-JD0)/P)</f>
        <v>0.45796951276644471</v>
      </c>
      <c r="H320" s="52">
        <f t="shared" si="14"/>
        <v>10.7165</v>
      </c>
      <c r="I320" s="1"/>
      <c r="J320" s="50"/>
      <c r="K320" s="1"/>
      <c r="L320" s="1"/>
      <c r="M320" s="1"/>
      <c r="N320" s="57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>
      <c r="A321" s="1">
        <v>2455890.2779399999</v>
      </c>
      <c r="B321" s="1" t="s">
        <v>1542</v>
      </c>
      <c r="C321" s="1">
        <v>10.792</v>
      </c>
      <c r="D321" s="1"/>
      <c r="E321" s="1"/>
      <c r="F321" s="1">
        <f t="shared" si="15"/>
        <v>15</v>
      </c>
      <c r="G321" s="1">
        <f t="shared" si="16"/>
        <v>0.46062068400086886</v>
      </c>
      <c r="H321" s="52">
        <f t="shared" ref="H321:H384" si="17">+C321</f>
        <v>10.792</v>
      </c>
      <c r="I321" s="1"/>
      <c r="J321" s="50"/>
      <c r="K321" s="1"/>
      <c r="L321" s="1"/>
      <c r="M321" s="1"/>
      <c r="N321" s="57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>
      <c r="A322" s="1">
        <v>2455892.29311</v>
      </c>
      <c r="B322" s="1" t="s">
        <v>1543</v>
      </c>
      <c r="C322" s="1">
        <v>10.814</v>
      </c>
      <c r="D322" s="1"/>
      <c r="E322" s="1"/>
      <c r="F322" s="1">
        <f t="shared" si="15"/>
        <v>15</v>
      </c>
      <c r="G322" s="1">
        <f t="shared" si="16"/>
        <v>0.46298092059026708</v>
      </c>
      <c r="H322" s="52">
        <f t="shared" si="17"/>
        <v>10.814</v>
      </c>
      <c r="I322" s="1"/>
      <c r="J322" s="50"/>
      <c r="K322" s="1"/>
      <c r="L322" s="1"/>
      <c r="M322" s="1"/>
      <c r="N322" s="57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>
      <c r="A323" s="1">
        <v>2455896.30058</v>
      </c>
      <c r="B323" s="1" t="s">
        <v>1544</v>
      </c>
      <c r="C323" s="1">
        <v>10.843</v>
      </c>
      <c r="D323" s="1"/>
      <c r="E323" s="1"/>
      <c r="F323" s="1">
        <f t="shared" si="15"/>
        <v>15</v>
      </c>
      <c r="G323" s="1">
        <f t="shared" si="16"/>
        <v>0.46767460763649638</v>
      </c>
      <c r="H323" s="52">
        <f t="shared" si="17"/>
        <v>10.843</v>
      </c>
      <c r="I323" s="1"/>
      <c r="J323" s="50"/>
      <c r="K323" s="1"/>
      <c r="L323" s="1"/>
      <c r="M323" s="1"/>
      <c r="N323" s="57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>
      <c r="A324" s="1">
        <v>2455904.9459099998</v>
      </c>
      <c r="B324" s="1" t="s">
        <v>1545</v>
      </c>
      <c r="C324" s="1">
        <v>10.834</v>
      </c>
      <c r="D324" s="1"/>
      <c r="E324" s="1"/>
      <c r="F324" s="1">
        <f t="shared" si="15"/>
        <v>15</v>
      </c>
      <c r="G324" s="1">
        <f t="shared" si="16"/>
        <v>0.47780031623304886</v>
      </c>
      <c r="H324" s="52">
        <f t="shared" si="17"/>
        <v>10.834</v>
      </c>
      <c r="I324" s="1"/>
      <c r="J324" s="50"/>
      <c r="K324" s="1"/>
      <c r="L324" s="1"/>
      <c r="M324" s="1"/>
      <c r="N324" s="57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>
      <c r="A325" s="1">
        <v>2455907.45095</v>
      </c>
      <c r="B325" s="1" t="s">
        <v>1546</v>
      </c>
      <c r="C325" s="1">
        <v>10.836</v>
      </c>
      <c r="D325" s="1"/>
      <c r="E325" s="1"/>
      <c r="F325" s="1">
        <f t="shared" si="15"/>
        <v>15</v>
      </c>
      <c r="G325" s="1">
        <f t="shared" si="16"/>
        <v>0.48073430545791851</v>
      </c>
      <c r="H325" s="52">
        <f t="shared" si="17"/>
        <v>10.836</v>
      </c>
      <c r="I325" s="1"/>
      <c r="J325" s="50"/>
      <c r="K325" s="1"/>
      <c r="L325" s="1"/>
      <c r="M325" s="1"/>
      <c r="N325" s="57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>
      <c r="A326" s="1">
        <v>2455908.4532699999</v>
      </c>
      <c r="B326" s="1" t="s">
        <v>1547</v>
      </c>
      <c r="C326" s="1">
        <v>10.832000000000001</v>
      </c>
      <c r="D326" s="1"/>
      <c r="E326" s="1"/>
      <c r="F326" s="1">
        <f t="shared" si="15"/>
        <v>15</v>
      </c>
      <c r="G326" s="1">
        <f t="shared" si="16"/>
        <v>0.48190825720302222</v>
      </c>
      <c r="H326" s="52">
        <f t="shared" si="17"/>
        <v>10.832000000000001</v>
      </c>
      <c r="I326" s="1"/>
      <c r="J326" s="50"/>
      <c r="K326" s="1"/>
      <c r="L326" s="1"/>
      <c r="M326" s="1"/>
      <c r="N326" s="57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>
      <c r="A327" s="1">
        <v>2455912.5206300002</v>
      </c>
      <c r="B327" s="1" t="s">
        <v>1548</v>
      </c>
      <c r="C327" s="1">
        <v>10.837999999999999</v>
      </c>
      <c r="D327" s="1"/>
      <c r="E327" s="1"/>
      <c r="F327" s="1">
        <f t="shared" si="15"/>
        <v>15</v>
      </c>
      <c r="G327" s="1">
        <f t="shared" si="16"/>
        <v>0.48667208948250185</v>
      </c>
      <c r="H327" s="52">
        <f t="shared" si="17"/>
        <v>10.837999999999999</v>
      </c>
      <c r="I327" s="1"/>
      <c r="J327" s="50"/>
      <c r="K327" s="1"/>
      <c r="L327" s="1"/>
      <c r="M327" s="1"/>
      <c r="N327" s="57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>
      <c r="A328" s="1">
        <v>2455916.4508799999</v>
      </c>
      <c r="B328" s="1" t="s">
        <v>1549</v>
      </c>
      <c r="C328" s="1">
        <v>10.808</v>
      </c>
      <c r="D328" s="1"/>
      <c r="E328" s="1"/>
      <c r="F328" s="1">
        <f t="shared" si="15"/>
        <v>15</v>
      </c>
      <c r="G328" s="1">
        <f t="shared" si="16"/>
        <v>0.49127533380171329</v>
      </c>
      <c r="H328" s="52">
        <f t="shared" si="17"/>
        <v>10.808</v>
      </c>
      <c r="I328" s="1"/>
      <c r="J328" s="50"/>
      <c r="K328" s="1"/>
      <c r="L328" s="1"/>
      <c r="M328" s="1"/>
      <c r="N328" s="57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>
      <c r="A329" s="1">
        <v>2455923.2343799998</v>
      </c>
      <c r="B329" s="1" t="s">
        <v>1550</v>
      </c>
      <c r="C329" s="1">
        <v>10.750999999999999</v>
      </c>
      <c r="D329" s="1"/>
      <c r="E329" s="1"/>
      <c r="F329" s="1">
        <f t="shared" si="15"/>
        <v>15</v>
      </c>
      <c r="G329" s="1">
        <f t="shared" si="16"/>
        <v>0.49922040290443448</v>
      </c>
      <c r="H329" s="52">
        <f t="shared" si="17"/>
        <v>10.750999999999999</v>
      </c>
      <c r="I329" s="1"/>
      <c r="J329" s="50"/>
      <c r="K329" s="1"/>
      <c r="L329" s="1"/>
      <c r="M329" s="1"/>
      <c r="N329" s="57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>
      <c r="A330" s="1">
        <v>2455925.45762</v>
      </c>
      <c r="B330" s="1" t="s">
        <v>1551</v>
      </c>
      <c r="C330" s="1">
        <v>10.683999999999999</v>
      </c>
      <c r="D330" s="1"/>
      <c r="E330" s="1"/>
      <c r="F330" s="1">
        <f t="shared" si="15"/>
        <v>15</v>
      </c>
      <c r="G330" s="1">
        <f t="shared" si="16"/>
        <v>0.50182433825252026</v>
      </c>
      <c r="H330" s="52">
        <f t="shared" si="17"/>
        <v>10.683999999999999</v>
      </c>
      <c r="I330" s="1"/>
      <c r="J330" s="50"/>
      <c r="K330" s="1"/>
      <c r="L330" s="1"/>
      <c r="M330" s="1"/>
      <c r="N330" s="57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>
      <c r="A331" s="1">
        <v>2455929.4534399998</v>
      </c>
      <c r="B331" s="1" t="s">
        <v>1552</v>
      </c>
      <c r="C331" s="1">
        <v>10.631</v>
      </c>
      <c r="D331" s="1"/>
      <c r="E331" s="1"/>
      <c r="F331" s="1">
        <f t="shared" si="15"/>
        <v>15</v>
      </c>
      <c r="G331" s="1">
        <f t="shared" si="16"/>
        <v>0.50650438041676971</v>
      </c>
      <c r="H331" s="52">
        <f t="shared" si="17"/>
        <v>10.631</v>
      </c>
      <c r="I331" s="1"/>
      <c r="J331" s="50"/>
      <c r="K331" s="1"/>
      <c r="L331" s="1"/>
      <c r="M331" s="1"/>
      <c r="N331" s="57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>
      <c r="A332" s="1">
        <v>2455938.4312200001</v>
      </c>
      <c r="B332" s="1" t="s">
        <v>1553</v>
      </c>
      <c r="C332" s="1">
        <v>10.596</v>
      </c>
      <c r="D332" s="1"/>
      <c r="E332" s="1"/>
      <c r="F332" s="1">
        <f t="shared" si="15"/>
        <v>15</v>
      </c>
      <c r="G332" s="1">
        <f t="shared" si="16"/>
        <v>0.51701946591724557</v>
      </c>
      <c r="H332" s="52">
        <f t="shared" si="17"/>
        <v>10.596</v>
      </c>
      <c r="I332" s="1"/>
      <c r="J332" s="50"/>
      <c r="K332" s="1"/>
      <c r="L332" s="1"/>
      <c r="M332" s="1"/>
      <c r="N332" s="57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>
      <c r="A333" s="1">
        <v>2455986.0210000002</v>
      </c>
      <c r="B333" s="1" t="s">
        <v>1554</v>
      </c>
      <c r="C333" s="1">
        <v>10.82</v>
      </c>
      <c r="D333" s="1"/>
      <c r="E333" s="1"/>
      <c r="F333" s="1">
        <f t="shared" si="15"/>
        <v>15</v>
      </c>
      <c r="G333" s="1">
        <f t="shared" si="16"/>
        <v>0.57275825720330609</v>
      </c>
      <c r="H333" s="52">
        <f t="shared" si="17"/>
        <v>10.82</v>
      </c>
      <c r="I333" s="1"/>
      <c r="J333" s="50"/>
      <c r="K333" s="1"/>
      <c r="L333" s="1"/>
      <c r="M333" s="1"/>
      <c r="N333" s="57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>
      <c r="A334" s="1">
        <v>2456008.6395800002</v>
      </c>
      <c r="B334" s="1" t="s">
        <v>1555</v>
      </c>
      <c r="C334" s="1">
        <v>10.76</v>
      </c>
      <c r="D334" s="1"/>
      <c r="E334" s="1"/>
      <c r="F334" s="1">
        <f t="shared" si="15"/>
        <v>15</v>
      </c>
      <c r="G334" s="1">
        <f t="shared" si="16"/>
        <v>0.59924991801381111</v>
      </c>
      <c r="H334" s="52">
        <f t="shared" si="17"/>
        <v>10.76</v>
      </c>
      <c r="I334" s="1"/>
      <c r="J334" s="50"/>
      <c r="K334" s="1"/>
      <c r="L334" s="1"/>
      <c r="M334" s="1"/>
      <c r="N334" s="57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>
      <c r="A335" s="1">
        <v>2456012.61528</v>
      </c>
      <c r="B335" s="1" t="s">
        <v>1556</v>
      </c>
      <c r="C335" s="1">
        <v>10.75</v>
      </c>
      <c r="D335" s="1"/>
      <c r="E335" s="1"/>
      <c r="F335" s="1">
        <f t="shared" si="15"/>
        <v>15</v>
      </c>
      <c r="G335" s="1">
        <f t="shared" si="16"/>
        <v>0.60390639494029941</v>
      </c>
      <c r="H335" s="52">
        <f t="shared" si="17"/>
        <v>10.75</v>
      </c>
      <c r="I335" s="1"/>
      <c r="J335" s="50"/>
      <c r="K335" s="1"/>
      <c r="L335" s="1"/>
      <c r="M335" s="1"/>
      <c r="N335" s="57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>
      <c r="A336" s="1">
        <v>2456019.5465299999</v>
      </c>
      <c r="B336" s="1" t="s">
        <v>1557</v>
      </c>
      <c r="C336" s="1">
        <v>10.85</v>
      </c>
      <c r="D336" s="1"/>
      <c r="E336" s="1"/>
      <c r="F336" s="1">
        <f t="shared" si="15"/>
        <v>15</v>
      </c>
      <c r="G336" s="1">
        <f t="shared" si="16"/>
        <v>0.61202451393761415</v>
      </c>
      <c r="H336" s="52">
        <f t="shared" si="17"/>
        <v>10.85</v>
      </c>
      <c r="I336" s="1"/>
      <c r="J336" s="50"/>
      <c r="K336" s="1"/>
      <c r="L336" s="1"/>
      <c r="M336" s="1"/>
      <c r="N336" s="57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>
      <c r="A337" s="1">
        <v>2456067.7276400002</v>
      </c>
      <c r="B337" s="1" t="s">
        <v>1558</v>
      </c>
      <c r="C337" s="1">
        <v>10.988</v>
      </c>
      <c r="D337" s="1"/>
      <c r="E337" s="1"/>
      <c r="F337" s="1">
        <f t="shared" si="15"/>
        <v>15</v>
      </c>
      <c r="G337" s="1">
        <f t="shared" si="16"/>
        <v>0.66845589130964278</v>
      </c>
      <c r="H337" s="52">
        <f t="shared" si="17"/>
        <v>10.988</v>
      </c>
      <c r="I337" s="1"/>
      <c r="J337" s="50"/>
      <c r="K337" s="1"/>
      <c r="L337" s="1"/>
      <c r="M337" s="1"/>
      <c r="N337" s="57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>
      <c r="A338" s="1">
        <v>2456073.8706800002</v>
      </c>
      <c r="B338" s="1" t="s">
        <v>1559</v>
      </c>
      <c r="C338" s="1">
        <v>10.965</v>
      </c>
      <c r="D338" s="1"/>
      <c r="E338" s="1"/>
      <c r="F338" s="1">
        <f t="shared" si="15"/>
        <v>15</v>
      </c>
      <c r="G338" s="1">
        <f t="shared" si="16"/>
        <v>0.67565083157667871</v>
      </c>
      <c r="H338" s="52">
        <f t="shared" si="17"/>
        <v>10.965</v>
      </c>
      <c r="I338" s="1"/>
      <c r="J338" s="50"/>
      <c r="K338" s="1"/>
      <c r="L338" s="1"/>
      <c r="M338" s="1"/>
      <c r="N338" s="57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>
      <c r="A339" s="1">
        <v>2456095.1503400002</v>
      </c>
      <c r="B339" s="1" t="s">
        <v>1560</v>
      </c>
      <c r="C339" s="1">
        <v>11.010999999999999</v>
      </c>
      <c r="D339" s="1"/>
      <c r="E339" s="1"/>
      <c r="F339" s="1">
        <f t="shared" si="15"/>
        <v>15</v>
      </c>
      <c r="G339" s="1">
        <f t="shared" si="16"/>
        <v>0.70057430311568147</v>
      </c>
      <c r="H339" s="52">
        <f t="shared" si="17"/>
        <v>11.010999999999999</v>
      </c>
      <c r="I339" s="1"/>
      <c r="J339" s="50"/>
      <c r="K339" s="1"/>
      <c r="L339" s="1"/>
      <c r="M339" s="1"/>
      <c r="N339" s="57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>
      <c r="A340" s="1">
        <v>2456096.7229599999</v>
      </c>
      <c r="B340" s="1" t="s">
        <v>1561</v>
      </c>
      <c r="C340" s="1">
        <v>10.903</v>
      </c>
      <c r="D340" s="1"/>
      <c r="E340" s="1"/>
      <c r="F340" s="1">
        <f t="shared" si="15"/>
        <v>15</v>
      </c>
      <c r="G340" s="1">
        <f t="shared" si="16"/>
        <v>0.70241620988513276</v>
      </c>
      <c r="H340" s="52">
        <f t="shared" si="17"/>
        <v>10.903</v>
      </c>
      <c r="I340" s="1"/>
      <c r="J340" s="50"/>
      <c r="K340" s="1"/>
      <c r="L340" s="1"/>
      <c r="M340" s="1"/>
      <c r="N340" s="57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>
      <c r="A341" s="1">
        <v>2456102.6316900002</v>
      </c>
      <c r="B341" s="1" t="s">
        <v>1562</v>
      </c>
      <c r="C341" s="1">
        <v>11.004</v>
      </c>
      <c r="D341" s="1"/>
      <c r="E341" s="1"/>
      <c r="F341" s="1">
        <f t="shared" si="15"/>
        <v>15</v>
      </c>
      <c r="G341" s="1">
        <f t="shared" si="16"/>
        <v>0.70933671820120026</v>
      </c>
      <c r="H341" s="52">
        <f t="shared" si="17"/>
        <v>11.004</v>
      </c>
      <c r="I341" s="1"/>
      <c r="J341" s="50"/>
      <c r="K341" s="1"/>
      <c r="L341" s="1"/>
      <c r="M341" s="1"/>
      <c r="N341" s="57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>
      <c r="A342" s="1">
        <v>2456106.7881800001</v>
      </c>
      <c r="B342" s="1" t="s">
        <v>1563</v>
      </c>
      <c r="C342" s="1">
        <v>10.919</v>
      </c>
      <c r="D342" s="1"/>
      <c r="E342" s="1"/>
      <c r="F342" s="1">
        <f t="shared" si="15"/>
        <v>15</v>
      </c>
      <c r="G342" s="1">
        <f t="shared" si="16"/>
        <v>0.71420494260968503</v>
      </c>
      <c r="H342" s="52">
        <f t="shared" si="17"/>
        <v>10.919</v>
      </c>
      <c r="I342" s="1"/>
      <c r="J342" s="50"/>
      <c r="K342" s="1"/>
      <c r="L342" s="1"/>
      <c r="M342" s="1"/>
      <c r="N342" s="57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>
      <c r="A343" s="1">
        <v>2456109.6823300002</v>
      </c>
      <c r="B343" s="1" t="s">
        <v>1564</v>
      </c>
      <c r="C343" s="1">
        <v>10.913</v>
      </c>
      <c r="D343" s="1"/>
      <c r="E343" s="1"/>
      <c r="F343" s="1">
        <f t="shared" si="15"/>
        <v>15</v>
      </c>
      <c r="G343" s="1">
        <f t="shared" si="16"/>
        <v>0.71759467088336315</v>
      </c>
      <c r="H343" s="52">
        <f t="shared" si="17"/>
        <v>10.913</v>
      </c>
      <c r="I343" s="1"/>
      <c r="J343" s="50"/>
      <c r="K343" s="1"/>
      <c r="L343" s="1"/>
      <c r="M343" s="1"/>
      <c r="N343" s="57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>
      <c r="A344" s="1">
        <v>2456114.7336300001</v>
      </c>
      <c r="B344" s="1" t="s">
        <v>1565</v>
      </c>
      <c r="C344" s="1">
        <v>11.023999999999999</v>
      </c>
      <c r="D344" s="1"/>
      <c r="E344" s="1"/>
      <c r="F344" s="1">
        <f t="shared" si="15"/>
        <v>15</v>
      </c>
      <c r="G344" s="1">
        <f t="shared" si="16"/>
        <v>0.72351092761788394</v>
      </c>
      <c r="H344" s="52">
        <f t="shared" si="17"/>
        <v>11.023999999999999</v>
      </c>
      <c r="I344" s="1"/>
      <c r="J344" s="50"/>
      <c r="K344" s="1"/>
      <c r="L344" s="1"/>
      <c r="M344" s="1"/>
      <c r="N344" s="57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>
      <c r="A345" s="1">
        <v>2456121.7549800002</v>
      </c>
      <c r="B345" s="1" t="s">
        <v>1566</v>
      </c>
      <c r="C345" s="1">
        <v>10.978999999999999</v>
      </c>
      <c r="D345" s="1"/>
      <c r="E345" s="1"/>
      <c r="F345" s="1">
        <f t="shared" si="15"/>
        <v>15</v>
      </c>
      <c r="G345" s="1">
        <f t="shared" si="16"/>
        <v>0.73173457484212001</v>
      </c>
      <c r="H345" s="52">
        <f t="shared" si="17"/>
        <v>10.978999999999999</v>
      </c>
      <c r="I345" s="1"/>
      <c r="J345" s="50"/>
      <c r="K345" s="1"/>
      <c r="L345" s="1"/>
      <c r="M345" s="1"/>
      <c r="N345" s="57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>
      <c r="A346" s="1">
        <v>2456130.77116</v>
      </c>
      <c r="B346" s="1" t="s">
        <v>1152</v>
      </c>
      <c r="C346" s="1">
        <v>10.888999999999999</v>
      </c>
      <c r="D346" s="1"/>
      <c r="E346" s="1"/>
      <c r="F346" s="1">
        <f t="shared" si="15"/>
        <v>15</v>
      </c>
      <c r="G346" s="1">
        <f t="shared" si="16"/>
        <v>0.7422946357460809</v>
      </c>
      <c r="H346" s="52">
        <f t="shared" si="17"/>
        <v>10.888999999999999</v>
      </c>
      <c r="I346" s="1"/>
      <c r="J346" s="50"/>
      <c r="K346" s="1"/>
      <c r="L346" s="1"/>
      <c r="M346" s="1"/>
      <c r="N346" s="57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>
      <c r="A347" s="1">
        <v>2456141.4770399998</v>
      </c>
      <c r="B347" s="1" t="s">
        <v>1567</v>
      </c>
      <c r="C347" s="1">
        <v>10.815</v>
      </c>
      <c r="D347" s="1"/>
      <c r="E347" s="1"/>
      <c r="F347" s="1">
        <f t="shared" si="15"/>
        <v>15</v>
      </c>
      <c r="G347" s="1">
        <f t="shared" si="16"/>
        <v>0.75483373155281619</v>
      </c>
      <c r="H347" s="52">
        <f t="shared" si="17"/>
        <v>10.815</v>
      </c>
      <c r="I347" s="1"/>
      <c r="J347" s="50"/>
      <c r="K347" s="1"/>
      <c r="L347" s="1"/>
      <c r="M347" s="1"/>
      <c r="N347" s="57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>
      <c r="A348" s="1">
        <v>2456142.7000000002</v>
      </c>
      <c r="B348" s="1" t="s">
        <v>1568</v>
      </c>
      <c r="C348" s="1">
        <v>10.702999999999999</v>
      </c>
      <c r="D348" s="1"/>
      <c r="E348" s="1"/>
      <c r="F348" s="1">
        <f t="shared" si="15"/>
        <v>15</v>
      </c>
      <c r="G348" s="1">
        <f t="shared" si="16"/>
        <v>0.75626610447433507</v>
      </c>
      <c r="H348" s="52">
        <f t="shared" si="17"/>
        <v>10.702999999999999</v>
      </c>
      <c r="I348" s="1"/>
      <c r="J348" s="50"/>
      <c r="K348" s="1"/>
      <c r="L348" s="1"/>
      <c r="M348" s="1"/>
      <c r="N348" s="57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>
      <c r="A349" s="1">
        <v>2456148.47395</v>
      </c>
      <c r="B349" s="1" t="s">
        <v>1153</v>
      </c>
      <c r="C349" s="1">
        <v>10.714</v>
      </c>
      <c r="D349" s="1"/>
      <c r="E349" s="1"/>
      <c r="F349" s="1">
        <f t="shared" si="15"/>
        <v>15</v>
      </c>
      <c r="G349" s="1">
        <f t="shared" si="16"/>
        <v>0.76302875380653035</v>
      </c>
      <c r="H349" s="52">
        <f t="shared" si="17"/>
        <v>10.714</v>
      </c>
      <c r="I349" s="1"/>
      <c r="J349" s="50"/>
      <c r="K349" s="1"/>
      <c r="L349" s="1"/>
      <c r="M349" s="1"/>
      <c r="N349" s="57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>
      <c r="A350" s="1">
        <v>2456153.40925</v>
      </c>
      <c r="B350" s="1" t="s">
        <v>1569</v>
      </c>
      <c r="C350" s="1">
        <v>10.670500000000001</v>
      </c>
      <c r="D350" s="1"/>
      <c r="E350" s="1"/>
      <c r="F350" s="1">
        <f t="shared" si="15"/>
        <v>15</v>
      </c>
      <c r="G350" s="1">
        <f t="shared" si="16"/>
        <v>0.76880914734132944</v>
      </c>
      <c r="H350" s="52">
        <f t="shared" si="17"/>
        <v>10.670500000000001</v>
      </c>
      <c r="I350" s="1"/>
      <c r="J350" s="50"/>
      <c r="K350" s="1"/>
      <c r="L350" s="1"/>
      <c r="M350" s="1"/>
      <c r="N350" s="57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>
      <c r="A351" s="1">
        <v>2456157.7276900001</v>
      </c>
      <c r="B351" s="1" t="s">
        <v>1570</v>
      </c>
      <c r="C351" s="1">
        <v>10.553000000000001</v>
      </c>
      <c r="D351" s="1"/>
      <c r="E351" s="1"/>
      <c r="F351" s="1">
        <f t="shared" si="15"/>
        <v>15</v>
      </c>
      <c r="G351" s="1">
        <f t="shared" si="16"/>
        <v>0.77386705317414872</v>
      </c>
      <c r="H351" s="52">
        <f t="shared" si="17"/>
        <v>10.553000000000001</v>
      </c>
      <c r="I351" s="1"/>
      <c r="J351" s="50"/>
      <c r="K351" s="1"/>
      <c r="L351" s="1"/>
      <c r="M351" s="1"/>
      <c r="N351" s="57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>
      <c r="A352" s="1">
        <v>2456160.5445099999</v>
      </c>
      <c r="B352" s="1" t="s">
        <v>1571</v>
      </c>
      <c r="C352" s="1">
        <v>10.597856999999999</v>
      </c>
      <c r="D352" s="1"/>
      <c r="E352" s="1"/>
      <c r="F352" s="1">
        <f t="shared" si="15"/>
        <v>15</v>
      </c>
      <c r="G352" s="1">
        <f t="shared" si="16"/>
        <v>0.77716620988512553</v>
      </c>
      <c r="H352" s="52">
        <f t="shared" si="17"/>
        <v>10.597856999999999</v>
      </c>
      <c r="I352" s="1"/>
      <c r="J352" s="50"/>
      <c r="K352" s="1"/>
      <c r="L352" s="1"/>
      <c r="M352" s="1"/>
      <c r="N352" s="57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>
      <c r="A353" s="1">
        <v>2456164.7719700001</v>
      </c>
      <c r="B353" s="1" t="s">
        <v>1572</v>
      </c>
      <c r="C353" s="1">
        <v>10.590667</v>
      </c>
      <c r="D353" s="1"/>
      <c r="E353" s="1"/>
      <c r="F353" s="1">
        <f t="shared" si="15"/>
        <v>15</v>
      </c>
      <c r="G353" s="1">
        <f t="shared" si="16"/>
        <v>0.78211755680501227</v>
      </c>
      <c r="H353" s="52">
        <f t="shared" si="17"/>
        <v>10.590667</v>
      </c>
      <c r="I353" s="1"/>
      <c r="J353" s="50"/>
      <c r="K353" s="1"/>
      <c r="L353" s="1"/>
      <c r="M353" s="1"/>
      <c r="N353" s="57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>
      <c r="A354" s="1">
        <v>2456167.6667499999</v>
      </c>
      <c r="B354" s="1" t="s">
        <v>1573</v>
      </c>
      <c r="C354" s="1">
        <v>10.5245</v>
      </c>
      <c r="D354" s="1"/>
      <c r="E354" s="1"/>
      <c r="F354" s="1">
        <f t="shared" si="15"/>
        <v>15</v>
      </c>
      <c r="G354" s="1">
        <f t="shared" si="16"/>
        <v>0.78550802295603006</v>
      </c>
      <c r="H354" s="52">
        <f t="shared" si="17"/>
        <v>10.5245</v>
      </c>
      <c r="I354" s="1"/>
      <c r="J354" s="50"/>
      <c r="K354" s="1"/>
      <c r="L354" s="1"/>
      <c r="M354" s="1"/>
      <c r="N354" s="57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>
      <c r="A355" s="1">
        <v>2456169.0222299998</v>
      </c>
      <c r="B355" s="1" t="s">
        <v>1574</v>
      </c>
      <c r="C355" s="1">
        <v>10.535</v>
      </c>
      <c r="D355" s="1"/>
      <c r="E355" s="1"/>
      <c r="F355" s="1">
        <f t="shared" si="15"/>
        <v>15</v>
      </c>
      <c r="G355" s="1">
        <f t="shared" si="16"/>
        <v>0.78709560787042676</v>
      </c>
      <c r="H355" s="52">
        <f t="shared" si="17"/>
        <v>10.535</v>
      </c>
      <c r="I355" s="1"/>
      <c r="J355" s="50"/>
      <c r="K355" s="1"/>
      <c r="L355" s="1"/>
      <c r="M355" s="1"/>
      <c r="N355" s="57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>
      <c r="A356" s="1">
        <v>2456172.6478900001</v>
      </c>
      <c r="B356" s="1" t="s">
        <v>1575</v>
      </c>
      <c r="C356" s="1">
        <v>10.3225</v>
      </c>
      <c r="D356" s="1"/>
      <c r="E356" s="1"/>
      <c r="F356" s="1">
        <f t="shared" si="15"/>
        <v>15</v>
      </c>
      <c r="G356" s="1">
        <f t="shared" si="16"/>
        <v>0.79134210587976028</v>
      </c>
      <c r="H356" s="52">
        <f t="shared" si="17"/>
        <v>10.3225</v>
      </c>
      <c r="I356" s="1"/>
      <c r="J356" s="50"/>
      <c r="K356" s="1"/>
      <c r="L356" s="1"/>
      <c r="M356" s="1"/>
      <c r="N356" s="57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>
      <c r="A357" s="1">
        <v>2456173.6795000001</v>
      </c>
      <c r="B357" s="1" t="s">
        <v>1576</v>
      </c>
      <c r="C357" s="1">
        <v>10.236000000000001</v>
      </c>
      <c r="D357" s="1"/>
      <c r="E357" s="1"/>
      <c r="F357" s="1">
        <f t="shared" si="15"/>
        <v>15</v>
      </c>
      <c r="G357" s="1">
        <f t="shared" si="16"/>
        <v>0.79255036308279081</v>
      </c>
      <c r="H357" s="52">
        <f t="shared" si="17"/>
        <v>10.236000000000001</v>
      </c>
      <c r="I357" s="1"/>
      <c r="J357" s="50"/>
      <c r="K357" s="1"/>
      <c r="L357" s="1"/>
      <c r="M357" s="1"/>
      <c r="N357" s="57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>
      <c r="A358" s="1">
        <v>2456180.1578899999</v>
      </c>
      <c r="B358" s="1" t="s">
        <v>1577</v>
      </c>
      <c r="C358" s="1">
        <v>10.244083</v>
      </c>
      <c r="D358" s="1"/>
      <c r="E358" s="1"/>
      <c r="F358" s="1">
        <f t="shared" si="15"/>
        <v>15</v>
      </c>
      <c r="G358" s="1">
        <f t="shared" si="16"/>
        <v>0.80013807683288363</v>
      </c>
      <c r="H358" s="52">
        <f t="shared" si="17"/>
        <v>10.244083</v>
      </c>
      <c r="I358" s="1"/>
      <c r="J358" s="50"/>
      <c r="K358" s="1"/>
      <c r="L358" s="1"/>
      <c r="M358" s="1"/>
      <c r="N358" s="57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>
      <c r="A359" s="1">
        <v>2456181.75165</v>
      </c>
      <c r="B359" s="1" t="s">
        <v>1578</v>
      </c>
      <c r="C359" s="1">
        <v>10.279500000000001</v>
      </c>
      <c r="D359" s="1"/>
      <c r="E359" s="1"/>
      <c r="F359" s="1">
        <f t="shared" si="15"/>
        <v>15</v>
      </c>
      <c r="G359" s="1">
        <f t="shared" si="16"/>
        <v>0.80200474349963891</v>
      </c>
      <c r="H359" s="52">
        <f t="shared" si="17"/>
        <v>10.279500000000001</v>
      </c>
      <c r="I359" s="1"/>
      <c r="J359" s="50"/>
      <c r="K359" s="1"/>
      <c r="L359" s="1"/>
      <c r="M359" s="1"/>
      <c r="N359" s="57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>
      <c r="A360" s="1">
        <v>2456184.6368999998</v>
      </c>
      <c r="B360" s="1" t="s">
        <v>1579</v>
      </c>
      <c r="C360" s="1">
        <v>10.291429000000001</v>
      </c>
      <c r="D360" s="1"/>
      <c r="E360" s="1"/>
      <c r="F360" s="1">
        <f t="shared" si="15"/>
        <v>15</v>
      </c>
      <c r="G360" s="1">
        <f t="shared" si="16"/>
        <v>0.80538404778614314</v>
      </c>
      <c r="H360" s="52">
        <f t="shared" si="17"/>
        <v>10.291429000000001</v>
      </c>
      <c r="I360" s="1"/>
      <c r="J360" s="50"/>
      <c r="K360" s="1"/>
      <c r="L360" s="1"/>
      <c r="M360" s="1"/>
      <c r="N360" s="57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>
      <c r="A361" s="1">
        <v>2456185.6387499999</v>
      </c>
      <c r="B361" s="1" t="s">
        <v>1580</v>
      </c>
      <c r="C361" s="1">
        <v>10.294333</v>
      </c>
      <c r="D361" s="1"/>
      <c r="E361" s="1"/>
      <c r="F361" s="1">
        <f t="shared" si="15"/>
        <v>15</v>
      </c>
      <c r="G361" s="1">
        <f t="shared" si="16"/>
        <v>0.80655744905121374</v>
      </c>
      <c r="H361" s="52">
        <f t="shared" si="17"/>
        <v>10.294333</v>
      </c>
      <c r="I361" s="1"/>
      <c r="J361" s="50"/>
      <c r="K361" s="1"/>
      <c r="L361" s="1"/>
      <c r="M361" s="1"/>
      <c r="N361" s="57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>
      <c r="A362" s="1">
        <v>2456186.6488399999</v>
      </c>
      <c r="B362" s="1" t="s">
        <v>1581</v>
      </c>
      <c r="C362" s="1">
        <v>10.293832999999999</v>
      </c>
      <c r="D362" s="1"/>
      <c r="E362" s="1"/>
      <c r="F362" s="1">
        <f t="shared" si="15"/>
        <v>15</v>
      </c>
      <c r="G362" s="1">
        <f t="shared" si="16"/>
        <v>0.8077405012882668</v>
      </c>
      <c r="H362" s="52">
        <f t="shared" si="17"/>
        <v>10.293832999999999</v>
      </c>
      <c r="I362" s="1"/>
      <c r="J362" s="50"/>
      <c r="K362" s="1"/>
      <c r="L362" s="1"/>
      <c r="M362" s="1"/>
      <c r="N362" s="57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>
      <c r="A363" s="1">
        <v>2456194.5481699998</v>
      </c>
      <c r="B363" s="1" t="s">
        <v>1582</v>
      </c>
      <c r="C363" s="1">
        <v>10.327</v>
      </c>
      <c r="D363" s="1"/>
      <c r="E363" s="1"/>
      <c r="F363" s="1">
        <f t="shared" si="15"/>
        <v>15</v>
      </c>
      <c r="G363" s="1">
        <f t="shared" si="16"/>
        <v>0.81699246896211086</v>
      </c>
      <c r="H363" s="52">
        <f t="shared" si="17"/>
        <v>10.327</v>
      </c>
      <c r="I363" s="1"/>
      <c r="J363" s="50"/>
      <c r="K363" s="1"/>
      <c r="L363" s="1"/>
      <c r="M363" s="1"/>
      <c r="N363" s="57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>
      <c r="A364" s="1">
        <v>2456195.64573</v>
      </c>
      <c r="B364" s="1" t="s">
        <v>1583</v>
      </c>
      <c r="C364" s="1">
        <v>10.25</v>
      </c>
      <c r="D364" s="1"/>
      <c r="E364" s="1"/>
      <c r="F364" s="1">
        <f t="shared" si="15"/>
        <v>15</v>
      </c>
      <c r="G364" s="1">
        <f t="shared" si="16"/>
        <v>0.8182779690793982</v>
      </c>
      <c r="H364" s="52">
        <f t="shared" si="17"/>
        <v>10.25</v>
      </c>
      <c r="I364" s="1"/>
      <c r="J364" s="50"/>
      <c r="K364" s="1"/>
      <c r="L364" s="1"/>
      <c r="M364" s="1"/>
      <c r="N364" s="57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>
      <c r="A365" s="1">
        <v>2456206.6152900001</v>
      </c>
      <c r="B365" s="1" t="s">
        <v>1584</v>
      </c>
      <c r="C365" s="1">
        <v>10.289</v>
      </c>
      <c r="D365" s="1"/>
      <c r="E365" s="1"/>
      <c r="F365" s="1">
        <f t="shared" si="15"/>
        <v>15</v>
      </c>
      <c r="G365" s="1">
        <f t="shared" si="16"/>
        <v>0.83112589599450004</v>
      </c>
      <c r="H365" s="52">
        <f t="shared" si="17"/>
        <v>10.289</v>
      </c>
      <c r="I365" s="1"/>
      <c r="J365" s="50"/>
      <c r="K365" s="1"/>
      <c r="L365" s="1"/>
      <c r="M365" s="1"/>
      <c r="N365" s="57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>
      <c r="A366" s="1">
        <v>2456221.5651500002</v>
      </c>
      <c r="B366" s="1" t="s">
        <v>1585</v>
      </c>
      <c r="C366" s="1">
        <v>10.226375000000001</v>
      </c>
      <c r="D366" s="1"/>
      <c r="E366" s="1"/>
      <c r="F366" s="1">
        <f t="shared" si="15"/>
        <v>15</v>
      </c>
      <c r="G366" s="1">
        <f t="shared" si="16"/>
        <v>0.84863568751482354</v>
      </c>
      <c r="H366" s="52">
        <f t="shared" si="17"/>
        <v>10.226375000000001</v>
      </c>
      <c r="I366" s="1"/>
      <c r="J366" s="50"/>
      <c r="K366" s="1"/>
      <c r="L366" s="1"/>
      <c r="M366" s="1"/>
      <c r="N366" s="57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>
      <c r="A367" s="1">
        <v>2456237.6917099999</v>
      </c>
      <c r="B367" s="1" t="s">
        <v>1586</v>
      </c>
      <c r="C367" s="1">
        <v>10.098000000000001</v>
      </c>
      <c r="D367" s="1"/>
      <c r="E367" s="1"/>
      <c r="F367" s="1">
        <f t="shared" si="15"/>
        <v>15</v>
      </c>
      <c r="G367" s="1">
        <f t="shared" si="16"/>
        <v>0.86752367064877767</v>
      </c>
      <c r="H367" s="52">
        <f t="shared" si="17"/>
        <v>10.098000000000001</v>
      </c>
      <c r="I367" s="1"/>
      <c r="J367" s="50"/>
      <c r="K367" s="1"/>
      <c r="L367" s="1"/>
      <c r="M367" s="1"/>
      <c r="N367" s="57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>
      <c r="A368" s="1">
        <v>2456283.47278</v>
      </c>
      <c r="B368" s="1" t="s">
        <v>1587</v>
      </c>
      <c r="C368" s="1">
        <v>10.249000000000001</v>
      </c>
      <c r="D368" s="1"/>
      <c r="E368" s="1"/>
      <c r="F368" s="1">
        <f t="shared" si="15"/>
        <v>15</v>
      </c>
      <c r="G368" s="1">
        <f t="shared" si="16"/>
        <v>0.92114403841643622</v>
      </c>
      <c r="H368" s="52">
        <f t="shared" si="17"/>
        <v>10.249000000000001</v>
      </c>
      <c r="I368" s="1"/>
      <c r="J368" s="50"/>
      <c r="K368" s="1"/>
      <c r="L368" s="1"/>
      <c r="M368" s="1"/>
      <c r="N368" s="57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>
      <c r="A369" s="1">
        <v>2456366.9489000002</v>
      </c>
      <c r="B369" s="1" t="s">
        <v>1588</v>
      </c>
      <c r="C369" s="1">
        <v>10.856999999999999</v>
      </c>
      <c r="D369" s="1"/>
      <c r="E369" s="1"/>
      <c r="F369" s="1">
        <f t="shared" si="15"/>
        <v>16</v>
      </c>
      <c r="G369" s="1">
        <f t="shared" si="16"/>
        <v>1.8914148512759965E-2</v>
      </c>
      <c r="H369" s="53">
        <f t="shared" si="17"/>
        <v>10.856999999999999</v>
      </c>
      <c r="I369" s="1"/>
      <c r="J369" s="50"/>
      <c r="K369" s="1"/>
      <c r="L369" s="1"/>
      <c r="M369" s="1"/>
      <c r="N369" s="57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>
      <c r="A370" s="1">
        <v>2456367.9516500002</v>
      </c>
      <c r="B370" s="1" t="s">
        <v>1589</v>
      </c>
      <c r="C370" s="1">
        <v>10.83</v>
      </c>
      <c r="D370" s="1"/>
      <c r="E370" s="1"/>
      <c r="F370" s="1">
        <f t="shared" si="15"/>
        <v>16</v>
      </c>
      <c r="G370" s="1">
        <f t="shared" si="16"/>
        <v>2.0088603888705592E-2</v>
      </c>
      <c r="H370" s="53">
        <f t="shared" si="17"/>
        <v>10.83</v>
      </c>
      <c r="I370" s="1"/>
      <c r="J370" s="50"/>
      <c r="K370" s="1"/>
      <c r="L370" s="1"/>
      <c r="M370" s="1"/>
      <c r="N370" s="57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>
      <c r="A371" s="1">
        <v>2456380.8706800002</v>
      </c>
      <c r="B371" s="1" t="s">
        <v>1590</v>
      </c>
      <c r="C371" s="1">
        <v>10.781000000000001</v>
      </c>
      <c r="D371" s="1"/>
      <c r="E371" s="1"/>
      <c r="F371" s="1">
        <f t="shared" si="15"/>
        <v>16</v>
      </c>
      <c r="G371" s="1">
        <f t="shared" si="16"/>
        <v>3.5219817287618582E-2</v>
      </c>
      <c r="H371" s="53">
        <f t="shared" si="17"/>
        <v>10.781000000000001</v>
      </c>
      <c r="I371" s="1"/>
      <c r="J371" s="50"/>
      <c r="K371" s="1"/>
      <c r="L371" s="1"/>
      <c r="M371" s="1"/>
      <c r="N371" s="57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>
      <c r="A372" s="1">
        <v>2456392.8732799999</v>
      </c>
      <c r="B372" s="1" t="s">
        <v>1591</v>
      </c>
      <c r="C372" s="1">
        <v>10.913</v>
      </c>
      <c r="D372" s="1"/>
      <c r="E372" s="1"/>
      <c r="F372" s="1">
        <f t="shared" si="15"/>
        <v>16</v>
      </c>
      <c r="G372" s="1">
        <f t="shared" si="16"/>
        <v>4.9277676270722992E-2</v>
      </c>
      <c r="H372" s="53">
        <f t="shared" si="17"/>
        <v>10.913</v>
      </c>
      <c r="I372" s="1"/>
      <c r="J372" s="50"/>
      <c r="K372" s="1"/>
      <c r="L372" s="1"/>
      <c r="M372" s="1"/>
      <c r="N372" s="57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>
      <c r="A373" s="1">
        <v>2456398.9378900002</v>
      </c>
      <c r="B373" s="1" t="s">
        <v>1592</v>
      </c>
      <c r="C373" s="1">
        <v>11.02</v>
      </c>
      <c r="D373" s="1"/>
      <c r="E373" s="1"/>
      <c r="F373" s="1">
        <f t="shared" si="15"/>
        <v>16</v>
      </c>
      <c r="G373" s="1">
        <f t="shared" si="16"/>
        <v>5.6380756617681271E-2</v>
      </c>
      <c r="H373" s="53">
        <f t="shared" si="17"/>
        <v>11.02</v>
      </c>
      <c r="I373" s="1"/>
      <c r="J373" s="50"/>
      <c r="K373" s="1"/>
      <c r="L373" s="1"/>
      <c r="M373" s="1"/>
      <c r="N373" s="57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>
      <c r="A374" s="1">
        <v>2456411.9038200001</v>
      </c>
      <c r="B374" s="1" t="s">
        <v>1593</v>
      </c>
      <c r="C374" s="1">
        <v>11.138999999999999</v>
      </c>
      <c r="D374" s="1"/>
      <c r="E374" s="1"/>
      <c r="F374" s="1">
        <f t="shared" si="15"/>
        <v>16</v>
      </c>
      <c r="G374" s="1">
        <f t="shared" si="16"/>
        <v>7.1566900913708764E-2</v>
      </c>
      <c r="H374" s="53">
        <f t="shared" si="17"/>
        <v>11.138999999999999</v>
      </c>
      <c r="I374" s="1"/>
      <c r="J374" s="50"/>
      <c r="K374" s="1"/>
      <c r="L374" s="1"/>
      <c r="M374" s="1"/>
      <c r="N374" s="57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>
      <c r="A375" s="1">
        <v>2456422.8349700002</v>
      </c>
      <c r="B375" s="1" t="s">
        <v>1170</v>
      </c>
      <c r="C375" s="1">
        <v>11.061</v>
      </c>
      <c r="D375" s="1"/>
      <c r="E375" s="1"/>
      <c r="F375" s="1">
        <f t="shared" si="15"/>
        <v>16</v>
      </c>
      <c r="G375" s="1">
        <f t="shared" si="16"/>
        <v>8.4369840712344768E-2</v>
      </c>
      <c r="H375" s="53">
        <f t="shared" si="17"/>
        <v>11.061</v>
      </c>
      <c r="I375" s="1"/>
      <c r="J375" s="50"/>
      <c r="K375" s="1"/>
      <c r="L375" s="1"/>
      <c r="M375" s="1"/>
      <c r="N375" s="57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>
      <c r="A376" s="1">
        <v>2456427.9033499998</v>
      </c>
      <c r="B376" s="1" t="s">
        <v>1594</v>
      </c>
      <c r="C376" s="1">
        <v>10.984</v>
      </c>
      <c r="D376" s="1"/>
      <c r="E376" s="1"/>
      <c r="F376" s="1">
        <f t="shared" si="15"/>
        <v>16</v>
      </c>
      <c r="G376" s="1">
        <f t="shared" si="16"/>
        <v>9.0306102131417987E-2</v>
      </c>
      <c r="H376" s="53">
        <f t="shared" si="17"/>
        <v>10.984</v>
      </c>
      <c r="I376" s="1"/>
      <c r="J376" s="50"/>
      <c r="K376" s="1"/>
      <c r="L376" s="1"/>
      <c r="M376" s="1"/>
      <c r="N376" s="57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>
      <c r="A377" s="1">
        <v>2456430.8988800002</v>
      </c>
      <c r="B377" s="1" t="s">
        <v>1595</v>
      </c>
      <c r="C377" s="1">
        <v>10.952</v>
      </c>
      <c r="D377" s="1"/>
      <c r="E377" s="1"/>
      <c r="F377" s="1">
        <f t="shared" si="15"/>
        <v>16</v>
      </c>
      <c r="G377" s="1">
        <f t="shared" si="16"/>
        <v>9.3814570157210397E-2</v>
      </c>
      <c r="H377" s="53">
        <f t="shared" si="17"/>
        <v>10.952</v>
      </c>
      <c r="I377" s="1"/>
      <c r="J377" s="50"/>
      <c r="K377" s="1"/>
      <c r="L377" s="1"/>
      <c r="M377" s="1"/>
      <c r="N377" s="57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>
      <c r="A378" s="1">
        <v>2456436.8998699998</v>
      </c>
      <c r="B378" s="1" t="s">
        <v>1596</v>
      </c>
      <c r="C378" s="1">
        <v>10.89</v>
      </c>
      <c r="D378" s="1"/>
      <c r="E378" s="1"/>
      <c r="F378" s="1">
        <f t="shared" si="15"/>
        <v>16</v>
      </c>
      <c r="G378" s="1">
        <f t="shared" si="16"/>
        <v>0.10084313656576427</v>
      </c>
      <c r="H378" s="53">
        <f t="shared" si="17"/>
        <v>10.89</v>
      </c>
      <c r="I378" s="1"/>
      <c r="J378" s="50"/>
      <c r="K378" s="1"/>
      <c r="L378" s="1"/>
      <c r="M378" s="1"/>
      <c r="N378" s="57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>
      <c r="A379" s="1">
        <v>2456445.21472</v>
      </c>
      <c r="B379" s="1" t="s">
        <v>1597</v>
      </c>
      <c r="C379" s="1">
        <v>10.8725</v>
      </c>
      <c r="D379" s="1"/>
      <c r="E379" s="1"/>
      <c r="F379" s="1">
        <f t="shared" si="15"/>
        <v>16</v>
      </c>
      <c r="G379" s="1">
        <f t="shared" si="16"/>
        <v>0.11058177559153037</v>
      </c>
      <c r="H379" s="53">
        <f t="shared" si="17"/>
        <v>10.8725</v>
      </c>
      <c r="I379" s="1"/>
      <c r="J379" s="50"/>
      <c r="K379" s="1"/>
      <c r="L379" s="1"/>
      <c r="M379" s="1"/>
      <c r="N379" s="57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>
      <c r="A380" s="1">
        <v>2456447.0148499999</v>
      </c>
      <c r="B380" s="1" t="s">
        <v>1598</v>
      </c>
      <c r="C380" s="1">
        <v>10.775499999999999</v>
      </c>
      <c r="D380" s="1"/>
      <c r="E380" s="1"/>
      <c r="F380" s="1">
        <f t="shared" si="15"/>
        <v>16</v>
      </c>
      <c r="G380" s="1">
        <f t="shared" si="16"/>
        <v>0.11269014991792048</v>
      </c>
      <c r="H380" s="53">
        <f t="shared" si="17"/>
        <v>10.775499999999999</v>
      </c>
      <c r="I380" s="1"/>
      <c r="J380" s="50"/>
      <c r="K380" s="1"/>
      <c r="L380" s="1"/>
      <c r="M380" s="1"/>
      <c r="N380" s="57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>
      <c r="A381" s="1">
        <v>2456452.9999699998</v>
      </c>
      <c r="B381" s="1" t="s">
        <v>1599</v>
      </c>
      <c r="C381" s="1">
        <v>10.92</v>
      </c>
      <c r="D381" s="1"/>
      <c r="E381" s="1"/>
      <c r="F381" s="1">
        <f t="shared" si="15"/>
        <v>16</v>
      </c>
      <c r="G381" s="1">
        <f t="shared" si="16"/>
        <v>0.11970012883552528</v>
      </c>
      <c r="H381" s="53">
        <f t="shared" si="17"/>
        <v>10.92</v>
      </c>
      <c r="I381" s="1"/>
      <c r="J381" s="50"/>
      <c r="K381" s="1"/>
      <c r="L381" s="1"/>
      <c r="M381" s="1"/>
      <c r="N381" s="57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>
      <c r="A382" s="1">
        <v>2456457.7799800001</v>
      </c>
      <c r="B382" s="1" t="s">
        <v>1600</v>
      </c>
      <c r="C382" s="1">
        <v>11.013</v>
      </c>
      <c r="D382" s="1"/>
      <c r="E382" s="1"/>
      <c r="F382" s="1">
        <f t="shared" si="15"/>
        <v>16</v>
      </c>
      <c r="G382" s="1">
        <f t="shared" si="16"/>
        <v>0.12529864136812918</v>
      </c>
      <c r="H382" s="53">
        <f t="shared" si="17"/>
        <v>11.013</v>
      </c>
      <c r="I382" s="1"/>
      <c r="J382" s="50"/>
      <c r="K382" s="1"/>
      <c r="L382" s="1"/>
      <c r="M382" s="1"/>
      <c r="N382" s="57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>
      <c r="A383" s="1">
        <v>2456478.4326399998</v>
      </c>
      <c r="B383" s="1" t="s">
        <v>1601</v>
      </c>
      <c r="C383" s="1">
        <v>11.04</v>
      </c>
      <c r="D383" s="1"/>
      <c r="E383" s="1"/>
      <c r="F383" s="1">
        <f t="shared" si="15"/>
        <v>16</v>
      </c>
      <c r="G383" s="1">
        <f t="shared" si="16"/>
        <v>0.14948774888707206</v>
      </c>
      <c r="H383" s="53">
        <f t="shared" si="17"/>
        <v>11.04</v>
      </c>
      <c r="I383" s="1"/>
      <c r="J383" s="50"/>
      <c r="K383" s="1"/>
      <c r="L383" s="1"/>
      <c r="M383" s="1"/>
      <c r="N383" s="57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>
      <c r="A384" s="1">
        <v>2456500.3486100002</v>
      </c>
      <c r="B384" s="1" t="s">
        <v>1175</v>
      </c>
      <c r="C384" s="1">
        <v>10.88</v>
      </c>
      <c r="D384" s="1"/>
      <c r="E384" s="1"/>
      <c r="F384" s="1">
        <f t="shared" ref="F384:F447" si="18">+INT((A384-JD0)/P)</f>
        <v>16</v>
      </c>
      <c r="G384" s="1">
        <f t="shared" ref="G384:G447" si="19">+((A384-JD0)/P)-INT((A384-JD0)/P)</f>
        <v>0.17515648863928135</v>
      </c>
      <c r="H384" s="53">
        <f t="shared" si="17"/>
        <v>10.88</v>
      </c>
      <c r="I384" s="1"/>
      <c r="J384" s="50"/>
      <c r="K384" s="1"/>
      <c r="L384" s="1"/>
      <c r="M384" s="1"/>
      <c r="N384" s="57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>
      <c r="A385" s="1">
        <v>2456501.3486100002</v>
      </c>
      <c r="B385" s="1" t="s">
        <v>1602</v>
      </c>
      <c r="C385" s="1">
        <v>10.88</v>
      </c>
      <c r="D385" s="1"/>
      <c r="E385" s="1"/>
      <c r="F385" s="1">
        <f t="shared" si="18"/>
        <v>16</v>
      </c>
      <c r="G385" s="1">
        <f t="shared" si="19"/>
        <v>0.17632772312042633</v>
      </c>
      <c r="H385" s="53">
        <f t="shared" ref="H385:H448" si="20">+C385</f>
        <v>10.88</v>
      </c>
      <c r="I385" s="1"/>
      <c r="J385" s="50"/>
      <c r="K385" s="1"/>
      <c r="L385" s="1"/>
      <c r="M385" s="1"/>
      <c r="N385" s="57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>
      <c r="A386" s="1">
        <v>2456511.3520800001</v>
      </c>
      <c r="B386" s="1" t="s">
        <v>1603</v>
      </c>
      <c r="C386" s="1">
        <v>10.91</v>
      </c>
      <c r="D386" s="1"/>
      <c r="E386" s="1"/>
      <c r="F386" s="1">
        <f t="shared" si="18"/>
        <v>16</v>
      </c>
      <c r="G386" s="1">
        <f t="shared" si="19"/>
        <v>0.18804413211536541</v>
      </c>
      <c r="H386" s="53">
        <f t="shared" si="20"/>
        <v>10.91</v>
      </c>
      <c r="I386" s="1"/>
      <c r="J386" s="50"/>
      <c r="K386" s="1"/>
      <c r="L386" s="1"/>
      <c r="M386" s="1"/>
      <c r="N386" s="57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>
      <c r="A387" s="1">
        <v>2456520.9271800001</v>
      </c>
      <c r="B387" s="1" t="s">
        <v>1604</v>
      </c>
      <c r="C387" s="1">
        <v>10.9125</v>
      </c>
      <c r="D387" s="1"/>
      <c r="E387" s="1"/>
      <c r="F387" s="1">
        <f t="shared" si="18"/>
        <v>16</v>
      </c>
      <c r="G387" s="1">
        <f t="shared" si="19"/>
        <v>0.19925881939578005</v>
      </c>
      <c r="H387" s="53">
        <f t="shared" si="20"/>
        <v>10.9125</v>
      </c>
      <c r="I387" s="1"/>
      <c r="J387" s="50"/>
      <c r="K387" s="1"/>
      <c r="L387" s="1"/>
      <c r="M387" s="1"/>
      <c r="N387" s="57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>
      <c r="A388" s="1">
        <v>2456527.5037400001</v>
      </c>
      <c r="B388" s="1" t="s">
        <v>1605</v>
      </c>
      <c r="C388" s="1">
        <v>10.939</v>
      </c>
      <c r="D388" s="1"/>
      <c r="E388" s="1"/>
      <c r="F388" s="1">
        <f t="shared" si="18"/>
        <v>16</v>
      </c>
      <c r="G388" s="1">
        <f t="shared" si="19"/>
        <v>0.20696151323503642</v>
      </c>
      <c r="H388" s="53">
        <f t="shared" si="20"/>
        <v>10.939</v>
      </c>
      <c r="I388" s="1"/>
      <c r="J388" s="50"/>
      <c r="K388" s="1"/>
      <c r="L388" s="1"/>
      <c r="M388" s="1"/>
      <c r="N388" s="57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>
      <c r="A389" s="1">
        <v>2456529.5189999999</v>
      </c>
      <c r="B389" s="1" t="s">
        <v>1606</v>
      </c>
      <c r="C389" s="1">
        <v>10.929</v>
      </c>
      <c r="D389" s="1"/>
      <c r="E389" s="1"/>
      <c r="F389" s="1">
        <f t="shared" si="18"/>
        <v>16</v>
      </c>
      <c r="G389" s="1">
        <f t="shared" si="19"/>
        <v>0.20932185523524893</v>
      </c>
      <c r="H389" s="53">
        <f t="shared" si="20"/>
        <v>10.929</v>
      </c>
      <c r="I389" s="1"/>
      <c r="J389" s="50"/>
      <c r="K389" s="1"/>
      <c r="L389" s="1"/>
      <c r="M389" s="1"/>
      <c r="N389" s="57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>
      <c r="A390" s="1">
        <v>2456541.48759</v>
      </c>
      <c r="B390" s="1" t="s">
        <v>1607</v>
      </c>
      <c r="C390" s="1">
        <v>10.896000000000001</v>
      </c>
      <c r="D390" s="1"/>
      <c r="E390" s="1"/>
      <c r="F390" s="1">
        <f t="shared" si="18"/>
        <v>16</v>
      </c>
      <c r="G390" s="1">
        <f t="shared" si="19"/>
        <v>0.22333988053412313</v>
      </c>
      <c r="H390" s="53">
        <f t="shared" si="20"/>
        <v>10.896000000000001</v>
      </c>
      <c r="I390" s="1"/>
      <c r="J390" s="50"/>
      <c r="K390" s="1"/>
      <c r="L390" s="1"/>
      <c r="M390" s="1"/>
      <c r="N390" s="57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>
      <c r="A391" s="1">
        <v>2456546.7730899998</v>
      </c>
      <c r="B391" s="1" t="s">
        <v>1608</v>
      </c>
      <c r="C391" s="1">
        <v>10.807</v>
      </c>
      <c r="D391" s="1"/>
      <c r="E391" s="1"/>
      <c r="F391" s="1">
        <f t="shared" si="18"/>
        <v>16</v>
      </c>
      <c r="G391" s="1">
        <f t="shared" si="19"/>
        <v>0.22953044038392889</v>
      </c>
      <c r="H391" s="53">
        <f t="shared" si="20"/>
        <v>10.807</v>
      </c>
      <c r="I391" s="1"/>
      <c r="J391" s="50"/>
      <c r="K391" s="1"/>
      <c r="L391" s="1"/>
      <c r="M391" s="1"/>
      <c r="N391" s="57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>
      <c r="A392" s="1">
        <v>2456550.32553</v>
      </c>
      <c r="B392" s="1" t="s">
        <v>1609</v>
      </c>
      <c r="C392" s="1">
        <v>10.887</v>
      </c>
      <c r="D392" s="1"/>
      <c r="E392" s="1"/>
      <c r="F392" s="1">
        <f t="shared" si="18"/>
        <v>16</v>
      </c>
      <c r="G392" s="1">
        <f t="shared" si="19"/>
        <v>0.23369118060439575</v>
      </c>
      <c r="H392" s="53">
        <f t="shared" si="20"/>
        <v>10.887</v>
      </c>
      <c r="I392" s="1"/>
      <c r="J392" s="50"/>
      <c r="K392" s="1"/>
      <c r="L392" s="1"/>
      <c r="M392" s="1"/>
      <c r="N392" s="57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>
      <c r="A393" s="1">
        <v>2456577.2824200001</v>
      </c>
      <c r="B393" s="1" t="s">
        <v>1610</v>
      </c>
      <c r="C393" s="1">
        <v>10.702</v>
      </c>
      <c r="D393" s="1"/>
      <c r="E393" s="1"/>
      <c r="F393" s="1">
        <f t="shared" si="18"/>
        <v>16</v>
      </c>
      <c r="G393" s="1">
        <f t="shared" si="19"/>
        <v>0.26526401967681323</v>
      </c>
      <c r="H393" s="53">
        <f t="shared" si="20"/>
        <v>10.702</v>
      </c>
      <c r="I393" s="1"/>
      <c r="J393" s="50"/>
      <c r="K393" s="1"/>
      <c r="L393" s="1"/>
      <c r="M393" s="1"/>
      <c r="N393" s="57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>
      <c r="A394" s="1">
        <v>2456583.4890000001</v>
      </c>
      <c r="B394" s="1" t="s">
        <v>1611</v>
      </c>
      <c r="C394" s="1">
        <v>10.69</v>
      </c>
      <c r="D394" s="1"/>
      <c r="E394" s="1"/>
      <c r="F394" s="1">
        <f t="shared" si="18"/>
        <v>16</v>
      </c>
      <c r="G394" s="1">
        <f t="shared" si="19"/>
        <v>0.27253338018278228</v>
      </c>
      <c r="H394" s="53">
        <f t="shared" si="20"/>
        <v>10.69</v>
      </c>
      <c r="I394" s="1"/>
      <c r="J394" s="50"/>
      <c r="K394" s="1"/>
      <c r="L394" s="1"/>
      <c r="M394" s="1"/>
      <c r="N394" s="57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>
      <c r="A395" s="1">
        <v>2456593.4793600002</v>
      </c>
      <c r="B395" s="1" t="s">
        <v>1181</v>
      </c>
      <c r="C395" s="1">
        <v>10.67</v>
      </c>
      <c r="D395" s="1"/>
      <c r="E395" s="1"/>
      <c r="F395" s="1">
        <f t="shared" si="18"/>
        <v>16</v>
      </c>
      <c r="G395" s="1">
        <f t="shared" si="19"/>
        <v>0.28423443429401729</v>
      </c>
      <c r="H395" s="53">
        <f t="shared" si="20"/>
        <v>10.67</v>
      </c>
      <c r="I395" s="1"/>
      <c r="J395" s="50"/>
      <c r="K395" s="1"/>
      <c r="L395" s="1"/>
      <c r="M395" s="1"/>
      <c r="N395" s="57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>
      <c r="A396" s="1">
        <v>2456605.5351300002</v>
      </c>
      <c r="B396" s="1" t="s">
        <v>1612</v>
      </c>
      <c r="C396" s="1">
        <v>10.66</v>
      </c>
      <c r="D396" s="1"/>
      <c r="E396" s="1"/>
      <c r="F396" s="1">
        <f t="shared" si="18"/>
        <v>16</v>
      </c>
      <c r="G396" s="1">
        <f t="shared" si="19"/>
        <v>0.29835456781471947</v>
      </c>
      <c r="H396" s="53">
        <f t="shared" si="20"/>
        <v>10.66</v>
      </c>
      <c r="I396" s="1"/>
      <c r="J396" s="50"/>
      <c r="K396" s="1"/>
      <c r="L396" s="1"/>
      <c r="M396" s="1"/>
      <c r="N396" s="57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>
      <c r="A397" s="1">
        <v>2456610.6551000001</v>
      </c>
      <c r="B397" s="1" t="s">
        <v>1613</v>
      </c>
      <c r="C397" s="1">
        <v>10.631</v>
      </c>
      <c r="D397" s="1"/>
      <c r="E397" s="1"/>
      <c r="F397" s="1">
        <f t="shared" si="18"/>
        <v>16</v>
      </c>
      <c r="G397" s="1">
        <f t="shared" si="19"/>
        <v>0.30435125322100376</v>
      </c>
      <c r="H397" s="53">
        <f t="shared" si="20"/>
        <v>10.631</v>
      </c>
      <c r="I397" s="1"/>
      <c r="J397" s="50"/>
      <c r="K397" s="1"/>
      <c r="L397" s="1"/>
      <c r="M397" s="1"/>
      <c r="N397" s="57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>
      <c r="A398" s="1">
        <v>2456621.7014199998</v>
      </c>
      <c r="B398" s="1" t="s">
        <v>1614</v>
      </c>
      <c r="C398" s="1">
        <v>10.590999999999999</v>
      </c>
      <c r="D398" s="1"/>
      <c r="E398" s="1"/>
      <c r="F398" s="1">
        <f t="shared" si="18"/>
        <v>16</v>
      </c>
      <c r="G398" s="1">
        <f t="shared" si="19"/>
        <v>0.3172890840944298</v>
      </c>
      <c r="H398" s="53">
        <f t="shared" si="20"/>
        <v>10.590999999999999</v>
      </c>
      <c r="I398" s="1"/>
      <c r="J398" s="50"/>
      <c r="K398" s="1"/>
      <c r="L398" s="1"/>
      <c r="M398" s="1"/>
      <c r="N398" s="57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>
      <c r="A399" s="1">
        <v>2456626.3010399998</v>
      </c>
      <c r="B399" s="1" t="s">
        <v>1615</v>
      </c>
      <c r="C399" s="1">
        <v>10.73</v>
      </c>
      <c r="D399" s="1"/>
      <c r="E399" s="1"/>
      <c r="F399" s="1">
        <f t="shared" si="18"/>
        <v>16</v>
      </c>
      <c r="G399" s="1">
        <f t="shared" si="19"/>
        <v>0.32267631763857807</v>
      </c>
      <c r="H399" s="53">
        <f t="shared" si="20"/>
        <v>10.73</v>
      </c>
      <c r="I399" s="1"/>
      <c r="J399" s="50"/>
      <c r="K399" s="1"/>
      <c r="L399" s="1"/>
      <c r="M399" s="1"/>
      <c r="N399" s="57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>
      <c r="A400" s="1">
        <v>2456634.31904</v>
      </c>
      <c r="B400" s="1" t="s">
        <v>1616</v>
      </c>
      <c r="C400" s="1">
        <v>10.599</v>
      </c>
      <c r="D400" s="1"/>
      <c r="E400" s="1"/>
      <c r="F400" s="1">
        <f t="shared" si="18"/>
        <v>16</v>
      </c>
      <c r="G400" s="1">
        <f t="shared" si="19"/>
        <v>0.33206727570856742</v>
      </c>
      <c r="H400" s="53">
        <f t="shared" si="20"/>
        <v>10.599</v>
      </c>
      <c r="I400" s="1"/>
      <c r="J400" s="50"/>
      <c r="K400" s="1"/>
      <c r="L400" s="1"/>
      <c r="M400" s="1"/>
      <c r="N400" s="57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>
      <c r="A401" s="1">
        <v>2456638.3361499999</v>
      </c>
      <c r="B401" s="1" t="s">
        <v>1617</v>
      </c>
      <c r="C401" s="1">
        <v>10.603999999999999</v>
      </c>
      <c r="D401" s="1"/>
      <c r="E401" s="1"/>
      <c r="F401" s="1">
        <f t="shared" si="18"/>
        <v>16</v>
      </c>
      <c r="G401" s="1">
        <f t="shared" si="19"/>
        <v>0.33677225345499195</v>
      </c>
      <c r="H401" s="53">
        <f t="shared" si="20"/>
        <v>10.603999999999999</v>
      </c>
      <c r="I401" s="1"/>
      <c r="J401" s="50"/>
      <c r="K401" s="1"/>
      <c r="L401" s="1"/>
      <c r="M401" s="1"/>
      <c r="N401" s="57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>
      <c r="A402" s="1">
        <v>2456640.5099499999</v>
      </c>
      <c r="B402" s="1" t="s">
        <v>1618</v>
      </c>
      <c r="C402" s="1">
        <v>10.628</v>
      </c>
      <c r="D402" s="1"/>
      <c r="E402" s="1"/>
      <c r="F402" s="1">
        <f t="shared" si="18"/>
        <v>16</v>
      </c>
      <c r="G402" s="1">
        <f t="shared" si="19"/>
        <v>0.33931828297009048</v>
      </c>
      <c r="H402" s="53">
        <f t="shared" si="20"/>
        <v>10.628</v>
      </c>
      <c r="I402" s="1"/>
      <c r="J402" s="50"/>
      <c r="K402" s="1"/>
      <c r="L402" s="1"/>
      <c r="M402" s="1"/>
      <c r="N402" s="57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>
      <c r="A403" s="1">
        <v>2456647.3111200002</v>
      </c>
      <c r="B403" s="1" t="s">
        <v>1619</v>
      </c>
      <c r="C403" s="1">
        <v>10.627000000000001</v>
      </c>
      <c r="D403" s="1"/>
      <c r="E403" s="1"/>
      <c r="F403" s="1">
        <f t="shared" si="18"/>
        <v>16</v>
      </c>
      <c r="G403" s="1">
        <f t="shared" si="19"/>
        <v>0.34728404778660504</v>
      </c>
      <c r="H403" s="53">
        <f t="shared" si="20"/>
        <v>10.627000000000001</v>
      </c>
      <c r="I403" s="1"/>
      <c r="J403" s="50"/>
      <c r="K403" s="1"/>
      <c r="L403" s="1"/>
      <c r="M403" s="1"/>
      <c r="N403" s="57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>
      <c r="A404" s="1">
        <v>2456651.4739199998</v>
      </c>
      <c r="B404" s="1" t="s">
        <v>1620</v>
      </c>
      <c r="C404" s="1">
        <v>10.632</v>
      </c>
      <c r="D404" s="1"/>
      <c r="E404" s="1"/>
      <c r="F404" s="1">
        <f t="shared" si="18"/>
        <v>16</v>
      </c>
      <c r="G404" s="1">
        <f t="shared" si="19"/>
        <v>0.35215966268421894</v>
      </c>
      <c r="H404" s="53">
        <f t="shared" si="20"/>
        <v>10.632</v>
      </c>
      <c r="I404" s="1"/>
      <c r="J404" s="50"/>
      <c r="K404" s="1"/>
      <c r="L404" s="1"/>
      <c r="M404" s="1"/>
      <c r="N404" s="57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>
      <c r="A405" s="1">
        <v>2456656.2546600001</v>
      </c>
      <c r="B405" s="1" t="s">
        <v>1621</v>
      </c>
      <c r="C405" s="1">
        <v>10.581</v>
      </c>
      <c r="D405" s="1"/>
      <c r="E405" s="1"/>
      <c r="F405" s="1">
        <f t="shared" si="18"/>
        <v>16</v>
      </c>
      <c r="G405" s="1">
        <f t="shared" si="19"/>
        <v>0.35775903021795941</v>
      </c>
      <c r="H405" s="53">
        <f t="shared" si="20"/>
        <v>10.581</v>
      </c>
      <c r="I405" s="1"/>
      <c r="J405" s="50"/>
      <c r="K405" s="1"/>
      <c r="L405" s="1"/>
      <c r="M405" s="1"/>
      <c r="N405" s="57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>
      <c r="A406" s="1">
        <v>2456668.3013300002</v>
      </c>
      <c r="B406" s="1" t="s">
        <v>1622</v>
      </c>
      <c r="C406" s="1">
        <v>10.548999999999999</v>
      </c>
      <c r="D406" s="1"/>
      <c r="E406" s="1"/>
      <c r="F406" s="1">
        <f t="shared" si="18"/>
        <v>16</v>
      </c>
      <c r="G406" s="1">
        <f t="shared" si="19"/>
        <v>0.37186850550499173</v>
      </c>
      <c r="H406" s="53">
        <f t="shared" si="20"/>
        <v>10.548999999999999</v>
      </c>
      <c r="I406" s="1"/>
      <c r="J406" s="50"/>
      <c r="K406" s="1"/>
      <c r="L406" s="1"/>
      <c r="M406" s="1"/>
      <c r="N406" s="57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>
      <c r="A407" s="1">
        <v>2456706.9534499999</v>
      </c>
      <c r="B407" s="1" t="s">
        <v>1623</v>
      </c>
      <c r="C407" s="1">
        <v>10.56</v>
      </c>
      <c r="D407" s="1"/>
      <c r="E407" s="1"/>
      <c r="F407" s="1">
        <f t="shared" si="18"/>
        <v>16</v>
      </c>
      <c r="G407" s="1">
        <f t="shared" si="19"/>
        <v>0.41713920121798509</v>
      </c>
      <c r="H407" s="53">
        <f t="shared" si="20"/>
        <v>10.56</v>
      </c>
      <c r="I407" s="1"/>
      <c r="J407" s="50"/>
      <c r="K407" s="1"/>
      <c r="L407" s="1"/>
      <c r="M407" s="1"/>
      <c r="N407" s="57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>
      <c r="A408" s="1">
        <v>2456709.9710499998</v>
      </c>
      <c r="B408" s="1" t="s">
        <v>1624</v>
      </c>
      <c r="C408" s="1">
        <v>10.529</v>
      </c>
      <c r="D408" s="1"/>
      <c r="E408" s="1"/>
      <c r="F408" s="1">
        <f t="shared" si="18"/>
        <v>16</v>
      </c>
      <c r="G408" s="1">
        <f t="shared" si="19"/>
        <v>0.42067351838817046</v>
      </c>
      <c r="H408" s="53">
        <f t="shared" si="20"/>
        <v>10.529</v>
      </c>
      <c r="I408" s="1"/>
      <c r="J408" s="50"/>
      <c r="K408" s="1"/>
      <c r="L408" s="1"/>
      <c r="M408" s="1"/>
      <c r="N408" s="57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>
      <c r="A409" s="1">
        <v>2456718.9624800002</v>
      </c>
      <c r="B409" s="1" t="s">
        <v>1625</v>
      </c>
      <c r="C409" s="1">
        <v>10.452</v>
      </c>
      <c r="D409" s="1"/>
      <c r="E409" s="1"/>
      <c r="F409" s="1">
        <f t="shared" si="18"/>
        <v>16</v>
      </c>
      <c r="G409" s="1">
        <f t="shared" si="19"/>
        <v>0.43120459123942467</v>
      </c>
      <c r="H409" s="53">
        <f t="shared" si="20"/>
        <v>10.452</v>
      </c>
      <c r="I409" s="1"/>
      <c r="J409" s="50"/>
      <c r="K409" s="1"/>
      <c r="L409" s="1"/>
      <c r="M409" s="1"/>
      <c r="N409" s="57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>
      <c r="A410" s="1">
        <v>2456726.9508199999</v>
      </c>
      <c r="B410" s="1" t="s">
        <v>1626</v>
      </c>
      <c r="C410" s="1">
        <v>10.487</v>
      </c>
      <c r="D410" s="1"/>
      <c r="E410" s="1"/>
      <c r="F410" s="1">
        <f t="shared" si="18"/>
        <v>16</v>
      </c>
      <c r="G410" s="1">
        <f t="shared" si="19"/>
        <v>0.44056081049415852</v>
      </c>
      <c r="H410" s="53">
        <f t="shared" si="20"/>
        <v>10.487</v>
      </c>
      <c r="I410" s="1"/>
      <c r="J410" s="50"/>
      <c r="K410" s="1"/>
      <c r="L410" s="1"/>
      <c r="M410" s="1"/>
      <c r="N410" s="57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>
      <c r="A411" s="1">
        <v>2456730.9549500002</v>
      </c>
      <c r="B411" s="1" t="s">
        <v>1627</v>
      </c>
      <c r="C411" s="1">
        <v>10.544</v>
      </c>
      <c r="D411" s="1"/>
      <c r="E411" s="1"/>
      <c r="F411" s="1">
        <f t="shared" si="18"/>
        <v>16</v>
      </c>
      <c r="G411" s="1">
        <f t="shared" si="19"/>
        <v>0.44525058561742981</v>
      </c>
      <c r="H411" s="53">
        <f t="shared" si="20"/>
        <v>10.544</v>
      </c>
      <c r="I411" s="1"/>
      <c r="J411" s="50"/>
      <c r="K411" s="1"/>
      <c r="L411" s="1"/>
      <c r="M411" s="1"/>
      <c r="N411" s="57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>
      <c r="A412" s="1">
        <v>2456737.9510599999</v>
      </c>
      <c r="B412" s="1" t="s">
        <v>1628</v>
      </c>
      <c r="C412" s="1">
        <v>10.622</v>
      </c>
      <c r="D412" s="1"/>
      <c r="E412" s="1"/>
      <c r="F412" s="1">
        <f t="shared" si="18"/>
        <v>16</v>
      </c>
      <c r="G412" s="1">
        <f t="shared" si="19"/>
        <v>0.45344467088296625</v>
      </c>
      <c r="H412" s="53">
        <f t="shared" si="20"/>
        <v>10.622</v>
      </c>
      <c r="I412" s="1"/>
      <c r="J412" s="50"/>
      <c r="K412" s="1"/>
      <c r="L412" s="1"/>
      <c r="M412" s="1"/>
      <c r="N412" s="57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>
      <c r="A413" s="1">
        <v>2456739.6587999999</v>
      </c>
      <c r="B413" s="1" t="s">
        <v>1629</v>
      </c>
      <c r="C413" s="1">
        <v>10.648999999999999</v>
      </c>
      <c r="D413" s="1"/>
      <c r="E413" s="1"/>
      <c r="F413" s="1">
        <f t="shared" si="18"/>
        <v>16</v>
      </c>
      <c r="G413" s="1">
        <f t="shared" si="19"/>
        <v>0.45544483485577558</v>
      </c>
      <c r="H413" s="53">
        <f t="shared" si="20"/>
        <v>10.648999999999999</v>
      </c>
      <c r="I413" s="1"/>
      <c r="J413" s="50"/>
      <c r="K413" s="1"/>
      <c r="L413" s="1"/>
      <c r="M413" s="1"/>
      <c r="N413" s="57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>
      <c r="A414" s="1">
        <v>2456749.8771799998</v>
      </c>
      <c r="B414" s="1" t="s">
        <v>1630</v>
      </c>
      <c r="C414" s="1">
        <v>10.757</v>
      </c>
      <c r="D414" s="1"/>
      <c r="E414" s="1"/>
      <c r="F414" s="1">
        <f t="shared" si="18"/>
        <v>16</v>
      </c>
      <c r="G414" s="1">
        <f t="shared" si="19"/>
        <v>0.46741295385317017</v>
      </c>
      <c r="H414" s="53">
        <f t="shared" si="20"/>
        <v>10.757</v>
      </c>
      <c r="I414" s="1"/>
      <c r="J414" s="50"/>
      <c r="K414" s="1"/>
      <c r="L414" s="1"/>
      <c r="M414" s="1"/>
      <c r="N414" s="57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>
      <c r="A415" s="1">
        <v>2456762.7951699998</v>
      </c>
      <c r="B415" s="1" t="s">
        <v>1631</v>
      </c>
      <c r="C415" s="1">
        <v>10.72</v>
      </c>
      <c r="D415" s="1"/>
      <c r="E415" s="1"/>
      <c r="F415" s="1">
        <f t="shared" si="18"/>
        <v>16</v>
      </c>
      <c r="G415" s="1">
        <f t="shared" si="19"/>
        <v>0.4825429491682165</v>
      </c>
      <c r="H415" s="53">
        <f t="shared" si="20"/>
        <v>10.72</v>
      </c>
      <c r="I415" s="1"/>
      <c r="J415" s="50"/>
      <c r="K415" s="1"/>
      <c r="L415" s="1"/>
      <c r="M415" s="1"/>
      <c r="N415" s="57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>
      <c r="A416" s="1">
        <v>2456767.6094</v>
      </c>
      <c r="B416" s="1" t="s">
        <v>1632</v>
      </c>
      <c r="C416" s="1">
        <v>10.723000000000001</v>
      </c>
      <c r="D416" s="1"/>
      <c r="E416" s="1"/>
      <c r="F416" s="1">
        <f t="shared" si="18"/>
        <v>16</v>
      </c>
      <c r="G416" s="1">
        <f t="shared" si="19"/>
        <v>0.4881815413445274</v>
      </c>
      <c r="H416" s="53">
        <f t="shared" si="20"/>
        <v>10.723000000000001</v>
      </c>
      <c r="I416" s="1"/>
      <c r="J416" s="50"/>
      <c r="K416" s="1"/>
      <c r="L416" s="1"/>
      <c r="M416" s="1"/>
      <c r="N416" s="57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>
      <c r="A417" s="1">
        <v>2456783.8755199998</v>
      </c>
      <c r="B417" s="1" t="s">
        <v>1633</v>
      </c>
      <c r="C417" s="1">
        <v>10.648999999999999</v>
      </c>
      <c r="D417" s="1"/>
      <c r="E417" s="1"/>
      <c r="F417" s="1">
        <f t="shared" si="18"/>
        <v>16</v>
      </c>
      <c r="G417" s="1">
        <f t="shared" si="19"/>
        <v>0.50723298196271926</v>
      </c>
      <c r="H417" s="53">
        <f t="shared" si="20"/>
        <v>10.648999999999999</v>
      </c>
      <c r="I417" s="1"/>
      <c r="J417" s="50"/>
      <c r="K417" s="1"/>
      <c r="L417" s="1"/>
      <c r="M417" s="1"/>
      <c r="N417" s="57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>
      <c r="A418" s="1">
        <v>2456794.8986200001</v>
      </c>
      <c r="B418" s="1" t="s">
        <v>1634</v>
      </c>
      <c r="C418" s="1">
        <v>10.718999999999999</v>
      </c>
      <c r="D418" s="1"/>
      <c r="E418" s="1"/>
      <c r="F418" s="1">
        <f t="shared" si="18"/>
        <v>16</v>
      </c>
      <c r="G418" s="1">
        <f t="shared" si="19"/>
        <v>0.52014361677220577</v>
      </c>
      <c r="H418" s="53">
        <f t="shared" si="20"/>
        <v>10.718999999999999</v>
      </c>
      <c r="I418" s="1"/>
      <c r="J418" s="50"/>
      <c r="K418" s="1"/>
      <c r="L418" s="1"/>
      <c r="M418" s="1"/>
      <c r="N418" s="57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>
      <c r="A419" s="1">
        <v>2456797.90013</v>
      </c>
      <c r="B419" s="1" t="s">
        <v>1635</v>
      </c>
      <c r="C419" s="1">
        <v>10.726000000000001</v>
      </c>
      <c r="D419" s="1"/>
      <c r="E419" s="1"/>
      <c r="F419" s="1">
        <f t="shared" si="18"/>
        <v>16</v>
      </c>
      <c r="G419" s="1">
        <f t="shared" si="19"/>
        <v>0.52365908877953515</v>
      </c>
      <c r="H419" s="53">
        <f t="shared" si="20"/>
        <v>10.726000000000001</v>
      </c>
      <c r="I419" s="1"/>
      <c r="J419" s="50"/>
      <c r="K419" s="1"/>
      <c r="L419" s="1"/>
      <c r="M419" s="1"/>
      <c r="N419" s="57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>
      <c r="A420" s="1">
        <v>2456800.9026000001</v>
      </c>
      <c r="B420" s="1" t="s">
        <v>1636</v>
      </c>
      <c r="C420" s="1">
        <v>10.722</v>
      </c>
      <c r="D420" s="1"/>
      <c r="E420" s="1"/>
      <c r="F420" s="1">
        <f t="shared" si="18"/>
        <v>16</v>
      </c>
      <c r="G420" s="1">
        <f t="shared" si="19"/>
        <v>0.52717568517234525</v>
      </c>
      <c r="H420" s="53">
        <f t="shared" si="20"/>
        <v>10.722</v>
      </c>
      <c r="I420" s="1"/>
      <c r="J420" s="50"/>
      <c r="K420" s="1"/>
      <c r="L420" s="1"/>
      <c r="M420" s="1"/>
      <c r="N420" s="57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>
      <c r="A421" s="1">
        <v>2456806.8942499999</v>
      </c>
      <c r="B421" s="1" t="s">
        <v>1637</v>
      </c>
      <c r="C421" s="1">
        <v>10.744</v>
      </c>
      <c r="D421" s="1"/>
      <c r="E421" s="1"/>
      <c r="F421" s="1">
        <f t="shared" si="18"/>
        <v>16</v>
      </c>
      <c r="G421" s="1">
        <f t="shared" si="19"/>
        <v>0.53419331225099143</v>
      </c>
      <c r="H421" s="53">
        <f t="shared" si="20"/>
        <v>10.744</v>
      </c>
      <c r="I421" s="1"/>
      <c r="J421" s="50"/>
      <c r="K421" s="1"/>
      <c r="L421" s="1"/>
      <c r="M421" s="1"/>
      <c r="N421" s="57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>
      <c r="A422" s="1">
        <v>2456808.8842699998</v>
      </c>
      <c r="B422" s="1" t="s">
        <v>1638</v>
      </c>
      <c r="C422" s="1">
        <v>10.746570999999999</v>
      </c>
      <c r="D422" s="1"/>
      <c r="E422" s="1"/>
      <c r="F422" s="1">
        <f t="shared" si="18"/>
        <v>16</v>
      </c>
      <c r="G422" s="1">
        <f t="shared" si="19"/>
        <v>0.53652409229304965</v>
      </c>
      <c r="H422" s="53">
        <f t="shared" si="20"/>
        <v>10.746570999999999</v>
      </c>
      <c r="I422" s="1"/>
      <c r="J422" s="50"/>
      <c r="K422" s="1"/>
      <c r="L422" s="1"/>
      <c r="M422" s="1"/>
      <c r="N422" s="57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>
      <c r="A423" s="1">
        <v>2456811.7784000002</v>
      </c>
      <c r="B423" s="1" t="s">
        <v>1639</v>
      </c>
      <c r="C423" s="1">
        <v>10.750500000000001</v>
      </c>
      <c r="D423" s="1"/>
      <c r="E423" s="1"/>
      <c r="F423" s="1">
        <f t="shared" si="18"/>
        <v>16</v>
      </c>
      <c r="G423" s="1">
        <f t="shared" si="19"/>
        <v>0.53991379714240395</v>
      </c>
      <c r="H423" s="53">
        <f t="shared" si="20"/>
        <v>10.750500000000001</v>
      </c>
      <c r="I423" s="1"/>
      <c r="J423" s="50"/>
      <c r="K423" s="1"/>
      <c r="L423" s="1"/>
      <c r="M423" s="1"/>
      <c r="N423" s="57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>
      <c r="A424" s="1">
        <v>2456813.7780200001</v>
      </c>
      <c r="B424" s="1" t="s">
        <v>1640</v>
      </c>
      <c r="C424" s="1">
        <v>10.733167</v>
      </c>
      <c r="D424" s="1"/>
      <c r="E424" s="1"/>
      <c r="F424" s="1">
        <f t="shared" si="18"/>
        <v>16</v>
      </c>
      <c r="G424" s="1">
        <f t="shared" si="19"/>
        <v>0.54225582103547154</v>
      </c>
      <c r="H424" s="53">
        <f t="shared" si="20"/>
        <v>10.733167</v>
      </c>
      <c r="I424" s="1"/>
      <c r="J424" s="50"/>
      <c r="K424" s="1"/>
      <c r="L424" s="1"/>
      <c r="M424" s="1"/>
      <c r="N424" s="57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>
      <c r="A425" s="1">
        <v>2456816.5225</v>
      </c>
      <c r="B425" s="1" t="s">
        <v>1195</v>
      </c>
      <c r="C425" s="1">
        <v>10.805999999999999</v>
      </c>
      <c r="D425" s="1"/>
      <c r="E425" s="1"/>
      <c r="F425" s="1">
        <f t="shared" si="18"/>
        <v>16</v>
      </c>
      <c r="G425" s="1">
        <f t="shared" si="19"/>
        <v>0.54547025064413646</v>
      </c>
      <c r="H425" s="53">
        <f t="shared" si="20"/>
        <v>10.805999999999999</v>
      </c>
      <c r="I425" s="1"/>
      <c r="J425" s="50"/>
      <c r="K425" s="1"/>
      <c r="L425" s="1"/>
      <c r="M425" s="1"/>
      <c r="N425" s="57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>
      <c r="A426" s="1">
        <v>2456825.8903800002</v>
      </c>
      <c r="B426" s="1" t="s">
        <v>1641</v>
      </c>
      <c r="C426" s="1">
        <v>10.763999999999999</v>
      </c>
      <c r="D426" s="1"/>
      <c r="E426" s="1"/>
      <c r="F426" s="1">
        <f t="shared" si="18"/>
        <v>16</v>
      </c>
      <c r="G426" s="1">
        <f t="shared" si="19"/>
        <v>0.55644223471566079</v>
      </c>
      <c r="H426" s="53">
        <f t="shared" si="20"/>
        <v>10.763999999999999</v>
      </c>
      <c r="I426" s="1"/>
      <c r="J426" s="50"/>
      <c r="K426" s="1"/>
      <c r="L426" s="1"/>
      <c r="M426" s="1"/>
      <c r="N426" s="57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>
      <c r="A427" s="1">
        <v>2456829.45175</v>
      </c>
      <c r="B427" s="1" t="s">
        <v>1642</v>
      </c>
      <c r="C427" s="1">
        <v>10.769</v>
      </c>
      <c r="D427" s="1"/>
      <c r="E427" s="1"/>
      <c r="F427" s="1">
        <f t="shared" si="18"/>
        <v>16</v>
      </c>
      <c r="G427" s="1">
        <f t="shared" si="19"/>
        <v>0.56061343405950836</v>
      </c>
      <c r="H427" s="53">
        <f t="shared" si="20"/>
        <v>10.769</v>
      </c>
      <c r="I427" s="1"/>
      <c r="J427" s="50"/>
      <c r="K427" s="1"/>
      <c r="L427" s="1"/>
      <c r="M427" s="1"/>
      <c r="N427" s="57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>
      <c r="A428" s="1">
        <v>2456854.4717000001</v>
      </c>
      <c r="B428" s="1" t="s">
        <v>1643</v>
      </c>
      <c r="C428" s="1">
        <v>10.763</v>
      </c>
      <c r="D428" s="1"/>
      <c r="E428" s="1"/>
      <c r="F428" s="1">
        <f t="shared" si="18"/>
        <v>16</v>
      </c>
      <c r="G428" s="1">
        <f t="shared" si="19"/>
        <v>0.58991766221610575</v>
      </c>
      <c r="H428" s="53">
        <f t="shared" si="20"/>
        <v>10.763</v>
      </c>
      <c r="I428" s="1"/>
      <c r="J428" s="50"/>
      <c r="K428" s="1"/>
      <c r="L428" s="1"/>
      <c r="M428" s="1"/>
      <c r="N428" s="57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>
      <c r="A429" s="1">
        <v>2456855.4725600001</v>
      </c>
      <c r="B429" s="1" t="s">
        <v>21</v>
      </c>
      <c r="C429" s="1">
        <v>10.736000000000001</v>
      </c>
      <c r="D429" s="1"/>
      <c r="E429" s="1"/>
      <c r="F429" s="1">
        <f t="shared" si="18"/>
        <v>16</v>
      </c>
      <c r="G429" s="1">
        <f t="shared" si="19"/>
        <v>0.59108990395893812</v>
      </c>
      <c r="H429" s="53">
        <f t="shared" si="20"/>
        <v>10.736000000000001</v>
      </c>
      <c r="I429" s="1"/>
      <c r="J429" s="50"/>
      <c r="K429" s="1"/>
      <c r="L429" s="1"/>
      <c r="M429" s="1"/>
      <c r="N429" s="57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>
      <c r="A430" s="1">
        <v>2456863.4711699998</v>
      </c>
      <c r="B430" s="1" t="s">
        <v>22</v>
      </c>
      <c r="C430" s="1">
        <v>10.763</v>
      </c>
      <c r="D430" s="1"/>
      <c r="E430" s="1"/>
      <c r="F430" s="1">
        <f t="shared" si="18"/>
        <v>16</v>
      </c>
      <c r="G430" s="1">
        <f t="shared" si="19"/>
        <v>0.60045815179175577</v>
      </c>
      <c r="H430" s="53">
        <f t="shared" si="20"/>
        <v>10.763</v>
      </c>
      <c r="I430" s="1"/>
      <c r="J430" s="50"/>
      <c r="K430" s="1"/>
      <c r="L430" s="1"/>
      <c r="M430" s="1"/>
      <c r="N430" s="57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>
      <c r="A431" s="1">
        <v>2456869.4396500001</v>
      </c>
      <c r="B431" s="1" t="s">
        <v>23</v>
      </c>
      <c r="C431" s="1">
        <v>10.784000000000001</v>
      </c>
      <c r="D431" s="1"/>
      <c r="E431" s="1"/>
      <c r="F431" s="1">
        <f t="shared" si="18"/>
        <v>16</v>
      </c>
      <c r="G431" s="1">
        <f t="shared" si="19"/>
        <v>0.60744864136808729</v>
      </c>
      <c r="H431" s="53">
        <f t="shared" si="20"/>
        <v>10.784000000000001</v>
      </c>
      <c r="I431" s="1"/>
      <c r="J431" s="50"/>
      <c r="K431" s="1"/>
      <c r="L431" s="1"/>
      <c r="M431" s="1"/>
      <c r="N431" s="57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>
      <c r="A432" s="1">
        <v>2456870.4449800001</v>
      </c>
      <c r="B432" s="1" t="s">
        <v>24</v>
      </c>
      <c r="C432" s="1">
        <v>10.807</v>
      </c>
      <c r="D432" s="1"/>
      <c r="E432" s="1"/>
      <c r="F432" s="1">
        <f t="shared" si="18"/>
        <v>16</v>
      </c>
      <c r="G432" s="1">
        <f t="shared" si="19"/>
        <v>0.6086261185291022</v>
      </c>
      <c r="H432" s="53">
        <f t="shared" si="20"/>
        <v>10.807</v>
      </c>
      <c r="I432" s="1"/>
      <c r="J432" s="50"/>
      <c r="K432" s="1"/>
      <c r="L432" s="1"/>
      <c r="M432" s="1"/>
      <c r="N432" s="57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>
      <c r="A433" s="1">
        <v>2456872.4923800002</v>
      </c>
      <c r="B433" s="1" t="s">
        <v>25</v>
      </c>
      <c r="C433" s="1">
        <v>10.804</v>
      </c>
      <c r="D433" s="1"/>
      <c r="E433" s="1"/>
      <c r="F433" s="1">
        <f t="shared" si="18"/>
        <v>16</v>
      </c>
      <c r="G433" s="1">
        <f t="shared" si="19"/>
        <v>0.61102410400583906</v>
      </c>
      <c r="H433" s="53">
        <f t="shared" si="20"/>
        <v>10.804</v>
      </c>
      <c r="I433" s="1"/>
      <c r="J433" s="50"/>
      <c r="K433" s="1"/>
      <c r="L433" s="1"/>
      <c r="M433" s="1"/>
      <c r="N433" s="57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>
      <c r="A434" s="1">
        <v>2456874.4521400002</v>
      </c>
      <c r="B434" s="1" t="s">
        <v>26</v>
      </c>
      <c r="C434" s="1">
        <v>10.804</v>
      </c>
      <c r="D434" s="1"/>
      <c r="E434" s="1"/>
      <c r="F434" s="1">
        <f t="shared" si="18"/>
        <v>16</v>
      </c>
      <c r="G434" s="1">
        <f t="shared" si="19"/>
        <v>0.61331944249260317</v>
      </c>
      <c r="H434" s="53">
        <f t="shared" si="20"/>
        <v>10.804</v>
      </c>
      <c r="I434" s="1"/>
      <c r="J434" s="50"/>
      <c r="K434" s="1"/>
      <c r="L434" s="1"/>
      <c r="M434" s="1"/>
      <c r="N434" s="57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>
      <c r="A435" s="1">
        <v>2456883.4141000002</v>
      </c>
      <c r="B435" s="1" t="s">
        <v>27</v>
      </c>
      <c r="C435" s="1">
        <v>10.877000000000001</v>
      </c>
      <c r="D435" s="1"/>
      <c r="E435" s="1"/>
      <c r="F435" s="1">
        <f t="shared" si="18"/>
        <v>16</v>
      </c>
      <c r="G435" s="1">
        <f t="shared" si="19"/>
        <v>0.62381599906321128</v>
      </c>
      <c r="H435" s="53">
        <f t="shared" si="20"/>
        <v>10.877000000000001</v>
      </c>
      <c r="I435" s="1"/>
      <c r="J435" s="50"/>
      <c r="K435" s="1"/>
      <c r="L435" s="1"/>
      <c r="M435" s="1"/>
      <c r="N435" s="57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>
      <c r="A436" s="1">
        <v>2456887.38387</v>
      </c>
      <c r="B436" s="1" t="s">
        <v>29</v>
      </c>
      <c r="C436" s="1">
        <v>10.877000000000001</v>
      </c>
      <c r="D436" s="1"/>
      <c r="E436" s="1"/>
      <c r="F436" s="1">
        <f t="shared" si="18"/>
        <v>16</v>
      </c>
      <c r="G436" s="1">
        <f t="shared" si="19"/>
        <v>0.62846553056924392</v>
      </c>
      <c r="H436" s="53">
        <f t="shared" si="20"/>
        <v>10.877000000000001</v>
      </c>
      <c r="I436" s="1"/>
      <c r="J436" s="50"/>
      <c r="K436" s="1"/>
      <c r="L436" s="1"/>
      <c r="M436" s="1"/>
      <c r="N436" s="57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>
      <c r="A437" s="1">
        <v>2456890.3962400001</v>
      </c>
      <c r="B437" s="1" t="s">
        <v>30</v>
      </c>
      <c r="C437" s="1">
        <v>10.84</v>
      </c>
      <c r="D437" s="1"/>
      <c r="E437" s="1"/>
      <c r="F437" s="1">
        <f t="shared" si="18"/>
        <v>16</v>
      </c>
      <c r="G437" s="1">
        <f t="shared" si="19"/>
        <v>0.63199372218335625</v>
      </c>
      <c r="H437" s="53">
        <f t="shared" si="20"/>
        <v>10.84</v>
      </c>
      <c r="I437" s="1"/>
      <c r="J437" s="50"/>
      <c r="K437" s="1"/>
      <c r="L437" s="1"/>
      <c r="M437" s="1"/>
      <c r="N437" s="57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>
      <c r="A438" s="1">
        <v>2456901.3766200002</v>
      </c>
      <c r="B438" s="1" t="s">
        <v>31</v>
      </c>
      <c r="C438" s="1">
        <v>10.864000000000001</v>
      </c>
      <c r="D438" s="1"/>
      <c r="E438" s="1"/>
      <c r="F438" s="1">
        <f t="shared" si="18"/>
        <v>16</v>
      </c>
      <c r="G438" s="1">
        <f t="shared" si="19"/>
        <v>0.64485432185550451</v>
      </c>
      <c r="H438" s="53">
        <f t="shared" si="20"/>
        <v>10.864000000000001</v>
      </c>
      <c r="I438" s="1"/>
      <c r="J438" s="50"/>
      <c r="K438" s="1"/>
      <c r="L438" s="1"/>
      <c r="M438" s="1"/>
      <c r="N438" s="57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>
      <c r="A439" s="1">
        <v>2456903.6793</v>
      </c>
      <c r="B439" s="1" t="s">
        <v>1644</v>
      </c>
      <c r="C439" s="1">
        <v>10.881333</v>
      </c>
      <c r="D439" s="1"/>
      <c r="E439" s="1"/>
      <c r="F439" s="1">
        <f t="shared" si="18"/>
        <v>16</v>
      </c>
      <c r="G439" s="1">
        <f t="shared" si="19"/>
        <v>0.64755130007022643</v>
      </c>
      <c r="H439" s="53">
        <f t="shared" si="20"/>
        <v>10.881333</v>
      </c>
      <c r="I439" s="1"/>
      <c r="J439" s="50"/>
      <c r="K439" s="1"/>
      <c r="L439" s="1"/>
      <c r="M439" s="1"/>
      <c r="N439" s="57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>
      <c r="A440" s="1">
        <v>2456907.6831999999</v>
      </c>
      <c r="B440" s="1" t="s">
        <v>1645</v>
      </c>
      <c r="C440" s="1">
        <v>10.883333</v>
      </c>
      <c r="D440" s="1"/>
      <c r="E440" s="1"/>
      <c r="F440" s="1">
        <f t="shared" si="18"/>
        <v>16</v>
      </c>
      <c r="G440" s="1">
        <f t="shared" si="19"/>
        <v>0.65224080580915356</v>
      </c>
      <c r="H440" s="53">
        <f t="shared" si="20"/>
        <v>10.883333</v>
      </c>
      <c r="I440" s="1"/>
      <c r="J440" s="50"/>
      <c r="K440" s="1"/>
      <c r="L440" s="1"/>
      <c r="M440" s="1"/>
      <c r="N440" s="57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>
      <c r="A441" s="1">
        <v>2456908.6827099998</v>
      </c>
      <c r="B441" s="1" t="s">
        <v>1646</v>
      </c>
      <c r="C441" s="1">
        <v>10.882999999999999</v>
      </c>
      <c r="D441" s="1"/>
      <c r="E441" s="1"/>
      <c r="F441" s="1">
        <f t="shared" si="18"/>
        <v>16</v>
      </c>
      <c r="G441" s="1">
        <f t="shared" si="19"/>
        <v>0.65341146638539271</v>
      </c>
      <c r="H441" s="53">
        <f t="shared" si="20"/>
        <v>10.882999999999999</v>
      </c>
      <c r="I441" s="1"/>
      <c r="J441" s="50"/>
      <c r="K441" s="1"/>
      <c r="L441" s="1"/>
      <c r="M441" s="1"/>
      <c r="N441" s="57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>
      <c r="A442" s="1">
        <v>2456912.43132</v>
      </c>
      <c r="B442" s="1" t="s">
        <v>32</v>
      </c>
      <c r="C442" s="1">
        <v>10.917999999999999</v>
      </c>
      <c r="D442" s="1"/>
      <c r="E442" s="1"/>
      <c r="F442" s="1">
        <f t="shared" si="18"/>
        <v>16</v>
      </c>
      <c r="G442" s="1">
        <f t="shared" si="19"/>
        <v>0.65780196767389754</v>
      </c>
      <c r="H442" s="53">
        <f t="shared" si="20"/>
        <v>10.917999999999999</v>
      </c>
      <c r="I442" s="1"/>
      <c r="J442" s="50"/>
      <c r="K442" s="1"/>
      <c r="L442" s="1"/>
      <c r="M442" s="1"/>
      <c r="N442" s="57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>
      <c r="A443" s="1">
        <v>2456914.8020799998</v>
      </c>
      <c r="B443" s="1" t="s">
        <v>33</v>
      </c>
      <c r="C443" s="1">
        <v>10.878500000000001</v>
      </c>
      <c r="D443" s="1"/>
      <c r="E443" s="1"/>
      <c r="F443" s="1">
        <f t="shared" si="18"/>
        <v>16</v>
      </c>
      <c r="G443" s="1">
        <f t="shared" si="19"/>
        <v>0.6605786835322327</v>
      </c>
      <c r="H443" s="53">
        <f t="shared" si="20"/>
        <v>10.878500000000001</v>
      </c>
      <c r="I443" s="1"/>
      <c r="J443" s="50"/>
      <c r="K443" s="1"/>
      <c r="L443" s="1"/>
      <c r="M443" s="1"/>
      <c r="N443" s="57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>
      <c r="A444" s="1">
        <v>2456921.4418100002</v>
      </c>
      <c r="B444" s="1" t="s">
        <v>34</v>
      </c>
      <c r="C444" s="1">
        <v>10.872</v>
      </c>
      <c r="D444" s="1"/>
      <c r="E444" s="1"/>
      <c r="F444" s="1">
        <f t="shared" si="18"/>
        <v>16</v>
      </c>
      <c r="G444" s="1">
        <f t="shared" si="19"/>
        <v>0.66835536425418596</v>
      </c>
      <c r="H444" s="53">
        <f t="shared" si="20"/>
        <v>10.872</v>
      </c>
      <c r="I444" s="1"/>
      <c r="J444" s="50"/>
      <c r="K444" s="1"/>
      <c r="L444" s="1"/>
      <c r="M444" s="1"/>
      <c r="N444" s="57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>
      <c r="A445" s="1">
        <v>2456922.6169400001</v>
      </c>
      <c r="B445" s="1" t="s">
        <v>1647</v>
      </c>
      <c r="C445" s="1">
        <v>10.836833</v>
      </c>
      <c r="D445" s="1"/>
      <c r="E445" s="1"/>
      <c r="F445" s="1">
        <f t="shared" si="18"/>
        <v>16</v>
      </c>
      <c r="G445" s="1">
        <f t="shared" si="19"/>
        <v>0.66973171702986178</v>
      </c>
      <c r="H445" s="53">
        <f t="shared" si="20"/>
        <v>10.836833</v>
      </c>
      <c r="I445" s="1"/>
      <c r="J445" s="50"/>
      <c r="K445" s="1"/>
      <c r="L445" s="1"/>
      <c r="M445" s="1"/>
      <c r="N445" s="57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>
      <c r="A446" s="1">
        <v>2456923.6297499998</v>
      </c>
      <c r="B446" s="1" t="s">
        <v>1648</v>
      </c>
      <c r="C446" s="1">
        <v>10.841666999999999</v>
      </c>
      <c r="D446" s="1"/>
      <c r="E446" s="1"/>
      <c r="F446" s="1">
        <f t="shared" si="18"/>
        <v>16</v>
      </c>
      <c r="G446" s="1">
        <f t="shared" si="19"/>
        <v>0.67091795502441798</v>
      </c>
      <c r="H446" s="53">
        <f t="shared" si="20"/>
        <v>10.841666999999999</v>
      </c>
      <c r="I446" s="1"/>
      <c r="J446" s="50"/>
      <c r="K446" s="1"/>
      <c r="L446" s="1"/>
      <c r="M446" s="1"/>
      <c r="N446" s="57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>
      <c r="A447" s="1">
        <v>2456927.64065</v>
      </c>
      <c r="B447" s="1" t="s">
        <v>1649</v>
      </c>
      <c r="C447" s="1">
        <v>10.803713999999999</v>
      </c>
      <c r="D447" s="1"/>
      <c r="E447" s="1"/>
      <c r="F447" s="1">
        <f t="shared" si="18"/>
        <v>16</v>
      </c>
      <c r="G447" s="1">
        <f t="shared" si="19"/>
        <v>0.67561565940496493</v>
      </c>
      <c r="H447" s="53">
        <f t="shared" si="20"/>
        <v>10.803713999999999</v>
      </c>
      <c r="I447" s="1"/>
      <c r="J447" s="50"/>
      <c r="K447" s="1"/>
      <c r="L447" s="1"/>
      <c r="M447" s="1"/>
      <c r="N447" s="57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>
      <c r="A448" s="1">
        <v>2456929.0522699999</v>
      </c>
      <c r="B448" s="1" t="s">
        <v>1650</v>
      </c>
      <c r="C448" s="1">
        <v>10.788875000000001</v>
      </c>
      <c r="D448" s="1"/>
      <c r="E448" s="1"/>
      <c r="F448" s="1">
        <f t="shared" ref="F448:F511" si="21">+INT((A448-JD0)/P)</f>
        <v>16</v>
      </c>
      <c r="G448" s="1">
        <f t="shared" ref="G448:G511" si="22">+((A448-JD0)/P)-INT((A448-JD0)/P)</f>
        <v>0.67726899742313051</v>
      </c>
      <c r="H448" s="53">
        <f t="shared" si="20"/>
        <v>10.788875000000001</v>
      </c>
      <c r="I448" s="1"/>
      <c r="J448" s="50"/>
      <c r="K448" s="1"/>
      <c r="L448" s="1"/>
      <c r="M448" s="1"/>
      <c r="N448" s="57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>
      <c r="A449" s="1">
        <v>2456932.4328000001</v>
      </c>
      <c r="B449" s="1" t="s">
        <v>1651</v>
      </c>
      <c r="C449" s="1">
        <v>10.882</v>
      </c>
      <c r="D449" s="1"/>
      <c r="E449" s="1"/>
      <c r="F449" s="1">
        <f t="shared" si="21"/>
        <v>16</v>
      </c>
      <c r="G449" s="1">
        <f t="shared" si="22"/>
        <v>0.68122839072390207</v>
      </c>
      <c r="H449" s="53">
        <f t="shared" ref="H449:H512" si="23">+C449</f>
        <v>10.882</v>
      </c>
      <c r="I449" s="1"/>
      <c r="J449" s="50"/>
      <c r="K449" s="1"/>
      <c r="L449" s="1"/>
      <c r="M449" s="1"/>
      <c r="N449" s="57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>
      <c r="A450" s="1">
        <v>2456935.6110200002</v>
      </c>
      <c r="B450" s="1" t="s">
        <v>1652</v>
      </c>
      <c r="C450" s="1">
        <v>10.800750000000001</v>
      </c>
      <c r="D450" s="1"/>
      <c r="E450" s="1"/>
      <c r="F450" s="1">
        <f t="shared" si="21"/>
        <v>16</v>
      </c>
      <c r="G450" s="1">
        <f t="shared" si="22"/>
        <v>0.68495083157669967</v>
      </c>
      <c r="H450" s="53">
        <f t="shared" si="23"/>
        <v>10.800750000000001</v>
      </c>
      <c r="I450" s="1"/>
      <c r="J450" s="50"/>
      <c r="K450" s="1"/>
      <c r="L450" s="1"/>
      <c r="M450" s="1"/>
      <c r="N450" s="57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>
      <c r="A451" s="1">
        <v>2456938.5619700002</v>
      </c>
      <c r="B451" s="1" t="s">
        <v>1653</v>
      </c>
      <c r="C451" s="1">
        <v>10.695</v>
      </c>
      <c r="D451" s="1"/>
      <c r="E451" s="1"/>
      <c r="F451" s="1">
        <f t="shared" si="21"/>
        <v>16</v>
      </c>
      <c r="G451" s="1">
        <f t="shared" si="22"/>
        <v>0.68840708596879452</v>
      </c>
      <c r="H451" s="53">
        <f t="shared" si="23"/>
        <v>10.695</v>
      </c>
      <c r="I451" s="1"/>
      <c r="J451" s="50"/>
      <c r="K451" s="1"/>
      <c r="L451" s="1"/>
      <c r="M451" s="1"/>
      <c r="N451" s="57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>
      <c r="A452" s="1">
        <v>2456942.41187</v>
      </c>
      <c r="B452" s="1" t="s">
        <v>36</v>
      </c>
      <c r="C452" s="1">
        <v>10.758699999999999</v>
      </c>
      <c r="D452" s="1"/>
      <c r="E452" s="1"/>
      <c r="F452" s="1">
        <f t="shared" si="21"/>
        <v>16</v>
      </c>
      <c r="G452" s="1">
        <f t="shared" si="22"/>
        <v>0.69291622159751043</v>
      </c>
      <c r="H452" s="53">
        <f t="shared" si="23"/>
        <v>10.758699999999999</v>
      </c>
      <c r="I452" s="1"/>
      <c r="J452" s="50"/>
      <c r="K452" s="1"/>
      <c r="L452" s="1"/>
      <c r="M452" s="1"/>
      <c r="N452" s="57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>
      <c r="A453" s="1">
        <v>2456943.4918900002</v>
      </c>
      <c r="B453" s="1" t="s">
        <v>37</v>
      </c>
      <c r="C453" s="1">
        <v>10.673</v>
      </c>
      <c r="D453" s="1"/>
      <c r="E453" s="1"/>
      <c r="F453" s="1">
        <f t="shared" si="21"/>
        <v>16</v>
      </c>
      <c r="G453" s="1">
        <f t="shared" si="22"/>
        <v>0.6941811782620988</v>
      </c>
      <c r="H453" s="53">
        <f t="shared" si="23"/>
        <v>10.673</v>
      </c>
      <c r="I453" s="1"/>
      <c r="J453" s="50"/>
      <c r="K453" s="1"/>
      <c r="L453" s="1"/>
      <c r="M453" s="1"/>
      <c r="N453" s="57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>
      <c r="A454" s="1">
        <v>2456948.3181500002</v>
      </c>
      <c r="B454" s="1" t="s">
        <v>38</v>
      </c>
      <c r="C454" s="1">
        <v>10.750999999999999</v>
      </c>
      <c r="D454" s="1"/>
      <c r="E454" s="1"/>
      <c r="F454" s="1">
        <f t="shared" si="21"/>
        <v>16</v>
      </c>
      <c r="G454" s="1">
        <f t="shared" si="22"/>
        <v>0.69983386038906303</v>
      </c>
      <c r="H454" s="53">
        <f t="shared" si="23"/>
        <v>10.750999999999999</v>
      </c>
      <c r="I454" s="1"/>
      <c r="J454" s="50"/>
      <c r="K454" s="1"/>
      <c r="L454" s="1"/>
      <c r="M454" s="1"/>
      <c r="N454" s="57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>
      <c r="A455" s="1">
        <v>2456951.5592499999</v>
      </c>
      <c r="B455" s="1" t="s">
        <v>39</v>
      </c>
      <c r="C455" s="1">
        <v>10.629</v>
      </c>
      <c r="D455" s="1"/>
      <c r="E455" s="1"/>
      <c r="F455" s="1">
        <f t="shared" si="21"/>
        <v>16</v>
      </c>
      <c r="G455" s="1">
        <f t="shared" si="22"/>
        <v>0.70362994846560412</v>
      </c>
      <c r="H455" s="53">
        <f t="shared" si="23"/>
        <v>10.629</v>
      </c>
      <c r="I455" s="1"/>
      <c r="J455" s="50"/>
      <c r="K455" s="1"/>
      <c r="L455" s="1"/>
      <c r="M455" s="1"/>
      <c r="N455" s="57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>
      <c r="A456" s="1">
        <v>2456956.8997800001</v>
      </c>
      <c r="B456" s="1" t="s">
        <v>40</v>
      </c>
      <c r="C456" s="1">
        <v>10.680999999999999</v>
      </c>
      <c r="D456" s="1"/>
      <c r="E456" s="1"/>
      <c r="F456" s="1">
        <f t="shared" si="21"/>
        <v>16</v>
      </c>
      <c r="G456" s="1">
        <f t="shared" si="22"/>
        <v>0.70988496134937407</v>
      </c>
      <c r="H456" s="53">
        <f t="shared" si="23"/>
        <v>10.680999999999999</v>
      </c>
      <c r="I456" s="1"/>
      <c r="J456" s="50"/>
      <c r="K456" s="1"/>
      <c r="L456" s="1"/>
      <c r="M456" s="1"/>
      <c r="N456" s="57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>
      <c r="A457" s="1">
        <v>2456961.3578400002</v>
      </c>
      <c r="B457" s="1" t="s">
        <v>41</v>
      </c>
      <c r="C457" s="1">
        <v>10.875999999999999</v>
      </c>
      <c r="D457" s="1"/>
      <c r="E457" s="1"/>
      <c r="F457" s="1">
        <f t="shared" si="21"/>
        <v>16</v>
      </c>
      <c r="G457" s="1">
        <f t="shared" si="22"/>
        <v>0.71510639494048434</v>
      </c>
      <c r="H457" s="53">
        <f t="shared" si="23"/>
        <v>10.875999999999999</v>
      </c>
      <c r="I457" s="1"/>
      <c r="J457" s="50"/>
      <c r="K457" s="1"/>
      <c r="L457" s="1"/>
      <c r="M457" s="1"/>
      <c r="N457" s="57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>
      <c r="A458" s="1">
        <v>2456963.4801699999</v>
      </c>
      <c r="B458" s="1" t="s">
        <v>42</v>
      </c>
      <c r="C458" s="1">
        <v>10.782999999999999</v>
      </c>
      <c r="D458" s="1"/>
      <c r="E458" s="1"/>
      <c r="F458" s="1">
        <f t="shared" si="21"/>
        <v>16</v>
      </c>
      <c r="G458" s="1">
        <f t="shared" si="22"/>
        <v>0.71759214101648894</v>
      </c>
      <c r="H458" s="53">
        <f t="shared" si="23"/>
        <v>10.782999999999999</v>
      </c>
      <c r="I458" s="1"/>
      <c r="J458" s="50"/>
      <c r="K458" s="1"/>
      <c r="L458" s="1"/>
      <c r="M458" s="1"/>
      <c r="N458" s="57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>
      <c r="A459" s="1">
        <v>2456976.4667799999</v>
      </c>
      <c r="B459" s="1" t="s">
        <v>43</v>
      </c>
      <c r="C459" s="1">
        <v>10.86</v>
      </c>
      <c r="D459" s="1"/>
      <c r="E459" s="1"/>
      <c r="F459" s="1">
        <f t="shared" si="21"/>
        <v>16</v>
      </c>
      <c r="G459" s="1">
        <f t="shared" si="22"/>
        <v>0.73280250644167566</v>
      </c>
      <c r="H459" s="53">
        <f t="shared" si="23"/>
        <v>10.86</v>
      </c>
      <c r="I459" s="1"/>
      <c r="J459" s="50"/>
      <c r="K459" s="1"/>
      <c r="L459" s="1"/>
      <c r="M459" s="1"/>
      <c r="N459" s="57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>
      <c r="A460" s="1">
        <v>2456989.41017</v>
      </c>
      <c r="B460" s="1" t="s">
        <v>44</v>
      </c>
      <c r="C460" s="1">
        <v>10.676500000000001</v>
      </c>
      <c r="D460" s="1"/>
      <c r="E460" s="1"/>
      <c r="F460" s="1">
        <f t="shared" si="21"/>
        <v>16</v>
      </c>
      <c r="G460" s="1">
        <f t="shared" si="22"/>
        <v>0.74796225111272818</v>
      </c>
      <c r="H460" s="53">
        <f t="shared" si="23"/>
        <v>10.676500000000001</v>
      </c>
      <c r="I460" s="1"/>
      <c r="J460" s="50"/>
      <c r="K460" s="1"/>
      <c r="L460" s="1"/>
      <c r="M460" s="1"/>
      <c r="N460" s="57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>
      <c r="A461" s="1">
        <v>2456992.4670299999</v>
      </c>
      <c r="B461" s="1" t="s">
        <v>45</v>
      </c>
      <c r="C461" s="1">
        <v>10.67</v>
      </c>
      <c r="D461" s="1"/>
      <c r="E461" s="1"/>
      <c r="F461" s="1">
        <f t="shared" si="21"/>
        <v>16</v>
      </c>
      <c r="G461" s="1">
        <f t="shared" si="22"/>
        <v>0.75154255094863132</v>
      </c>
      <c r="H461" s="53">
        <f t="shared" si="23"/>
        <v>10.67</v>
      </c>
      <c r="I461" s="1"/>
      <c r="J461" s="50"/>
      <c r="K461" s="1"/>
      <c r="L461" s="1"/>
      <c r="M461" s="1"/>
      <c r="N461" s="57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>
      <c r="A462" s="1">
        <v>2456995.4689000002</v>
      </c>
      <c r="B462" s="1" t="s">
        <v>46</v>
      </c>
      <c r="C462" s="1">
        <v>10.7</v>
      </c>
      <c r="D462" s="1"/>
      <c r="E462" s="1"/>
      <c r="F462" s="1">
        <f t="shared" si="21"/>
        <v>16</v>
      </c>
      <c r="G462" s="1">
        <f t="shared" si="22"/>
        <v>0.75505844460085569</v>
      </c>
      <c r="H462" s="53">
        <f t="shared" si="23"/>
        <v>10.7</v>
      </c>
      <c r="I462" s="1"/>
      <c r="J462" s="50"/>
      <c r="K462" s="1"/>
      <c r="L462" s="1"/>
      <c r="M462" s="1"/>
      <c r="N462" s="57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>
      <c r="A463" s="1">
        <v>2457005.4724300001</v>
      </c>
      <c r="B463" s="1" t="s">
        <v>47</v>
      </c>
      <c r="C463" s="1">
        <v>10.664</v>
      </c>
      <c r="D463" s="1"/>
      <c r="E463" s="1"/>
      <c r="F463" s="1">
        <f t="shared" si="21"/>
        <v>16</v>
      </c>
      <c r="G463" s="1">
        <f t="shared" si="22"/>
        <v>0.76677492386985691</v>
      </c>
      <c r="H463" s="53">
        <f t="shared" si="23"/>
        <v>10.664</v>
      </c>
      <c r="I463" s="1"/>
      <c r="J463" s="50"/>
      <c r="K463" s="1"/>
      <c r="L463" s="1"/>
      <c r="M463" s="1"/>
      <c r="N463" s="57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>
      <c r="A464" s="1">
        <v>2457008.4683900001</v>
      </c>
      <c r="B464" s="1" t="s">
        <v>48</v>
      </c>
      <c r="C464" s="1">
        <v>10.7</v>
      </c>
      <c r="D464" s="1"/>
      <c r="E464" s="1"/>
      <c r="F464" s="1">
        <f t="shared" si="21"/>
        <v>16</v>
      </c>
      <c r="G464" s="1">
        <f t="shared" si="22"/>
        <v>0.77028389552594589</v>
      </c>
      <c r="H464" s="53">
        <f t="shared" si="23"/>
        <v>10.7</v>
      </c>
      <c r="I464" s="1"/>
      <c r="J464" s="50"/>
      <c r="K464" s="1"/>
      <c r="L464" s="1"/>
      <c r="M464" s="1"/>
      <c r="N464" s="57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>
      <c r="A465" s="1">
        <v>2457018.1920400001</v>
      </c>
      <c r="B465" s="1" t="s">
        <v>9</v>
      </c>
      <c r="C465" s="1">
        <v>10.933999999999999</v>
      </c>
      <c r="D465" s="1"/>
      <c r="E465" s="1"/>
      <c r="F465" s="1">
        <f t="shared" si="21"/>
        <v>16</v>
      </c>
      <c r="G465" s="1">
        <f t="shared" si="22"/>
        <v>0.78167256968858112</v>
      </c>
      <c r="H465" s="53">
        <f t="shared" si="23"/>
        <v>10.933999999999999</v>
      </c>
      <c r="I465" s="1"/>
      <c r="J465" s="50"/>
      <c r="K465" s="1"/>
      <c r="L465" s="1"/>
      <c r="M465" s="1"/>
      <c r="N465" s="57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>
      <c r="A466" s="1">
        <v>2457023.2722900002</v>
      </c>
      <c r="B466" s="1" t="s">
        <v>10</v>
      </c>
      <c r="C466" s="1">
        <v>10.833</v>
      </c>
      <c r="D466" s="1"/>
      <c r="E466" s="1"/>
      <c r="F466" s="1">
        <f t="shared" si="21"/>
        <v>16</v>
      </c>
      <c r="G466" s="1">
        <f t="shared" si="22"/>
        <v>0.78762273366154645</v>
      </c>
      <c r="H466" s="53">
        <f t="shared" si="23"/>
        <v>10.833</v>
      </c>
      <c r="I466" s="1"/>
      <c r="J466" s="50"/>
      <c r="K466" s="1"/>
      <c r="L466" s="1"/>
      <c r="M466" s="1"/>
      <c r="N466" s="57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>
      <c r="A467" s="1">
        <v>2457060.9730400001</v>
      </c>
      <c r="B467" s="1" t="s">
        <v>19</v>
      </c>
      <c r="C467" s="1">
        <v>10.98</v>
      </c>
      <c r="D467" s="1"/>
      <c r="E467" s="1"/>
      <c r="F467" s="1">
        <f t="shared" si="21"/>
        <v>16</v>
      </c>
      <c r="G467" s="1">
        <f t="shared" si="22"/>
        <v>0.8317791520263178</v>
      </c>
      <c r="H467" s="53">
        <f t="shared" si="23"/>
        <v>10.98</v>
      </c>
      <c r="I467" s="1"/>
      <c r="J467" s="50"/>
      <c r="K467" s="1"/>
      <c r="L467" s="1"/>
      <c r="M467" s="1"/>
      <c r="N467" s="57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>
      <c r="A468" s="1">
        <v>2457064.9674900002</v>
      </c>
      <c r="B468" s="1" t="s">
        <v>49</v>
      </c>
      <c r="C468" s="1">
        <v>10.885</v>
      </c>
      <c r="D468" s="1"/>
      <c r="E468" s="1"/>
      <c r="F468" s="1">
        <f t="shared" si="21"/>
        <v>16</v>
      </c>
      <c r="G468" s="1">
        <f t="shared" si="22"/>
        <v>0.83645758959965377</v>
      </c>
      <c r="H468" s="53">
        <f t="shared" si="23"/>
        <v>10.885</v>
      </c>
      <c r="I468" s="1"/>
      <c r="J468" s="50"/>
      <c r="K468" s="1"/>
      <c r="L468" s="1"/>
      <c r="M468" s="1"/>
      <c r="N468" s="57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>
      <c r="A469" s="1">
        <v>2457068.9640299999</v>
      </c>
      <c r="B469" s="1" t="s">
        <v>50</v>
      </c>
      <c r="C469" s="1">
        <v>10.882</v>
      </c>
      <c r="D469" s="1"/>
      <c r="E469" s="1"/>
      <c r="F469" s="1">
        <f t="shared" si="21"/>
        <v>16</v>
      </c>
      <c r="G469" s="1">
        <f t="shared" si="22"/>
        <v>0.84113847505260608</v>
      </c>
      <c r="H469" s="53">
        <f t="shared" si="23"/>
        <v>10.882</v>
      </c>
      <c r="I469" s="1"/>
      <c r="J469" s="50"/>
      <c r="K469" s="1"/>
      <c r="L469" s="1"/>
      <c r="M469" s="1"/>
      <c r="N469" s="57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>
      <c r="A470" s="1">
        <v>2457084.9100600001</v>
      </c>
      <c r="B470" s="1" t="s">
        <v>6</v>
      </c>
      <c r="C470" s="1">
        <v>10.8</v>
      </c>
      <c r="D470" s="1"/>
      <c r="E470" s="1"/>
      <c r="F470" s="1">
        <f t="shared" si="21"/>
        <v>16</v>
      </c>
      <c r="G470" s="1">
        <f t="shared" si="22"/>
        <v>0.85981501522621429</v>
      </c>
      <c r="H470" s="53">
        <f t="shared" si="23"/>
        <v>10.8</v>
      </c>
      <c r="I470" s="1"/>
      <c r="J470" s="50"/>
      <c r="K470" s="1"/>
      <c r="L470" s="1"/>
      <c r="M470" s="1"/>
      <c r="N470" s="57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>
      <c r="A471" s="1">
        <v>2457090.95499</v>
      </c>
      <c r="B471" s="1" t="s">
        <v>7</v>
      </c>
      <c r="C471" s="1">
        <v>10.782999999999999</v>
      </c>
      <c r="D471" s="1"/>
      <c r="E471" s="1"/>
      <c r="F471" s="1">
        <f t="shared" si="21"/>
        <v>16</v>
      </c>
      <c r="G471" s="1">
        <f t="shared" si="22"/>
        <v>0.86689504567814524</v>
      </c>
      <c r="H471" s="53">
        <f t="shared" si="23"/>
        <v>10.782999999999999</v>
      </c>
      <c r="I471" s="1"/>
      <c r="J471" s="50"/>
      <c r="K471" s="1"/>
      <c r="L471" s="1"/>
      <c r="M471" s="1"/>
      <c r="N471" s="57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>
      <c r="A472" s="1">
        <v>2457101.9432000001</v>
      </c>
      <c r="B472" s="1" t="s">
        <v>8</v>
      </c>
      <c r="C472" s="1">
        <v>10.974</v>
      </c>
      <c r="D472" s="1"/>
      <c r="E472" s="1"/>
      <c r="F472" s="1">
        <f t="shared" si="21"/>
        <v>16</v>
      </c>
      <c r="G472" s="1">
        <f t="shared" si="22"/>
        <v>0.87976481611629964</v>
      </c>
      <c r="H472" s="53">
        <f t="shared" si="23"/>
        <v>10.974</v>
      </c>
      <c r="I472" s="1"/>
      <c r="J472" s="50"/>
      <c r="K472" s="1"/>
      <c r="L472" s="1"/>
      <c r="M472" s="1"/>
      <c r="N472" s="57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>
      <c r="A473" s="1">
        <v>2457111.9117000001</v>
      </c>
      <c r="B473" s="1" t="s">
        <v>51</v>
      </c>
      <c r="C473" s="1">
        <v>11.07</v>
      </c>
      <c r="D473" s="1"/>
      <c r="E473" s="1"/>
      <c r="F473" s="1">
        <f t="shared" si="21"/>
        <v>16</v>
      </c>
      <c r="G473" s="1">
        <f t="shared" si="22"/>
        <v>0.89144026704152779</v>
      </c>
      <c r="H473" s="53">
        <f t="shared" si="23"/>
        <v>11.07</v>
      </c>
      <c r="I473" s="1"/>
      <c r="J473" s="50"/>
      <c r="K473" s="1"/>
      <c r="L473" s="1"/>
      <c r="M473" s="1"/>
      <c r="N473" s="57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>
      <c r="A474" s="1">
        <v>2457114.8791399999</v>
      </c>
      <c r="B474" s="1" t="s">
        <v>0</v>
      </c>
      <c r="C474" s="1">
        <v>11.034000000000001</v>
      </c>
      <c r="D474" s="1"/>
      <c r="E474" s="1"/>
      <c r="F474" s="1">
        <f t="shared" si="21"/>
        <v>16</v>
      </c>
      <c r="G474" s="1">
        <f t="shared" si="22"/>
        <v>0.89491583509002126</v>
      </c>
      <c r="H474" s="53">
        <f t="shared" si="23"/>
        <v>11.034000000000001</v>
      </c>
      <c r="I474" s="1"/>
      <c r="J474" s="50"/>
      <c r="K474" s="1"/>
      <c r="L474" s="1"/>
      <c r="M474" s="1"/>
      <c r="N474" s="57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>
      <c r="A475" s="1">
        <v>2457122.92875</v>
      </c>
      <c r="B475" s="1" t="s">
        <v>1</v>
      </c>
      <c r="C475" s="1">
        <v>10.973000000000001</v>
      </c>
      <c r="D475" s="1"/>
      <c r="E475" s="1"/>
      <c r="F475" s="1">
        <f t="shared" si="21"/>
        <v>16</v>
      </c>
      <c r="G475" s="1">
        <f t="shared" si="22"/>
        <v>0.90434381588189794</v>
      </c>
      <c r="H475" s="53">
        <f t="shared" si="23"/>
        <v>10.973000000000001</v>
      </c>
      <c r="I475" s="1"/>
      <c r="J475" s="50"/>
      <c r="K475" s="1"/>
      <c r="L475" s="1"/>
      <c r="M475" s="1"/>
      <c r="N475" s="57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>
      <c r="A476" s="1">
        <v>2457126.9336600001</v>
      </c>
      <c r="B476" s="1" t="s">
        <v>2</v>
      </c>
      <c r="C476" s="1">
        <v>10.93</v>
      </c>
      <c r="D476" s="1"/>
      <c r="E476" s="1"/>
      <c r="F476" s="1">
        <f t="shared" si="21"/>
        <v>16</v>
      </c>
      <c r="G476" s="1">
        <f t="shared" si="22"/>
        <v>0.90903450456793067</v>
      </c>
      <c r="H476" s="53">
        <f t="shared" si="23"/>
        <v>10.93</v>
      </c>
      <c r="I476" s="1"/>
      <c r="J476" s="50"/>
      <c r="K476" s="1"/>
      <c r="L476" s="1"/>
      <c r="M476" s="1"/>
      <c r="N476" s="57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>
      <c r="A477" s="1">
        <v>2457144.90607</v>
      </c>
      <c r="B477" s="1" t="s">
        <v>11</v>
      </c>
      <c r="C477" s="1">
        <v>10.964</v>
      </c>
      <c r="D477" s="1"/>
      <c r="E477" s="1"/>
      <c r="F477" s="1">
        <f t="shared" si="21"/>
        <v>16</v>
      </c>
      <c r="G477" s="1">
        <f t="shared" si="22"/>
        <v>0.93008441086908888</v>
      </c>
      <c r="H477" s="53">
        <f t="shared" si="23"/>
        <v>10.964</v>
      </c>
      <c r="I477" s="1"/>
      <c r="J477" s="50"/>
      <c r="K477" s="1"/>
      <c r="L477" s="1"/>
      <c r="M477" s="1"/>
      <c r="N477" s="57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>
      <c r="A478" s="1">
        <v>2457150.9125399999</v>
      </c>
      <c r="B478" s="1" t="s">
        <v>12</v>
      </c>
      <c r="C478" s="1">
        <v>10.989000000000001</v>
      </c>
      <c r="D478" s="1"/>
      <c r="E478" s="1"/>
      <c r="F478" s="1">
        <f t="shared" si="21"/>
        <v>16</v>
      </c>
      <c r="G478" s="1">
        <f t="shared" si="22"/>
        <v>0.93711939564292734</v>
      </c>
      <c r="H478" s="53">
        <f t="shared" si="23"/>
        <v>10.989000000000001</v>
      </c>
      <c r="I478" s="1"/>
      <c r="J478" s="50"/>
      <c r="K478" s="1"/>
      <c r="L478" s="1"/>
      <c r="M478" s="1"/>
      <c r="N478" s="57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>
      <c r="A479" s="1">
        <v>2457156.9033400002</v>
      </c>
      <c r="B479" s="1" t="s">
        <v>52</v>
      </c>
      <c r="C479" s="1">
        <v>11.044</v>
      </c>
      <c r="D479" s="1"/>
      <c r="E479" s="1"/>
      <c r="F479" s="1">
        <f t="shared" si="21"/>
        <v>16</v>
      </c>
      <c r="G479" s="1">
        <f t="shared" si="22"/>
        <v>0.94413602717286693</v>
      </c>
      <c r="H479" s="53">
        <f t="shared" si="23"/>
        <v>11.044</v>
      </c>
      <c r="I479" s="1"/>
      <c r="J479" s="50"/>
      <c r="K479" s="1"/>
      <c r="L479" s="1"/>
      <c r="M479" s="1"/>
      <c r="N479" s="57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>
      <c r="A480" s="1">
        <v>2457160.8997200001</v>
      </c>
      <c r="B480" s="1" t="s">
        <v>13</v>
      </c>
      <c r="C480" s="1">
        <v>11.045</v>
      </c>
      <c r="D480" s="1"/>
      <c r="E480" s="1"/>
      <c r="F480" s="1">
        <f t="shared" si="21"/>
        <v>16</v>
      </c>
      <c r="G480" s="1">
        <f t="shared" si="22"/>
        <v>0.9488167252285109</v>
      </c>
      <c r="H480" s="53">
        <f t="shared" si="23"/>
        <v>11.045</v>
      </c>
      <c r="I480" s="1"/>
      <c r="J480" s="50"/>
      <c r="K480" s="1"/>
      <c r="L480" s="1"/>
      <c r="M480" s="1"/>
      <c r="N480" s="57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>
      <c r="A481" s="1">
        <v>2457164.9003599999</v>
      </c>
      <c r="B481" s="1" t="s">
        <v>20</v>
      </c>
      <c r="C481" s="1">
        <v>11.079000000000001</v>
      </c>
      <c r="D481" s="1"/>
      <c r="E481" s="1"/>
      <c r="F481" s="1">
        <f t="shared" si="21"/>
        <v>16</v>
      </c>
      <c r="G481" s="1">
        <f t="shared" si="22"/>
        <v>0.95350241274286063</v>
      </c>
      <c r="H481" s="53">
        <f t="shared" si="23"/>
        <v>11.079000000000001</v>
      </c>
      <c r="I481" s="1"/>
      <c r="J481" s="50"/>
      <c r="K481" s="1"/>
      <c r="L481" s="1"/>
      <c r="M481" s="1"/>
      <c r="N481" s="57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>
      <c r="A482" s="1">
        <v>2457167.9045299999</v>
      </c>
      <c r="B482" s="1" t="s">
        <v>14</v>
      </c>
      <c r="C482" s="1">
        <v>11.108000000000001</v>
      </c>
      <c r="D482" s="1"/>
      <c r="E482" s="1"/>
      <c r="F482" s="1">
        <f t="shared" si="21"/>
        <v>16</v>
      </c>
      <c r="G482" s="1">
        <f t="shared" si="22"/>
        <v>0.95702100023417813</v>
      </c>
      <c r="H482" s="53">
        <f t="shared" si="23"/>
        <v>11.108000000000001</v>
      </c>
      <c r="I482" s="1"/>
      <c r="J482" s="50"/>
      <c r="K482" s="1"/>
      <c r="L482" s="1"/>
      <c r="M482" s="1"/>
      <c r="N482" s="57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>
      <c r="A483" s="1">
        <v>2457170.8961499999</v>
      </c>
      <c r="B483" s="1" t="s">
        <v>15</v>
      </c>
      <c r="C483" s="1">
        <v>11.119</v>
      </c>
      <c r="D483" s="1"/>
      <c r="E483" s="1"/>
      <c r="F483" s="1">
        <f t="shared" si="21"/>
        <v>16</v>
      </c>
      <c r="G483" s="1">
        <f t="shared" si="22"/>
        <v>0.96052488873263897</v>
      </c>
      <c r="H483" s="53">
        <f t="shared" si="23"/>
        <v>11.119</v>
      </c>
      <c r="I483" s="1"/>
      <c r="J483" s="50"/>
      <c r="K483" s="1"/>
      <c r="L483" s="1"/>
      <c r="M483" s="1"/>
      <c r="N483" s="57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>
      <c r="A484" s="1">
        <v>2457181.6661899998</v>
      </c>
      <c r="B484" s="1" t="s">
        <v>53</v>
      </c>
      <c r="C484" s="1">
        <v>11.045999999999999</v>
      </c>
      <c r="D484" s="1"/>
      <c r="E484" s="1"/>
      <c r="F484" s="1">
        <f t="shared" si="21"/>
        <v>16</v>
      </c>
      <c r="G484" s="1">
        <f t="shared" si="22"/>
        <v>0.97313913094376403</v>
      </c>
      <c r="H484" s="53">
        <f t="shared" si="23"/>
        <v>11.045999999999999</v>
      </c>
      <c r="I484" s="1"/>
      <c r="J484" s="50"/>
      <c r="K484" s="1"/>
      <c r="L484" s="1"/>
      <c r="M484" s="1"/>
      <c r="N484" s="57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>
      <c r="A485" s="1">
        <v>2457219.4429000001</v>
      </c>
      <c r="B485" s="1" t="s">
        <v>54</v>
      </c>
      <c r="C485" s="1">
        <v>11.12</v>
      </c>
      <c r="D485" s="1"/>
      <c r="E485" s="1"/>
      <c r="F485" s="1">
        <f t="shared" si="21"/>
        <v>17</v>
      </c>
      <c r="G485" s="1">
        <f t="shared" si="22"/>
        <v>1.7384516280323226E-2</v>
      </c>
      <c r="H485" s="54">
        <f t="shared" si="23"/>
        <v>11.12</v>
      </c>
      <c r="I485" s="1"/>
      <c r="J485" s="50"/>
      <c r="K485" s="1"/>
      <c r="L485" s="1"/>
      <c r="M485" s="1"/>
      <c r="N485" s="57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>
      <c r="A486" s="1">
        <v>2457262.4632600001</v>
      </c>
      <c r="B486" s="1" t="s">
        <v>55</v>
      </c>
      <c r="C486" s="1">
        <v>11.237</v>
      </c>
      <c r="D486" s="1"/>
      <c r="E486" s="1"/>
      <c r="F486" s="1">
        <f t="shared" si="21"/>
        <v>17</v>
      </c>
      <c r="G486" s="1">
        <f t="shared" si="22"/>
        <v>6.7771445303474565E-2</v>
      </c>
      <c r="H486" s="54">
        <f t="shared" si="23"/>
        <v>11.237</v>
      </c>
      <c r="I486" s="1"/>
      <c r="J486" s="50"/>
      <c r="K486" s="1"/>
      <c r="L486" s="1"/>
      <c r="M486" s="1"/>
      <c r="N486" s="57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>
      <c r="A487" s="1">
        <v>2457271.4830700001</v>
      </c>
      <c r="B487" s="1" t="s">
        <v>93</v>
      </c>
      <c r="C487" s="1">
        <v>11.347</v>
      </c>
      <c r="D487" s="1"/>
      <c r="E487" s="1"/>
      <c r="F487" s="1">
        <f t="shared" si="21"/>
        <v>17</v>
      </c>
      <c r="G487" s="1">
        <f t="shared" si="22"/>
        <v>7.8335757788796201E-2</v>
      </c>
      <c r="H487" s="54">
        <f t="shared" si="23"/>
        <v>11.347</v>
      </c>
      <c r="I487" s="1"/>
      <c r="J487" s="50"/>
      <c r="K487" s="1"/>
      <c r="L487" s="1"/>
      <c r="M487" s="1"/>
      <c r="N487" s="57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>
      <c r="A488" s="1">
        <v>2457275.3793199998</v>
      </c>
      <c r="B488" s="1" t="s">
        <v>94</v>
      </c>
      <c r="C488" s="1">
        <v>11.271000000000001</v>
      </c>
      <c r="D488" s="1"/>
      <c r="E488" s="1"/>
      <c r="F488" s="1">
        <f t="shared" si="21"/>
        <v>17</v>
      </c>
      <c r="G488" s="1">
        <f t="shared" si="22"/>
        <v>8.2899180135669326E-2</v>
      </c>
      <c r="H488" s="54">
        <f t="shared" si="23"/>
        <v>11.271000000000001</v>
      </c>
      <c r="I488" s="1"/>
      <c r="J488" s="50"/>
      <c r="K488" s="1"/>
      <c r="L488" s="1"/>
      <c r="M488" s="1"/>
      <c r="N488" s="57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>
      <c r="A489" s="1">
        <v>2457290.3522000001</v>
      </c>
      <c r="B489" s="1" t="s">
        <v>56</v>
      </c>
      <c r="C489" s="1">
        <v>11.266</v>
      </c>
      <c r="D489" s="1"/>
      <c r="E489" s="1"/>
      <c r="F489" s="1">
        <f t="shared" si="21"/>
        <v>17</v>
      </c>
      <c r="G489" s="1">
        <f t="shared" si="22"/>
        <v>0.10043593347397817</v>
      </c>
      <c r="H489" s="54">
        <f t="shared" si="23"/>
        <v>11.266</v>
      </c>
      <c r="I489" s="1"/>
      <c r="J489" s="50"/>
      <c r="K489" s="1"/>
      <c r="L489" s="1"/>
      <c r="M489" s="1"/>
      <c r="N489" s="57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>
      <c r="A490" s="1">
        <v>2457295.3584199999</v>
      </c>
      <c r="B490" s="1" t="s">
        <v>95</v>
      </c>
      <c r="C490" s="1">
        <v>11.358000000000001</v>
      </c>
      <c r="D490" s="1"/>
      <c r="E490" s="1"/>
      <c r="F490" s="1">
        <f t="shared" si="21"/>
        <v>17</v>
      </c>
      <c r="G490" s="1">
        <f t="shared" si="22"/>
        <v>0.10629939095800722</v>
      </c>
      <c r="H490" s="54">
        <f t="shared" si="23"/>
        <v>11.358000000000001</v>
      </c>
      <c r="I490" s="1"/>
      <c r="J490" s="50"/>
      <c r="K490" s="1"/>
      <c r="L490" s="1"/>
      <c r="M490" s="1"/>
      <c r="N490" s="57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>
      <c r="A491" s="1">
        <v>2457296.9286400001</v>
      </c>
      <c r="B491" s="1" t="s">
        <v>96</v>
      </c>
      <c r="C491" s="1">
        <v>11.332000000000001</v>
      </c>
      <c r="D491" s="1"/>
      <c r="E491" s="1"/>
      <c r="F491" s="1">
        <f t="shared" si="21"/>
        <v>17</v>
      </c>
      <c r="G491" s="1">
        <f t="shared" si="22"/>
        <v>0.10813848676511739</v>
      </c>
      <c r="H491" s="54">
        <f t="shared" si="23"/>
        <v>11.332000000000001</v>
      </c>
      <c r="I491" s="1"/>
      <c r="J491" s="50"/>
      <c r="K491" s="1"/>
      <c r="L491" s="1"/>
      <c r="M491" s="1"/>
      <c r="N491" s="57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>
      <c r="A492" s="1">
        <v>2457298.4251000001</v>
      </c>
      <c r="B492" s="1" t="s">
        <v>97</v>
      </c>
      <c r="C492" s="1">
        <v>11.317</v>
      </c>
      <c r="D492" s="1"/>
      <c r="E492" s="1"/>
      <c r="F492" s="1">
        <f t="shared" si="21"/>
        <v>17</v>
      </c>
      <c r="G492" s="1">
        <f t="shared" si="22"/>
        <v>0.1098911923168302</v>
      </c>
      <c r="H492" s="54">
        <f t="shared" si="23"/>
        <v>11.317</v>
      </c>
      <c r="I492" s="1"/>
      <c r="J492" s="50"/>
      <c r="K492" s="1"/>
      <c r="L492" s="1"/>
      <c r="M492" s="1"/>
      <c r="N492" s="57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>
      <c r="A493" s="1">
        <v>2457303.39708</v>
      </c>
      <c r="B493" s="1" t="s">
        <v>98</v>
      </c>
      <c r="C493" s="1">
        <v>11.298999999999999</v>
      </c>
      <c r="D493" s="1"/>
      <c r="E493" s="1"/>
      <c r="F493" s="1">
        <f t="shared" si="21"/>
        <v>17</v>
      </c>
      <c r="G493" s="1">
        <f t="shared" si="22"/>
        <v>0.11571454673228487</v>
      </c>
      <c r="H493" s="54">
        <f t="shared" si="23"/>
        <v>11.298999999999999</v>
      </c>
      <c r="I493" s="1"/>
      <c r="J493" s="50"/>
      <c r="K493" s="1"/>
      <c r="L493" s="1"/>
      <c r="M493" s="1"/>
      <c r="N493" s="57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>
      <c r="A494" s="1">
        <v>2457308.4416</v>
      </c>
      <c r="B494" s="1" t="s">
        <v>57</v>
      </c>
      <c r="C494" s="1">
        <v>11.257</v>
      </c>
      <c r="D494" s="1"/>
      <c r="E494" s="1"/>
      <c r="F494" s="1">
        <f t="shared" si="21"/>
        <v>17</v>
      </c>
      <c r="G494" s="1">
        <f t="shared" si="22"/>
        <v>0.12162286249709808</v>
      </c>
      <c r="H494" s="54">
        <f t="shared" si="23"/>
        <v>11.257</v>
      </c>
      <c r="I494" s="1"/>
      <c r="J494" s="50"/>
      <c r="K494" s="1"/>
      <c r="L494" s="1"/>
      <c r="M494" s="1"/>
      <c r="N494" s="57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>
      <c r="A495" s="1">
        <v>2457313.4907</v>
      </c>
      <c r="B495" s="1" t="s">
        <v>58</v>
      </c>
      <c r="C495" s="1">
        <v>11.225</v>
      </c>
      <c r="D495" s="1"/>
      <c r="E495" s="1"/>
      <c r="F495" s="1">
        <f t="shared" si="21"/>
        <v>17</v>
      </c>
      <c r="G495" s="1">
        <f t="shared" si="22"/>
        <v>0.12753654251577373</v>
      </c>
      <c r="H495" s="54">
        <f t="shared" si="23"/>
        <v>11.225</v>
      </c>
      <c r="I495" s="1"/>
      <c r="J495" s="50"/>
      <c r="K495" s="1"/>
      <c r="L495" s="1"/>
      <c r="M495" s="1"/>
      <c r="N495" s="57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>
      <c r="A496" s="1">
        <v>2457326.9504300002</v>
      </c>
      <c r="B496" s="1" t="s">
        <v>87</v>
      </c>
      <c r="C496" s="1">
        <v>11.24</v>
      </c>
      <c r="D496" s="1"/>
      <c r="E496" s="1"/>
      <c r="F496" s="1">
        <f t="shared" si="21"/>
        <v>17</v>
      </c>
      <c r="G496" s="1">
        <f t="shared" si="22"/>
        <v>0.14330104239892449</v>
      </c>
      <c r="H496" s="54">
        <f t="shared" si="23"/>
        <v>11.24</v>
      </c>
      <c r="I496" s="1"/>
      <c r="J496" s="50"/>
      <c r="K496" s="1"/>
      <c r="L496" s="1"/>
      <c r="M496" s="1"/>
      <c r="N496" s="57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>
      <c r="A497" s="1">
        <v>2457338.4763799999</v>
      </c>
      <c r="B497" s="1" t="s">
        <v>88</v>
      </c>
      <c r="C497" s="1">
        <v>11.06</v>
      </c>
      <c r="D497" s="1"/>
      <c r="E497" s="1"/>
      <c r="F497" s="1">
        <f t="shared" si="21"/>
        <v>17</v>
      </c>
      <c r="G497" s="1">
        <f t="shared" si="22"/>
        <v>0.15680063246649212</v>
      </c>
      <c r="H497" s="54">
        <f t="shared" si="23"/>
        <v>11.06</v>
      </c>
      <c r="I497" s="1"/>
      <c r="J497" s="50"/>
      <c r="K497" s="1"/>
      <c r="L497" s="1"/>
      <c r="M497" s="1"/>
      <c r="N497" s="57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>
      <c r="A498" s="1">
        <v>2457343.47113</v>
      </c>
      <c r="B498" s="1" t="s">
        <v>89</v>
      </c>
      <c r="C498" s="1">
        <v>11.009</v>
      </c>
      <c r="D498" s="1"/>
      <c r="E498" s="1"/>
      <c r="F498" s="1">
        <f t="shared" si="21"/>
        <v>17</v>
      </c>
      <c r="G498" s="1">
        <f t="shared" si="22"/>
        <v>0.16265065589126593</v>
      </c>
      <c r="H498" s="54">
        <f t="shared" si="23"/>
        <v>11.009</v>
      </c>
      <c r="I498" s="1"/>
      <c r="J498" s="50"/>
      <c r="K498" s="1"/>
      <c r="L498" s="1"/>
      <c r="M498" s="1"/>
      <c r="N498" s="57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>
      <c r="A499" s="1">
        <v>2457358.54049</v>
      </c>
      <c r="B499" s="1" t="s">
        <v>90</v>
      </c>
      <c r="C499" s="1">
        <v>10.95</v>
      </c>
      <c r="D499" s="1"/>
      <c r="E499" s="1"/>
      <c r="F499" s="1">
        <f t="shared" si="21"/>
        <v>17</v>
      </c>
      <c r="G499" s="1">
        <f t="shared" si="22"/>
        <v>0.18030040993211927</v>
      </c>
      <c r="H499" s="54">
        <f t="shared" si="23"/>
        <v>10.95</v>
      </c>
      <c r="I499" s="1"/>
      <c r="J499" s="50"/>
      <c r="K499" s="1"/>
      <c r="L499" s="1"/>
      <c r="M499" s="1"/>
      <c r="N499" s="57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>
      <c r="A500" s="1">
        <v>2457368.4715399998</v>
      </c>
      <c r="B500" s="1" t="s">
        <v>91</v>
      </c>
      <c r="C500" s="1">
        <v>10.896000000000001</v>
      </c>
      <c r="D500" s="1"/>
      <c r="E500" s="1"/>
      <c r="F500" s="1">
        <f t="shared" si="21"/>
        <v>17</v>
      </c>
      <c r="G500" s="1">
        <f t="shared" si="22"/>
        <v>0.19193199812582051</v>
      </c>
      <c r="H500" s="54">
        <f t="shared" si="23"/>
        <v>10.896000000000001</v>
      </c>
      <c r="I500" s="1"/>
      <c r="J500" s="50"/>
      <c r="K500" s="1"/>
      <c r="L500" s="1"/>
      <c r="M500" s="1"/>
      <c r="N500" s="57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>
      <c r="A501" s="1">
        <v>2457374.4707599999</v>
      </c>
      <c r="B501" s="1" t="s">
        <v>92</v>
      </c>
      <c r="C501" s="1">
        <v>10.878</v>
      </c>
      <c r="D501" s="1"/>
      <c r="E501" s="1"/>
      <c r="F501" s="1">
        <f t="shared" si="21"/>
        <v>17</v>
      </c>
      <c r="G501" s="1">
        <f t="shared" si="22"/>
        <v>0.19895849144991828</v>
      </c>
      <c r="H501" s="54">
        <f t="shared" si="23"/>
        <v>10.878</v>
      </c>
      <c r="I501" s="1"/>
      <c r="J501" s="50"/>
      <c r="K501" s="1"/>
      <c r="L501" s="1"/>
      <c r="M501" s="1"/>
      <c r="N501" s="57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>
      <c r="A502" s="1">
        <v>2457385.4716699999</v>
      </c>
      <c r="B502" s="1" t="s">
        <v>99</v>
      </c>
      <c r="C502" s="1">
        <v>10.78</v>
      </c>
      <c r="D502" s="1"/>
      <c r="E502" s="1"/>
      <c r="F502" s="1">
        <f t="shared" si="21"/>
        <v>17</v>
      </c>
      <c r="G502" s="1">
        <f t="shared" si="22"/>
        <v>0.211843136565804</v>
      </c>
      <c r="H502" s="54">
        <f t="shared" si="23"/>
        <v>10.78</v>
      </c>
      <c r="I502" s="1"/>
      <c r="J502" s="50"/>
      <c r="K502" s="1"/>
      <c r="L502" s="1"/>
      <c r="M502" s="1"/>
      <c r="N502" s="57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>
      <c r="A503" s="1">
        <v>2457426.9734899998</v>
      </c>
      <c r="B503" s="1" t="s">
        <v>100</v>
      </c>
      <c r="C503" s="1">
        <v>10.71</v>
      </c>
      <c r="D503" s="1"/>
      <c r="E503" s="1"/>
      <c r="F503" s="1">
        <f t="shared" si="21"/>
        <v>17</v>
      </c>
      <c r="G503" s="1">
        <f t="shared" si="22"/>
        <v>0.26045149917986876</v>
      </c>
      <c r="H503" s="54">
        <f t="shared" si="23"/>
        <v>10.71</v>
      </c>
      <c r="I503" s="1"/>
      <c r="J503" s="50"/>
      <c r="K503" s="1"/>
      <c r="L503" s="1"/>
      <c r="M503" s="1"/>
      <c r="N503" s="57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>
      <c r="A504" s="1">
        <v>2457437.9674</v>
      </c>
      <c r="B504" s="1" t="s">
        <v>101</v>
      </c>
      <c r="C504" s="1">
        <v>10.711</v>
      </c>
      <c r="D504" s="1"/>
      <c r="E504" s="1"/>
      <c r="F504" s="1">
        <f t="shared" si="21"/>
        <v>17</v>
      </c>
      <c r="G504" s="1">
        <f t="shared" si="22"/>
        <v>0.27332794565467822</v>
      </c>
      <c r="H504" s="54">
        <f t="shared" si="23"/>
        <v>10.711</v>
      </c>
      <c r="I504" s="1"/>
      <c r="J504" s="50"/>
      <c r="K504" s="1"/>
      <c r="L504" s="1"/>
      <c r="M504" s="1"/>
      <c r="N504" s="57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>
      <c r="A505" s="1">
        <v>2457450.9626699998</v>
      </c>
      <c r="B505" s="1" t="s">
        <v>103</v>
      </c>
      <c r="C505" s="1">
        <v>10.654</v>
      </c>
      <c r="D505" s="1"/>
      <c r="E505" s="1"/>
      <c r="F505" s="1">
        <f t="shared" si="21"/>
        <v>17</v>
      </c>
      <c r="G505" s="1">
        <f t="shared" si="22"/>
        <v>0.28854845397025741</v>
      </c>
      <c r="H505" s="54">
        <f t="shared" si="23"/>
        <v>10.654</v>
      </c>
      <c r="I505" s="1"/>
      <c r="J505" s="50"/>
      <c r="K505" s="1"/>
      <c r="L505" s="1"/>
      <c r="M505" s="1"/>
      <c r="N505" s="57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>
      <c r="A506" s="1">
        <v>2457453.9561399999</v>
      </c>
      <c r="B506" s="1" t="s">
        <v>104</v>
      </c>
      <c r="C506" s="1">
        <v>10.618</v>
      </c>
      <c r="D506" s="1"/>
      <c r="E506" s="1"/>
      <c r="F506" s="1">
        <f t="shared" si="21"/>
        <v>17</v>
      </c>
      <c r="G506" s="1">
        <f t="shared" si="22"/>
        <v>0.29205450925264387</v>
      </c>
      <c r="H506" s="54">
        <f t="shared" si="23"/>
        <v>10.618</v>
      </c>
      <c r="I506" s="1"/>
      <c r="J506" s="50"/>
      <c r="K506" s="1"/>
      <c r="L506" s="1"/>
      <c r="M506" s="1"/>
      <c r="N506" s="57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>
      <c r="A507" s="1">
        <v>2457459.4532599999</v>
      </c>
      <c r="B507" s="1" t="s">
        <v>105</v>
      </c>
      <c r="C507" s="1">
        <v>10.6265</v>
      </c>
      <c r="D507" s="1"/>
      <c r="E507" s="1"/>
      <c r="F507" s="1">
        <f t="shared" si="21"/>
        <v>17</v>
      </c>
      <c r="G507" s="1">
        <f t="shared" si="22"/>
        <v>0.29849292574357378</v>
      </c>
      <c r="H507" s="54">
        <f t="shared" si="23"/>
        <v>10.6265</v>
      </c>
      <c r="I507" s="1"/>
      <c r="J507" s="50"/>
      <c r="K507" s="1"/>
      <c r="L507" s="1"/>
      <c r="M507" s="1"/>
      <c r="N507" s="57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>
      <c r="A508" s="1">
        <v>2457462.9566700002</v>
      </c>
      <c r="B508" s="1" t="s">
        <v>106</v>
      </c>
      <c r="C508" s="1">
        <v>10.641999999999999</v>
      </c>
      <c r="D508" s="1"/>
      <c r="E508" s="1"/>
      <c r="F508" s="1">
        <f t="shared" si="21"/>
        <v>17</v>
      </c>
      <c r="G508" s="1">
        <f t="shared" si="22"/>
        <v>0.30259624033757149</v>
      </c>
      <c r="H508" s="54">
        <f t="shared" si="23"/>
        <v>10.641999999999999</v>
      </c>
      <c r="I508" s="1"/>
      <c r="J508" s="50"/>
      <c r="K508" s="1"/>
      <c r="L508" s="1"/>
      <c r="M508" s="1"/>
      <c r="N508" s="57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>
      <c r="A509" s="1">
        <v>2457472.2870299998</v>
      </c>
      <c r="B509" s="1" t="s">
        <v>107</v>
      </c>
      <c r="C509" s="1">
        <v>10.695</v>
      </c>
      <c r="D509" s="1"/>
      <c r="E509" s="1"/>
      <c r="F509" s="1">
        <f t="shared" si="21"/>
        <v>17</v>
      </c>
      <c r="G509" s="1">
        <f t="shared" si="22"/>
        <v>0.31352427969052954</v>
      </c>
      <c r="H509" s="54">
        <f t="shared" si="23"/>
        <v>10.695</v>
      </c>
      <c r="I509" s="1"/>
      <c r="J509" s="50"/>
      <c r="K509" s="1"/>
      <c r="L509" s="1"/>
      <c r="M509" s="1"/>
      <c r="N509" s="57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>
      <c r="A510" s="1">
        <v>2457479.9353399999</v>
      </c>
      <c r="B510" s="1" t="s">
        <v>109</v>
      </c>
      <c r="C510" s="1">
        <v>10.692</v>
      </c>
      <c r="D510" s="1"/>
      <c r="E510" s="1"/>
      <c r="F510" s="1">
        <f t="shared" si="21"/>
        <v>17</v>
      </c>
      <c r="G510" s="1">
        <f t="shared" si="22"/>
        <v>0.32248224408509074</v>
      </c>
      <c r="H510" s="54">
        <f t="shared" si="23"/>
        <v>10.692</v>
      </c>
      <c r="I510" s="1"/>
      <c r="J510" s="50"/>
      <c r="K510" s="1"/>
      <c r="L510" s="1"/>
      <c r="M510" s="1"/>
      <c r="N510" s="57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>
      <c r="A511" s="1">
        <v>2457487.9261699999</v>
      </c>
      <c r="B511" s="1" t="s">
        <v>110</v>
      </c>
      <c r="C511" s="1">
        <v>10.686999999999999</v>
      </c>
      <c r="D511" s="1"/>
      <c r="E511" s="1"/>
      <c r="F511" s="1">
        <f t="shared" si="21"/>
        <v>17</v>
      </c>
      <c r="G511" s="1">
        <f t="shared" si="22"/>
        <v>0.33184137971407424</v>
      </c>
      <c r="H511" s="54">
        <f t="shared" si="23"/>
        <v>10.686999999999999</v>
      </c>
      <c r="I511" s="1"/>
      <c r="J511" s="50"/>
      <c r="K511" s="1"/>
      <c r="L511" s="1"/>
      <c r="M511" s="1"/>
      <c r="N511" s="57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>
      <c r="A512" s="1">
        <v>2457490.9309700001</v>
      </c>
      <c r="B512" s="1" t="s">
        <v>111</v>
      </c>
      <c r="C512" s="1">
        <v>10.656000000000001</v>
      </c>
      <c r="D512" s="1"/>
      <c r="E512" s="1"/>
      <c r="F512" s="1">
        <f t="shared" ref="F512:F574" si="24">+INT((A512-JD0)/P)</f>
        <v>17</v>
      </c>
      <c r="G512" s="1">
        <f t="shared" ref="G512:G574" si="25">+((A512-JD0)/P)-INT((A512-JD0)/P)</f>
        <v>0.33536070508327853</v>
      </c>
      <c r="H512" s="54">
        <f t="shared" si="23"/>
        <v>10.656000000000001</v>
      </c>
      <c r="I512" s="1"/>
      <c r="J512" s="50"/>
      <c r="K512" s="1"/>
      <c r="L512" s="1"/>
      <c r="M512" s="1"/>
      <c r="N512" s="57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>
      <c r="A513" s="1">
        <v>2457502.91457</v>
      </c>
      <c r="B513" s="1" t="s">
        <v>112</v>
      </c>
      <c r="C513" s="1">
        <v>10.669</v>
      </c>
      <c r="D513" s="1"/>
      <c r="E513" s="1"/>
      <c r="F513" s="1">
        <f t="shared" si="24"/>
        <v>17</v>
      </c>
      <c r="G513" s="1">
        <f t="shared" si="25"/>
        <v>0.34939631061141085</v>
      </c>
      <c r="H513" s="54">
        <f t="shared" ref="H513:H574" si="26">+C513</f>
        <v>10.669</v>
      </c>
      <c r="I513" s="1"/>
      <c r="J513" s="50"/>
      <c r="K513" s="1"/>
      <c r="L513" s="1"/>
      <c r="M513" s="1"/>
      <c r="N513" s="57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>
      <c r="A514" s="1">
        <v>2457505.9141799998</v>
      </c>
      <c r="B514" s="1" t="s">
        <v>113</v>
      </c>
      <c r="C514" s="1">
        <v>10.653</v>
      </c>
      <c r="D514" s="1"/>
      <c r="E514" s="1"/>
      <c r="F514" s="1">
        <f t="shared" si="24"/>
        <v>17</v>
      </c>
      <c r="G514" s="1">
        <f t="shared" si="25"/>
        <v>0.35290955727318618</v>
      </c>
      <c r="H514" s="54">
        <f t="shared" si="26"/>
        <v>10.653</v>
      </c>
      <c r="I514" s="1"/>
      <c r="J514" s="50"/>
      <c r="K514" s="1"/>
      <c r="L514" s="1"/>
      <c r="M514" s="1"/>
      <c r="N514" s="57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>
      <c r="A515" s="1">
        <v>2457514.9073100002</v>
      </c>
      <c r="B515" s="1" t="s">
        <v>114</v>
      </c>
      <c r="C515" s="1">
        <v>10.7</v>
      </c>
      <c r="D515" s="1"/>
      <c r="E515" s="1"/>
      <c r="F515" s="1">
        <f t="shared" si="24"/>
        <v>17</v>
      </c>
      <c r="G515" s="1">
        <f t="shared" si="25"/>
        <v>0.36344262122295135</v>
      </c>
      <c r="H515" s="54">
        <f t="shared" si="26"/>
        <v>10.7</v>
      </c>
      <c r="I515" s="1"/>
      <c r="J515" s="50"/>
      <c r="K515" s="1"/>
      <c r="L515" s="1"/>
      <c r="M515" s="1"/>
      <c r="N515" s="57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>
      <c r="A516" s="1">
        <v>2457517.9140900001</v>
      </c>
      <c r="B516" s="1" t="s">
        <v>115</v>
      </c>
      <c r="C516" s="1">
        <v>10.721</v>
      </c>
      <c r="D516" s="1"/>
      <c r="E516" s="1"/>
      <c r="F516" s="1">
        <f t="shared" si="24"/>
        <v>17</v>
      </c>
      <c r="G516" s="1">
        <f t="shared" si="25"/>
        <v>0.36696426563608853</v>
      </c>
      <c r="H516" s="54">
        <f t="shared" si="26"/>
        <v>10.721</v>
      </c>
      <c r="I516" s="1"/>
      <c r="J516" s="50"/>
      <c r="K516" s="1"/>
      <c r="L516" s="1"/>
      <c r="M516" s="1"/>
      <c r="N516" s="57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>
      <c r="A517" s="1">
        <v>2457528.9009799999</v>
      </c>
      <c r="B517" s="1" t="s">
        <v>116</v>
      </c>
      <c r="C517" s="1">
        <v>10.766999999999999</v>
      </c>
      <c r="D517" s="1"/>
      <c r="E517" s="1"/>
      <c r="F517" s="1">
        <f t="shared" si="24"/>
        <v>17</v>
      </c>
      <c r="G517" s="1">
        <f t="shared" si="25"/>
        <v>0.37983249004441078</v>
      </c>
      <c r="H517" s="54">
        <f t="shared" si="26"/>
        <v>10.766999999999999</v>
      </c>
      <c r="I517" s="1"/>
      <c r="J517" s="50"/>
      <c r="K517" s="1"/>
      <c r="L517" s="1"/>
      <c r="M517" s="1"/>
      <c r="N517" s="57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>
      <c r="A518" s="1">
        <v>2457532.9008900002</v>
      </c>
      <c r="B518" s="1" t="s">
        <v>117</v>
      </c>
      <c r="C518" s="1">
        <v>10.769</v>
      </c>
      <c r="D518" s="1"/>
      <c r="E518" s="1"/>
      <c r="F518" s="1">
        <f t="shared" si="24"/>
        <v>17</v>
      </c>
      <c r="G518" s="1">
        <f t="shared" si="25"/>
        <v>0.38451732255817106</v>
      </c>
      <c r="H518" s="54">
        <f t="shared" si="26"/>
        <v>10.769</v>
      </c>
      <c r="I518" s="1"/>
      <c r="J518" s="50"/>
      <c r="K518" s="1"/>
      <c r="L518" s="1"/>
      <c r="M518" s="1"/>
      <c r="N518" s="57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>
      <c r="A519" s="1">
        <v>2457561.2622799999</v>
      </c>
      <c r="B519" s="1" t="s">
        <v>118</v>
      </c>
      <c r="C519" s="1">
        <v>10.683999999999999</v>
      </c>
      <c r="D519" s="1"/>
      <c r="E519" s="1"/>
      <c r="F519" s="1">
        <f t="shared" si="24"/>
        <v>17</v>
      </c>
      <c r="G519" s="1">
        <f t="shared" si="25"/>
        <v>0.41773516045901715</v>
      </c>
      <c r="H519" s="54">
        <f t="shared" si="26"/>
        <v>10.683999999999999</v>
      </c>
      <c r="I519" s="1"/>
      <c r="J519" s="50"/>
      <c r="K519" s="1"/>
      <c r="L519" s="1"/>
      <c r="M519" s="1"/>
      <c r="N519" s="57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>
      <c r="A520" s="1">
        <v>2457574.1955599999</v>
      </c>
      <c r="B520" s="1" t="s">
        <v>119</v>
      </c>
      <c r="C520" s="1">
        <v>10.689</v>
      </c>
      <c r="D520" s="1"/>
      <c r="E520" s="1"/>
      <c r="F520" s="1">
        <f t="shared" si="24"/>
        <v>17</v>
      </c>
      <c r="G520" s="1">
        <f t="shared" si="25"/>
        <v>0.43288306394929421</v>
      </c>
      <c r="H520" s="54">
        <f t="shared" si="26"/>
        <v>10.689</v>
      </c>
      <c r="I520" s="1"/>
      <c r="J520" s="50"/>
      <c r="K520" s="1"/>
      <c r="L520" s="1"/>
      <c r="M520" s="1"/>
      <c r="N520" s="57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>
      <c r="A521" s="1">
        <v>2457576.9032899998</v>
      </c>
      <c r="B521" s="1" t="s">
        <v>120</v>
      </c>
      <c r="C521" s="1">
        <v>10.701000000000001</v>
      </c>
      <c r="D521" s="1"/>
      <c r="E521" s="1"/>
      <c r="F521" s="1">
        <f t="shared" si="24"/>
        <v>17</v>
      </c>
      <c r="G521" s="1">
        <f t="shared" si="25"/>
        <v>0.43605445069081128</v>
      </c>
      <c r="H521" s="54">
        <f t="shared" si="26"/>
        <v>10.701000000000001</v>
      </c>
      <c r="I521" s="1"/>
      <c r="J521" s="50"/>
      <c r="K521" s="1"/>
      <c r="L521" s="1"/>
      <c r="M521" s="1"/>
      <c r="N521" s="57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>
      <c r="A522" s="1">
        <v>2457584.3941600001</v>
      </c>
      <c r="B522" s="1" t="s">
        <v>121</v>
      </c>
      <c r="C522" s="1">
        <v>10.673249999999999</v>
      </c>
      <c r="D522" s="1"/>
      <c r="E522" s="1"/>
      <c r="F522" s="1">
        <f t="shared" si="24"/>
        <v>17</v>
      </c>
      <c r="G522" s="1">
        <f t="shared" si="25"/>
        <v>0.44482801592895527</v>
      </c>
      <c r="H522" s="54">
        <f t="shared" si="26"/>
        <v>10.673249999999999</v>
      </c>
      <c r="I522" s="1"/>
      <c r="J522" s="50"/>
      <c r="K522" s="1"/>
      <c r="L522" s="1"/>
      <c r="M522" s="1"/>
      <c r="N522" s="57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>
      <c r="A523" s="1">
        <v>2457586.9789300002</v>
      </c>
      <c r="B523" s="1" t="s">
        <v>123</v>
      </c>
      <c r="C523" s="1">
        <v>10.676570999999999</v>
      </c>
      <c r="D523" s="1"/>
      <c r="E523" s="1"/>
      <c r="F523" s="1">
        <f t="shared" si="24"/>
        <v>17</v>
      </c>
      <c r="G523" s="1">
        <f t="shared" si="25"/>
        <v>0.44785538767886734</v>
      </c>
      <c r="H523" s="54">
        <f t="shared" si="26"/>
        <v>10.676570999999999</v>
      </c>
      <c r="I523" s="1"/>
      <c r="J523" s="50"/>
      <c r="K523" s="1"/>
      <c r="L523" s="1"/>
      <c r="M523" s="1"/>
      <c r="N523" s="57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>
      <c r="A524" s="1">
        <v>2457589.4144700002</v>
      </c>
      <c r="B524" s="1" t="s">
        <v>124</v>
      </c>
      <c r="C524" s="1">
        <v>10.659750000000001</v>
      </c>
      <c r="D524" s="1"/>
      <c r="E524" s="1"/>
      <c r="F524" s="1">
        <f t="shared" si="24"/>
        <v>17</v>
      </c>
      <c r="G524" s="1">
        <f t="shared" si="25"/>
        <v>0.45070797610704361</v>
      </c>
      <c r="H524" s="54">
        <f t="shared" si="26"/>
        <v>10.659750000000001</v>
      </c>
      <c r="I524" s="1"/>
      <c r="J524" s="50"/>
      <c r="K524" s="1"/>
      <c r="L524" s="1"/>
      <c r="M524" s="1"/>
      <c r="N524" s="57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>
      <c r="A525" s="1">
        <v>2457591.9598500002</v>
      </c>
      <c r="B525" s="1" t="s">
        <v>126</v>
      </c>
      <c r="C525" s="1">
        <v>10.649832999999999</v>
      </c>
      <c r="D525" s="1"/>
      <c r="E525" s="1"/>
      <c r="F525" s="1">
        <f t="shared" si="24"/>
        <v>17</v>
      </c>
      <c r="G525" s="1">
        <f t="shared" si="25"/>
        <v>0.45368921293068354</v>
      </c>
      <c r="H525" s="54">
        <f t="shared" si="26"/>
        <v>10.649832999999999</v>
      </c>
      <c r="I525" s="1"/>
      <c r="J525" s="50"/>
      <c r="K525" s="1"/>
      <c r="L525" s="1"/>
      <c r="M525" s="1"/>
      <c r="N525" s="57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>
      <c r="A526" s="1">
        <v>2457593.89628</v>
      </c>
      <c r="B526" s="1" t="s">
        <v>127</v>
      </c>
      <c r="C526" s="1">
        <v>10.648332999999999</v>
      </c>
      <c r="D526" s="1"/>
      <c r="E526" s="1"/>
      <c r="F526" s="1">
        <f t="shared" si="24"/>
        <v>17</v>
      </c>
      <c r="G526" s="1">
        <f t="shared" si="25"/>
        <v>0.45595722651673398</v>
      </c>
      <c r="H526" s="54">
        <f t="shared" si="26"/>
        <v>10.648332999999999</v>
      </c>
      <c r="I526" s="1"/>
      <c r="J526" s="50"/>
      <c r="K526" s="1"/>
      <c r="L526" s="1"/>
      <c r="M526" s="1"/>
      <c r="N526" s="57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>
      <c r="A527" s="1">
        <v>2457599.36944</v>
      </c>
      <c r="B527" s="1" t="s">
        <v>128</v>
      </c>
      <c r="C527" s="1">
        <v>10.63</v>
      </c>
      <c r="D527" s="1"/>
      <c r="E527" s="1"/>
      <c r="F527" s="1">
        <f t="shared" si="24"/>
        <v>17</v>
      </c>
      <c r="G527" s="1">
        <f t="shared" si="25"/>
        <v>0.462367580229607</v>
      </c>
      <c r="H527" s="54">
        <f t="shared" si="26"/>
        <v>10.63</v>
      </c>
      <c r="I527" s="1"/>
      <c r="J527" s="50"/>
      <c r="K527" s="1"/>
      <c r="L527" s="1"/>
      <c r="M527" s="1"/>
      <c r="N527" s="57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>
      <c r="A528" s="1">
        <v>2457628.4424000001</v>
      </c>
      <c r="B528" s="1" t="s">
        <v>129</v>
      </c>
      <c r="C528" s="1">
        <v>10.885</v>
      </c>
      <c r="D528" s="1"/>
      <c r="E528" s="1"/>
      <c r="F528" s="1">
        <f t="shared" si="24"/>
        <v>17</v>
      </c>
      <c r="G528" s="1">
        <f t="shared" si="25"/>
        <v>0.49641883345052662</v>
      </c>
      <c r="H528" s="54">
        <f t="shared" si="26"/>
        <v>10.885</v>
      </c>
      <c r="I528" s="1"/>
      <c r="J528" s="50"/>
      <c r="K528" s="1"/>
      <c r="L528" s="1"/>
      <c r="M528" s="1"/>
      <c r="N528" s="57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>
      <c r="A529" s="1">
        <v>2457629.7466899999</v>
      </c>
      <c r="B529" s="1" t="s">
        <v>130</v>
      </c>
      <c r="C529" s="1">
        <v>10.853</v>
      </c>
      <c r="D529" s="1"/>
      <c r="E529" s="1"/>
      <c r="F529" s="1">
        <f t="shared" si="24"/>
        <v>17</v>
      </c>
      <c r="G529" s="1">
        <f t="shared" si="25"/>
        <v>0.49794646287179845</v>
      </c>
      <c r="H529" s="54">
        <f t="shared" si="26"/>
        <v>10.853</v>
      </c>
      <c r="I529" s="1"/>
      <c r="J529" s="50"/>
      <c r="K529" s="1"/>
      <c r="L529" s="1"/>
      <c r="M529" s="1"/>
      <c r="N529" s="57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>
      <c r="A530" s="1">
        <v>2457639.4268700001</v>
      </c>
      <c r="B530" s="1" t="s">
        <v>193</v>
      </c>
      <c r="C530" s="1">
        <v>10.88</v>
      </c>
      <c r="D530" s="1"/>
      <c r="E530" s="1"/>
      <c r="F530" s="1">
        <f t="shared" si="24"/>
        <v>17</v>
      </c>
      <c r="G530" s="1">
        <f t="shared" si="25"/>
        <v>0.5092842234716386</v>
      </c>
      <c r="H530" s="54">
        <f t="shared" si="26"/>
        <v>10.88</v>
      </c>
      <c r="I530" s="1"/>
      <c r="J530" s="50"/>
      <c r="K530" s="1"/>
      <c r="L530" s="1"/>
      <c r="M530" s="1"/>
      <c r="N530" s="57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>
      <c r="A531" s="1">
        <v>2457643.5163199999</v>
      </c>
      <c r="B531" s="1" t="s">
        <v>194</v>
      </c>
      <c r="C531" s="1">
        <v>10.881</v>
      </c>
      <c r="D531" s="1"/>
      <c r="E531" s="1"/>
      <c r="F531" s="1">
        <f t="shared" si="24"/>
        <v>17</v>
      </c>
      <c r="G531" s="1">
        <f t="shared" si="25"/>
        <v>0.51407392832037857</v>
      </c>
      <c r="H531" s="54">
        <f t="shared" si="26"/>
        <v>10.881</v>
      </c>
      <c r="I531" s="1"/>
      <c r="J531" s="50"/>
      <c r="K531" s="1"/>
      <c r="L531" s="1"/>
      <c r="M531" s="1"/>
      <c r="N531" s="57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>
      <c r="A532" s="1">
        <v>2457659.2638900001</v>
      </c>
      <c r="B532" s="1" t="s">
        <v>195</v>
      </c>
      <c r="C532" s="1">
        <v>10.82</v>
      </c>
      <c r="D532" s="1"/>
      <c r="E532" s="1"/>
      <c r="F532" s="1">
        <f t="shared" si="24"/>
        <v>17</v>
      </c>
      <c r="G532" s="1">
        <f t="shared" si="25"/>
        <v>0.53251802529873515</v>
      </c>
      <c r="H532" s="54">
        <f t="shared" si="26"/>
        <v>10.82</v>
      </c>
      <c r="I532" s="1"/>
      <c r="J532" s="50"/>
      <c r="K532" s="1"/>
      <c r="L532" s="1"/>
      <c r="M532" s="1"/>
      <c r="N532" s="57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>
      <c r="A533" s="1">
        <v>2457671.4892299999</v>
      </c>
      <c r="B533" s="1" t="s">
        <v>1654</v>
      </c>
      <c r="C533" s="1">
        <v>10.869</v>
      </c>
      <c r="D533" s="1"/>
      <c r="E533" s="1"/>
      <c r="F533" s="1">
        <f t="shared" si="24"/>
        <v>17</v>
      </c>
      <c r="G533" s="1">
        <f t="shared" si="25"/>
        <v>0.54683676505030476</v>
      </c>
      <c r="H533" s="54">
        <f t="shared" si="26"/>
        <v>10.869</v>
      </c>
      <c r="I533" s="1"/>
      <c r="J533" s="50"/>
      <c r="K533" s="1"/>
      <c r="L533" s="1"/>
      <c r="M533" s="1"/>
      <c r="N533" s="57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>
      <c r="A534" s="1">
        <v>2457681.0461800001</v>
      </c>
      <c r="B534" s="1" t="s">
        <v>1655</v>
      </c>
      <c r="C534" s="1">
        <v>10.911</v>
      </c>
      <c r="D534" s="1"/>
      <c r="E534" s="1"/>
      <c r="F534" s="1">
        <f t="shared" si="24"/>
        <v>17</v>
      </c>
      <c r="G534" s="1">
        <f t="shared" si="25"/>
        <v>0.55803019442499746</v>
      </c>
      <c r="H534" s="54">
        <f t="shared" si="26"/>
        <v>10.911</v>
      </c>
      <c r="I534" s="1"/>
      <c r="J534" s="50"/>
      <c r="K534" s="1"/>
      <c r="L534" s="1"/>
      <c r="M534" s="1"/>
      <c r="N534" s="57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>
      <c r="A535" s="1">
        <v>2457685.4838299998</v>
      </c>
      <c r="B535" s="1" t="s">
        <v>1656</v>
      </c>
      <c r="C535" s="1">
        <v>10.925000000000001</v>
      </c>
      <c r="D535" s="1"/>
      <c r="E535" s="1"/>
      <c r="F535" s="1">
        <f t="shared" si="24"/>
        <v>17</v>
      </c>
      <c r="G535" s="1">
        <f t="shared" si="25"/>
        <v>0.56322772311994385</v>
      </c>
      <c r="H535" s="54">
        <f t="shared" si="26"/>
        <v>10.925000000000001</v>
      </c>
      <c r="I535" s="1"/>
      <c r="J535" s="50"/>
      <c r="K535" s="1"/>
      <c r="L535" s="1"/>
      <c r="M535" s="1"/>
      <c r="N535" s="57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>
      <c r="A536" s="1">
        <v>2457695.5629400001</v>
      </c>
      <c r="B536" s="1" t="s">
        <v>1657</v>
      </c>
      <c r="C536" s="1">
        <v>10.938000000000001</v>
      </c>
      <c r="D536" s="1"/>
      <c r="E536" s="1"/>
      <c r="F536" s="1">
        <f t="shared" si="24"/>
        <v>17</v>
      </c>
      <c r="G536" s="1">
        <f t="shared" si="25"/>
        <v>0.57503272429151053</v>
      </c>
      <c r="H536" s="54">
        <f t="shared" si="26"/>
        <v>10.938000000000001</v>
      </c>
      <c r="I536" s="1"/>
      <c r="J536" s="50"/>
      <c r="K536" s="1"/>
      <c r="L536" s="1"/>
      <c r="M536" s="1"/>
      <c r="N536" s="57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>
      <c r="A537" s="1">
        <v>2457698.54287</v>
      </c>
      <c r="B537" s="1" t="s">
        <v>1658</v>
      </c>
      <c r="C537" s="1">
        <v>10.936999999999999</v>
      </c>
      <c r="D537" s="1"/>
      <c r="E537" s="1"/>
      <c r="F537" s="1">
        <f t="shared" si="24"/>
        <v>17</v>
      </c>
      <c r="G537" s="1">
        <f t="shared" si="25"/>
        <v>0.5785229210588021</v>
      </c>
      <c r="H537" s="54">
        <f t="shared" si="26"/>
        <v>10.936999999999999</v>
      </c>
      <c r="I537" s="1"/>
      <c r="J537" s="50"/>
      <c r="K537" s="1"/>
      <c r="L537" s="1"/>
      <c r="M537" s="1"/>
      <c r="N537" s="57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>
      <c r="A538" s="1">
        <v>2457708.4682900002</v>
      </c>
      <c r="B538" s="1" t="s">
        <v>1659</v>
      </c>
      <c r="C538" s="1">
        <v>10.920999999999999</v>
      </c>
      <c r="D538" s="1"/>
      <c r="E538" s="1"/>
      <c r="F538" s="1">
        <f t="shared" si="24"/>
        <v>17</v>
      </c>
      <c r="G538" s="1">
        <f t="shared" si="25"/>
        <v>0.59014791520288412</v>
      </c>
      <c r="H538" s="54">
        <f t="shared" si="26"/>
        <v>10.920999999999999</v>
      </c>
      <c r="I538" s="1"/>
      <c r="J538" s="50"/>
      <c r="K538" s="1"/>
      <c r="L538" s="1"/>
      <c r="M538" s="1"/>
      <c r="N538" s="57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>
      <c r="A539" s="1">
        <v>2457712.9673100002</v>
      </c>
      <c r="B539" s="1" t="s">
        <v>1660</v>
      </c>
      <c r="C539" s="1">
        <v>10.984</v>
      </c>
      <c r="D539" s="1"/>
      <c r="E539" s="1"/>
      <c r="F539" s="1">
        <f t="shared" si="24"/>
        <v>17</v>
      </c>
      <c r="G539" s="1">
        <f t="shared" si="25"/>
        <v>0.59541732255822311</v>
      </c>
      <c r="H539" s="54">
        <f t="shared" si="26"/>
        <v>10.984</v>
      </c>
      <c r="I539" s="1"/>
      <c r="J539" s="50"/>
      <c r="K539" s="1"/>
      <c r="L539" s="1"/>
      <c r="M539" s="1"/>
      <c r="N539" s="57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>
      <c r="A540" s="1">
        <v>2457718.4690999999</v>
      </c>
      <c r="B540" s="1" t="s">
        <v>1661</v>
      </c>
      <c r="C540" s="1">
        <v>10.978999999999999</v>
      </c>
      <c r="D540" s="1"/>
      <c r="E540" s="1"/>
      <c r="F540" s="1">
        <f t="shared" si="24"/>
        <v>17</v>
      </c>
      <c r="G540" s="1">
        <f t="shared" si="25"/>
        <v>0.60186120871383508</v>
      </c>
      <c r="H540" s="54">
        <f t="shared" si="26"/>
        <v>10.978999999999999</v>
      </c>
      <c r="I540" s="1"/>
      <c r="J540" s="50"/>
      <c r="K540" s="1"/>
      <c r="L540" s="1"/>
      <c r="M540" s="1"/>
      <c r="N540" s="57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>
      <c r="A541" s="1">
        <v>2457720.46587</v>
      </c>
      <c r="B541" s="1" t="s">
        <v>1662</v>
      </c>
      <c r="C541" s="1">
        <v>10.962</v>
      </c>
      <c r="D541" s="1"/>
      <c r="E541" s="1"/>
      <c r="F541" s="1">
        <f t="shared" si="24"/>
        <v>17</v>
      </c>
      <c r="G541" s="1">
        <f t="shared" si="25"/>
        <v>0.60419989458884515</v>
      </c>
      <c r="H541" s="54">
        <f t="shared" si="26"/>
        <v>10.962</v>
      </c>
      <c r="I541" s="1"/>
      <c r="J541" s="50"/>
      <c r="K541" s="1"/>
      <c r="L541" s="1"/>
      <c r="M541" s="1"/>
      <c r="N541" s="57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>
      <c r="A542" s="1">
        <v>2457727.47107</v>
      </c>
      <c r="B542" s="1" t="s">
        <v>1663</v>
      </c>
      <c r="C542" s="1">
        <v>10.936999999999999</v>
      </c>
      <c r="D542" s="1"/>
      <c r="E542" s="1"/>
      <c r="F542" s="1">
        <f t="shared" si="24"/>
        <v>17</v>
      </c>
      <c r="G542" s="1">
        <f t="shared" si="25"/>
        <v>0.61240462637616844</v>
      </c>
      <c r="H542" s="54">
        <f t="shared" si="26"/>
        <v>10.936999999999999</v>
      </c>
      <c r="I542" s="1"/>
      <c r="J542" s="50"/>
      <c r="K542" s="1"/>
      <c r="L542" s="1"/>
      <c r="M542" s="1"/>
      <c r="N542" s="57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>
      <c r="A543" s="1">
        <v>2457728.51737</v>
      </c>
      <c r="B543" s="1" t="s">
        <v>1664</v>
      </c>
      <c r="C543" s="1">
        <v>10.942</v>
      </c>
      <c r="D543" s="1"/>
      <c r="E543" s="1"/>
      <c r="F543" s="1">
        <f t="shared" si="24"/>
        <v>17</v>
      </c>
      <c r="G543" s="1">
        <f t="shared" si="25"/>
        <v>0.61363008901383864</v>
      </c>
      <c r="H543" s="54">
        <f t="shared" si="26"/>
        <v>10.942</v>
      </c>
      <c r="I543" s="1"/>
      <c r="J543" s="50"/>
      <c r="K543" s="1"/>
      <c r="L543" s="1"/>
      <c r="M543" s="1"/>
      <c r="N543" s="57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>
      <c r="A544" s="1">
        <v>2457738.4768699999</v>
      </c>
      <c r="B544" s="1" t="s">
        <v>1665</v>
      </c>
      <c r="C544" s="1">
        <v>10.895</v>
      </c>
      <c r="D544" s="1"/>
      <c r="E544" s="1"/>
      <c r="F544" s="1">
        <f t="shared" si="24"/>
        <v>17</v>
      </c>
      <c r="G544" s="1">
        <f t="shared" si="25"/>
        <v>0.6252949988286467</v>
      </c>
      <c r="H544" s="54">
        <f t="shared" si="26"/>
        <v>10.895</v>
      </c>
      <c r="I544" s="1"/>
      <c r="J544" s="50"/>
      <c r="K544" s="1"/>
      <c r="L544" s="1"/>
      <c r="M544" s="1"/>
      <c r="N544" s="57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>
      <c r="A545" s="1">
        <v>2457747.4718800001</v>
      </c>
      <c r="B545" s="1" t="s">
        <v>1666</v>
      </c>
      <c r="C545" s="1">
        <v>10.916</v>
      </c>
      <c r="D545" s="1"/>
      <c r="E545" s="1"/>
      <c r="F545" s="1">
        <f t="shared" si="24"/>
        <v>17</v>
      </c>
      <c r="G545" s="1">
        <f t="shared" si="25"/>
        <v>0.63583026469909143</v>
      </c>
      <c r="H545" s="54">
        <f t="shared" si="26"/>
        <v>10.916</v>
      </c>
      <c r="I545" s="1"/>
      <c r="J545" s="50"/>
      <c r="K545" s="1"/>
      <c r="L545" s="1"/>
      <c r="M545" s="1"/>
      <c r="N545" s="57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>
      <c r="A546" s="1">
        <v>2457804.9649100001</v>
      </c>
      <c r="B546" s="1" t="s">
        <v>1700</v>
      </c>
      <c r="C546" s="1">
        <v>10.837999999999999</v>
      </c>
      <c r="D546" s="1"/>
      <c r="E546" s="1"/>
      <c r="F546" s="1">
        <f t="shared" si="24"/>
        <v>17</v>
      </c>
      <c r="G546" s="1">
        <f t="shared" si="25"/>
        <v>0.70316808386050411</v>
      </c>
      <c r="H546" s="54">
        <f t="shared" si="26"/>
        <v>10.837999999999999</v>
      </c>
      <c r="I546" s="1"/>
      <c r="J546" s="50"/>
      <c r="K546" s="1"/>
      <c r="L546" s="1"/>
      <c r="M546" s="1"/>
      <c r="N546" s="57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>
      <c r="A547" s="1">
        <v>2457811.9584900001</v>
      </c>
      <c r="B547" s="1" t="s">
        <v>1701</v>
      </c>
      <c r="C547" s="1">
        <v>10.847</v>
      </c>
      <c r="D547" s="1"/>
      <c r="E547" s="1"/>
      <c r="F547" s="1">
        <f t="shared" si="24"/>
        <v>17</v>
      </c>
      <c r="G547" s="1">
        <f t="shared" si="25"/>
        <v>0.71135920590314683</v>
      </c>
      <c r="H547" s="54">
        <f t="shared" si="26"/>
        <v>10.847</v>
      </c>
      <c r="I547" s="1"/>
      <c r="J547" s="50"/>
      <c r="K547" s="1"/>
      <c r="L547" s="1"/>
      <c r="M547" s="1"/>
      <c r="N547" s="57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>
      <c r="A548" s="1">
        <v>2457830.9370900001</v>
      </c>
      <c r="B548" s="1" t="s">
        <v>1702</v>
      </c>
      <c r="C548" s="1">
        <v>10.766999999999999</v>
      </c>
      <c r="D548" s="1"/>
      <c r="E548" s="1"/>
      <c r="F548" s="1">
        <f t="shared" si="24"/>
        <v>17</v>
      </c>
      <c r="G548" s="1">
        <f t="shared" si="25"/>
        <v>0.73358759662700734</v>
      </c>
      <c r="H548" s="54">
        <f t="shared" si="26"/>
        <v>10.766999999999999</v>
      </c>
      <c r="I548" s="1"/>
      <c r="J548" s="50"/>
      <c r="K548" s="1"/>
      <c r="L548" s="1"/>
      <c r="M548" s="1"/>
      <c r="N548" s="57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>
      <c r="A549" s="1">
        <v>2457831.95493</v>
      </c>
      <c r="B549" s="1" t="s">
        <v>1703</v>
      </c>
      <c r="C549" s="1">
        <v>10.773</v>
      </c>
      <c r="D549" s="1"/>
      <c r="E549" s="1"/>
      <c r="F549" s="1">
        <f t="shared" si="24"/>
        <v>17</v>
      </c>
      <c r="G549" s="1">
        <f t="shared" si="25"/>
        <v>0.7347797259311406</v>
      </c>
      <c r="H549" s="54">
        <f t="shared" si="26"/>
        <v>10.773</v>
      </c>
      <c r="I549" s="1"/>
      <c r="J549" s="50"/>
      <c r="K549" s="1"/>
      <c r="L549" s="1"/>
      <c r="M549" s="1"/>
      <c r="N549" s="57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>
      <c r="A550" s="1">
        <v>2457838.9374799998</v>
      </c>
      <c r="B550" s="1" t="s">
        <v>1704</v>
      </c>
      <c r="C550" s="1">
        <v>10.779</v>
      </c>
      <c r="D550" s="1"/>
      <c r="E550" s="1"/>
      <c r="F550" s="1">
        <f t="shared" si="24"/>
        <v>17</v>
      </c>
      <c r="G550" s="1">
        <f t="shared" si="25"/>
        <v>0.74295792925725834</v>
      </c>
      <c r="H550" s="54">
        <f t="shared" si="26"/>
        <v>10.779</v>
      </c>
      <c r="I550" s="1"/>
      <c r="J550" s="50"/>
      <c r="K550" s="1"/>
      <c r="L550" s="1"/>
      <c r="M550" s="1"/>
      <c r="N550" s="57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>
      <c r="A551" s="31">
        <v>2457851.9301800001</v>
      </c>
      <c r="B551" s="31" t="s">
        <v>1705</v>
      </c>
      <c r="C551" s="31">
        <v>10.792999999999999</v>
      </c>
      <c r="D551" s="31"/>
      <c r="E551" s="1"/>
      <c r="F551" s="1">
        <f t="shared" si="24"/>
        <v>17</v>
      </c>
      <c r="G551" s="1">
        <f t="shared" si="25"/>
        <v>0.75817542750075262</v>
      </c>
      <c r="H551" s="54">
        <f t="shared" si="26"/>
        <v>10.792999999999999</v>
      </c>
      <c r="I551" s="1"/>
      <c r="J551" s="50"/>
      <c r="K551" s="1"/>
      <c r="L551" s="1"/>
      <c r="M551" s="1"/>
      <c r="N551" s="57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>
      <c r="A552" s="31">
        <v>2457860.9239599998</v>
      </c>
      <c r="B552" s="31" t="s">
        <v>1706</v>
      </c>
      <c r="C552" s="31">
        <v>10.802</v>
      </c>
      <c r="D552" s="31"/>
      <c r="E552" s="1"/>
      <c r="F552" s="1">
        <f t="shared" si="24"/>
        <v>17</v>
      </c>
      <c r="G552" s="1">
        <f t="shared" si="25"/>
        <v>0.76870925275218127</v>
      </c>
      <c r="H552" s="54">
        <f t="shared" si="26"/>
        <v>10.802</v>
      </c>
      <c r="I552" s="1"/>
      <c r="J552" s="50"/>
      <c r="K552" s="1"/>
      <c r="L552" s="1"/>
      <c r="M552" s="1"/>
      <c r="N552" s="57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>
      <c r="A553" s="31">
        <v>2457863.9252900002</v>
      </c>
      <c r="B553" s="31" t="s">
        <v>1707</v>
      </c>
      <c r="C553" s="31">
        <v>10.801</v>
      </c>
      <c r="D553" s="31"/>
      <c r="E553" s="1"/>
      <c r="F553" s="1">
        <f t="shared" si="24"/>
        <v>17</v>
      </c>
      <c r="G553" s="1">
        <f t="shared" si="25"/>
        <v>0.7722245139378785</v>
      </c>
      <c r="H553" s="54">
        <f t="shared" si="26"/>
        <v>10.801</v>
      </c>
      <c r="I553" s="1"/>
      <c r="J553" s="50"/>
      <c r="K553" s="1"/>
      <c r="L553" s="1"/>
      <c r="M553" s="1"/>
      <c r="N553" s="57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>
      <c r="A554" s="31">
        <v>2457870.9176599998</v>
      </c>
      <c r="B554" s="31" t="s">
        <v>1708</v>
      </c>
      <c r="C554" s="31">
        <v>10.771000000000001</v>
      </c>
      <c r="D554" s="31"/>
      <c r="E554" s="1"/>
      <c r="F554" s="1">
        <f t="shared" si="24"/>
        <v>17</v>
      </c>
      <c r="G554" s="1">
        <f t="shared" si="25"/>
        <v>0.78041421878637252</v>
      </c>
      <c r="H554" s="54">
        <f t="shared" si="26"/>
        <v>10.771000000000001</v>
      </c>
      <c r="I554" s="1"/>
      <c r="J554" s="50"/>
      <c r="K554" s="1"/>
      <c r="L554" s="1"/>
      <c r="M554" s="1"/>
      <c r="N554" s="57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>
      <c r="A555" s="31">
        <v>2457881.9073100002</v>
      </c>
      <c r="B555" s="31" t="s">
        <v>1709</v>
      </c>
      <c r="C555" s="31">
        <v>10.725</v>
      </c>
      <c r="D555" s="31"/>
      <c r="E555" s="1"/>
      <c r="F555" s="1">
        <f t="shared" si="24"/>
        <v>17</v>
      </c>
      <c r="G555" s="1">
        <f t="shared" si="25"/>
        <v>0.79328567580247977</v>
      </c>
      <c r="H555" s="54">
        <f t="shared" si="26"/>
        <v>10.725</v>
      </c>
      <c r="I555" s="1"/>
      <c r="J555" s="50"/>
      <c r="K555" s="1"/>
      <c r="L555" s="1"/>
      <c r="M555" s="1"/>
      <c r="N555" s="57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>
      <c r="A556" s="31">
        <v>2457887.90429</v>
      </c>
      <c r="B556" s="31" t="s">
        <v>1710</v>
      </c>
      <c r="C556" s="31">
        <v>10.746</v>
      </c>
      <c r="D556" s="31"/>
      <c r="E556" s="1"/>
      <c r="F556" s="1">
        <f t="shared" si="24"/>
        <v>17</v>
      </c>
      <c r="G556" s="1">
        <f t="shared" si="25"/>
        <v>0.80030954556099587</v>
      </c>
      <c r="H556" s="54">
        <f t="shared" si="26"/>
        <v>10.746</v>
      </c>
      <c r="I556" s="1"/>
      <c r="J556" s="50"/>
      <c r="K556" s="1"/>
      <c r="L556" s="1"/>
      <c r="M556" s="1"/>
      <c r="N556" s="57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>
      <c r="A557" s="31">
        <v>2457890.9032200002</v>
      </c>
      <c r="B557" s="31" t="s">
        <v>1711</v>
      </c>
      <c r="C557" s="31">
        <v>10.726000000000001</v>
      </c>
      <c r="D557" s="31"/>
      <c r="E557" s="1"/>
      <c r="F557" s="1">
        <f t="shared" si="24"/>
        <v>17</v>
      </c>
      <c r="G557" s="1">
        <f t="shared" si="25"/>
        <v>0.80382199578380309</v>
      </c>
      <c r="H557" s="54">
        <f t="shared" si="26"/>
        <v>10.726000000000001</v>
      </c>
      <c r="I557" s="1"/>
      <c r="J557" s="50"/>
      <c r="K557" s="1"/>
      <c r="L557" s="1"/>
      <c r="M557" s="1"/>
      <c r="N557" s="57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>
      <c r="A558" s="31">
        <v>2457900.67502</v>
      </c>
      <c r="B558" s="31" t="s">
        <v>1712</v>
      </c>
      <c r="C558" s="31">
        <v>10.749000000000001</v>
      </c>
      <c r="D558" s="31"/>
      <c r="E558" s="1"/>
      <c r="F558" s="1">
        <f t="shared" si="24"/>
        <v>17</v>
      </c>
      <c r="G558" s="1">
        <f t="shared" si="25"/>
        <v>0.8152670648863527</v>
      </c>
      <c r="H558" s="54">
        <f t="shared" si="26"/>
        <v>10.749000000000001</v>
      </c>
      <c r="I558" s="1"/>
      <c r="J558" s="50"/>
      <c r="K558" s="1"/>
      <c r="L558" s="1"/>
      <c r="M558" s="1"/>
      <c r="N558" s="57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>
      <c r="A559" s="1">
        <v>2457939.88674</v>
      </c>
      <c r="B559" s="1" t="s">
        <v>1713</v>
      </c>
      <c r="C559" s="1">
        <v>10.881</v>
      </c>
      <c r="D559" s="1"/>
      <c r="E559" s="1"/>
      <c r="F559" s="1">
        <f t="shared" si="24"/>
        <v>17</v>
      </c>
      <c r="G559" s="1">
        <f t="shared" si="25"/>
        <v>0.86119318341530615</v>
      </c>
      <c r="H559" s="54">
        <f t="shared" si="26"/>
        <v>10.881</v>
      </c>
      <c r="I559" s="1"/>
      <c r="J559" s="50"/>
      <c r="K559" s="1"/>
      <c r="L559" s="1"/>
      <c r="M559" s="1"/>
      <c r="N559" s="57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>
      <c r="A560" s="1">
        <v>2457940.9021800002</v>
      </c>
      <c r="B560" s="1" t="s">
        <v>1714</v>
      </c>
      <c r="C560" s="1">
        <v>10.855</v>
      </c>
      <c r="D560" s="1"/>
      <c r="E560" s="1"/>
      <c r="F560" s="1">
        <f t="shared" si="24"/>
        <v>17</v>
      </c>
      <c r="G560" s="1">
        <f t="shared" si="25"/>
        <v>0.86238250175709652</v>
      </c>
      <c r="H560" s="54">
        <f t="shared" si="26"/>
        <v>10.855</v>
      </c>
      <c r="I560" s="1"/>
      <c r="J560" s="50"/>
      <c r="K560" s="1"/>
      <c r="L560" s="1"/>
      <c r="M560" s="1"/>
      <c r="N560" s="57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7">
      <c r="A561" s="1">
        <v>2457956.9091500002</v>
      </c>
      <c r="B561" s="1" t="s">
        <v>1715</v>
      </c>
      <c r="C561" s="1">
        <v>10.911</v>
      </c>
      <c r="D561" s="1"/>
      <c r="E561" s="1"/>
      <c r="F561" s="1">
        <f t="shared" si="24"/>
        <v>17</v>
      </c>
      <c r="G561" s="1">
        <f t="shared" si="25"/>
        <v>0.88113041695970651</v>
      </c>
      <c r="H561" s="54">
        <f t="shared" si="26"/>
        <v>10.911</v>
      </c>
      <c r="I561" s="1"/>
      <c r="J561" s="50"/>
      <c r="K561" s="1"/>
      <c r="L561" s="1"/>
      <c r="M561" s="1"/>
      <c r="N561" s="57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7">
      <c r="A562" s="1">
        <v>2457972.5422700001</v>
      </c>
      <c r="B562" s="1" t="s">
        <v>1716</v>
      </c>
      <c r="C562" s="1">
        <v>10.885</v>
      </c>
      <c r="D562" s="1"/>
      <c r="E562" s="1"/>
      <c r="F562" s="1">
        <f t="shared" si="24"/>
        <v>17</v>
      </c>
      <c r="G562" s="1">
        <f t="shared" si="25"/>
        <v>0.89944046615143236</v>
      </c>
      <c r="H562" s="54">
        <f t="shared" si="26"/>
        <v>10.885</v>
      </c>
      <c r="I562" s="1"/>
      <c r="J562" s="50"/>
      <c r="K562" s="1"/>
      <c r="L562" s="1"/>
      <c r="M562" s="1"/>
      <c r="N562" s="57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7">
      <c r="A563" s="1">
        <v>2457980.5933300001</v>
      </c>
      <c r="B563" s="1" t="s">
        <v>1717</v>
      </c>
      <c r="C563" s="1">
        <v>10.884</v>
      </c>
      <c r="D563" s="1"/>
      <c r="E563" s="1"/>
      <c r="F563" s="1">
        <f t="shared" si="24"/>
        <v>17</v>
      </c>
      <c r="G563" s="1">
        <f t="shared" si="25"/>
        <v>0.90887014523314846</v>
      </c>
      <c r="H563" s="54">
        <f t="shared" si="26"/>
        <v>10.884</v>
      </c>
      <c r="I563" s="1"/>
      <c r="J563" s="50"/>
      <c r="K563" s="1"/>
      <c r="L563" s="1"/>
      <c r="M563" s="1"/>
      <c r="N563" s="57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7">
      <c r="A564" s="1">
        <v>2457996.3062499999</v>
      </c>
      <c r="B564" s="1" t="s">
        <v>1718</v>
      </c>
      <c r="C564" s="1">
        <v>11.05</v>
      </c>
      <c r="D564" s="1"/>
      <c r="E564" s="1"/>
      <c r="F564" s="1">
        <f t="shared" si="24"/>
        <v>17</v>
      </c>
      <c r="G564" s="1">
        <f t="shared" si="25"/>
        <v>0.92727365893641078</v>
      </c>
      <c r="H564" s="54">
        <f t="shared" si="26"/>
        <v>11.05</v>
      </c>
      <c r="I564" s="1"/>
      <c r="J564" s="50"/>
      <c r="K564" s="1"/>
      <c r="L564" s="1"/>
      <c r="M564" s="1"/>
      <c r="N564" s="57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7">
      <c r="A565" s="1">
        <v>2458018.0036399998</v>
      </c>
      <c r="B565" s="1" t="s">
        <v>1719</v>
      </c>
      <c r="C565" s="1">
        <v>11.185</v>
      </c>
      <c r="D565" s="1"/>
      <c r="E565" s="1"/>
      <c r="F565" s="1">
        <f t="shared" si="24"/>
        <v>17</v>
      </c>
      <c r="G565" s="1">
        <f t="shared" si="25"/>
        <v>0.95268639025506729</v>
      </c>
      <c r="H565" s="54">
        <f t="shared" si="26"/>
        <v>11.185</v>
      </c>
      <c r="I565" s="1"/>
      <c r="J565" s="50"/>
      <c r="K565" s="1"/>
      <c r="L565" s="1"/>
      <c r="M565" s="1"/>
      <c r="N565" s="57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7">
      <c r="A566" s="1">
        <v>2458029.50067</v>
      </c>
      <c r="B566" s="1" t="s">
        <v>1720</v>
      </c>
      <c r="C566" s="1">
        <v>11.153</v>
      </c>
      <c r="D566" s="1"/>
      <c r="E566" s="1"/>
      <c r="F566" s="1">
        <f t="shared" si="24"/>
        <v>17</v>
      </c>
      <c r="G566" s="1">
        <f t="shared" si="25"/>
        <v>0.96615210822204389</v>
      </c>
      <c r="H566" s="54">
        <f t="shared" si="26"/>
        <v>11.153</v>
      </c>
      <c r="I566" s="1"/>
      <c r="J566" s="50"/>
      <c r="K566" s="1"/>
      <c r="L566" s="1"/>
      <c r="M566" s="1"/>
      <c r="N566" s="57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7">
      <c r="A567" s="1">
        <v>2458041.4852499999</v>
      </c>
      <c r="B567" s="1" t="s">
        <v>1721</v>
      </c>
      <c r="C567" s="1">
        <v>11.17</v>
      </c>
      <c r="D567" s="1"/>
      <c r="E567" s="1"/>
      <c r="F567" s="1">
        <f t="shared" si="24"/>
        <v>17</v>
      </c>
      <c r="G567" s="1">
        <f t="shared" si="25"/>
        <v>0.98018886155998075</v>
      </c>
      <c r="H567" s="54">
        <f t="shared" si="26"/>
        <v>11.17</v>
      </c>
      <c r="I567" s="1"/>
      <c r="J567" s="50"/>
      <c r="K567" s="1"/>
      <c r="L567" s="1"/>
      <c r="M567" s="1"/>
      <c r="N567" s="57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7">
      <c r="A568" s="1">
        <v>2458051.47768</v>
      </c>
      <c r="B568" s="1" t="s">
        <v>1722</v>
      </c>
      <c r="C568" s="1">
        <v>11.179</v>
      </c>
      <c r="D568" s="1"/>
      <c r="E568" s="1"/>
      <c r="F568" s="1">
        <f t="shared" si="24"/>
        <v>17</v>
      </c>
      <c r="G568" s="1">
        <f t="shared" si="25"/>
        <v>0.99189234012650829</v>
      </c>
      <c r="H568" s="54">
        <f t="shared" si="26"/>
        <v>11.179</v>
      </c>
      <c r="I568" s="1"/>
      <c r="J568" s="50"/>
      <c r="K568" s="1"/>
      <c r="L568" s="1"/>
      <c r="M568" s="1"/>
      <c r="N568" s="57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7">
      <c r="A569" s="1">
        <v>2458056.3216400002</v>
      </c>
      <c r="B569" s="1" t="s">
        <v>1723</v>
      </c>
      <c r="C569" s="1">
        <v>11.170999999999999</v>
      </c>
      <c r="D569" s="1"/>
      <c r="E569" s="1"/>
      <c r="F569" s="1">
        <f t="shared" si="24"/>
        <v>17</v>
      </c>
      <c r="G569" s="1">
        <f t="shared" si="25"/>
        <v>0.9975657531040234</v>
      </c>
      <c r="H569" s="54">
        <f t="shared" si="26"/>
        <v>11.170999999999999</v>
      </c>
      <c r="I569" s="1"/>
      <c r="J569" s="50"/>
      <c r="K569" s="1"/>
      <c r="L569" s="1"/>
      <c r="M569" s="1"/>
      <c r="N569" s="57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7">
      <c r="A570" s="1">
        <v>2458065.5498299999</v>
      </c>
      <c r="B570" s="1" t="s">
        <v>1724</v>
      </c>
      <c r="C570" s="1">
        <v>11.202</v>
      </c>
      <c r="D570" s="1"/>
      <c r="E570" s="1"/>
      <c r="F570" s="1">
        <f t="shared" si="24"/>
        <v>18</v>
      </c>
      <c r="G570" s="1">
        <f t="shared" si="25"/>
        <v>8.3741274302155944E-3</v>
      </c>
      <c r="H570" s="91">
        <f t="shared" si="26"/>
        <v>11.202</v>
      </c>
      <c r="I570" s="1"/>
      <c r="J570" s="50"/>
      <c r="K570" s="1"/>
      <c r="L570" s="1"/>
      <c r="M570" s="1"/>
      <c r="N570" s="57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7">
      <c r="A571" s="1">
        <v>2458071.5268299999</v>
      </c>
      <c r="B571" s="1" t="s">
        <v>1725</v>
      </c>
      <c r="C571" s="1">
        <v>11.291</v>
      </c>
      <c r="D571" s="1"/>
      <c r="E571" s="1"/>
      <c r="F571" s="1">
        <f t="shared" si="24"/>
        <v>18</v>
      </c>
      <c r="G571" s="1">
        <f t="shared" si="25"/>
        <v>1.537459592395507E-2</v>
      </c>
      <c r="H571" s="91">
        <f t="shared" si="26"/>
        <v>11.291</v>
      </c>
      <c r="I571" s="1"/>
      <c r="J571" s="50"/>
      <c r="K571" s="1"/>
      <c r="L571" s="1"/>
      <c r="M571" s="1"/>
      <c r="N571" s="57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7">
      <c r="A572" s="1">
        <v>2458086.47053</v>
      </c>
      <c r="B572" s="1" t="s">
        <v>1741</v>
      </c>
      <c r="C572" s="1">
        <v>11.419</v>
      </c>
      <c r="D572" s="1"/>
      <c r="E572" s="1"/>
      <c r="F572" s="1">
        <f t="shared" si="24"/>
        <v>18</v>
      </c>
      <c r="G572" s="1">
        <f t="shared" si="25"/>
        <v>3.2877172640020547E-2</v>
      </c>
      <c r="H572" s="91">
        <f t="shared" si="26"/>
        <v>11.419</v>
      </c>
      <c r="I572" s="1"/>
      <c r="J572" s="50"/>
      <c r="K572" s="1"/>
      <c r="L572" s="1"/>
      <c r="M572" s="1"/>
      <c r="N572" s="57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>
      <c r="A573" s="1">
        <v>2458087.46979</v>
      </c>
      <c r="B573" s="1" t="s">
        <v>1742</v>
      </c>
      <c r="C573" s="1">
        <v>11.423999999999999</v>
      </c>
      <c r="D573" s="1"/>
      <c r="E573" s="1"/>
      <c r="F573" s="1">
        <f t="shared" si="24"/>
        <v>18</v>
      </c>
      <c r="G573" s="1">
        <f t="shared" si="25"/>
        <v>3.4047540407595278E-2</v>
      </c>
      <c r="H573" s="91">
        <f t="shared" si="26"/>
        <v>11.423999999999999</v>
      </c>
      <c r="I573" s="1"/>
      <c r="J573" s="50"/>
      <c r="K573" s="1"/>
      <c r="L573" s="1"/>
      <c r="M573" s="1"/>
      <c r="N573" s="57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>
      <c r="A574" s="1">
        <v>2458097.4649899998</v>
      </c>
      <c r="B574" s="1" t="s">
        <v>1743</v>
      </c>
      <c r="C574" s="1">
        <v>11.403</v>
      </c>
      <c r="D574" s="1"/>
      <c r="E574" s="1"/>
      <c r="F574" s="1">
        <f t="shared" si="24"/>
        <v>18</v>
      </c>
      <c r="G574" s="1">
        <f t="shared" si="25"/>
        <v>4.5754263293247277E-2</v>
      </c>
      <c r="H574" s="91">
        <f t="shared" si="26"/>
        <v>11.403</v>
      </c>
      <c r="I574" s="1"/>
      <c r="J574" s="50"/>
      <c r="K574" s="1"/>
      <c r="L574" s="1"/>
      <c r="M574" s="1"/>
      <c r="N574" s="57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>
      <c r="A575" s="1">
        <v>2458110.4756100001</v>
      </c>
      <c r="B575" s="1" t="s">
        <v>1869</v>
      </c>
      <c r="C575" s="1">
        <v>11.214</v>
      </c>
      <c r="D575" s="1"/>
      <c r="E575" s="1"/>
      <c r="F575" s="1">
        <f t="shared" ref="F575:F576" si="27">+INT((A575-JD0)/P)</f>
        <v>18</v>
      </c>
      <c r="G575" s="1">
        <f t="shared" ref="G575:G576" si="28">+((A575-JD0)/P)-INT((A575-JD0)/P)</f>
        <v>6.099275005865934E-2</v>
      </c>
      <c r="H575" s="108">
        <f t="shared" ref="H575:H576" si="29">+C575</f>
        <v>11.214</v>
      </c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 t="s">
        <v>1870</v>
      </c>
      <c r="AA575" s="1" t="s">
        <v>1821</v>
      </c>
    </row>
    <row r="576" spans="1:27">
      <c r="A576" s="1">
        <v>2458113.4788899999</v>
      </c>
      <c r="B576" s="1" t="s">
        <v>1871</v>
      </c>
      <c r="C576" s="1">
        <v>11.177</v>
      </c>
      <c r="D576" s="1"/>
      <c r="E576" s="1"/>
      <c r="F576" s="1">
        <f t="shared" si="27"/>
        <v>18</v>
      </c>
      <c r="G576" s="1">
        <f t="shared" si="28"/>
        <v>6.4510295150984831E-2</v>
      </c>
      <c r="H576" s="108">
        <f t="shared" si="29"/>
        <v>11.177</v>
      </c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 t="s">
        <v>1870</v>
      </c>
      <c r="AA576" s="1" t="s">
        <v>1821</v>
      </c>
    </row>
    <row r="577" spans="1:26">
      <c r="A577" s="1">
        <v>2458167.9681699998</v>
      </c>
      <c r="B577" s="1" t="s">
        <v>1884</v>
      </c>
      <c r="C577" s="1">
        <v>10.942</v>
      </c>
      <c r="D577" s="1"/>
      <c r="E577" s="1"/>
      <c r="F577" s="1">
        <f t="shared" ref="F577:F594" si="30">+INT((A577-JD0)/P)</f>
        <v>18</v>
      </c>
      <c r="G577" s="1">
        <f t="shared" ref="G577:G594" si="31">+((A577-JD0)/P)-INT((A577-JD0)/P)</f>
        <v>0.12833001873949001</v>
      </c>
      <c r="H577" s="108">
        <f t="shared" ref="H577:H594" si="32">+C577</f>
        <v>10.942</v>
      </c>
      <c r="I577" s="1"/>
      <c r="J577" s="50"/>
      <c r="K577" s="1"/>
      <c r="L577" s="1"/>
      <c r="M577" s="1"/>
      <c r="N577" s="57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>
      <c r="A578" s="1">
        <v>2458168.9713699999</v>
      </c>
      <c r="B578" s="1" t="s">
        <v>1885</v>
      </c>
      <c r="C578" s="1">
        <v>10.917</v>
      </c>
      <c r="D578" s="1"/>
      <c r="E578" s="1"/>
      <c r="F578" s="1">
        <f t="shared" si="30"/>
        <v>18</v>
      </c>
      <c r="G578" s="1">
        <f t="shared" si="31"/>
        <v>0.12950500117115027</v>
      </c>
      <c r="H578" s="108">
        <f t="shared" si="32"/>
        <v>10.917</v>
      </c>
      <c r="I578" s="1"/>
      <c r="J578" s="50"/>
      <c r="K578" s="1"/>
      <c r="L578" s="1"/>
      <c r="M578" s="1"/>
      <c r="N578" s="57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>
      <c r="A579" s="1">
        <v>2458182.4583399999</v>
      </c>
      <c r="B579" s="1" t="s">
        <v>1886</v>
      </c>
      <c r="C579" s="1">
        <v>10.8345</v>
      </c>
      <c r="D579" s="1"/>
      <c r="E579" s="1"/>
      <c r="F579" s="1">
        <f t="shared" si="30"/>
        <v>18</v>
      </c>
      <c r="G579" s="1">
        <f t="shared" si="31"/>
        <v>0.14530140548125559</v>
      </c>
      <c r="H579" s="108">
        <f t="shared" si="32"/>
        <v>10.8345</v>
      </c>
      <c r="I579" s="1"/>
      <c r="J579" s="50"/>
      <c r="K579" s="1"/>
      <c r="L579" s="1"/>
      <c r="M579" s="1"/>
      <c r="N579" s="57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>
      <c r="A580" s="1">
        <v>2458183.9585600002</v>
      </c>
      <c r="B580" s="1" t="s">
        <v>1887</v>
      </c>
      <c r="C580" s="1">
        <v>10.846</v>
      </c>
      <c r="D580" s="1"/>
      <c r="E580" s="1"/>
      <c r="F580" s="1">
        <f t="shared" si="30"/>
        <v>18</v>
      </c>
      <c r="G580" s="1">
        <f t="shared" si="31"/>
        <v>0.14705851487488175</v>
      </c>
      <c r="H580" s="108">
        <f t="shared" si="32"/>
        <v>10.846</v>
      </c>
      <c r="I580" s="1"/>
      <c r="J580" s="50"/>
      <c r="K580" s="1"/>
      <c r="L580" s="1"/>
      <c r="M580" s="1"/>
      <c r="N580" s="57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>
      <c r="A581" s="1">
        <v>2458187.9545900002</v>
      </c>
      <c r="B581" s="1" t="s">
        <v>1888</v>
      </c>
      <c r="C581" s="1">
        <v>10.868</v>
      </c>
      <c r="D581" s="1"/>
      <c r="E581" s="1"/>
      <c r="F581" s="1">
        <f t="shared" si="30"/>
        <v>18</v>
      </c>
      <c r="G581" s="1">
        <f t="shared" si="31"/>
        <v>0.15173880299861153</v>
      </c>
      <c r="H581" s="108">
        <f t="shared" si="32"/>
        <v>10.868</v>
      </c>
      <c r="I581" s="1"/>
      <c r="J581" s="50"/>
      <c r="K581" s="1"/>
      <c r="L581" s="1"/>
      <c r="M581" s="1"/>
      <c r="N581" s="57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>
      <c r="A582" s="1">
        <v>2458199.9438900002</v>
      </c>
      <c r="B582" s="1" t="s">
        <v>1889</v>
      </c>
      <c r="C582" s="1">
        <v>10.920999999999999</v>
      </c>
      <c r="D582" s="1"/>
      <c r="E582" s="1"/>
      <c r="F582" s="1">
        <f t="shared" si="30"/>
        <v>18</v>
      </c>
      <c r="G582" s="1">
        <f t="shared" si="31"/>
        <v>0.16578108456339891</v>
      </c>
      <c r="H582" s="108">
        <f t="shared" si="32"/>
        <v>10.920999999999999</v>
      </c>
      <c r="I582" s="1"/>
      <c r="J582" s="50"/>
      <c r="K582" s="1"/>
      <c r="L582" s="1"/>
      <c r="M582" s="1"/>
      <c r="N582" s="57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>
      <c r="A583" s="1">
        <v>2458221.42606</v>
      </c>
      <c r="B583" s="1" t="s">
        <v>1890</v>
      </c>
      <c r="C583" s="1">
        <v>10.795500000000001</v>
      </c>
      <c r="D583" s="1"/>
      <c r="E583" s="1"/>
      <c r="F583" s="1">
        <f t="shared" si="30"/>
        <v>18</v>
      </c>
      <c r="G583" s="1">
        <f t="shared" si="31"/>
        <v>0.19094174279687337</v>
      </c>
      <c r="H583" s="108">
        <f t="shared" si="32"/>
        <v>10.795500000000001</v>
      </c>
      <c r="I583" s="1"/>
      <c r="J583" s="50"/>
      <c r="K583" s="1"/>
      <c r="L583" s="1"/>
      <c r="M583" s="1"/>
      <c r="N583" s="57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>
      <c r="A584" s="1">
        <v>2458222.9264199999</v>
      </c>
      <c r="B584" s="1" t="s">
        <v>1891</v>
      </c>
      <c r="C584" s="1">
        <v>10.792999999999999</v>
      </c>
      <c r="D584" s="1"/>
      <c r="E584" s="1"/>
      <c r="F584" s="1">
        <f t="shared" si="30"/>
        <v>18</v>
      </c>
      <c r="G584" s="1">
        <f t="shared" si="31"/>
        <v>0.19269901616293694</v>
      </c>
      <c r="H584" s="108">
        <f t="shared" si="32"/>
        <v>10.792999999999999</v>
      </c>
      <c r="I584" s="1"/>
      <c r="J584" s="50"/>
      <c r="K584" s="1"/>
      <c r="L584" s="1"/>
      <c r="M584" s="1"/>
      <c r="N584" s="57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>
      <c r="A585" s="1">
        <v>2458239.91286</v>
      </c>
      <c r="B585" s="1" t="s">
        <v>1892</v>
      </c>
      <c r="C585" s="1">
        <v>10.766999999999999</v>
      </c>
      <c r="D585" s="1"/>
      <c r="E585" s="1"/>
      <c r="F585" s="1">
        <f t="shared" si="30"/>
        <v>18</v>
      </c>
      <c r="G585" s="1">
        <f t="shared" si="31"/>
        <v>0.21259412040295445</v>
      </c>
      <c r="H585" s="108">
        <f t="shared" si="32"/>
        <v>10.766999999999999</v>
      </c>
      <c r="I585" s="1"/>
      <c r="J585" s="50"/>
      <c r="K585" s="1"/>
      <c r="L585" s="1"/>
      <c r="M585" s="1"/>
      <c r="N585" s="57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>
      <c r="A586" s="1">
        <v>2458241.7531699999</v>
      </c>
      <c r="B586" s="1" t="s">
        <v>1893</v>
      </c>
      <c r="C586" s="1">
        <v>10.76</v>
      </c>
      <c r="D586" s="1"/>
      <c r="E586" s="1"/>
      <c r="F586" s="1">
        <f t="shared" si="30"/>
        <v>18</v>
      </c>
      <c r="G586" s="1">
        <f t="shared" si="31"/>
        <v>0.21474955493080827</v>
      </c>
      <c r="H586" s="108">
        <f t="shared" si="32"/>
        <v>10.76</v>
      </c>
      <c r="I586" s="1"/>
      <c r="J586" s="50"/>
      <c r="K586" s="1"/>
      <c r="L586" s="1"/>
      <c r="M586" s="1"/>
      <c r="N586" s="57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>
      <c r="A587" s="1">
        <v>2458242.9126800001</v>
      </c>
      <c r="B587" s="1" t="s">
        <v>1894</v>
      </c>
      <c r="C587" s="1">
        <v>10.765000000000001</v>
      </c>
      <c r="D587" s="1"/>
      <c r="E587" s="1"/>
      <c r="F587" s="1">
        <f t="shared" si="30"/>
        <v>18</v>
      </c>
      <c r="G587" s="1">
        <f t="shared" si="31"/>
        <v>0.21610761302420656</v>
      </c>
      <c r="H587" s="108">
        <f t="shared" si="32"/>
        <v>10.765000000000001</v>
      </c>
      <c r="I587" s="1"/>
      <c r="J587" s="50"/>
      <c r="K587" s="1"/>
      <c r="L587" s="1"/>
      <c r="M587" s="1"/>
      <c r="N587" s="57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>
      <c r="A588" s="1">
        <v>2458243.9127199999</v>
      </c>
      <c r="B588" s="1" t="s">
        <v>1895</v>
      </c>
      <c r="C588" s="1">
        <v>10.76</v>
      </c>
      <c r="D588" s="1"/>
      <c r="E588" s="1"/>
      <c r="F588" s="1">
        <f t="shared" si="30"/>
        <v>18</v>
      </c>
      <c r="G588" s="1">
        <f t="shared" si="31"/>
        <v>0.21727889435453918</v>
      </c>
      <c r="H588" s="108">
        <f t="shared" si="32"/>
        <v>10.76</v>
      </c>
      <c r="I588" s="1"/>
      <c r="J588" s="50"/>
      <c r="K588" s="1"/>
      <c r="L588" s="1"/>
      <c r="M588" s="1"/>
      <c r="N588" s="57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>
      <c r="A589" s="1">
        <v>2458314.4618099998</v>
      </c>
      <c r="B589" s="1" t="s">
        <v>1896</v>
      </c>
      <c r="C589" s="1">
        <v>10.76</v>
      </c>
      <c r="D589" s="1"/>
      <c r="E589" s="1"/>
      <c r="F589" s="1">
        <f t="shared" si="30"/>
        <v>18</v>
      </c>
      <c r="G589" s="1">
        <f t="shared" si="31"/>
        <v>0.29990842117565819</v>
      </c>
      <c r="H589" s="108">
        <f t="shared" si="32"/>
        <v>10.76</v>
      </c>
      <c r="I589" s="1"/>
      <c r="J589" s="50"/>
      <c r="K589" s="1"/>
      <c r="L589" s="1"/>
      <c r="M589" s="1"/>
      <c r="N589" s="57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>
      <c r="A590" s="1">
        <v>2458331.4303700002</v>
      </c>
      <c r="B590" s="1" t="s">
        <v>1897</v>
      </c>
      <c r="C590" s="1">
        <v>10.651999999999999</v>
      </c>
      <c r="D590" s="1"/>
      <c r="E590" s="1"/>
      <c r="F590" s="1">
        <f t="shared" si="30"/>
        <v>18</v>
      </c>
      <c r="G590" s="1">
        <f t="shared" si="31"/>
        <v>0.31978258374348911</v>
      </c>
      <c r="H590" s="108">
        <f t="shared" si="32"/>
        <v>10.651999999999999</v>
      </c>
      <c r="I590" s="1"/>
      <c r="J590" s="50"/>
      <c r="K590" s="1"/>
      <c r="L590" s="1"/>
      <c r="M590" s="1"/>
      <c r="N590" s="57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>
      <c r="A591" s="1">
        <v>2458337.5460600001</v>
      </c>
      <c r="B591" s="1" t="s">
        <v>1898</v>
      </c>
      <c r="C591" s="1">
        <v>10.689</v>
      </c>
      <c r="D591" s="1"/>
      <c r="E591" s="1"/>
      <c r="F591" s="1">
        <f t="shared" si="30"/>
        <v>18</v>
      </c>
      <c r="G591" s="1">
        <f t="shared" si="31"/>
        <v>0.32694549074734169</v>
      </c>
      <c r="H591" s="108">
        <f t="shared" si="32"/>
        <v>10.689</v>
      </c>
      <c r="I591" s="1"/>
      <c r="J591" s="50"/>
      <c r="K591" s="1"/>
      <c r="L591" s="1"/>
      <c r="M591" s="1"/>
      <c r="N591" s="57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>
      <c r="A592" s="1">
        <v>2458398.2486100001</v>
      </c>
      <c r="B592" s="1" t="s">
        <v>1899</v>
      </c>
      <c r="C592" s="1">
        <v>10.71</v>
      </c>
      <c r="D592" s="1"/>
      <c r="E592" s="1"/>
      <c r="F592" s="1">
        <f t="shared" si="30"/>
        <v>18</v>
      </c>
      <c r="G592" s="1">
        <f t="shared" si="31"/>
        <v>0.3980424104007092</v>
      </c>
      <c r="H592" s="108">
        <f t="shared" si="32"/>
        <v>10.71</v>
      </c>
      <c r="I592" s="1"/>
      <c r="J592" s="50"/>
      <c r="K592" s="1"/>
      <c r="L592" s="1"/>
      <c r="M592" s="1"/>
      <c r="N592" s="57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7">
      <c r="A593" s="1">
        <v>2458410.4817599999</v>
      </c>
      <c r="B593" s="1" t="s">
        <v>1900</v>
      </c>
      <c r="C593" s="1">
        <v>10.803000000000001</v>
      </c>
      <c r="D593" s="1"/>
      <c r="E593" s="1"/>
      <c r="F593" s="1">
        <f t="shared" si="30"/>
        <v>18</v>
      </c>
      <c r="G593" s="1">
        <f t="shared" si="31"/>
        <v>0.41237029749341758</v>
      </c>
      <c r="H593" s="108">
        <f t="shared" si="32"/>
        <v>10.803000000000001</v>
      </c>
      <c r="I593" s="1"/>
      <c r="J593" s="50"/>
      <c r="K593" s="1"/>
      <c r="L593" s="1"/>
      <c r="M593" s="1"/>
      <c r="N593" s="57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7">
      <c r="A594" s="1">
        <v>2458420.4829899999</v>
      </c>
      <c r="B594" s="1" t="s">
        <v>1901</v>
      </c>
      <c r="C594" s="1">
        <v>10.839</v>
      </c>
      <c r="D594" s="1"/>
      <c r="E594" s="1"/>
      <c r="F594" s="1">
        <f t="shared" si="30"/>
        <v>18</v>
      </c>
      <c r="G594" s="1">
        <f t="shared" si="31"/>
        <v>0.42408408292332211</v>
      </c>
      <c r="H594" s="108">
        <f t="shared" si="32"/>
        <v>10.839</v>
      </c>
      <c r="I594" s="1"/>
      <c r="J594" s="50"/>
      <c r="K594" s="1"/>
      <c r="L594" s="1"/>
      <c r="M594" s="1"/>
      <c r="N594" s="57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7">
      <c r="A595" s="1">
        <v>2458439.4711199999</v>
      </c>
      <c r="B595" s="1" t="s">
        <v>1919</v>
      </c>
      <c r="C595" s="1">
        <v>10.901</v>
      </c>
      <c r="D595" s="1">
        <v>4.0000000000000001E-3</v>
      </c>
      <c r="E595" s="1"/>
      <c r="F595" s="1">
        <f t="shared" ref="F595:F615" si="33">+INT((A595-JD0)/P)</f>
        <v>18</v>
      </c>
      <c r="G595" s="1">
        <f t="shared" ref="G595:G615" si="34">+((A595-JD0)/P)-INT((A595-JD0)/P)</f>
        <v>0.44632363551169618</v>
      </c>
      <c r="H595" s="108">
        <f t="shared" ref="H595:H615" si="35">+C595</f>
        <v>10.901</v>
      </c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>
      <c r="A596" s="1">
        <v>2458449.6021199999</v>
      </c>
      <c r="B596" s="1" t="s">
        <v>1920</v>
      </c>
      <c r="C596" s="1">
        <v>10.887</v>
      </c>
      <c r="D596" s="1">
        <v>0.03</v>
      </c>
      <c r="E596" s="1"/>
      <c r="F596" s="1">
        <f t="shared" si="33"/>
        <v>18</v>
      </c>
      <c r="G596" s="1">
        <f t="shared" si="34"/>
        <v>0.45818941204021968</v>
      </c>
      <c r="H596" s="108">
        <f t="shared" si="35"/>
        <v>10.887</v>
      </c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>
      <c r="A597" s="1">
        <v>2458475.4722799999</v>
      </c>
      <c r="B597" s="1" t="s">
        <v>1921</v>
      </c>
      <c r="C597" s="1">
        <v>10.791</v>
      </c>
      <c r="D597" s="1">
        <v>6.0000000000000001E-3</v>
      </c>
      <c r="E597" s="1"/>
      <c r="F597" s="1">
        <f t="shared" si="33"/>
        <v>18</v>
      </c>
      <c r="G597" s="1">
        <f t="shared" si="34"/>
        <v>0.48848943546482815</v>
      </c>
      <c r="H597" s="108">
        <f t="shared" si="35"/>
        <v>10.791</v>
      </c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>
      <c r="A598" s="1">
        <v>2458523.9706700002</v>
      </c>
      <c r="B598" s="1" t="s">
        <v>1922</v>
      </c>
      <c r="C598" s="1">
        <v>10.926</v>
      </c>
      <c r="D598" s="1">
        <v>7.0000000000000001E-3</v>
      </c>
      <c r="E598" s="1"/>
      <c r="F598" s="1">
        <f t="shared" si="33"/>
        <v>18</v>
      </c>
      <c r="G598" s="1">
        <f t="shared" si="34"/>
        <v>0.54529242211312479</v>
      </c>
      <c r="H598" s="108">
        <f t="shared" si="35"/>
        <v>10.926</v>
      </c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>
      <c r="A599" s="1">
        <v>2458557.95591</v>
      </c>
      <c r="B599" s="1" t="s">
        <v>1923</v>
      </c>
      <c r="C599" s="1">
        <v>10.891</v>
      </c>
      <c r="D599" s="1">
        <v>8.9999999999999993E-3</v>
      </c>
      <c r="E599" s="1"/>
      <c r="F599" s="1">
        <f t="shared" si="33"/>
        <v>18</v>
      </c>
      <c r="G599" s="1">
        <f t="shared" si="34"/>
        <v>0.58509710705085283</v>
      </c>
      <c r="H599" s="108">
        <f t="shared" si="35"/>
        <v>10.891</v>
      </c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>
      <c r="A600" s="1">
        <v>2458573.9394899998</v>
      </c>
      <c r="B600" s="1" t="s">
        <v>1924</v>
      </c>
      <c r="C600" s="1">
        <v>10.999000000000001</v>
      </c>
      <c r="D600" s="1">
        <v>5.0000000000000001E-3</v>
      </c>
      <c r="E600" s="1"/>
      <c r="F600" s="1">
        <f t="shared" si="33"/>
        <v>18</v>
      </c>
      <c r="G600" s="1">
        <f t="shared" si="34"/>
        <v>0.60381762707869058</v>
      </c>
      <c r="H600" s="108">
        <f t="shared" si="35"/>
        <v>10.999000000000001</v>
      </c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>
      <c r="A601" s="1">
        <v>2458584.9302099999</v>
      </c>
      <c r="B601" s="1" t="s">
        <v>1925</v>
      </c>
      <c r="C601" s="1">
        <v>11</v>
      </c>
      <c r="D601" s="1">
        <v>4.0000000000000001E-3</v>
      </c>
      <c r="E601" s="1"/>
      <c r="F601" s="1">
        <f t="shared" si="33"/>
        <v>18</v>
      </c>
      <c r="G601" s="1">
        <f t="shared" si="34"/>
        <v>0.61669033731541845</v>
      </c>
      <c r="H601" s="108">
        <f t="shared" si="35"/>
        <v>11</v>
      </c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>
      <c r="A602" s="1">
        <v>2458596.9209099999</v>
      </c>
      <c r="B602" s="1" t="s">
        <v>1926</v>
      </c>
      <c r="C602" s="1">
        <v>10.988</v>
      </c>
      <c r="D602" s="1">
        <v>5.0000000000000001E-3</v>
      </c>
      <c r="E602" s="1"/>
      <c r="F602" s="1">
        <f t="shared" si="33"/>
        <v>18</v>
      </c>
      <c r="G602" s="1">
        <f t="shared" si="34"/>
        <v>0.63073425860842036</v>
      </c>
      <c r="H602" s="108">
        <f t="shared" si="35"/>
        <v>10.988</v>
      </c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>
      <c r="A603" s="1">
        <v>2458597.9229100002</v>
      </c>
      <c r="B603" s="1" t="s">
        <v>1927</v>
      </c>
      <c r="C603" s="1">
        <v>10.978999999999999</v>
      </c>
      <c r="D603" s="1">
        <v>5.0000000000000001E-3</v>
      </c>
      <c r="E603" s="1"/>
      <c r="F603" s="1">
        <f t="shared" si="33"/>
        <v>18</v>
      </c>
      <c r="G603" s="1">
        <f t="shared" si="34"/>
        <v>0.63190783555891272</v>
      </c>
      <c r="H603" s="108">
        <f t="shared" si="35"/>
        <v>10.978999999999999</v>
      </c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>
      <c r="A604" s="1">
        <v>2458610.7577399998</v>
      </c>
      <c r="B604" s="1" t="s">
        <v>1928</v>
      </c>
      <c r="C604" s="1">
        <v>10.872999999999999</v>
      </c>
      <c r="D604" s="1">
        <v>5.0000000000000001E-3</v>
      </c>
      <c r="E604" s="1"/>
      <c r="F604" s="1">
        <f t="shared" si="33"/>
        <v>18</v>
      </c>
      <c r="G604" s="1">
        <f t="shared" si="34"/>
        <v>0.64694043101405185</v>
      </c>
      <c r="H604" s="108">
        <f t="shared" si="35"/>
        <v>10.872999999999999</v>
      </c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>
      <c r="A605" s="1">
        <v>2458621.9025599998</v>
      </c>
      <c r="B605" s="1" t="s">
        <v>1929</v>
      </c>
      <c r="C605" s="1">
        <v>10.827999999999999</v>
      </c>
      <c r="D605" s="1">
        <v>4.0000000000000001E-3</v>
      </c>
      <c r="E605" s="1"/>
      <c r="F605" s="1">
        <f t="shared" si="33"/>
        <v>18</v>
      </c>
      <c r="G605" s="1">
        <f t="shared" si="34"/>
        <v>0.65999362848423715</v>
      </c>
      <c r="H605" s="108">
        <f t="shared" si="35"/>
        <v>10.827999999999999</v>
      </c>
      <c r="I605" s="1"/>
      <c r="J605" s="1"/>
      <c r="K605" s="1"/>
      <c r="L605" s="1"/>
      <c r="M605" s="1"/>
      <c r="N605" s="1">
        <f>+P</f>
        <v>853.8</v>
      </c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>
      <c r="A606" s="1">
        <v>2458635.8972999998</v>
      </c>
      <c r="B606" s="1" t="s">
        <v>1930</v>
      </c>
      <c r="C606" s="1">
        <v>10.891999999999999</v>
      </c>
      <c r="D606" s="1">
        <v>5.0000000000000001E-3</v>
      </c>
      <c r="E606" s="1"/>
      <c r="F606" s="1">
        <f t="shared" si="33"/>
        <v>18</v>
      </c>
      <c r="G606" s="1">
        <f t="shared" si="34"/>
        <v>0.67638475052686431</v>
      </c>
      <c r="H606" s="108">
        <f t="shared" si="35"/>
        <v>10.891999999999999</v>
      </c>
      <c r="I606" s="1"/>
      <c r="J606" s="1"/>
      <c r="K606" s="1"/>
      <c r="L606" s="1"/>
      <c r="M606" s="1"/>
      <c r="N606" s="1">
        <f>+JD0</f>
        <v>2442690</v>
      </c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>
      <c r="A607" s="1">
        <v>2458662.9037799998</v>
      </c>
      <c r="B607" s="1" t="s">
        <v>1931</v>
      </c>
      <c r="C607" s="1">
        <v>10.829000000000001</v>
      </c>
      <c r="D607" s="1">
        <v>5.0000000000000001E-3</v>
      </c>
      <c r="E607" s="1"/>
      <c r="F607" s="1">
        <f t="shared" si="33"/>
        <v>18</v>
      </c>
      <c r="G607" s="1">
        <f t="shared" si="34"/>
        <v>0.70801567111714547</v>
      </c>
      <c r="H607" s="108">
        <f t="shared" si="35"/>
        <v>10.829000000000001</v>
      </c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>
      <c r="A608" s="1">
        <v>2458664.4409699999</v>
      </c>
      <c r="B608" s="1" t="s">
        <v>1932</v>
      </c>
      <c r="C608" s="1">
        <v>10.77</v>
      </c>
      <c r="D608" s="1">
        <v>1.4999999999999999E-2</v>
      </c>
      <c r="E608" s="1"/>
      <c r="F608" s="1">
        <f t="shared" si="33"/>
        <v>18</v>
      </c>
      <c r="G608" s="1">
        <f t="shared" si="34"/>
        <v>0.7098160810492864</v>
      </c>
      <c r="H608" s="108">
        <f t="shared" si="35"/>
        <v>10.77</v>
      </c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>
      <c r="A609" s="1">
        <v>2458700.3569399999</v>
      </c>
      <c r="B609" s="1" t="s">
        <v>1933</v>
      </c>
      <c r="C609" s="1">
        <v>10.64</v>
      </c>
      <c r="D609" s="1">
        <v>1.4999999999999999E-2</v>
      </c>
      <c r="E609" s="1"/>
      <c r="F609" s="1">
        <f t="shared" si="33"/>
        <v>18</v>
      </c>
      <c r="G609" s="1">
        <f t="shared" si="34"/>
        <v>0.75188210353695695</v>
      </c>
      <c r="H609" s="108">
        <f t="shared" si="35"/>
        <v>10.64</v>
      </c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>
      <c r="A610" s="1">
        <v>2458719.41151</v>
      </c>
      <c r="B610" s="1" t="s">
        <v>1934</v>
      </c>
      <c r="C610" s="1">
        <v>10.714</v>
      </c>
      <c r="D610" s="1">
        <v>8.0000000000000002E-3</v>
      </c>
      <c r="E610" s="1"/>
      <c r="F610" s="1">
        <f t="shared" si="33"/>
        <v>18</v>
      </c>
      <c r="G610" s="1">
        <f t="shared" si="34"/>
        <v>0.77419947294449187</v>
      </c>
      <c r="H610" s="108">
        <f t="shared" si="35"/>
        <v>10.714</v>
      </c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>
      <c r="A611" s="1">
        <v>2458721.5270500001</v>
      </c>
      <c r="B611" s="1" t="s">
        <v>1935</v>
      </c>
      <c r="C611" s="1">
        <v>10.759</v>
      </c>
      <c r="D611" s="1">
        <v>5.0000000000000001E-3</v>
      </c>
      <c r="E611" s="1"/>
      <c r="F611" s="1">
        <f t="shared" si="33"/>
        <v>18</v>
      </c>
      <c r="G611" s="1">
        <f t="shared" si="34"/>
        <v>0.776677266338897</v>
      </c>
      <c r="H611" s="108">
        <f t="shared" si="35"/>
        <v>10.759</v>
      </c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>
      <c r="A612" s="1">
        <v>2458734.5208700001</v>
      </c>
      <c r="B612" s="1" t="s">
        <v>1936</v>
      </c>
      <c r="C612" s="1">
        <v>10.846</v>
      </c>
      <c r="D612" s="1">
        <v>4.0000000000000001E-3</v>
      </c>
      <c r="E612" s="1"/>
      <c r="F612" s="1">
        <f t="shared" si="33"/>
        <v>18</v>
      </c>
      <c r="G612" s="1">
        <f t="shared" si="34"/>
        <v>0.79189607636463322</v>
      </c>
      <c r="H612" s="108">
        <f t="shared" si="35"/>
        <v>10.846</v>
      </c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>
      <c r="A613" s="1">
        <v>2458770.33</v>
      </c>
      <c r="B613" s="1" t="s">
        <v>1937</v>
      </c>
      <c r="C613" s="1">
        <v>10.73</v>
      </c>
      <c r="D613" s="1">
        <v>0.03</v>
      </c>
      <c r="E613" s="1"/>
      <c r="F613" s="1">
        <f t="shared" si="33"/>
        <v>18</v>
      </c>
      <c r="G613" s="1">
        <f t="shared" si="34"/>
        <v>0.83383696416031228</v>
      </c>
      <c r="H613" s="108">
        <f t="shared" si="35"/>
        <v>10.73</v>
      </c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>
      <c r="A614" s="1">
        <v>2458773.2974899998</v>
      </c>
      <c r="B614" s="1" t="s">
        <v>1938</v>
      </c>
      <c r="C614" s="1">
        <v>10.728999999999999</v>
      </c>
      <c r="D614" s="1">
        <v>4.0000000000000001E-3</v>
      </c>
      <c r="E614" s="1"/>
      <c r="F614" s="1">
        <f t="shared" si="33"/>
        <v>18</v>
      </c>
      <c r="G614" s="1">
        <f t="shared" si="34"/>
        <v>0.83731259077043063</v>
      </c>
      <c r="H614" s="108">
        <f t="shared" si="35"/>
        <v>10.728999999999999</v>
      </c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>
      <c r="A615" s="1">
        <v>2458806.4738099999</v>
      </c>
      <c r="B615" s="1" t="s">
        <v>1939</v>
      </c>
      <c r="C615" s="1">
        <v>10.991</v>
      </c>
      <c r="D615" s="1">
        <v>4.0000000000000001E-3</v>
      </c>
      <c r="E615" s="1"/>
      <c r="F615" s="1">
        <f t="shared" si="33"/>
        <v>18</v>
      </c>
      <c r="G615" s="1">
        <f t="shared" si="34"/>
        <v>0.87616984071197024</v>
      </c>
      <c r="H615" s="108">
        <f t="shared" si="35"/>
        <v>10.991</v>
      </c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>
      <c r="A616" s="1">
        <v>2458819.3105899999</v>
      </c>
      <c r="B616" s="1" t="s">
        <v>1940</v>
      </c>
      <c r="C616" s="1">
        <v>10.836</v>
      </c>
      <c r="D616" s="1">
        <v>5.0000000000000001E-3</v>
      </c>
      <c r="E616" s="1"/>
      <c r="F616" s="1">
        <f t="shared" ref="F616:F625" si="36">+INT((A616-JD0)/P)</f>
        <v>18</v>
      </c>
      <c r="G616" s="1">
        <f t="shared" ref="G616:G625" si="37">+((A616-JD0)/P)-INT((A616-JD0)/P)</f>
        <v>0.89120472007483187</v>
      </c>
      <c r="H616" s="108">
        <f t="shared" ref="H616:H625" si="38">+C616</f>
        <v>10.836</v>
      </c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 t="s">
        <v>1870</v>
      </c>
      <c r="AA616" s="1" t="s">
        <v>1821</v>
      </c>
    </row>
    <row r="617" spans="1:27">
      <c r="A617" s="1">
        <v>2458895.97205</v>
      </c>
      <c r="B617" s="1" t="s">
        <v>1941</v>
      </c>
      <c r="C617" s="1">
        <v>11.144</v>
      </c>
      <c r="D617" s="1">
        <v>1.0999999999999999E-2</v>
      </c>
      <c r="E617" s="1"/>
      <c r="F617" s="1">
        <f t="shared" si="36"/>
        <v>18</v>
      </c>
      <c r="G617" s="1">
        <f t="shared" si="37"/>
        <v>0.98099326540171461</v>
      </c>
      <c r="H617" s="108">
        <f t="shared" si="38"/>
        <v>11.144</v>
      </c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 t="s">
        <v>1870</v>
      </c>
      <c r="AA617" s="1" t="s">
        <v>1821</v>
      </c>
    </row>
    <row r="618" spans="1:27">
      <c r="A618" s="1">
        <v>2458983.5155000002</v>
      </c>
      <c r="B618" s="1" t="s">
        <v>1942</v>
      </c>
      <c r="C618" s="1">
        <v>11.204000000000001</v>
      </c>
      <c r="D618" s="1">
        <v>6.0000000000000001E-3</v>
      </c>
      <c r="E618" s="1"/>
      <c r="F618" s="1">
        <f t="shared" si="36"/>
        <v>19</v>
      </c>
      <c r="G618" s="1">
        <f t="shared" si="37"/>
        <v>8.3527172640213365E-2</v>
      </c>
      <c r="H618" s="108">
        <f t="shared" si="38"/>
        <v>11.204000000000001</v>
      </c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 t="s">
        <v>1870</v>
      </c>
      <c r="AA618" s="1" t="s">
        <v>28</v>
      </c>
    </row>
    <row r="619" spans="1:27">
      <c r="A619" s="1">
        <v>2458983.5166099998</v>
      </c>
      <c r="B619" s="1" t="s">
        <v>1942</v>
      </c>
      <c r="C619" s="1">
        <v>11.208</v>
      </c>
      <c r="D619" s="1">
        <v>5.0000000000000001E-3</v>
      </c>
      <c r="E619" s="1"/>
      <c r="F619" s="1">
        <f t="shared" si="36"/>
        <v>19</v>
      </c>
      <c r="G619" s="1">
        <f t="shared" si="37"/>
        <v>8.3528472710021617E-2</v>
      </c>
      <c r="H619" s="108">
        <f t="shared" si="38"/>
        <v>11.208</v>
      </c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 t="s">
        <v>1870</v>
      </c>
      <c r="AA619" s="1" t="s">
        <v>28</v>
      </c>
    </row>
    <row r="620" spans="1:27">
      <c r="A620" s="1">
        <v>2458983.51749</v>
      </c>
      <c r="B620" s="1" t="s">
        <v>1942</v>
      </c>
      <c r="C620" s="1">
        <v>11.208</v>
      </c>
      <c r="D620" s="1">
        <v>5.0000000000000001E-3</v>
      </c>
      <c r="E620" s="1"/>
      <c r="F620" s="1">
        <f t="shared" si="36"/>
        <v>19</v>
      </c>
      <c r="G620" s="1">
        <f t="shared" si="37"/>
        <v>8.352950339657994E-2</v>
      </c>
      <c r="H620" s="108">
        <f t="shared" si="38"/>
        <v>11.208</v>
      </c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 t="s">
        <v>1870</v>
      </c>
      <c r="AA620" s="1" t="s">
        <v>28</v>
      </c>
    </row>
    <row r="621" spans="1:27">
      <c r="A621" s="1">
        <v>2458983.5184499999</v>
      </c>
      <c r="B621" s="1" t="s">
        <v>1942</v>
      </c>
      <c r="C621" s="1">
        <v>11.211</v>
      </c>
      <c r="D621" s="1">
        <v>5.0000000000000001E-3</v>
      </c>
      <c r="E621" s="1"/>
      <c r="F621" s="1">
        <f t="shared" si="36"/>
        <v>19</v>
      </c>
      <c r="G621" s="1">
        <f t="shared" si="37"/>
        <v>8.3530627781517097E-2</v>
      </c>
      <c r="H621" s="108">
        <f t="shared" si="38"/>
        <v>11.211</v>
      </c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 t="s">
        <v>1870</v>
      </c>
      <c r="AA621" s="1" t="s">
        <v>28</v>
      </c>
    </row>
    <row r="622" spans="1:27">
      <c r="A622" s="1">
        <v>2458983.5195399998</v>
      </c>
      <c r="B622" s="1" t="s">
        <v>1942</v>
      </c>
      <c r="C622" s="1">
        <v>11.209</v>
      </c>
      <c r="D622" s="1">
        <v>6.0000000000000001E-3</v>
      </c>
      <c r="E622" s="1"/>
      <c r="F622" s="1">
        <f t="shared" si="36"/>
        <v>19</v>
      </c>
      <c r="G622" s="1">
        <f t="shared" si="37"/>
        <v>8.3531904427005088E-2</v>
      </c>
      <c r="H622" s="108">
        <f t="shared" si="38"/>
        <v>11.209</v>
      </c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 t="s">
        <v>1870</v>
      </c>
      <c r="AA622" s="1" t="s">
        <v>28</v>
      </c>
    </row>
    <row r="623" spans="1:27">
      <c r="A623" s="1">
        <v>2458997.43432</v>
      </c>
      <c r="B623" s="1" t="s">
        <v>1943</v>
      </c>
      <c r="C623" s="1">
        <v>11.131</v>
      </c>
      <c r="D623" s="1">
        <v>1.2E-2</v>
      </c>
      <c r="E623" s="1"/>
      <c r="F623" s="1">
        <f t="shared" si="36"/>
        <v>19</v>
      </c>
      <c r="G623" s="1">
        <f t="shared" si="37"/>
        <v>9.9829374560787443E-2</v>
      </c>
      <c r="H623" s="108">
        <f t="shared" si="38"/>
        <v>11.131</v>
      </c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 t="s">
        <v>1870</v>
      </c>
      <c r="AA623" s="1" t="s">
        <v>1821</v>
      </c>
    </row>
    <row r="624" spans="1:27">
      <c r="A624" s="1">
        <v>2459021.9032999999</v>
      </c>
      <c r="B624" s="1" t="s">
        <v>1944</v>
      </c>
      <c r="C624" s="1">
        <v>11.05</v>
      </c>
      <c r="D624" s="1">
        <v>6.0000000000000001E-3</v>
      </c>
      <c r="E624" s="1"/>
      <c r="F624" s="1">
        <f t="shared" si="36"/>
        <v>19</v>
      </c>
      <c r="G624" s="1">
        <f t="shared" si="37"/>
        <v>0.12848828765505971</v>
      </c>
      <c r="H624" s="108">
        <f t="shared" si="38"/>
        <v>11.05</v>
      </c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 t="s">
        <v>1870</v>
      </c>
      <c r="AA624" s="1" t="s">
        <v>1821</v>
      </c>
    </row>
    <row r="625" spans="1:27">
      <c r="A625" s="1">
        <v>2459053.4252399998</v>
      </c>
      <c r="B625" s="1" t="s">
        <v>1945</v>
      </c>
      <c r="C625" s="1">
        <v>10.907999999999999</v>
      </c>
      <c r="D625" s="1">
        <v>0.01</v>
      </c>
      <c r="E625" s="1"/>
      <c r="F625" s="1">
        <f t="shared" si="36"/>
        <v>19</v>
      </c>
      <c r="G625" s="1">
        <f t="shared" si="37"/>
        <v>0.1654078706954536</v>
      </c>
      <c r="H625" s="108">
        <f t="shared" si="38"/>
        <v>10.907999999999999</v>
      </c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 t="s">
        <v>1870</v>
      </c>
      <c r="AA625" s="1" t="s">
        <v>1821</v>
      </c>
    </row>
    <row r="626" spans="1:27">
      <c r="A626" s="1">
        <v>2458895.97205</v>
      </c>
      <c r="B626" s="1" t="s">
        <v>1941</v>
      </c>
      <c r="C626" s="1">
        <v>11.144</v>
      </c>
      <c r="D626" s="1">
        <v>1.0999999999999999E-2</v>
      </c>
      <c r="E626" s="1" t="s">
        <v>1946</v>
      </c>
      <c r="F626" s="1">
        <f t="shared" ref="F626:F637" si="39">+INT((A626-JD0)/P)</f>
        <v>18</v>
      </c>
      <c r="G626" s="1">
        <f t="shared" ref="G626:G637" si="40">+((A626-JD0)/P)-INT((A626-JD0)/P)</f>
        <v>0.98099326540171461</v>
      </c>
      <c r="H626" s="108">
        <f t="shared" ref="H626:H639" si="41">+C626</f>
        <v>11.144</v>
      </c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>
      <c r="A627" s="1">
        <v>2458983.5155000002</v>
      </c>
      <c r="B627" s="1" t="s">
        <v>1942</v>
      </c>
      <c r="C627" s="1">
        <v>11.204000000000001</v>
      </c>
      <c r="D627" s="1">
        <v>6.0000000000000001E-3</v>
      </c>
      <c r="E627" s="1" t="s">
        <v>1947</v>
      </c>
      <c r="F627" s="1">
        <f t="shared" si="39"/>
        <v>19</v>
      </c>
      <c r="G627" s="1">
        <f t="shared" si="40"/>
        <v>8.3527172640213365E-2</v>
      </c>
      <c r="H627" s="108">
        <f t="shared" si="41"/>
        <v>11.204000000000001</v>
      </c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>
      <c r="A628" s="1">
        <v>2458983.5166099998</v>
      </c>
      <c r="B628" s="1" t="s">
        <v>1942</v>
      </c>
      <c r="C628" s="1">
        <v>11.208</v>
      </c>
      <c r="D628" s="1">
        <v>5.0000000000000001E-3</v>
      </c>
      <c r="E628" s="1" t="s">
        <v>1947</v>
      </c>
      <c r="F628" s="1">
        <f t="shared" si="39"/>
        <v>19</v>
      </c>
      <c r="G628" s="1">
        <f t="shared" si="40"/>
        <v>8.3528472710021617E-2</v>
      </c>
      <c r="H628" s="108">
        <f t="shared" si="41"/>
        <v>11.208</v>
      </c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>
      <c r="A629" s="1">
        <v>2458983.51749</v>
      </c>
      <c r="B629" s="1" t="s">
        <v>1942</v>
      </c>
      <c r="C629" s="1">
        <v>11.208</v>
      </c>
      <c r="D629" s="1">
        <v>5.0000000000000001E-3</v>
      </c>
      <c r="E629" s="1" t="s">
        <v>1947</v>
      </c>
      <c r="F629" s="1">
        <f t="shared" si="39"/>
        <v>19</v>
      </c>
      <c r="G629" s="1">
        <f t="shared" si="40"/>
        <v>8.352950339657994E-2</v>
      </c>
      <c r="H629" s="108">
        <f t="shared" si="41"/>
        <v>11.208</v>
      </c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>
      <c r="A630" s="1">
        <v>2458983.5184499999</v>
      </c>
      <c r="B630" s="1" t="s">
        <v>1942</v>
      </c>
      <c r="C630" s="1">
        <v>11.211</v>
      </c>
      <c r="D630" s="1">
        <v>5.0000000000000001E-3</v>
      </c>
      <c r="E630" s="1" t="s">
        <v>1947</v>
      </c>
      <c r="F630" s="1">
        <f t="shared" si="39"/>
        <v>19</v>
      </c>
      <c r="G630" s="1">
        <f t="shared" si="40"/>
        <v>8.3530627781517097E-2</v>
      </c>
      <c r="H630" s="108">
        <f t="shared" si="41"/>
        <v>11.211</v>
      </c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>
      <c r="A631" s="1">
        <v>2458983.5195399998</v>
      </c>
      <c r="B631" s="1" t="s">
        <v>1942</v>
      </c>
      <c r="C631" s="1">
        <v>11.209</v>
      </c>
      <c r="D631" s="1">
        <v>6.0000000000000001E-3</v>
      </c>
      <c r="E631" s="1" t="s">
        <v>1947</v>
      </c>
      <c r="F631" s="1">
        <f t="shared" si="39"/>
        <v>19</v>
      </c>
      <c r="G631" s="1">
        <f t="shared" si="40"/>
        <v>8.3531904427005088E-2</v>
      </c>
      <c r="H631" s="108">
        <f t="shared" si="41"/>
        <v>11.209</v>
      </c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>
      <c r="A632" s="1">
        <v>2458997.43432</v>
      </c>
      <c r="B632" s="1" t="s">
        <v>1943</v>
      </c>
      <c r="C632" s="1">
        <v>11.131</v>
      </c>
      <c r="D632" s="1">
        <v>1.2E-2</v>
      </c>
      <c r="E632" s="1" t="s">
        <v>1948</v>
      </c>
      <c r="F632" s="1">
        <f t="shared" si="39"/>
        <v>19</v>
      </c>
      <c r="G632" s="1">
        <f t="shared" si="40"/>
        <v>9.9829374560787443E-2</v>
      </c>
      <c r="H632" s="108">
        <f t="shared" si="41"/>
        <v>11.131</v>
      </c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>
      <c r="A633" s="1">
        <v>2459021.9032999999</v>
      </c>
      <c r="B633" s="1" t="s">
        <v>1944</v>
      </c>
      <c r="C633" s="1">
        <v>11.05</v>
      </c>
      <c r="D633" s="1">
        <v>6.0000000000000001E-3</v>
      </c>
      <c r="E633" s="1" t="s">
        <v>1946</v>
      </c>
      <c r="F633" s="1">
        <f t="shared" si="39"/>
        <v>19</v>
      </c>
      <c r="G633" s="1">
        <f t="shared" si="40"/>
        <v>0.12848828765505971</v>
      </c>
      <c r="H633" s="108">
        <f t="shared" si="41"/>
        <v>11.05</v>
      </c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>
      <c r="A634" s="1">
        <v>2459053.4252399998</v>
      </c>
      <c r="B634" s="1" t="s">
        <v>1945</v>
      </c>
      <c r="C634" s="1">
        <v>10.907999999999999</v>
      </c>
      <c r="D634" s="1">
        <v>0.01</v>
      </c>
      <c r="E634" s="1" t="s">
        <v>1948</v>
      </c>
      <c r="F634" s="1">
        <f t="shared" si="39"/>
        <v>19</v>
      </c>
      <c r="G634" s="1">
        <f t="shared" si="40"/>
        <v>0.1654078706954536</v>
      </c>
      <c r="H634" s="108">
        <f t="shared" si="41"/>
        <v>10.907999999999999</v>
      </c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>
      <c r="A635" s="1">
        <v>2459110.3610999999</v>
      </c>
      <c r="B635" s="1" t="s">
        <v>1949</v>
      </c>
      <c r="C635" s="1">
        <v>10.787000000000001</v>
      </c>
      <c r="D635" s="1">
        <v>4.0000000000000001E-3</v>
      </c>
      <c r="E635" s="1" t="s">
        <v>1948</v>
      </c>
      <c r="F635" s="1">
        <f t="shared" si="39"/>
        <v>19</v>
      </c>
      <c r="G635" s="1">
        <f t="shared" si="40"/>
        <v>0.23209311314109371</v>
      </c>
      <c r="H635" s="108">
        <f t="shared" si="41"/>
        <v>10.787000000000001</v>
      </c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>
      <c r="A636" s="1">
        <v>2459111.3812500001</v>
      </c>
      <c r="B636" s="1" t="s">
        <v>1950</v>
      </c>
      <c r="C636" s="1">
        <v>10.78</v>
      </c>
      <c r="D636" s="1">
        <v>0.01</v>
      </c>
      <c r="E636" s="1" t="s">
        <v>1951</v>
      </c>
      <c r="F636" s="1">
        <f t="shared" si="39"/>
        <v>19</v>
      </c>
      <c r="G636" s="1">
        <f t="shared" si="40"/>
        <v>0.2332879479973009</v>
      </c>
      <c r="H636" s="108">
        <f t="shared" si="41"/>
        <v>10.78</v>
      </c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>
      <c r="A637" s="1">
        <v>2459177.3347800002</v>
      </c>
      <c r="B637" s="1" t="s">
        <v>1952</v>
      </c>
      <c r="C637" s="1">
        <v>10.723000000000001</v>
      </c>
      <c r="D637" s="1">
        <v>7.0000000000000001E-3</v>
      </c>
      <c r="E637" s="1" t="s">
        <v>1948</v>
      </c>
      <c r="F637" s="1">
        <f t="shared" si="39"/>
        <v>19</v>
      </c>
      <c r="G637" s="1">
        <f t="shared" si="40"/>
        <v>0.31053499648647431</v>
      </c>
      <c r="H637" s="108">
        <f t="shared" si="41"/>
        <v>10.723000000000001</v>
      </c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>
      <c r="A638" s="50"/>
      <c r="B638" s="1"/>
      <c r="C638" s="1"/>
      <c r="D638" s="1"/>
      <c r="E638" s="1"/>
      <c r="F638" s="1"/>
      <c r="G638" s="1"/>
      <c r="H638" s="49"/>
      <c r="I638" s="1"/>
      <c r="J638" s="50" t="s">
        <v>1957</v>
      </c>
      <c r="K638" s="1"/>
      <c r="L638" s="1"/>
      <c r="M638" s="1"/>
      <c r="N638" s="57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7">
      <c r="A639" s="110" t="s">
        <v>1994</v>
      </c>
      <c r="B639" s="1"/>
      <c r="C639" s="1">
        <v>10.9</v>
      </c>
      <c r="D639" s="1"/>
      <c r="E639" s="1"/>
      <c r="F639" s="1"/>
      <c r="G639" s="1"/>
      <c r="H639" s="49">
        <f t="shared" si="41"/>
        <v>10.9</v>
      </c>
      <c r="I639" s="1"/>
      <c r="J639" s="50" t="s">
        <v>1958</v>
      </c>
      <c r="K639" s="1"/>
      <c r="L639" s="1"/>
      <c r="M639" s="1"/>
      <c r="N639" s="57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7">
      <c r="A640" s="1"/>
      <c r="B640" s="1"/>
      <c r="C640" s="1"/>
      <c r="D640" s="1"/>
      <c r="E640" s="1"/>
      <c r="F640" s="1"/>
      <c r="G640" s="1"/>
      <c r="H640" s="49"/>
      <c r="I640" s="1"/>
      <c r="J640" s="50" t="s">
        <v>1959</v>
      </c>
      <c r="K640" s="1"/>
      <c r="L640" s="1"/>
      <c r="M640" s="1"/>
      <c r="N640" s="57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>
      <c r="A641" s="1"/>
      <c r="B641" s="1"/>
      <c r="C641" s="1"/>
      <c r="D641" s="1"/>
      <c r="E641" s="1"/>
      <c r="F641" s="1"/>
      <c r="G641" s="1"/>
      <c r="H641" s="49"/>
      <c r="I641" s="1"/>
      <c r="J641" s="50" t="s">
        <v>1960</v>
      </c>
      <c r="K641" s="1"/>
      <c r="L641" s="1"/>
      <c r="M641" s="1"/>
      <c r="N641" s="57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>
      <c r="A642" s="1"/>
      <c r="B642" s="1"/>
      <c r="C642" s="1"/>
      <c r="D642" s="1"/>
      <c r="E642" s="1"/>
      <c r="F642" s="1"/>
      <c r="G642" s="1"/>
      <c r="H642" s="49"/>
      <c r="I642" s="1"/>
      <c r="J642" s="50" t="s">
        <v>1961</v>
      </c>
      <c r="K642" s="1"/>
      <c r="L642" s="1"/>
      <c r="M642" s="1"/>
      <c r="N642" s="57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>
      <c r="A643" s="1"/>
      <c r="B643" s="1"/>
      <c r="C643" s="1"/>
      <c r="D643" s="1"/>
      <c r="E643" s="1"/>
      <c r="F643" s="1"/>
      <c r="G643" s="1"/>
      <c r="H643" s="49"/>
      <c r="I643" s="1"/>
      <c r="J643" s="50" t="s">
        <v>1962</v>
      </c>
      <c r="K643" s="1"/>
      <c r="L643" s="1"/>
      <c r="M643" s="1"/>
      <c r="N643" s="57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>
      <c r="A644" s="1"/>
      <c r="B644" s="1"/>
      <c r="C644" s="1"/>
      <c r="D644" s="1"/>
      <c r="E644" s="1"/>
      <c r="F644" s="1"/>
      <c r="G644" s="1"/>
      <c r="H644" s="49"/>
      <c r="I644" s="1"/>
      <c r="J644" s="50" t="s">
        <v>1963</v>
      </c>
      <c r="K644" s="1"/>
      <c r="L644" s="1"/>
      <c r="M644" s="1"/>
      <c r="N644" s="57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>
      <c r="A645" s="1"/>
      <c r="B645" s="1"/>
      <c r="C645" s="1"/>
      <c r="D645" s="1"/>
      <c r="E645" s="1"/>
      <c r="F645" s="1"/>
      <c r="G645" s="1"/>
      <c r="H645" s="49"/>
      <c r="I645" s="1"/>
      <c r="J645" s="50" t="s">
        <v>1964</v>
      </c>
      <c r="K645" s="1"/>
      <c r="L645" s="1"/>
      <c r="M645" s="1"/>
      <c r="N645" s="57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>
      <c r="A646" s="1"/>
      <c r="B646" s="1"/>
      <c r="C646" s="1"/>
      <c r="D646" s="1"/>
      <c r="E646" s="1"/>
      <c r="F646" s="1"/>
      <c r="G646" s="1"/>
      <c r="H646" s="49"/>
      <c r="I646" s="1"/>
      <c r="J646" s="50" t="s">
        <v>1965</v>
      </c>
      <c r="K646" s="1"/>
      <c r="L646" s="1"/>
      <c r="M646" s="1"/>
      <c r="N646" s="57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>
      <c r="A647" s="1"/>
      <c r="B647" s="1"/>
      <c r="C647" s="1"/>
      <c r="D647" s="1"/>
      <c r="E647" s="1"/>
      <c r="F647" s="1"/>
      <c r="G647" s="1"/>
      <c r="H647" s="49"/>
      <c r="I647" s="1"/>
      <c r="J647" s="50" t="s">
        <v>1966</v>
      </c>
      <c r="K647" s="1"/>
      <c r="L647" s="1"/>
      <c r="M647" s="1"/>
      <c r="N647" s="57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>
      <c r="A648" s="1"/>
      <c r="B648" s="1"/>
      <c r="C648" s="1"/>
      <c r="D648" s="1"/>
      <c r="E648" s="1"/>
      <c r="F648" s="1"/>
      <c r="G648" s="1"/>
      <c r="H648" s="49"/>
      <c r="I648" s="1"/>
      <c r="J648" s="50" t="s">
        <v>1967</v>
      </c>
      <c r="K648" s="1"/>
      <c r="L648" s="1"/>
      <c r="M648" s="1"/>
      <c r="N648" s="57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>
      <c r="A649" s="1"/>
      <c r="B649" s="1"/>
      <c r="C649" s="1"/>
      <c r="D649" s="1"/>
      <c r="E649" s="1"/>
      <c r="F649" s="1"/>
      <c r="G649" s="1"/>
      <c r="H649" s="49"/>
      <c r="I649" s="1"/>
      <c r="J649" s="50" t="s">
        <v>1968</v>
      </c>
      <c r="K649" s="1"/>
      <c r="L649" s="1"/>
      <c r="M649" s="1"/>
      <c r="N649" s="57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>
      <c r="A650" s="1"/>
      <c r="B650" s="1"/>
      <c r="C650" s="1"/>
      <c r="D650" s="1"/>
      <c r="E650" s="1"/>
      <c r="F650" s="1"/>
      <c r="G650" s="1"/>
      <c r="H650" s="49"/>
      <c r="I650" s="1"/>
      <c r="J650" s="50" t="s">
        <v>1969</v>
      </c>
      <c r="K650" s="1"/>
      <c r="L650" s="1"/>
      <c r="M650" s="1"/>
      <c r="N650" s="57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>
      <c r="A651" s="1"/>
      <c r="B651" s="1"/>
      <c r="C651" s="1"/>
      <c r="D651" s="1"/>
      <c r="E651" s="1"/>
      <c r="F651" s="1"/>
      <c r="G651" s="1"/>
      <c r="H651" s="49"/>
      <c r="I651" s="1"/>
      <c r="J651" s="50" t="s">
        <v>1970</v>
      </c>
      <c r="K651" s="1"/>
      <c r="L651" s="1"/>
      <c r="M651" s="1"/>
      <c r="N651" s="57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>
      <c r="A652" s="1"/>
      <c r="B652" s="1"/>
      <c r="C652" s="1"/>
      <c r="D652" s="1"/>
      <c r="E652" s="1"/>
      <c r="F652" s="1"/>
      <c r="G652" s="1"/>
      <c r="H652" s="49"/>
      <c r="I652" s="1"/>
      <c r="J652" s="50" t="s">
        <v>1971</v>
      </c>
      <c r="K652" s="1"/>
      <c r="L652" s="1"/>
      <c r="M652" s="1"/>
      <c r="N652" s="57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>
      <c r="A653" s="1"/>
      <c r="B653" s="1"/>
      <c r="C653" s="1"/>
      <c r="D653" s="1"/>
      <c r="E653" s="1"/>
      <c r="F653" s="1"/>
      <c r="G653" s="1"/>
      <c r="H653" s="49"/>
      <c r="I653" s="1"/>
      <c r="J653" s="50" t="s">
        <v>1972</v>
      </c>
      <c r="K653" s="1"/>
      <c r="L653" s="1"/>
      <c r="M653" s="1"/>
      <c r="N653" s="57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>
      <c r="A654" s="1"/>
      <c r="B654" s="1"/>
      <c r="C654" s="1"/>
      <c r="D654" s="1"/>
      <c r="E654" s="1"/>
      <c r="F654" s="1"/>
      <c r="G654" s="1"/>
      <c r="H654" s="49"/>
      <c r="I654" s="1"/>
      <c r="J654" s="50" t="s">
        <v>1973</v>
      </c>
      <c r="K654" s="1"/>
      <c r="L654" s="1"/>
      <c r="M654" s="1"/>
      <c r="N654" s="57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>
      <c r="A655" s="1"/>
      <c r="B655" s="1"/>
      <c r="C655" s="1"/>
      <c r="D655" s="1"/>
      <c r="E655" s="1"/>
      <c r="F655" s="1"/>
      <c r="G655" s="1"/>
      <c r="H655" s="49"/>
      <c r="I655" s="1"/>
      <c r="J655" s="50" t="s">
        <v>1974</v>
      </c>
      <c r="K655" s="1"/>
      <c r="L655" s="1"/>
      <c r="M655" s="1"/>
      <c r="N655" s="57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>
      <c r="A656" s="1"/>
      <c r="B656" s="1"/>
      <c r="C656" s="1"/>
      <c r="D656" s="1"/>
      <c r="E656" s="1"/>
      <c r="F656" s="1"/>
      <c r="G656" s="1"/>
      <c r="H656" s="49"/>
      <c r="I656" s="1"/>
      <c r="J656" s="50" t="s">
        <v>1975</v>
      </c>
      <c r="K656" s="1"/>
      <c r="L656" s="1"/>
      <c r="M656" s="1"/>
      <c r="N656" s="57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>
      <c r="A657" s="1"/>
      <c r="B657" s="1"/>
      <c r="C657" s="1"/>
      <c r="D657" s="1"/>
      <c r="E657" s="1"/>
      <c r="F657" s="1"/>
      <c r="G657" s="1"/>
      <c r="H657" s="49"/>
      <c r="I657" s="1"/>
      <c r="J657" s="50" t="s">
        <v>1976</v>
      </c>
      <c r="K657" s="1"/>
      <c r="L657" s="1"/>
      <c r="M657" s="1"/>
      <c r="N657" s="57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>
      <c r="A658" s="1"/>
      <c r="B658" s="1"/>
      <c r="C658" s="1"/>
      <c r="D658" s="1"/>
      <c r="E658" s="1"/>
      <c r="F658" s="1"/>
      <c r="G658" s="1"/>
      <c r="H658" s="49"/>
      <c r="I658" s="1"/>
      <c r="J658" s="50" t="s">
        <v>1977</v>
      </c>
      <c r="K658" s="1"/>
      <c r="L658" s="1"/>
      <c r="M658" s="1"/>
      <c r="N658" s="57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>
      <c r="A659" s="1"/>
      <c r="B659" s="1"/>
      <c r="C659" s="1"/>
      <c r="D659" s="1"/>
      <c r="E659" s="1"/>
      <c r="F659" s="1"/>
      <c r="G659" s="1"/>
      <c r="H659" s="49"/>
      <c r="I659" s="1"/>
      <c r="J659" s="50" t="s">
        <v>1978</v>
      </c>
      <c r="K659" s="1"/>
      <c r="L659" s="1"/>
      <c r="M659" s="1"/>
      <c r="N659" s="57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>
      <c r="A660" s="1"/>
      <c r="B660" s="1"/>
      <c r="C660" s="1"/>
      <c r="D660" s="1"/>
      <c r="E660" s="1"/>
      <c r="F660" s="1"/>
      <c r="G660" s="1"/>
      <c r="H660" s="49"/>
      <c r="I660" s="1"/>
      <c r="J660" s="50" t="s">
        <v>1979</v>
      </c>
      <c r="K660" s="1"/>
      <c r="L660" s="1"/>
      <c r="M660" s="1"/>
      <c r="N660" s="57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>
      <c r="A661" s="1"/>
      <c r="B661" s="1"/>
      <c r="C661" s="1"/>
      <c r="D661" s="1"/>
      <c r="E661" s="1"/>
      <c r="F661" s="1"/>
      <c r="G661" s="1"/>
      <c r="H661" s="49"/>
      <c r="I661" s="1"/>
      <c r="J661" s="50" t="s">
        <v>1980</v>
      </c>
      <c r="K661" s="1"/>
      <c r="L661" s="1"/>
      <c r="M661" s="1"/>
      <c r="N661" s="57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>
      <c r="A662" s="1"/>
      <c r="B662" s="1"/>
      <c r="C662" s="1"/>
      <c r="D662" s="1"/>
      <c r="E662" s="1"/>
      <c r="F662" s="1"/>
      <c r="G662" s="1"/>
      <c r="H662" s="49"/>
      <c r="I662" s="1"/>
      <c r="J662" s="50" t="s">
        <v>1981</v>
      </c>
      <c r="K662" s="1"/>
      <c r="L662" s="1"/>
      <c r="M662" s="1"/>
      <c r="N662" s="57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>
      <c r="A663" s="1"/>
      <c r="B663" s="1"/>
      <c r="C663" s="1"/>
      <c r="D663" s="1"/>
      <c r="E663" s="1"/>
      <c r="F663" s="1"/>
      <c r="G663" s="1"/>
      <c r="H663" s="49"/>
      <c r="I663" s="1"/>
      <c r="J663" s="50" t="s">
        <v>1982</v>
      </c>
      <c r="K663" s="1"/>
      <c r="L663" s="1"/>
      <c r="M663" s="1"/>
      <c r="N663" s="57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>
      <c r="A664" s="1"/>
      <c r="B664" s="1"/>
      <c r="C664" s="1"/>
      <c r="D664" s="1"/>
      <c r="E664" s="1"/>
      <c r="F664" s="1"/>
      <c r="G664" s="1"/>
      <c r="H664" s="49"/>
      <c r="I664" s="1"/>
      <c r="J664" s="50" t="s">
        <v>1983</v>
      </c>
      <c r="K664" s="1"/>
      <c r="L664" s="1"/>
      <c r="M664" s="1"/>
      <c r="N664" s="57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>
      <c r="A665" s="1"/>
      <c r="B665" s="1"/>
      <c r="C665" s="1"/>
      <c r="D665" s="1"/>
      <c r="E665" s="1"/>
      <c r="F665" s="1"/>
      <c r="G665" s="1"/>
      <c r="H665" s="49"/>
      <c r="I665" s="1"/>
      <c r="J665" s="50" t="s">
        <v>1984</v>
      </c>
      <c r="K665" s="1"/>
      <c r="L665" s="1"/>
      <c r="M665" s="1"/>
      <c r="N665" s="57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>
      <c r="A666" s="1"/>
      <c r="B666" s="1"/>
      <c r="C666" s="1"/>
      <c r="D666" s="1"/>
      <c r="E666" s="1"/>
      <c r="F666" s="1"/>
      <c r="G666" s="1"/>
      <c r="H666" s="49"/>
      <c r="I666" s="1"/>
      <c r="J666" s="50" t="s">
        <v>1985</v>
      </c>
      <c r="K666" s="1"/>
      <c r="L666" s="1"/>
      <c r="M666" s="1"/>
      <c r="N666" s="57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>
      <c r="A667" s="1"/>
      <c r="B667" s="1"/>
      <c r="C667" s="1"/>
      <c r="D667" s="1"/>
      <c r="E667" s="1"/>
      <c r="F667" s="1"/>
      <c r="G667" s="1"/>
      <c r="H667" s="49"/>
      <c r="I667" s="1"/>
      <c r="J667" s="50" t="s">
        <v>1986</v>
      </c>
      <c r="K667" s="1"/>
      <c r="L667" s="1"/>
      <c r="M667" s="1"/>
      <c r="N667" s="57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>
      <c r="A668" s="1"/>
      <c r="B668" s="1"/>
      <c r="C668" s="1"/>
      <c r="D668" s="1"/>
      <c r="E668" s="1"/>
      <c r="F668" s="1"/>
      <c r="G668" s="1"/>
      <c r="H668" s="49"/>
      <c r="I668" s="1"/>
      <c r="J668" s="50" t="s">
        <v>1987</v>
      </c>
      <c r="K668" s="1"/>
      <c r="L668" s="1"/>
      <c r="M668" s="1"/>
      <c r="N668" s="57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>
      <c r="A669" s="1"/>
      <c r="B669" s="1"/>
      <c r="C669" s="1"/>
      <c r="D669" s="1"/>
      <c r="E669" s="1"/>
      <c r="F669" s="1"/>
      <c r="G669" s="1"/>
      <c r="H669" s="49"/>
      <c r="I669" s="1"/>
      <c r="J669" s="50" t="s">
        <v>1988</v>
      </c>
      <c r="K669" s="1"/>
      <c r="L669" s="1"/>
      <c r="M669" s="1"/>
      <c r="N669" s="57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>
      <c r="A670" s="1"/>
      <c r="B670" s="1"/>
      <c r="C670" s="1"/>
      <c r="D670" s="1"/>
      <c r="E670" s="1"/>
      <c r="F670" s="1"/>
      <c r="G670" s="1"/>
      <c r="H670" s="49"/>
      <c r="I670" s="1"/>
      <c r="J670" s="50" t="s">
        <v>1989</v>
      </c>
      <c r="K670" s="1"/>
      <c r="L670" s="1"/>
      <c r="M670" s="1"/>
      <c r="N670" s="57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>
      <c r="A671" s="1"/>
      <c r="B671" s="1"/>
      <c r="C671" s="1"/>
      <c r="D671" s="1"/>
      <c r="E671" s="1"/>
      <c r="F671" s="1"/>
      <c r="G671" s="1"/>
      <c r="H671" s="49"/>
      <c r="I671" s="1"/>
      <c r="J671" s="50" t="s">
        <v>1990</v>
      </c>
      <c r="K671" s="1"/>
      <c r="L671" s="1"/>
      <c r="M671" s="1"/>
      <c r="N671" s="57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>
      <c r="A672" s="1"/>
      <c r="B672" s="1"/>
      <c r="C672" s="1"/>
      <c r="D672" s="1"/>
      <c r="E672" s="1"/>
      <c r="F672" s="1"/>
      <c r="G672" s="1"/>
      <c r="H672" s="49"/>
      <c r="I672" s="1"/>
      <c r="J672" s="50" t="s">
        <v>1991</v>
      </c>
      <c r="K672" s="1"/>
      <c r="L672" s="1"/>
      <c r="M672" s="1"/>
      <c r="N672" s="57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>
      <c r="A673" s="1"/>
      <c r="B673" s="1"/>
      <c r="C673" s="1"/>
      <c r="D673" s="1"/>
      <c r="E673" s="1"/>
      <c r="F673" s="1"/>
      <c r="G673" s="1"/>
      <c r="H673" s="49"/>
      <c r="I673" s="1"/>
      <c r="J673" s="50" t="s">
        <v>1992</v>
      </c>
      <c r="K673" s="1"/>
      <c r="L673" s="1"/>
      <c r="M673" s="1"/>
      <c r="N673" s="57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>
      <c r="A674" s="1"/>
      <c r="B674" s="1"/>
      <c r="C674" s="1"/>
      <c r="D674" s="1"/>
      <c r="E674" s="1"/>
      <c r="F674" s="1"/>
      <c r="G674" s="1"/>
      <c r="H674" s="49"/>
      <c r="I674" s="1"/>
      <c r="J674" s="50" t="s">
        <v>1993</v>
      </c>
      <c r="K674" s="1"/>
      <c r="L674" s="1"/>
      <c r="M674" s="1"/>
      <c r="N674" s="57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>
      <c r="A675" s="1"/>
      <c r="B675" s="1"/>
      <c r="C675" s="1"/>
      <c r="D675" s="1"/>
      <c r="E675" s="1"/>
      <c r="F675" s="1"/>
      <c r="G675" s="1"/>
      <c r="H675" s="49"/>
      <c r="I675" s="1"/>
      <c r="K675" s="1"/>
      <c r="L675" s="1"/>
      <c r="M675" s="1"/>
      <c r="N675" s="57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>
      <c r="A676" s="1"/>
      <c r="B676" s="1"/>
      <c r="C676" s="1"/>
      <c r="D676" s="1"/>
      <c r="E676" s="1"/>
      <c r="F676" s="1"/>
      <c r="G676" s="1"/>
      <c r="H676" s="49"/>
      <c r="I676" s="1"/>
      <c r="K676" s="1"/>
      <c r="L676" s="1"/>
      <c r="M676" s="1"/>
      <c r="N676" s="57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>
      <c r="A677" s="1"/>
      <c r="B677" s="1"/>
      <c r="C677" s="1"/>
      <c r="D677" s="1"/>
      <c r="E677" s="1"/>
      <c r="F677" s="1"/>
      <c r="G677" s="1"/>
      <c r="H677" s="49"/>
      <c r="I677" s="1"/>
      <c r="J677" s="50"/>
      <c r="K677" s="1"/>
      <c r="L677" s="1"/>
      <c r="M677" s="1"/>
      <c r="N677" s="57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>
      <c r="A678" s="1"/>
      <c r="B678" s="1"/>
      <c r="C678" s="1"/>
      <c r="D678" s="1"/>
      <c r="E678" s="1"/>
      <c r="F678" s="1"/>
      <c r="G678" s="1"/>
      <c r="H678" s="49"/>
      <c r="I678" s="1"/>
      <c r="J678" s="50"/>
      <c r="K678" s="1"/>
      <c r="L678" s="1"/>
      <c r="M678" s="1"/>
      <c r="N678" s="57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>
      <c r="A679" s="1"/>
      <c r="B679" s="1"/>
      <c r="C679" s="1"/>
      <c r="D679" s="1"/>
      <c r="E679" s="1"/>
      <c r="F679" s="1"/>
      <c r="G679" s="1"/>
      <c r="H679" s="49"/>
      <c r="I679" s="1"/>
      <c r="J679" s="50"/>
      <c r="K679" s="1"/>
      <c r="L679" s="1"/>
      <c r="M679" s="1"/>
      <c r="N679" s="57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>
      <c r="A680" s="1"/>
      <c r="B680" s="1"/>
      <c r="C680" s="1"/>
      <c r="D680" s="1"/>
      <c r="E680" s="1"/>
      <c r="F680" s="1"/>
      <c r="G680" s="1"/>
      <c r="H680" s="49"/>
      <c r="I680" s="1"/>
      <c r="J680" s="50"/>
      <c r="K680" s="1"/>
      <c r="L680" s="1"/>
      <c r="M680" s="1"/>
      <c r="N680" s="57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>
      <c r="A681" s="1"/>
      <c r="B681" s="1"/>
      <c r="C681" s="1"/>
      <c r="D681" s="1"/>
      <c r="E681" s="1"/>
      <c r="F681" s="1"/>
      <c r="G681" s="1"/>
      <c r="H681" s="49"/>
      <c r="I681" s="1"/>
      <c r="J681" s="50"/>
      <c r="K681" s="1"/>
      <c r="L681" s="1"/>
      <c r="M681" s="1"/>
      <c r="N681" s="57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>
      <c r="A682" s="1"/>
      <c r="B682" s="1"/>
      <c r="C682" s="1"/>
      <c r="D682" s="1"/>
      <c r="E682" s="1"/>
      <c r="F682" s="1"/>
      <c r="G682" s="1"/>
      <c r="H682" s="49"/>
      <c r="I682" s="1"/>
      <c r="J682" s="50"/>
      <c r="K682" s="1"/>
      <c r="L682" s="1"/>
      <c r="M682" s="1"/>
      <c r="N682" s="57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>
      <c r="A683" s="1"/>
      <c r="B683" s="1"/>
      <c r="C683" s="1"/>
      <c r="D683" s="1"/>
      <c r="E683" s="1"/>
      <c r="F683" s="1"/>
      <c r="G683" s="1"/>
      <c r="H683" s="49"/>
      <c r="I683" s="1"/>
      <c r="J683" s="50"/>
      <c r="K683" s="1"/>
      <c r="L683" s="1"/>
      <c r="M683" s="1"/>
      <c r="N683" s="57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>
      <c r="A684" s="1"/>
      <c r="B684" s="1"/>
      <c r="C684" s="1"/>
      <c r="D684" s="1"/>
      <c r="E684" s="1"/>
      <c r="F684" s="1"/>
      <c r="G684" s="1"/>
      <c r="H684" s="49"/>
      <c r="I684" s="1"/>
      <c r="J684" s="50"/>
      <c r="K684" s="1"/>
      <c r="L684" s="1"/>
      <c r="M684" s="1"/>
      <c r="N684" s="57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>
      <c r="A685" s="1"/>
      <c r="B685" s="1"/>
      <c r="C685" s="1"/>
      <c r="D685" s="1"/>
      <c r="E685" s="1"/>
      <c r="F685" s="1"/>
      <c r="G685" s="1"/>
      <c r="H685" s="49"/>
      <c r="I685" s="1"/>
      <c r="J685" s="50"/>
      <c r="K685" s="1"/>
      <c r="L685" s="1"/>
      <c r="M685" s="1"/>
      <c r="N685" s="57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>
      <c r="A686" s="1"/>
      <c r="B686" s="1"/>
      <c r="C686" s="1"/>
      <c r="D686" s="1"/>
      <c r="E686" s="1"/>
      <c r="F686" s="1"/>
      <c r="G686" s="1"/>
      <c r="H686" s="49"/>
      <c r="I686" s="1"/>
      <c r="J686" s="50"/>
      <c r="K686" s="1"/>
      <c r="L686" s="1"/>
      <c r="M686" s="1"/>
      <c r="N686" s="57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>
      <c r="A687" s="1"/>
      <c r="B687" s="1"/>
      <c r="C687" s="1"/>
      <c r="D687" s="1"/>
      <c r="E687" s="1"/>
      <c r="F687" s="1"/>
      <c r="G687" s="1"/>
      <c r="H687" s="49"/>
      <c r="I687" s="1"/>
      <c r="J687" s="50"/>
      <c r="K687" s="1"/>
      <c r="L687" s="1"/>
      <c r="M687" s="1"/>
      <c r="N687" s="57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>
      <c r="A688" s="1"/>
      <c r="B688" s="1"/>
      <c r="C688" s="1"/>
      <c r="D688" s="1"/>
      <c r="E688" s="1"/>
      <c r="F688" s="1"/>
      <c r="G688" s="1"/>
      <c r="H688" s="49"/>
      <c r="I688" s="1"/>
      <c r="J688" s="50"/>
      <c r="K688" s="1"/>
      <c r="L688" s="1"/>
      <c r="M688" s="1"/>
      <c r="N688" s="57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>
      <c r="A689" s="1"/>
      <c r="B689" s="1"/>
      <c r="C689" s="1"/>
      <c r="D689" s="1"/>
      <c r="E689" s="1"/>
      <c r="F689" s="1"/>
      <c r="G689" s="1"/>
      <c r="H689" s="49"/>
      <c r="I689" s="1"/>
      <c r="J689" s="50"/>
      <c r="K689" s="1"/>
      <c r="L689" s="1"/>
      <c r="M689" s="1"/>
      <c r="N689" s="57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>
      <c r="A690" s="1"/>
      <c r="B690" s="1"/>
      <c r="C690" s="1"/>
      <c r="D690" s="1"/>
      <c r="E690" s="1"/>
      <c r="F690" s="1"/>
      <c r="G690" s="1"/>
      <c r="H690" s="49"/>
      <c r="I690" s="1"/>
      <c r="J690" s="50"/>
      <c r="K690" s="1"/>
      <c r="L690" s="1"/>
      <c r="M690" s="1"/>
      <c r="N690" s="57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>
      <c r="A691" s="1"/>
      <c r="B691" s="1"/>
      <c r="C691" s="1"/>
      <c r="D691" s="1"/>
      <c r="E691" s="1"/>
      <c r="F691" s="1"/>
      <c r="G691" s="1"/>
      <c r="H691" s="49"/>
      <c r="I691" s="1"/>
      <c r="J691" s="50"/>
      <c r="K691" s="1"/>
      <c r="L691" s="1"/>
      <c r="M691" s="1"/>
      <c r="N691" s="57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>
      <c r="A692" s="1"/>
      <c r="B692" s="1"/>
      <c r="C692" s="1"/>
      <c r="D692" s="1"/>
      <c r="E692" s="1"/>
      <c r="F692" s="1"/>
      <c r="G692" s="1"/>
      <c r="H692" s="49"/>
      <c r="I692" s="1"/>
      <c r="J692" s="50"/>
      <c r="K692" s="1"/>
      <c r="L692" s="1"/>
      <c r="M692" s="1"/>
      <c r="N692" s="57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>
      <c r="A693" s="1"/>
      <c r="B693" s="1"/>
      <c r="C693" s="1"/>
      <c r="D693" s="1"/>
      <c r="E693" s="1"/>
      <c r="F693" s="1"/>
      <c r="G693" s="1"/>
      <c r="H693" s="49"/>
      <c r="I693" s="1"/>
      <c r="J693" s="50"/>
      <c r="K693" s="1"/>
      <c r="L693" s="1"/>
      <c r="M693" s="1"/>
      <c r="N693" s="57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>
      <c r="A694" s="1"/>
      <c r="B694" s="1"/>
      <c r="C694" s="1"/>
      <c r="D694" s="1"/>
      <c r="E694" s="1"/>
      <c r="F694" s="1"/>
      <c r="G694" s="1"/>
      <c r="H694" s="49"/>
      <c r="I694" s="1"/>
      <c r="J694" s="50"/>
      <c r="K694" s="1"/>
      <c r="L694" s="1"/>
      <c r="M694" s="1"/>
      <c r="N694" s="57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>
      <c r="A695" s="1"/>
      <c r="B695" s="1"/>
      <c r="C695" s="1"/>
      <c r="D695" s="1"/>
      <c r="E695" s="1"/>
      <c r="F695" s="1"/>
      <c r="G695" s="1"/>
      <c r="H695" s="49"/>
      <c r="I695" s="1"/>
      <c r="J695" s="50"/>
      <c r="K695" s="1"/>
      <c r="L695" s="1"/>
      <c r="M695" s="1"/>
      <c r="N695" s="57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>
      <c r="A696" s="1"/>
      <c r="B696" s="1"/>
      <c r="C696" s="1"/>
      <c r="D696" s="1"/>
      <c r="E696" s="1"/>
      <c r="F696" s="1"/>
      <c r="G696" s="1"/>
      <c r="H696" s="49"/>
      <c r="I696" s="1"/>
      <c r="J696" s="50"/>
      <c r="K696" s="1"/>
      <c r="L696" s="1"/>
      <c r="M696" s="1"/>
      <c r="N696" s="57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>
      <c r="A697" s="1"/>
      <c r="B697" s="1"/>
      <c r="C697" s="1"/>
      <c r="D697" s="1"/>
      <c r="E697" s="1"/>
      <c r="F697" s="1"/>
      <c r="G697" s="1"/>
      <c r="H697" s="49"/>
      <c r="I697" s="1"/>
      <c r="J697" s="50"/>
      <c r="K697" s="1"/>
      <c r="L697" s="1"/>
      <c r="M697" s="1"/>
      <c r="N697" s="57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>
      <c r="A698" s="1"/>
      <c r="B698" s="1"/>
      <c r="C698" s="1"/>
      <c r="D698" s="1"/>
      <c r="E698" s="1"/>
      <c r="F698" s="1"/>
      <c r="G698" s="1"/>
      <c r="H698" s="49"/>
      <c r="I698" s="1"/>
      <c r="J698" s="50"/>
      <c r="K698" s="1"/>
      <c r="L698" s="1"/>
      <c r="M698" s="1"/>
      <c r="N698" s="57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>
      <c r="A699" s="1"/>
      <c r="B699" s="1"/>
      <c r="C699" s="1"/>
      <c r="D699" s="1"/>
      <c r="E699" s="1"/>
      <c r="F699" s="1"/>
      <c r="G699" s="1"/>
      <c r="H699" s="49"/>
      <c r="I699" s="1"/>
      <c r="J699" s="50"/>
      <c r="K699" s="1"/>
      <c r="L699" s="1"/>
      <c r="M699" s="1"/>
      <c r="N699" s="57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>
      <c r="A700" s="1"/>
      <c r="B700" s="1"/>
      <c r="C700" s="1"/>
      <c r="D700" s="1"/>
      <c r="E700" s="1"/>
      <c r="F700" s="1"/>
      <c r="G700" s="1"/>
      <c r="H700" s="49"/>
      <c r="I700" s="1"/>
      <c r="J700" s="50"/>
      <c r="K700" s="1"/>
      <c r="L700" s="1"/>
      <c r="M700" s="1"/>
      <c r="N700" s="57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>
      <c r="A701" s="1"/>
      <c r="B701" s="1"/>
      <c r="C701" s="1"/>
      <c r="D701" s="1"/>
      <c r="E701" s="1"/>
      <c r="F701" s="1"/>
      <c r="G701" s="1"/>
      <c r="H701" s="49"/>
      <c r="I701" s="1"/>
      <c r="J701" s="50"/>
      <c r="K701" s="1"/>
      <c r="L701" s="1"/>
      <c r="M701" s="1"/>
      <c r="N701" s="57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>
      <c r="A702" s="1"/>
      <c r="B702" s="1"/>
      <c r="C702" s="1"/>
      <c r="D702" s="1"/>
      <c r="E702" s="1"/>
      <c r="F702" s="1"/>
      <c r="G702" s="1"/>
      <c r="H702" s="49"/>
      <c r="I702" s="1"/>
      <c r="J702" s="50"/>
      <c r="K702" s="1"/>
      <c r="L702" s="1"/>
      <c r="M702" s="1"/>
      <c r="N702" s="57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>
      <c r="A703" s="1"/>
      <c r="B703" s="1"/>
      <c r="C703" s="1"/>
      <c r="D703" s="1"/>
      <c r="E703" s="1"/>
      <c r="F703" s="1"/>
      <c r="G703" s="1"/>
      <c r="H703" s="49"/>
      <c r="I703" s="1"/>
      <c r="J703" s="50"/>
      <c r="K703" s="1"/>
      <c r="L703" s="1"/>
      <c r="M703" s="1"/>
      <c r="N703" s="57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>
      <c r="A704" s="1"/>
      <c r="B704" s="1"/>
      <c r="C704" s="1"/>
      <c r="D704" s="1"/>
      <c r="E704" s="1"/>
      <c r="F704" s="1"/>
      <c r="G704" s="1"/>
      <c r="H704" s="49"/>
      <c r="I704" s="1"/>
      <c r="J704" s="50"/>
      <c r="K704" s="1"/>
      <c r="L704" s="1"/>
      <c r="M704" s="1"/>
      <c r="N704" s="57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>
      <c r="A705" s="1"/>
      <c r="B705" s="1"/>
      <c r="C705" s="1"/>
      <c r="D705" s="1"/>
      <c r="E705" s="1"/>
      <c r="F705" s="1"/>
      <c r="G705" s="1"/>
      <c r="H705" s="49"/>
      <c r="I705" s="1"/>
      <c r="J705" s="50"/>
      <c r="K705" s="1"/>
      <c r="L705" s="1"/>
      <c r="M705" s="1"/>
      <c r="N705" s="57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>
      <c r="A706" s="1"/>
      <c r="B706" s="1"/>
      <c r="C706" s="1"/>
      <c r="D706" s="1"/>
      <c r="E706" s="1"/>
      <c r="F706" s="1"/>
      <c r="G706" s="1"/>
      <c r="H706" s="49"/>
      <c r="I706" s="1"/>
      <c r="J706" s="50"/>
      <c r="K706" s="1"/>
      <c r="L706" s="1"/>
      <c r="M706" s="1"/>
      <c r="N706" s="57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>
      <c r="A707" s="1"/>
      <c r="B707" s="1"/>
      <c r="C707" s="1"/>
      <c r="D707" s="1"/>
      <c r="E707" s="1"/>
      <c r="F707" s="1"/>
      <c r="G707" s="1"/>
      <c r="H707" s="49"/>
      <c r="I707" s="1"/>
      <c r="J707" s="50"/>
      <c r="K707" s="1"/>
      <c r="L707" s="1"/>
      <c r="M707" s="1"/>
      <c r="N707" s="57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>
      <c r="A708" s="1"/>
      <c r="B708" s="1"/>
      <c r="C708" s="1"/>
      <c r="D708" s="1"/>
      <c r="E708" s="1"/>
      <c r="F708" s="1"/>
      <c r="G708" s="1"/>
      <c r="H708" s="49"/>
      <c r="I708" s="1"/>
      <c r="J708" s="50"/>
      <c r="K708" s="1"/>
      <c r="L708" s="1"/>
      <c r="M708" s="1"/>
      <c r="N708" s="57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>
      <c r="A709" s="1"/>
      <c r="B709" s="1"/>
      <c r="C709" s="1"/>
      <c r="D709" s="1"/>
      <c r="E709" s="1"/>
      <c r="F709" s="1"/>
      <c r="G709" s="1"/>
      <c r="H709" s="49"/>
      <c r="I709" s="1"/>
      <c r="J709" s="50"/>
      <c r="K709" s="1"/>
      <c r="L709" s="1"/>
      <c r="M709" s="1"/>
      <c r="N709" s="57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>
      <c r="A710" s="1"/>
      <c r="B710" s="1"/>
      <c r="C710" s="1"/>
      <c r="D710" s="1"/>
      <c r="E710" s="1"/>
      <c r="F710" s="1"/>
      <c r="G710" s="1"/>
      <c r="H710" s="49"/>
      <c r="I710" s="1"/>
      <c r="J710" s="50"/>
      <c r="K710" s="1"/>
      <c r="L710" s="1"/>
      <c r="M710" s="1"/>
      <c r="N710" s="57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>
      <c r="A711" s="1"/>
      <c r="B711" s="1"/>
      <c r="C711" s="1"/>
      <c r="D711" s="1"/>
      <c r="E711" s="1"/>
      <c r="F711" s="1"/>
      <c r="G711" s="1"/>
      <c r="H711" s="49"/>
      <c r="I711" s="1"/>
      <c r="J711" s="50"/>
      <c r="K711" s="1"/>
      <c r="L711" s="1"/>
      <c r="M711" s="1"/>
      <c r="N711" s="57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>
      <c r="A712" s="1"/>
      <c r="B712" s="1"/>
      <c r="C712" s="1"/>
      <c r="D712" s="1"/>
      <c r="E712" s="1"/>
      <c r="F712" s="1"/>
      <c r="G712" s="1"/>
      <c r="H712" s="49"/>
      <c r="I712" s="1"/>
      <c r="J712" s="50"/>
      <c r="K712" s="1"/>
      <c r="L712" s="1"/>
      <c r="M712" s="1"/>
      <c r="N712" s="57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>
      <c r="A713" s="1"/>
      <c r="B713" s="1"/>
      <c r="C713" s="1"/>
      <c r="D713" s="1"/>
      <c r="E713" s="1"/>
      <c r="F713" s="1"/>
      <c r="G713" s="1"/>
      <c r="H713" s="49"/>
      <c r="I713" s="1"/>
      <c r="J713" s="50"/>
      <c r="K713" s="1"/>
      <c r="L713" s="1"/>
      <c r="M713" s="1"/>
      <c r="N713" s="57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>
      <c r="A714" s="1"/>
      <c r="B714" s="1"/>
      <c r="C714" s="1"/>
      <c r="D714" s="1"/>
      <c r="E714" s="1"/>
      <c r="F714" s="1"/>
      <c r="G714" s="1"/>
      <c r="H714" s="49"/>
      <c r="I714" s="1"/>
      <c r="J714" s="50"/>
      <c r="K714" s="1"/>
      <c r="L714" s="1"/>
      <c r="M714" s="1"/>
      <c r="N714" s="57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>
      <c r="A715" s="1"/>
      <c r="B715" s="1"/>
      <c r="C715" s="1"/>
      <c r="D715" s="1"/>
      <c r="E715" s="1"/>
      <c r="F715" s="1"/>
      <c r="G715" s="1"/>
      <c r="H715" s="49"/>
      <c r="I715" s="1"/>
      <c r="J715" s="50"/>
      <c r="K715" s="1"/>
      <c r="L715" s="1"/>
      <c r="M715" s="1"/>
      <c r="N715" s="57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>
      <c r="A716" s="1"/>
      <c r="B716" s="1"/>
      <c r="C716" s="1"/>
      <c r="D716" s="1"/>
      <c r="E716" s="1"/>
      <c r="F716" s="1"/>
      <c r="G716" s="1"/>
      <c r="H716" s="49"/>
      <c r="I716" s="1"/>
      <c r="J716" s="50"/>
      <c r="K716" s="1"/>
      <c r="L716" s="1"/>
      <c r="M716" s="1"/>
      <c r="N716" s="57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>
      <c r="A717" s="1"/>
      <c r="B717" s="1"/>
      <c r="C717" s="1"/>
      <c r="D717" s="1"/>
      <c r="E717" s="1"/>
      <c r="F717" s="1"/>
      <c r="G717" s="1"/>
      <c r="H717" s="49"/>
      <c r="I717" s="1"/>
      <c r="J717" s="50"/>
      <c r="K717" s="1"/>
      <c r="L717" s="1"/>
      <c r="M717" s="1"/>
      <c r="N717" s="57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>
      <c r="A718" s="1"/>
      <c r="B718" s="1"/>
      <c r="C718" s="1"/>
      <c r="D718" s="1"/>
      <c r="E718" s="1"/>
      <c r="F718" s="1"/>
      <c r="G718" s="1"/>
      <c r="H718" s="49"/>
      <c r="I718" s="1"/>
      <c r="J718" s="50"/>
      <c r="K718" s="1"/>
      <c r="L718" s="1"/>
      <c r="M718" s="1"/>
      <c r="N718" s="57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>
      <c r="A719" s="1"/>
      <c r="B719" s="1"/>
      <c r="C719" s="1"/>
      <c r="D719" s="1"/>
      <c r="E719" s="1"/>
      <c r="F719" s="1"/>
      <c r="G719" s="1"/>
      <c r="H719" s="49"/>
      <c r="I719" s="1"/>
      <c r="J719" s="50"/>
      <c r="K719" s="1"/>
      <c r="L719" s="1"/>
      <c r="M719" s="1"/>
      <c r="N719" s="57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>
      <c r="A720" s="1"/>
      <c r="B720" s="1"/>
      <c r="C720" s="1"/>
      <c r="D720" s="1"/>
      <c r="E720" s="1"/>
      <c r="F720" s="1"/>
      <c r="G720" s="1"/>
      <c r="H720" s="49"/>
      <c r="I720" s="1"/>
      <c r="J720" s="50"/>
      <c r="K720" s="1"/>
      <c r="L720" s="1"/>
      <c r="M720" s="1"/>
      <c r="N720" s="57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>
      <c r="A721" s="1"/>
      <c r="B721" s="1"/>
      <c r="C721" s="1"/>
      <c r="D721" s="1"/>
      <c r="E721" s="1"/>
      <c r="F721" s="1"/>
      <c r="G721" s="1"/>
      <c r="H721" s="49"/>
      <c r="I721" s="1"/>
      <c r="J721" s="50"/>
      <c r="K721" s="1"/>
      <c r="L721" s="1"/>
      <c r="M721" s="1"/>
      <c r="N721" s="57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>
      <c r="A722" s="1"/>
      <c r="B722" s="1"/>
      <c r="C722" s="1"/>
      <c r="D722" s="1"/>
      <c r="E722" s="1"/>
      <c r="F722" s="1"/>
      <c r="G722" s="1"/>
      <c r="H722" s="49"/>
      <c r="I722" s="1"/>
      <c r="J722" s="50"/>
      <c r="K722" s="1"/>
      <c r="L722" s="1"/>
      <c r="M722" s="1"/>
      <c r="N722" s="57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>
      <c r="A723" s="1"/>
      <c r="B723" s="1"/>
      <c r="C723" s="1"/>
      <c r="D723" s="1"/>
      <c r="E723" s="1"/>
      <c r="F723" s="1"/>
      <c r="G723" s="1"/>
      <c r="H723" s="49"/>
      <c r="I723" s="1"/>
      <c r="J723" s="50"/>
      <c r="K723" s="1"/>
      <c r="L723" s="1"/>
      <c r="M723" s="1"/>
      <c r="N723" s="57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>
      <c r="A724" s="1"/>
      <c r="B724" s="1"/>
      <c r="C724" s="1"/>
      <c r="D724" s="1"/>
      <c r="E724" s="1"/>
      <c r="F724" s="1"/>
      <c r="G724" s="1"/>
      <c r="H724" s="49"/>
      <c r="I724" s="1"/>
      <c r="J724" s="50"/>
      <c r="K724" s="1"/>
      <c r="L724" s="1"/>
      <c r="M724" s="1"/>
      <c r="N724" s="57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>
      <c r="A725" s="1"/>
      <c r="B725" s="1"/>
      <c r="C725" s="1"/>
      <c r="D725" s="1"/>
      <c r="E725" s="1"/>
      <c r="F725" s="1"/>
      <c r="G725" s="1"/>
      <c r="H725" s="49"/>
      <c r="I725" s="1"/>
      <c r="J725" s="50"/>
      <c r="K725" s="1"/>
      <c r="L725" s="1"/>
      <c r="M725" s="1"/>
      <c r="N725" s="57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>
      <c r="A726" s="1"/>
      <c r="B726" s="1"/>
      <c r="C726" s="1"/>
      <c r="D726" s="1"/>
      <c r="E726" s="1"/>
      <c r="F726" s="1"/>
      <c r="G726" s="1"/>
      <c r="H726" s="49"/>
      <c r="I726" s="1"/>
      <c r="J726" s="50"/>
      <c r="K726" s="1"/>
      <c r="L726" s="1"/>
      <c r="M726" s="1"/>
      <c r="N726" s="57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>
      <c r="A727" s="1"/>
      <c r="B727" s="1"/>
      <c r="C727" s="1"/>
      <c r="D727" s="1"/>
      <c r="E727" s="1"/>
      <c r="F727" s="1"/>
      <c r="G727" s="1"/>
      <c r="H727" s="49"/>
      <c r="I727" s="1"/>
      <c r="J727" s="50"/>
      <c r="K727" s="1"/>
      <c r="L727" s="1"/>
      <c r="M727" s="1"/>
      <c r="N727" s="57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>
      <c r="A728" s="1"/>
      <c r="B728" s="1"/>
      <c r="C728" s="1"/>
      <c r="D728" s="1"/>
      <c r="E728" s="1"/>
      <c r="F728" s="1"/>
      <c r="G728" s="1"/>
      <c r="H728" s="49"/>
      <c r="I728" s="1"/>
      <c r="J728" s="50"/>
      <c r="K728" s="1"/>
      <c r="L728" s="1"/>
      <c r="M728" s="1"/>
      <c r="N728" s="57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>
      <c r="A729" s="1"/>
      <c r="B729" s="1"/>
      <c r="C729" s="1"/>
      <c r="D729" s="1"/>
      <c r="E729" s="1"/>
      <c r="F729" s="1"/>
      <c r="G729" s="1"/>
      <c r="H729" s="49"/>
      <c r="I729" s="1"/>
      <c r="J729" s="50"/>
      <c r="K729" s="1"/>
      <c r="L729" s="1"/>
      <c r="M729" s="1"/>
      <c r="N729" s="57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>
      <c r="A730" s="1"/>
      <c r="B730" s="1"/>
      <c r="C730" s="1"/>
      <c r="D730" s="1"/>
      <c r="E730" s="1"/>
      <c r="F730" s="1"/>
      <c r="G730" s="1"/>
      <c r="H730" s="49"/>
      <c r="I730" s="1"/>
      <c r="J730" s="50"/>
      <c r="K730" s="1"/>
      <c r="L730" s="1"/>
      <c r="M730" s="1"/>
      <c r="N730" s="57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>
      <c r="A731" s="1"/>
      <c r="B731" s="1"/>
      <c r="C731" s="1"/>
      <c r="D731" s="1"/>
      <c r="E731" s="1"/>
      <c r="F731" s="1"/>
      <c r="G731" s="1"/>
      <c r="H731" s="49"/>
      <c r="I731" s="1"/>
      <c r="J731" s="50"/>
      <c r="K731" s="1"/>
      <c r="L731" s="1"/>
      <c r="M731" s="1"/>
      <c r="N731" s="57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>
      <c r="A732" s="1"/>
      <c r="B732" s="1"/>
      <c r="C732" s="1"/>
      <c r="D732" s="1"/>
      <c r="E732" s="1"/>
      <c r="F732" s="1"/>
      <c r="G732" s="1"/>
      <c r="H732" s="49"/>
      <c r="I732" s="1"/>
      <c r="J732" s="50"/>
      <c r="K732" s="1"/>
      <c r="L732" s="1"/>
      <c r="M732" s="1"/>
      <c r="N732" s="57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>
      <c r="A733" s="1"/>
      <c r="B733" s="1"/>
      <c r="C733" s="1"/>
      <c r="D733" s="1"/>
      <c r="E733" s="1"/>
      <c r="F733" s="1"/>
      <c r="G733" s="1"/>
      <c r="H733" s="49"/>
      <c r="I733" s="1"/>
      <c r="J733" s="50"/>
      <c r="K733" s="1"/>
      <c r="L733" s="1"/>
      <c r="M733" s="1"/>
      <c r="N733" s="57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>
      <c r="A734" s="1"/>
      <c r="B734" s="1"/>
      <c r="C734" s="1"/>
      <c r="D734" s="1"/>
      <c r="E734" s="1"/>
      <c r="F734" s="1"/>
      <c r="G734" s="1"/>
      <c r="H734" s="49"/>
      <c r="I734" s="1"/>
      <c r="J734" s="50"/>
      <c r="K734" s="1"/>
      <c r="L734" s="1"/>
      <c r="M734" s="1"/>
      <c r="N734" s="57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>
      <c r="A735" s="1"/>
      <c r="B735" s="1"/>
      <c r="C735" s="1"/>
      <c r="D735" s="1"/>
      <c r="E735" s="1"/>
      <c r="F735" s="1"/>
      <c r="G735" s="1"/>
      <c r="H735" s="49"/>
      <c r="I735" s="1"/>
      <c r="J735" s="50"/>
      <c r="K735" s="1"/>
      <c r="L735" s="1"/>
      <c r="M735" s="1"/>
      <c r="N735" s="57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>
      <c r="A736" s="1"/>
      <c r="B736" s="1"/>
      <c r="C736" s="1"/>
      <c r="D736" s="1"/>
      <c r="E736" s="1"/>
      <c r="F736" s="1"/>
      <c r="G736" s="1"/>
      <c r="H736" s="49"/>
      <c r="I736" s="1"/>
      <c r="J736" s="50"/>
      <c r="K736" s="1"/>
      <c r="L736" s="1"/>
      <c r="M736" s="1"/>
      <c r="N736" s="57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>
      <c r="A737" s="1"/>
      <c r="B737" s="1"/>
      <c r="C737" s="1"/>
      <c r="D737" s="1"/>
      <c r="E737" s="1"/>
      <c r="F737" s="1"/>
      <c r="G737" s="1"/>
      <c r="H737" s="49"/>
      <c r="I737" s="1"/>
      <c r="J737" s="50"/>
      <c r="K737" s="1"/>
      <c r="L737" s="1"/>
      <c r="M737" s="1"/>
      <c r="N737" s="57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>
      <c r="A738" s="1"/>
      <c r="B738" s="1"/>
      <c r="C738" s="1"/>
      <c r="D738" s="1"/>
      <c r="E738" s="1"/>
      <c r="F738" s="1"/>
      <c r="G738" s="1"/>
      <c r="H738" s="49"/>
      <c r="I738" s="1"/>
      <c r="J738" s="50"/>
      <c r="K738" s="1"/>
      <c r="L738" s="1"/>
      <c r="M738" s="1"/>
      <c r="N738" s="57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>
      <c r="A739" s="1"/>
      <c r="B739" s="1"/>
      <c r="C739" s="1"/>
      <c r="D739" s="1"/>
      <c r="E739" s="1"/>
      <c r="F739" s="1"/>
      <c r="G739" s="1"/>
      <c r="H739" s="49"/>
      <c r="I739" s="1"/>
      <c r="J739" s="50"/>
      <c r="K739" s="1"/>
      <c r="L739" s="1"/>
      <c r="M739" s="1"/>
      <c r="N739" s="57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>
      <c r="A740" s="1"/>
      <c r="B740" s="1"/>
      <c r="C740" s="1"/>
      <c r="D740" s="1"/>
      <c r="E740" s="1"/>
      <c r="F740" s="1"/>
      <c r="G740" s="1"/>
      <c r="H740" s="49"/>
      <c r="I740" s="1"/>
      <c r="J740" s="50"/>
      <c r="K740" s="1"/>
      <c r="L740" s="1"/>
      <c r="M740" s="1"/>
      <c r="N740" s="57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>
      <c r="A741" s="1"/>
      <c r="B741" s="1"/>
      <c r="C741" s="1"/>
      <c r="D741" s="1"/>
      <c r="E741" s="1"/>
      <c r="F741" s="1"/>
      <c r="G741" s="1"/>
      <c r="H741" s="49"/>
      <c r="I741" s="1"/>
      <c r="J741" s="50"/>
      <c r="K741" s="1"/>
      <c r="L741" s="1"/>
      <c r="M741" s="1"/>
      <c r="N741" s="57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>
      <c r="A742" s="1"/>
      <c r="B742" s="1"/>
      <c r="C742" s="1"/>
      <c r="D742" s="1"/>
      <c r="E742" s="1"/>
      <c r="F742" s="1"/>
      <c r="G742" s="1"/>
      <c r="H742" s="49"/>
      <c r="I742" s="1"/>
      <c r="J742" s="50"/>
      <c r="K742" s="1"/>
      <c r="L742" s="1"/>
      <c r="M742" s="1"/>
      <c r="N742" s="57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>
      <c r="A743" s="1"/>
      <c r="B743" s="1"/>
      <c r="C743" s="1"/>
      <c r="D743" s="1"/>
      <c r="E743" s="1"/>
      <c r="F743" s="1"/>
      <c r="G743" s="1"/>
      <c r="H743" s="49"/>
      <c r="I743" s="1"/>
      <c r="J743" s="50"/>
      <c r="K743" s="1"/>
      <c r="L743" s="1"/>
      <c r="M743" s="1"/>
      <c r="N743" s="57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>
      <c r="A744" s="1"/>
      <c r="B744" s="1"/>
      <c r="C744" s="1"/>
      <c r="D744" s="1"/>
      <c r="E744" s="1"/>
      <c r="F744" s="1"/>
      <c r="G744" s="1"/>
      <c r="H744" s="49"/>
      <c r="I744" s="1"/>
      <c r="J744" s="50"/>
      <c r="K744" s="1"/>
      <c r="L744" s="1"/>
      <c r="M744" s="1"/>
      <c r="N744" s="57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>
      <c r="A745" s="1"/>
      <c r="B745" s="1"/>
      <c r="C745" s="1"/>
      <c r="D745" s="1"/>
      <c r="E745" s="1"/>
      <c r="F745" s="1"/>
      <c r="G745" s="1"/>
      <c r="H745" s="49"/>
      <c r="I745" s="1"/>
      <c r="J745" s="50"/>
      <c r="K745" s="1"/>
      <c r="L745" s="1"/>
      <c r="M745" s="1"/>
      <c r="N745" s="57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>
      <c r="A746" s="1"/>
      <c r="B746" s="1"/>
      <c r="C746" s="1"/>
      <c r="D746" s="1"/>
      <c r="E746" s="1"/>
      <c r="F746" s="1"/>
      <c r="G746" s="1"/>
      <c r="H746" s="49"/>
      <c r="I746" s="1"/>
      <c r="J746" s="50"/>
      <c r="K746" s="1"/>
      <c r="L746" s="1"/>
      <c r="M746" s="1"/>
      <c r="N746" s="57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>
      <c r="A747" s="1"/>
      <c r="B747" s="1"/>
      <c r="C747" s="1"/>
      <c r="D747" s="1"/>
      <c r="E747" s="1"/>
      <c r="F747" s="1"/>
      <c r="G747" s="1"/>
      <c r="H747" s="49"/>
      <c r="I747" s="1"/>
      <c r="J747" s="50"/>
      <c r="K747" s="1"/>
      <c r="L747" s="1"/>
      <c r="M747" s="1"/>
      <c r="N747" s="57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>
      <c r="A748" s="1"/>
      <c r="B748" s="1"/>
      <c r="C748" s="1"/>
      <c r="D748" s="1"/>
      <c r="E748" s="1"/>
      <c r="F748" s="1"/>
      <c r="G748" s="1"/>
      <c r="H748" s="49"/>
      <c r="I748" s="1"/>
      <c r="J748" s="50"/>
      <c r="K748" s="1"/>
      <c r="L748" s="1"/>
      <c r="M748" s="1"/>
      <c r="N748" s="57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>
      <c r="A749" s="1"/>
      <c r="B749" s="1"/>
      <c r="C749" s="1"/>
      <c r="D749" s="1"/>
      <c r="E749" s="1"/>
      <c r="F749" s="1"/>
      <c r="G749" s="1"/>
      <c r="H749" s="49"/>
      <c r="I749" s="1"/>
      <c r="J749" s="50"/>
      <c r="K749" s="1"/>
      <c r="L749" s="1"/>
      <c r="M749" s="1"/>
      <c r="N749" s="57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>
      <c r="A750" s="1"/>
      <c r="B750" s="1"/>
      <c r="C750" s="1"/>
      <c r="D750" s="1"/>
      <c r="E750" s="1"/>
      <c r="F750" s="1"/>
      <c r="G750" s="1"/>
      <c r="H750" s="49"/>
      <c r="I750" s="1"/>
      <c r="J750" s="50"/>
      <c r="K750" s="1"/>
      <c r="L750" s="1"/>
      <c r="M750" s="1"/>
      <c r="N750" s="57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>
      <c r="A751" s="1"/>
      <c r="B751" s="1"/>
      <c r="C751" s="1"/>
      <c r="D751" s="1"/>
      <c r="E751" s="1"/>
      <c r="F751" s="1"/>
      <c r="G751" s="1"/>
      <c r="H751" s="49"/>
      <c r="I751" s="1"/>
      <c r="J751" s="50"/>
      <c r="K751" s="1"/>
      <c r="L751" s="1"/>
      <c r="M751" s="1"/>
      <c r="N751" s="57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>
      <c r="A752" s="1"/>
      <c r="B752" s="1"/>
      <c r="C752" s="1"/>
      <c r="D752" s="1"/>
      <c r="E752" s="1"/>
      <c r="F752" s="1"/>
      <c r="G752" s="1"/>
      <c r="H752" s="49"/>
      <c r="I752" s="1"/>
      <c r="J752" s="50"/>
      <c r="K752" s="1"/>
      <c r="L752" s="1"/>
      <c r="M752" s="1"/>
      <c r="N752" s="57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>
      <c r="A753" s="1"/>
      <c r="B753" s="1"/>
      <c r="C753" s="1"/>
      <c r="D753" s="1"/>
      <c r="E753" s="1"/>
      <c r="F753" s="1"/>
      <c r="G753" s="1"/>
      <c r="H753" s="49"/>
      <c r="I753" s="1"/>
      <c r="J753" s="50"/>
      <c r="K753" s="1"/>
      <c r="L753" s="1"/>
      <c r="M753" s="1"/>
      <c r="N753" s="57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>
      <c r="A754" s="1"/>
      <c r="B754" s="1"/>
      <c r="C754" s="1"/>
      <c r="D754" s="1"/>
      <c r="E754" s="1"/>
      <c r="F754" s="1"/>
      <c r="G754" s="1"/>
      <c r="H754" s="49"/>
      <c r="I754" s="1"/>
      <c r="J754" s="50"/>
      <c r="K754" s="1"/>
      <c r="L754" s="1"/>
      <c r="M754" s="1"/>
      <c r="N754" s="57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>
      <c r="A755" s="1"/>
      <c r="B755" s="1"/>
      <c r="C755" s="1"/>
      <c r="D755" s="1"/>
      <c r="E755" s="1"/>
      <c r="F755" s="1"/>
      <c r="G755" s="1"/>
      <c r="H755" s="49"/>
      <c r="I755" s="1"/>
      <c r="J755" s="50"/>
      <c r="K755" s="1"/>
      <c r="L755" s="1"/>
      <c r="M755" s="1"/>
      <c r="N755" s="57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>
      <c r="A756" s="1"/>
      <c r="B756" s="1"/>
      <c r="C756" s="1"/>
      <c r="D756" s="1"/>
      <c r="E756" s="1"/>
      <c r="F756" s="1"/>
      <c r="G756" s="1"/>
      <c r="H756" s="49"/>
      <c r="I756" s="1"/>
      <c r="J756" s="50"/>
      <c r="K756" s="1"/>
      <c r="L756" s="1"/>
      <c r="M756" s="1"/>
      <c r="N756" s="57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>
      <c r="A757" s="1"/>
      <c r="B757" s="1"/>
      <c r="C757" s="1"/>
      <c r="D757" s="1"/>
      <c r="E757" s="1"/>
      <c r="F757" s="1"/>
      <c r="G757" s="1"/>
      <c r="H757" s="49"/>
      <c r="I757" s="1"/>
      <c r="J757" s="50"/>
      <c r="K757" s="1"/>
      <c r="L757" s="1"/>
      <c r="M757" s="1"/>
      <c r="N757" s="57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>
      <c r="A758" s="1"/>
      <c r="B758" s="1"/>
      <c r="C758" s="1"/>
      <c r="D758" s="1"/>
      <c r="E758" s="1"/>
      <c r="F758" s="1"/>
      <c r="G758" s="1"/>
      <c r="H758" s="49"/>
      <c r="I758" s="1"/>
      <c r="J758" s="50"/>
      <c r="K758" s="1"/>
      <c r="L758" s="1"/>
      <c r="M758" s="1"/>
      <c r="N758" s="57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>
      <c r="A759" s="1"/>
      <c r="B759" s="1"/>
      <c r="C759" s="1"/>
      <c r="D759" s="1"/>
      <c r="E759" s="1"/>
      <c r="F759" s="1"/>
      <c r="G759" s="1"/>
      <c r="H759" s="49"/>
      <c r="I759" s="1"/>
      <c r="J759" s="50"/>
      <c r="K759" s="1"/>
      <c r="L759" s="1"/>
      <c r="M759" s="1"/>
      <c r="N759" s="57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>
      <c r="A760" s="1"/>
      <c r="B760" s="1"/>
      <c r="C760" s="1"/>
      <c r="D760" s="1"/>
      <c r="E760" s="1"/>
      <c r="F760" s="1"/>
      <c r="G760" s="1"/>
      <c r="H760" s="49"/>
      <c r="I760" s="1"/>
      <c r="J760" s="50"/>
      <c r="K760" s="1"/>
      <c r="L760" s="1"/>
      <c r="M760" s="1"/>
      <c r="N760" s="57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>
      <c r="A761" s="1"/>
      <c r="B761" s="1"/>
      <c r="C761" s="1"/>
      <c r="D761" s="1"/>
      <c r="E761" s="1"/>
      <c r="F761" s="1"/>
      <c r="G761" s="1"/>
      <c r="H761" s="49"/>
      <c r="I761" s="1"/>
      <c r="J761" s="50"/>
      <c r="K761" s="1"/>
      <c r="L761" s="1"/>
      <c r="M761" s="1"/>
      <c r="N761" s="57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>
      <c r="A762" s="1"/>
      <c r="B762" s="1"/>
      <c r="C762" s="1"/>
      <c r="D762" s="1"/>
      <c r="E762" s="1"/>
      <c r="F762" s="1"/>
      <c r="G762" s="1"/>
      <c r="H762" s="49"/>
      <c r="I762" s="1"/>
      <c r="J762" s="50"/>
      <c r="K762" s="1"/>
      <c r="L762" s="1"/>
      <c r="M762" s="1"/>
      <c r="N762" s="57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>
      <c r="A763" s="1"/>
      <c r="B763" s="1"/>
      <c r="C763" s="1"/>
      <c r="D763" s="1"/>
      <c r="E763" s="1"/>
      <c r="F763" s="1"/>
      <c r="G763" s="1"/>
      <c r="H763" s="49"/>
      <c r="I763" s="1"/>
      <c r="J763" s="50"/>
      <c r="K763" s="1"/>
      <c r="L763" s="1"/>
      <c r="M763" s="1"/>
      <c r="N763" s="57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>
      <c r="A764" s="1"/>
      <c r="B764" s="1"/>
      <c r="C764" s="1"/>
      <c r="D764" s="1"/>
      <c r="E764" s="1"/>
      <c r="F764" s="1"/>
      <c r="G764" s="1"/>
      <c r="H764" s="49"/>
      <c r="I764" s="1"/>
      <c r="J764" s="50"/>
      <c r="K764" s="1"/>
      <c r="L764" s="1"/>
      <c r="M764" s="1"/>
      <c r="N764" s="57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>
      <c r="A765" s="1"/>
      <c r="B765" s="1"/>
      <c r="C765" s="1"/>
      <c r="D765" s="1"/>
      <c r="E765" s="1"/>
      <c r="F765" s="1"/>
      <c r="G765" s="1"/>
      <c r="H765" s="49"/>
      <c r="I765" s="1"/>
      <c r="J765" s="50"/>
      <c r="K765" s="1"/>
      <c r="L765" s="1"/>
      <c r="M765" s="1"/>
      <c r="N765" s="57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>
      <c r="A766" s="1"/>
      <c r="B766" s="1"/>
      <c r="C766" s="1"/>
      <c r="D766" s="1"/>
      <c r="E766" s="1"/>
      <c r="F766" s="1"/>
      <c r="G766" s="1"/>
      <c r="H766" s="49"/>
      <c r="I766" s="1"/>
      <c r="J766" s="50"/>
      <c r="K766" s="1"/>
      <c r="L766" s="1"/>
      <c r="M766" s="1"/>
      <c r="N766" s="57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>
      <c r="A767" s="1"/>
      <c r="B767" s="1"/>
      <c r="C767" s="1"/>
      <c r="D767" s="1"/>
      <c r="E767" s="1"/>
      <c r="F767" s="1"/>
      <c r="G767" s="1"/>
      <c r="H767" s="49"/>
      <c r="I767" s="1"/>
      <c r="J767" s="50"/>
      <c r="K767" s="1"/>
      <c r="L767" s="1"/>
      <c r="M767" s="1"/>
      <c r="N767" s="57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>
      <c r="A768" s="1"/>
      <c r="B768" s="1"/>
      <c r="C768" s="1"/>
      <c r="D768" s="1"/>
      <c r="E768" s="1"/>
      <c r="F768" s="1"/>
      <c r="G768" s="1"/>
      <c r="H768" s="49"/>
      <c r="I768" s="1"/>
      <c r="J768" s="50"/>
      <c r="K768" s="1"/>
      <c r="L768" s="1"/>
      <c r="M768" s="1"/>
      <c r="N768" s="57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>
      <c r="A769" s="1"/>
      <c r="B769" s="1"/>
      <c r="C769" s="1"/>
      <c r="D769" s="1"/>
      <c r="E769" s="1"/>
      <c r="F769" s="1"/>
      <c r="G769" s="1"/>
      <c r="H769" s="49"/>
      <c r="I769" s="1"/>
      <c r="J769" s="50"/>
      <c r="K769" s="1"/>
      <c r="L769" s="1"/>
      <c r="M769" s="1"/>
      <c r="N769" s="57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>
      <c r="A770" s="1"/>
      <c r="B770" s="1"/>
      <c r="C770" s="1"/>
      <c r="D770" s="1"/>
      <c r="E770" s="1"/>
      <c r="F770" s="1"/>
      <c r="G770" s="1"/>
      <c r="H770" s="49"/>
      <c r="I770" s="1"/>
      <c r="J770" s="50"/>
      <c r="K770" s="1"/>
      <c r="L770" s="1"/>
      <c r="M770" s="1"/>
      <c r="N770" s="57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>
      <c r="A771" s="1"/>
      <c r="B771" s="1"/>
      <c r="C771" s="1"/>
      <c r="D771" s="1"/>
      <c r="E771" s="1"/>
      <c r="F771" s="1"/>
      <c r="G771" s="1"/>
      <c r="H771" s="49"/>
      <c r="I771" s="1"/>
      <c r="J771" s="50"/>
      <c r="K771" s="1"/>
      <c r="L771" s="1"/>
      <c r="M771" s="1"/>
      <c r="N771" s="57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>
      <c r="A772" s="1"/>
      <c r="B772" s="1"/>
      <c r="C772" s="1"/>
      <c r="D772" s="1"/>
      <c r="E772" s="1"/>
      <c r="F772" s="1"/>
      <c r="G772" s="1"/>
      <c r="H772" s="49"/>
      <c r="I772" s="1"/>
      <c r="J772" s="50"/>
      <c r="K772" s="1"/>
      <c r="L772" s="1"/>
      <c r="M772" s="1"/>
      <c r="N772" s="57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>
      <c r="A773" s="1"/>
      <c r="B773" s="1"/>
      <c r="C773" s="1"/>
      <c r="D773" s="1"/>
      <c r="E773" s="1"/>
      <c r="F773" s="1"/>
      <c r="G773" s="1"/>
      <c r="H773" s="49"/>
      <c r="I773" s="1"/>
      <c r="J773" s="50"/>
      <c r="K773" s="1"/>
      <c r="L773" s="1"/>
      <c r="M773" s="1"/>
      <c r="N773" s="57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>
      <c r="A774" s="1"/>
      <c r="B774" s="1"/>
      <c r="C774" s="1"/>
      <c r="D774" s="1"/>
      <c r="E774" s="1"/>
      <c r="F774" s="1"/>
      <c r="G774" s="1"/>
      <c r="H774" s="49"/>
      <c r="I774" s="1"/>
      <c r="J774" s="50"/>
      <c r="K774" s="1"/>
      <c r="L774" s="1"/>
      <c r="M774" s="1"/>
      <c r="N774" s="57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>
      <c r="A775" s="1"/>
      <c r="B775" s="1"/>
      <c r="C775" s="1"/>
      <c r="D775" s="1"/>
      <c r="E775" s="1"/>
      <c r="F775" s="1"/>
      <c r="G775" s="1"/>
      <c r="H775" s="49"/>
      <c r="I775" s="1"/>
      <c r="J775" s="50"/>
      <c r="K775" s="1"/>
      <c r="L775" s="1"/>
      <c r="M775" s="1"/>
      <c r="N775" s="57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>
      <c r="A776" s="1"/>
      <c r="B776" s="1"/>
      <c r="C776" s="1"/>
      <c r="D776" s="1"/>
      <c r="E776" s="1"/>
      <c r="F776" s="1"/>
      <c r="G776" s="1"/>
      <c r="H776" s="49"/>
      <c r="I776" s="1"/>
      <c r="J776" s="50"/>
      <c r="K776" s="1"/>
      <c r="L776" s="1"/>
      <c r="M776" s="1"/>
      <c r="N776" s="57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>
      <c r="A777" s="1"/>
      <c r="B777" s="1"/>
      <c r="C777" s="1"/>
      <c r="D777" s="1"/>
      <c r="E777" s="1"/>
      <c r="F777" s="1"/>
      <c r="G777" s="1"/>
      <c r="H777" s="49"/>
      <c r="I777" s="1"/>
      <c r="J777" s="50"/>
      <c r="K777" s="1"/>
      <c r="L777" s="1"/>
      <c r="M777" s="1"/>
      <c r="N777" s="57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>
      <c r="A778" s="1"/>
      <c r="B778" s="1"/>
      <c r="C778" s="1"/>
      <c r="D778" s="1"/>
      <c r="E778" s="1"/>
      <c r="F778" s="1"/>
      <c r="G778" s="1"/>
      <c r="H778" s="49"/>
      <c r="I778" s="1"/>
      <c r="J778" s="50"/>
      <c r="K778" s="1"/>
      <c r="L778" s="1"/>
      <c r="M778" s="1"/>
      <c r="N778" s="57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>
      <c r="A779" s="1"/>
      <c r="B779" s="1"/>
      <c r="C779" s="1"/>
      <c r="D779" s="1"/>
      <c r="E779" s="1"/>
      <c r="F779" s="1"/>
      <c r="G779" s="1"/>
      <c r="H779" s="49"/>
      <c r="I779" s="1"/>
      <c r="J779" s="50"/>
      <c r="K779" s="1"/>
      <c r="L779" s="1"/>
      <c r="M779" s="1"/>
      <c r="N779" s="57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>
      <c r="A780" s="1"/>
      <c r="B780" s="1"/>
      <c r="C780" s="1"/>
      <c r="D780" s="1"/>
      <c r="E780" s="1"/>
      <c r="F780" s="1"/>
      <c r="G780" s="1"/>
      <c r="H780" s="49"/>
      <c r="I780" s="1"/>
      <c r="J780" s="50"/>
      <c r="K780" s="1"/>
      <c r="L780" s="1"/>
      <c r="M780" s="1"/>
      <c r="N780" s="57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>
      <c r="A781" s="1"/>
      <c r="B781" s="1"/>
      <c r="C781" s="1"/>
      <c r="D781" s="1"/>
      <c r="E781" s="1"/>
      <c r="F781" s="1"/>
      <c r="G781" s="1"/>
      <c r="H781" s="49"/>
      <c r="I781" s="1"/>
      <c r="J781" s="50"/>
      <c r="K781" s="1"/>
      <c r="L781" s="1"/>
      <c r="M781" s="1"/>
      <c r="N781" s="57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>
      <c r="A782" s="1"/>
      <c r="B782" s="1"/>
      <c r="C782" s="1"/>
      <c r="D782" s="1"/>
      <c r="E782" s="1"/>
      <c r="F782" s="1"/>
      <c r="G782" s="1"/>
      <c r="H782" s="49"/>
      <c r="I782" s="1"/>
      <c r="J782" s="50"/>
      <c r="K782" s="1"/>
      <c r="L782" s="1"/>
      <c r="M782" s="1"/>
      <c r="N782" s="57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>
      <c r="A783" s="1"/>
      <c r="B783" s="1"/>
      <c r="C783" s="1"/>
      <c r="D783" s="1"/>
      <c r="E783" s="1"/>
      <c r="F783" s="1"/>
      <c r="G783" s="1"/>
      <c r="H783" s="49"/>
      <c r="I783" s="1"/>
      <c r="J783" s="50"/>
      <c r="K783" s="1"/>
      <c r="L783" s="1"/>
      <c r="M783" s="1"/>
      <c r="N783" s="57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>
      <c r="A784" s="1"/>
      <c r="B784" s="1"/>
      <c r="C784" s="1"/>
      <c r="D784" s="1"/>
      <c r="E784" s="1"/>
      <c r="F784" s="1"/>
      <c r="G784" s="1"/>
      <c r="H784" s="49"/>
      <c r="I784" s="1"/>
      <c r="J784" s="50"/>
      <c r="K784" s="1"/>
      <c r="L784" s="1"/>
      <c r="M784" s="1"/>
      <c r="N784" s="57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>
      <c r="A785" s="1"/>
      <c r="B785" s="1"/>
      <c r="C785" s="1"/>
      <c r="D785" s="1"/>
      <c r="E785" s="1"/>
      <c r="F785" s="1"/>
      <c r="G785" s="1"/>
      <c r="H785" s="49"/>
      <c r="I785" s="1"/>
      <c r="J785" s="50"/>
      <c r="K785" s="1"/>
      <c r="L785" s="1"/>
      <c r="M785" s="1"/>
      <c r="N785" s="57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>
      <c r="A786" s="1"/>
      <c r="B786" s="1"/>
      <c r="C786" s="1"/>
      <c r="D786" s="1"/>
      <c r="E786" s="1"/>
      <c r="F786" s="1"/>
      <c r="G786" s="1"/>
      <c r="H786" s="49"/>
      <c r="I786" s="1"/>
      <c r="J786" s="50"/>
      <c r="K786" s="1"/>
      <c r="L786" s="1"/>
      <c r="M786" s="1"/>
      <c r="N786" s="57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>
      <c r="A787" s="1"/>
      <c r="B787" s="1"/>
      <c r="C787" s="1"/>
      <c r="D787" s="1"/>
      <c r="E787" s="1"/>
      <c r="F787" s="1"/>
      <c r="G787" s="1"/>
      <c r="H787" s="49"/>
      <c r="I787" s="1"/>
      <c r="J787" s="50"/>
      <c r="K787" s="1"/>
      <c r="L787" s="1"/>
      <c r="M787" s="1"/>
      <c r="N787" s="57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>
      <c r="A788" s="1"/>
      <c r="B788" s="1"/>
      <c r="C788" s="1"/>
      <c r="D788" s="1"/>
      <c r="E788" s="1"/>
      <c r="F788" s="1"/>
      <c r="G788" s="1"/>
      <c r="H788" s="49"/>
      <c r="I788" s="1"/>
      <c r="J788" s="50"/>
      <c r="K788" s="1"/>
      <c r="L788" s="1"/>
      <c r="M788" s="1"/>
      <c r="N788" s="57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>
      <c r="A789" s="1"/>
      <c r="B789" s="1"/>
      <c r="C789" s="1"/>
      <c r="D789" s="1"/>
      <c r="E789" s="1"/>
      <c r="F789" s="1"/>
      <c r="G789" s="1"/>
      <c r="H789" s="49"/>
      <c r="I789" s="1"/>
      <c r="J789" s="50"/>
      <c r="K789" s="1"/>
      <c r="L789" s="1"/>
      <c r="M789" s="1"/>
      <c r="N789" s="57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>
      <c r="A790" s="1"/>
      <c r="B790" s="1"/>
      <c r="C790" s="1"/>
      <c r="D790" s="1"/>
      <c r="E790" s="1"/>
      <c r="F790" s="1"/>
      <c r="G790" s="1"/>
      <c r="H790" s="49"/>
      <c r="I790" s="1"/>
      <c r="J790" s="50"/>
      <c r="K790" s="1"/>
      <c r="L790" s="1"/>
      <c r="M790" s="1"/>
      <c r="N790" s="57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>
      <c r="A791" s="1"/>
      <c r="B791" s="1"/>
      <c r="C791" s="1"/>
      <c r="D791" s="1"/>
      <c r="E791" s="1"/>
      <c r="F791" s="1"/>
      <c r="G791" s="1"/>
      <c r="H791" s="49"/>
      <c r="I791" s="1"/>
      <c r="J791" s="50"/>
      <c r="K791" s="1"/>
      <c r="L791" s="1"/>
      <c r="M791" s="1"/>
      <c r="N791" s="57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>
      <c r="A792" s="1"/>
      <c r="B792" s="1"/>
      <c r="C792" s="1"/>
      <c r="D792" s="1"/>
      <c r="E792" s="1"/>
      <c r="F792" s="1"/>
      <c r="G792" s="1"/>
      <c r="H792" s="49"/>
      <c r="I792" s="1"/>
      <c r="J792" s="50"/>
      <c r="K792" s="1"/>
      <c r="L792" s="1"/>
      <c r="M792" s="1"/>
      <c r="N792" s="57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>
      <c r="A793" s="1"/>
      <c r="B793" s="1"/>
      <c r="C793" s="1"/>
      <c r="D793" s="1"/>
      <c r="E793" s="1"/>
      <c r="F793" s="1"/>
      <c r="G793" s="1"/>
      <c r="H793" s="49"/>
      <c r="I793" s="1"/>
      <c r="J793" s="50"/>
      <c r="K793" s="1"/>
      <c r="L793" s="1"/>
      <c r="M793" s="1"/>
      <c r="N793" s="57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>
      <c r="A794" s="1"/>
      <c r="B794" s="1"/>
      <c r="C794" s="1"/>
      <c r="D794" s="1"/>
      <c r="E794" s="1"/>
      <c r="F794" s="1"/>
      <c r="G794" s="1"/>
      <c r="H794" s="49"/>
      <c r="I794" s="1"/>
      <c r="J794" s="50"/>
      <c r="K794" s="1"/>
      <c r="L794" s="1"/>
      <c r="M794" s="1"/>
      <c r="N794" s="57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>
      <c r="A795" s="1"/>
      <c r="B795" s="1"/>
      <c r="C795" s="1"/>
      <c r="D795" s="1"/>
      <c r="E795" s="1"/>
      <c r="F795" s="1"/>
      <c r="G795" s="1"/>
      <c r="H795" s="49"/>
      <c r="I795" s="1"/>
      <c r="J795" s="50"/>
      <c r="K795" s="1"/>
      <c r="L795" s="1"/>
      <c r="M795" s="1"/>
      <c r="N795" s="57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>
      <c r="A796" s="1"/>
      <c r="B796" s="1"/>
      <c r="C796" s="1"/>
      <c r="D796" s="1"/>
      <c r="E796" s="1"/>
      <c r="F796" s="1"/>
      <c r="G796" s="1"/>
      <c r="H796" s="49"/>
      <c r="I796" s="1"/>
      <c r="J796" s="50"/>
      <c r="K796" s="1"/>
      <c r="L796" s="1"/>
      <c r="M796" s="1"/>
      <c r="N796" s="57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>
      <c r="A797" s="1"/>
      <c r="B797" s="1"/>
      <c r="C797" s="1"/>
      <c r="D797" s="1"/>
      <c r="E797" s="1"/>
      <c r="F797" s="1"/>
      <c r="G797" s="1"/>
      <c r="H797" s="49"/>
      <c r="I797" s="1"/>
      <c r="J797" s="50"/>
      <c r="K797" s="1"/>
      <c r="L797" s="1"/>
      <c r="M797" s="1"/>
      <c r="N797" s="57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>
      <c r="A798" s="1"/>
      <c r="B798" s="1"/>
      <c r="C798" s="1"/>
      <c r="D798" s="1"/>
      <c r="E798" s="1"/>
      <c r="F798" s="1"/>
      <c r="G798" s="1"/>
      <c r="H798" s="49"/>
      <c r="I798" s="1"/>
      <c r="J798" s="50"/>
      <c r="K798" s="1"/>
      <c r="L798" s="1"/>
      <c r="M798" s="1"/>
      <c r="N798" s="57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>
      <c r="A799" s="1"/>
      <c r="B799" s="1"/>
      <c r="C799" s="1"/>
      <c r="D799" s="1"/>
      <c r="E799" s="1"/>
      <c r="F799" s="1"/>
      <c r="G799" s="1"/>
      <c r="H799" s="49"/>
      <c r="I799" s="1"/>
      <c r="J799" s="50"/>
      <c r="K799" s="1"/>
      <c r="L799" s="1"/>
      <c r="M799" s="1"/>
      <c r="N799" s="57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>
      <c r="A800" s="1"/>
      <c r="B800" s="1"/>
      <c r="C800" s="1"/>
      <c r="D800" s="1"/>
      <c r="E800" s="1"/>
      <c r="F800" s="1"/>
      <c r="G800" s="1"/>
      <c r="H800" s="49"/>
      <c r="I800" s="1"/>
      <c r="J800" s="50"/>
      <c r="K800" s="1"/>
      <c r="L800" s="1"/>
      <c r="M800" s="1"/>
      <c r="N800" s="57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>
      <c r="A801" s="1"/>
      <c r="B801" s="1"/>
      <c r="C801" s="1"/>
      <c r="D801" s="1"/>
      <c r="E801" s="1"/>
      <c r="F801" s="1"/>
      <c r="G801" s="1"/>
      <c r="H801" s="49"/>
      <c r="I801" s="1"/>
      <c r="J801" s="50"/>
      <c r="K801" s="1"/>
      <c r="L801" s="1"/>
      <c r="M801" s="1"/>
      <c r="N801" s="57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>
      <c r="A802" s="1"/>
      <c r="B802" s="1"/>
      <c r="C802" s="1"/>
      <c r="D802" s="1"/>
      <c r="E802" s="1"/>
      <c r="F802" s="1"/>
      <c r="G802" s="1"/>
      <c r="H802" s="49"/>
      <c r="I802" s="1"/>
      <c r="J802" s="50"/>
      <c r="K802" s="1"/>
      <c r="L802" s="1"/>
      <c r="M802" s="1"/>
      <c r="N802" s="57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>
      <c r="A803" s="1"/>
      <c r="B803" s="1"/>
      <c r="C803" s="1"/>
      <c r="D803" s="1"/>
      <c r="E803" s="1"/>
      <c r="F803" s="1"/>
      <c r="G803" s="1"/>
      <c r="H803" s="49"/>
      <c r="I803" s="1"/>
      <c r="J803" s="50"/>
      <c r="K803" s="1"/>
      <c r="L803" s="1"/>
      <c r="M803" s="1"/>
      <c r="N803" s="57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>
      <c r="A804" s="1"/>
      <c r="B804" s="1"/>
      <c r="C804" s="1"/>
      <c r="D804" s="1"/>
      <c r="E804" s="1"/>
      <c r="F804" s="1"/>
      <c r="G804" s="1"/>
      <c r="H804" s="49"/>
      <c r="I804" s="1"/>
      <c r="J804" s="50"/>
      <c r="K804" s="1"/>
      <c r="L804" s="1"/>
      <c r="M804" s="1"/>
      <c r="N804" s="57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>
      <c r="A805" s="1"/>
      <c r="B805" s="1"/>
      <c r="C805" s="1"/>
      <c r="D805" s="1"/>
      <c r="E805" s="1"/>
      <c r="F805" s="1"/>
      <c r="G805" s="1"/>
      <c r="H805" s="49"/>
      <c r="I805" s="1"/>
      <c r="J805" s="50"/>
      <c r="K805" s="1"/>
      <c r="L805" s="1"/>
      <c r="M805" s="1"/>
      <c r="N805" s="57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>
      <c r="A806" s="1"/>
      <c r="B806" s="1"/>
      <c r="C806" s="1"/>
      <c r="D806" s="1"/>
      <c r="E806" s="1"/>
      <c r="F806" s="1"/>
      <c r="G806" s="1"/>
      <c r="H806" s="49"/>
      <c r="I806" s="1"/>
      <c r="J806" s="50"/>
      <c r="K806" s="1"/>
      <c r="L806" s="1"/>
      <c r="M806" s="1"/>
      <c r="N806" s="57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>
      <c r="A807" s="1"/>
      <c r="B807" s="1"/>
      <c r="C807" s="1"/>
      <c r="D807" s="1"/>
      <c r="E807" s="1"/>
      <c r="F807" s="1"/>
      <c r="G807" s="1"/>
      <c r="H807" s="49"/>
      <c r="I807" s="1"/>
      <c r="J807" s="50"/>
      <c r="K807" s="1"/>
      <c r="L807" s="1"/>
      <c r="M807" s="1"/>
      <c r="N807" s="57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>
      <c r="A808" s="1"/>
      <c r="B808" s="1"/>
      <c r="C808" s="1"/>
      <c r="D808" s="1"/>
      <c r="E808" s="1"/>
      <c r="F808" s="1"/>
      <c r="G808" s="1"/>
      <c r="H808" s="49"/>
      <c r="I808" s="1"/>
      <c r="J808" s="50"/>
      <c r="K808" s="1"/>
      <c r="L808" s="1"/>
      <c r="M808" s="1"/>
      <c r="N808" s="57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>
      <c r="A809" s="1"/>
      <c r="B809" s="1"/>
      <c r="C809" s="1"/>
      <c r="D809" s="1"/>
      <c r="E809" s="1"/>
      <c r="F809" s="1"/>
      <c r="G809" s="1"/>
      <c r="H809" s="49"/>
      <c r="I809" s="1"/>
      <c r="J809" s="50"/>
      <c r="K809" s="1"/>
      <c r="L809" s="1"/>
      <c r="M809" s="1"/>
      <c r="N809" s="57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>
      <c r="A810" s="1"/>
      <c r="B810" s="1"/>
      <c r="C810" s="1"/>
      <c r="D810" s="1"/>
      <c r="E810" s="1"/>
      <c r="F810" s="1"/>
      <c r="G810" s="1"/>
      <c r="H810" s="49"/>
      <c r="I810" s="1"/>
      <c r="J810" s="50"/>
      <c r="K810" s="1"/>
      <c r="L810" s="1"/>
      <c r="M810" s="1"/>
      <c r="N810" s="57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>
      <c r="A811" s="1"/>
      <c r="B811" s="1"/>
      <c r="C811" s="1"/>
      <c r="D811" s="1"/>
      <c r="E811" s="1"/>
      <c r="F811" s="1"/>
      <c r="G811" s="1"/>
      <c r="H811" s="49"/>
      <c r="I811" s="1"/>
      <c r="J811" s="50"/>
      <c r="K811" s="1"/>
      <c r="L811" s="1"/>
      <c r="M811" s="1"/>
      <c r="N811" s="57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>
      <c r="A812" s="1"/>
      <c r="B812" s="1"/>
      <c r="C812" s="1"/>
      <c r="D812" s="1"/>
      <c r="E812" s="1"/>
      <c r="F812" s="1"/>
      <c r="G812" s="1"/>
      <c r="H812" s="49"/>
      <c r="I812" s="1"/>
      <c r="J812" s="50"/>
      <c r="K812" s="1"/>
      <c r="L812" s="1"/>
      <c r="M812" s="1"/>
      <c r="N812" s="57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>
      <c r="A813" s="1"/>
      <c r="B813" s="1"/>
      <c r="C813" s="1"/>
      <c r="D813" s="1"/>
      <c r="E813" s="1"/>
      <c r="F813" s="1"/>
      <c r="G813" s="1"/>
      <c r="H813" s="49"/>
      <c r="I813" s="1"/>
      <c r="J813" s="50"/>
      <c r="K813" s="1"/>
      <c r="L813" s="1"/>
      <c r="M813" s="1"/>
      <c r="N813" s="57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>
      <c r="A814" s="1"/>
      <c r="B814" s="1"/>
      <c r="C814" s="1"/>
      <c r="D814" s="1"/>
      <c r="E814" s="1"/>
      <c r="F814" s="1"/>
      <c r="G814" s="1"/>
      <c r="H814" s="49"/>
      <c r="I814" s="1"/>
      <c r="J814" s="50"/>
      <c r="K814" s="1"/>
      <c r="L814" s="1"/>
      <c r="M814" s="1"/>
      <c r="N814" s="57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>
      <c r="A815" s="1"/>
      <c r="B815" s="1"/>
      <c r="C815" s="1"/>
      <c r="D815" s="1"/>
      <c r="E815" s="1"/>
      <c r="F815" s="1"/>
      <c r="G815" s="1"/>
      <c r="H815" s="49"/>
      <c r="I815" s="1"/>
      <c r="J815" s="50"/>
      <c r="K815" s="1"/>
      <c r="L815" s="1"/>
      <c r="M815" s="1"/>
      <c r="N815" s="57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>
      <c r="A816" s="1"/>
      <c r="B816" s="1"/>
      <c r="C816" s="1"/>
      <c r="D816" s="1"/>
      <c r="E816" s="1"/>
      <c r="F816" s="1"/>
      <c r="G816" s="1"/>
      <c r="H816" s="49"/>
      <c r="I816" s="1"/>
      <c r="J816" s="50"/>
      <c r="K816" s="1"/>
      <c r="L816" s="1"/>
      <c r="M816" s="1"/>
      <c r="N816" s="57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>
      <c r="A817" s="1"/>
      <c r="B817" s="1"/>
      <c r="C817" s="1"/>
      <c r="D817" s="1"/>
      <c r="E817" s="1"/>
      <c r="F817" s="1"/>
      <c r="G817" s="1"/>
      <c r="H817" s="49"/>
      <c r="I817" s="1"/>
      <c r="J817" s="50"/>
      <c r="K817" s="1"/>
      <c r="L817" s="1"/>
      <c r="M817" s="1"/>
      <c r="N817" s="57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>
      <c r="A818" s="1"/>
      <c r="B818" s="1"/>
      <c r="C818" s="1"/>
      <c r="D818" s="1"/>
      <c r="E818" s="1"/>
      <c r="F818" s="1"/>
      <c r="G818" s="1"/>
      <c r="H818" s="49"/>
      <c r="I818" s="1"/>
      <c r="J818" s="50"/>
      <c r="K818" s="1"/>
      <c r="L818" s="1"/>
      <c r="M818" s="1"/>
      <c r="N818" s="57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>
      <c r="A819" s="1"/>
      <c r="B819" s="1"/>
      <c r="C819" s="1"/>
      <c r="D819" s="1"/>
      <c r="E819" s="1"/>
      <c r="F819" s="1"/>
      <c r="G819" s="1"/>
      <c r="H819" s="49"/>
      <c r="I819" s="1"/>
      <c r="J819" s="50"/>
      <c r="K819" s="1"/>
      <c r="L819" s="1"/>
      <c r="M819" s="1"/>
      <c r="N819" s="57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>
      <c r="A820" s="1"/>
      <c r="B820" s="1"/>
      <c r="C820" s="1"/>
      <c r="D820" s="1"/>
      <c r="E820" s="1"/>
      <c r="F820" s="1"/>
      <c r="G820" s="1"/>
      <c r="H820" s="49"/>
      <c r="I820" s="1"/>
      <c r="J820" s="50"/>
      <c r="K820" s="1"/>
      <c r="L820" s="1"/>
      <c r="M820" s="1"/>
      <c r="N820" s="57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>
      <c r="A821" s="1"/>
      <c r="B821" s="1"/>
      <c r="C821" s="1"/>
      <c r="D821" s="1"/>
      <c r="E821" s="1"/>
      <c r="F821" s="1"/>
      <c r="G821" s="1"/>
      <c r="H821" s="49"/>
      <c r="I821" s="1"/>
      <c r="J821" s="50"/>
      <c r="K821" s="1"/>
      <c r="L821" s="1"/>
      <c r="M821" s="1"/>
      <c r="N821" s="57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>
      <c r="A822" s="1"/>
      <c r="B822" s="1"/>
      <c r="C822" s="1"/>
      <c r="D822" s="1"/>
      <c r="E822" s="1"/>
      <c r="F822" s="1"/>
      <c r="G822" s="1"/>
      <c r="H822" s="49"/>
      <c r="I822" s="1"/>
      <c r="J822" s="50"/>
      <c r="K822" s="1"/>
      <c r="L822" s="1"/>
      <c r="M822" s="1"/>
      <c r="N822" s="57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>
      <c r="A823" s="1"/>
      <c r="B823" s="1"/>
      <c r="C823" s="1"/>
      <c r="D823" s="1"/>
      <c r="E823" s="1"/>
      <c r="F823" s="1"/>
      <c r="G823" s="1"/>
      <c r="H823" s="49"/>
      <c r="I823" s="1"/>
      <c r="J823" s="50"/>
      <c r="K823" s="1"/>
      <c r="L823" s="1"/>
      <c r="M823" s="1"/>
      <c r="N823" s="57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>
      <c r="A824" s="1"/>
      <c r="B824" s="1"/>
      <c r="C824" s="1"/>
      <c r="D824" s="1"/>
      <c r="E824" s="1"/>
      <c r="F824" s="1"/>
      <c r="G824" s="1"/>
      <c r="H824" s="49"/>
      <c r="I824" s="1"/>
      <c r="J824" s="50"/>
      <c r="K824" s="1"/>
      <c r="L824" s="1"/>
      <c r="M824" s="1"/>
      <c r="N824" s="57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>
      <c r="A825" s="1"/>
      <c r="B825" s="1"/>
      <c r="C825" s="1"/>
      <c r="D825" s="1"/>
      <c r="E825" s="1"/>
      <c r="F825" s="1"/>
      <c r="G825" s="1"/>
      <c r="H825" s="49"/>
      <c r="I825" s="1"/>
      <c r="J825" s="50"/>
      <c r="K825" s="1"/>
      <c r="L825" s="1"/>
      <c r="M825" s="1"/>
      <c r="N825" s="57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>
      <c r="A826" s="1"/>
      <c r="B826" s="1"/>
      <c r="C826" s="1"/>
      <c r="D826" s="1"/>
      <c r="E826" s="1"/>
      <c r="F826" s="1"/>
      <c r="G826" s="1"/>
      <c r="H826" s="49"/>
      <c r="I826" s="1"/>
      <c r="J826" s="50"/>
      <c r="K826" s="1"/>
      <c r="L826" s="1"/>
      <c r="M826" s="1"/>
      <c r="N826" s="57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>
      <c r="A827" s="1"/>
      <c r="B827" s="1"/>
      <c r="C827" s="1"/>
      <c r="D827" s="1"/>
      <c r="E827" s="1"/>
      <c r="F827" s="1"/>
      <c r="G827" s="1"/>
      <c r="H827" s="49"/>
      <c r="I827" s="1"/>
      <c r="J827" s="50"/>
      <c r="K827" s="1"/>
      <c r="L827" s="1"/>
      <c r="M827" s="1"/>
      <c r="N827" s="57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>
      <c r="A828" s="1"/>
      <c r="B828" s="1"/>
      <c r="C828" s="1"/>
      <c r="D828" s="1"/>
      <c r="E828" s="1"/>
      <c r="F828" s="1"/>
      <c r="G828" s="1"/>
      <c r="H828" s="49"/>
      <c r="I828" s="1"/>
      <c r="J828" s="50"/>
      <c r="K828" s="1"/>
      <c r="L828" s="1"/>
      <c r="M828" s="1"/>
      <c r="N828" s="57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>
      <c r="A829" s="1"/>
      <c r="B829" s="1"/>
      <c r="C829" s="1"/>
      <c r="D829" s="1"/>
      <c r="E829" s="1"/>
      <c r="F829" s="1"/>
      <c r="G829" s="1"/>
      <c r="H829" s="49"/>
      <c r="I829" s="1"/>
      <c r="J829" s="50"/>
      <c r="K829" s="1"/>
      <c r="L829" s="1"/>
      <c r="M829" s="1"/>
      <c r="N829" s="57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>
      <c r="A830" s="1"/>
      <c r="B830" s="1"/>
      <c r="C830" s="1"/>
      <c r="D830" s="1"/>
      <c r="E830" s="1"/>
      <c r="F830" s="1"/>
      <c r="G830" s="1"/>
      <c r="H830" s="49"/>
      <c r="I830" s="1"/>
      <c r="J830" s="50"/>
      <c r="K830" s="1"/>
      <c r="L830" s="1"/>
      <c r="M830" s="1"/>
      <c r="N830" s="57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>
      <c r="A831" s="1"/>
      <c r="B831" s="1"/>
      <c r="C831" s="1"/>
      <c r="D831" s="1"/>
      <c r="E831" s="1"/>
      <c r="F831" s="1"/>
      <c r="G831" s="1"/>
      <c r="H831" s="49"/>
      <c r="I831" s="1"/>
      <c r="J831" s="50"/>
      <c r="K831" s="1"/>
      <c r="L831" s="1"/>
      <c r="M831" s="1"/>
      <c r="N831" s="57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>
      <c r="A832" s="1"/>
      <c r="B832" s="1"/>
      <c r="C832" s="1"/>
      <c r="D832" s="1"/>
      <c r="E832" s="1"/>
      <c r="F832" s="1"/>
      <c r="G832" s="1"/>
      <c r="H832" s="49"/>
      <c r="I832" s="1"/>
      <c r="J832" s="50"/>
      <c r="K832" s="1"/>
      <c r="L832" s="1"/>
      <c r="M832" s="1"/>
      <c r="N832" s="57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>
      <c r="A833" s="1"/>
      <c r="B833" s="1"/>
      <c r="C833" s="1"/>
      <c r="D833" s="1"/>
      <c r="E833" s="1"/>
      <c r="F833" s="1"/>
      <c r="G833" s="1"/>
      <c r="H833" s="49"/>
      <c r="I833" s="1"/>
      <c r="J833" s="50"/>
      <c r="K833" s="1"/>
      <c r="L833" s="1"/>
      <c r="M833" s="1"/>
      <c r="N833" s="57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>
      <c r="A834" s="1"/>
      <c r="B834" s="1"/>
      <c r="C834" s="1"/>
      <c r="D834" s="1"/>
      <c r="E834" s="1"/>
      <c r="F834" s="1"/>
      <c r="G834" s="1"/>
      <c r="H834" s="49"/>
      <c r="I834" s="1"/>
      <c r="J834" s="50"/>
      <c r="K834" s="1"/>
      <c r="L834" s="1"/>
      <c r="M834" s="1"/>
      <c r="N834" s="57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>
      <c r="A835" s="1"/>
      <c r="B835" s="1"/>
      <c r="C835" s="1"/>
      <c r="D835" s="1"/>
      <c r="E835" s="1"/>
      <c r="F835" s="1"/>
      <c r="G835" s="1"/>
      <c r="H835" s="49"/>
      <c r="I835" s="1"/>
      <c r="J835" s="50"/>
      <c r="K835" s="1"/>
      <c r="L835" s="1"/>
      <c r="M835" s="1"/>
      <c r="N835" s="57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>
      <c r="A836" s="1"/>
      <c r="B836" s="1"/>
      <c r="C836" s="1"/>
      <c r="D836" s="1"/>
      <c r="E836" s="1"/>
      <c r="F836" s="1"/>
      <c r="G836" s="1"/>
      <c r="H836" s="49"/>
      <c r="I836" s="1"/>
      <c r="J836" s="50"/>
      <c r="K836" s="1"/>
      <c r="L836" s="1"/>
      <c r="M836" s="1"/>
      <c r="N836" s="57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>
      <c r="A837" s="1"/>
      <c r="B837" s="1"/>
      <c r="C837" s="1"/>
      <c r="D837" s="1"/>
      <c r="E837" s="1"/>
      <c r="F837" s="1"/>
      <c r="G837" s="1"/>
      <c r="H837" s="49"/>
      <c r="I837" s="1"/>
      <c r="J837" s="50"/>
      <c r="K837" s="1"/>
      <c r="L837" s="1"/>
      <c r="M837" s="1"/>
      <c r="N837" s="57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>
      <c r="A838" s="1"/>
      <c r="B838" s="1"/>
      <c r="C838" s="1"/>
      <c r="D838" s="1"/>
      <c r="E838" s="1"/>
      <c r="F838" s="1"/>
      <c r="G838" s="1"/>
      <c r="H838" s="49"/>
      <c r="I838" s="1"/>
      <c r="J838" s="50"/>
      <c r="K838" s="1"/>
      <c r="L838" s="1"/>
      <c r="M838" s="1"/>
      <c r="N838" s="57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>
      <c r="A839" s="1"/>
      <c r="B839" s="1"/>
      <c r="C839" s="1"/>
      <c r="D839" s="1"/>
      <c r="E839" s="1"/>
      <c r="F839" s="1"/>
      <c r="G839" s="1"/>
      <c r="H839" s="49"/>
      <c r="I839" s="1"/>
      <c r="J839" s="50"/>
      <c r="K839" s="1"/>
      <c r="L839" s="1"/>
      <c r="M839" s="1"/>
      <c r="N839" s="57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>
      <c r="A840" s="1"/>
      <c r="B840" s="1"/>
      <c r="C840" s="1"/>
      <c r="D840" s="1"/>
      <c r="E840" s="1"/>
      <c r="F840" s="1"/>
      <c r="G840" s="1"/>
      <c r="H840" s="49"/>
      <c r="I840" s="1"/>
      <c r="J840" s="50"/>
      <c r="K840" s="1"/>
      <c r="L840" s="1"/>
      <c r="M840" s="1"/>
      <c r="N840" s="57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>
      <c r="A841" s="1"/>
      <c r="B841" s="1"/>
      <c r="C841" s="1"/>
      <c r="D841" s="1"/>
      <c r="E841" s="1"/>
      <c r="F841" s="1"/>
      <c r="G841" s="1"/>
      <c r="H841" s="49"/>
      <c r="I841" s="1"/>
      <c r="J841" s="50"/>
      <c r="K841" s="1"/>
      <c r="L841" s="1"/>
      <c r="M841" s="1"/>
      <c r="N841" s="57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>
      <c r="A842" s="1"/>
      <c r="B842" s="1"/>
      <c r="C842" s="1"/>
      <c r="D842" s="1"/>
      <c r="E842" s="1"/>
      <c r="F842" s="1"/>
      <c r="G842" s="1"/>
      <c r="H842" s="49"/>
      <c r="I842" s="1"/>
      <c r="J842" s="50"/>
      <c r="K842" s="1"/>
      <c r="L842" s="1"/>
      <c r="M842" s="1"/>
      <c r="N842" s="57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>
      <c r="A843" s="1"/>
      <c r="B843" s="1"/>
      <c r="C843" s="1"/>
      <c r="D843" s="1"/>
      <c r="E843" s="1"/>
      <c r="F843" s="1"/>
      <c r="G843" s="1"/>
      <c r="H843" s="49"/>
      <c r="I843" s="1"/>
      <c r="J843" s="50"/>
      <c r="K843" s="1"/>
      <c r="L843" s="1"/>
      <c r="M843" s="1"/>
      <c r="N843" s="57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>
      <c r="A844" s="1"/>
      <c r="B844" s="1"/>
      <c r="C844" s="1"/>
      <c r="D844" s="1"/>
      <c r="E844" s="1"/>
      <c r="F844" s="1"/>
      <c r="G844" s="1"/>
      <c r="H844" s="49"/>
      <c r="I844" s="1"/>
      <c r="J844" s="50"/>
      <c r="K844" s="1"/>
      <c r="L844" s="1"/>
      <c r="M844" s="1"/>
      <c r="N844" s="57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>
      <c r="A845" s="1"/>
      <c r="B845" s="1"/>
      <c r="C845" s="1"/>
      <c r="D845" s="1"/>
      <c r="E845" s="1"/>
      <c r="F845" s="1"/>
      <c r="G845" s="1"/>
      <c r="H845" s="49"/>
      <c r="I845" s="1"/>
      <c r="J845" s="50"/>
      <c r="K845" s="1"/>
      <c r="L845" s="1"/>
      <c r="M845" s="1"/>
      <c r="N845" s="57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>
      <c r="A846" s="1"/>
      <c r="B846" s="1"/>
      <c r="C846" s="1"/>
      <c r="D846" s="1"/>
      <c r="E846" s="1"/>
      <c r="F846" s="1"/>
      <c r="G846" s="1"/>
      <c r="H846" s="49"/>
      <c r="I846" s="1"/>
      <c r="J846" s="50"/>
      <c r="K846" s="1"/>
      <c r="L846" s="1"/>
      <c r="M846" s="1"/>
      <c r="N846" s="57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>
      <c r="A847" s="1"/>
      <c r="B847" s="1"/>
      <c r="C847" s="1"/>
      <c r="D847" s="1"/>
      <c r="E847" s="1"/>
      <c r="F847" s="1"/>
      <c r="G847" s="1"/>
      <c r="H847" s="49"/>
      <c r="I847" s="1"/>
      <c r="J847" s="50"/>
      <c r="K847" s="1"/>
      <c r="L847" s="1"/>
      <c r="M847" s="1"/>
      <c r="N847" s="57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>
      <c r="A848" s="1"/>
      <c r="B848" s="1"/>
      <c r="C848" s="1"/>
      <c r="D848" s="1"/>
      <c r="E848" s="1"/>
      <c r="F848" s="1"/>
      <c r="G848" s="1"/>
      <c r="H848" s="49"/>
      <c r="I848" s="1"/>
      <c r="J848" s="50"/>
      <c r="K848" s="1"/>
      <c r="L848" s="1"/>
      <c r="M848" s="1"/>
      <c r="N848" s="57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>
      <c r="A849" s="1"/>
      <c r="B849" s="1"/>
      <c r="C849" s="1"/>
      <c r="D849" s="1"/>
      <c r="E849" s="1"/>
      <c r="F849" s="1"/>
      <c r="G849" s="1"/>
      <c r="H849" s="49"/>
      <c r="I849" s="1"/>
      <c r="J849" s="50"/>
      <c r="K849" s="1"/>
      <c r="L849" s="1"/>
      <c r="M849" s="1"/>
      <c r="N849" s="57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>
      <c r="A850" s="1"/>
      <c r="B850" s="1"/>
      <c r="C850" s="1"/>
      <c r="D850" s="1"/>
      <c r="E850" s="1"/>
      <c r="F850" s="1"/>
      <c r="G850" s="1"/>
      <c r="H850" s="49"/>
      <c r="I850" s="1"/>
      <c r="J850" s="50"/>
      <c r="K850" s="1"/>
      <c r="L850" s="1"/>
      <c r="M850" s="1"/>
      <c r="N850" s="57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>
      <c r="A851" s="1"/>
      <c r="B851" s="1"/>
      <c r="C851" s="1"/>
      <c r="D851" s="1"/>
      <c r="E851" s="1"/>
      <c r="F851" s="1"/>
      <c r="G851" s="1"/>
      <c r="H851" s="49"/>
      <c r="I851" s="1"/>
      <c r="J851" s="50"/>
      <c r="K851" s="1"/>
      <c r="L851" s="1"/>
      <c r="M851" s="1"/>
      <c r="N851" s="57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>
      <c r="A852" s="1"/>
      <c r="B852" s="1"/>
      <c r="C852" s="1"/>
      <c r="D852" s="1"/>
      <c r="E852" s="1"/>
      <c r="F852" s="1"/>
      <c r="G852" s="1"/>
      <c r="H852" s="49"/>
      <c r="I852" s="1"/>
      <c r="J852" s="50"/>
      <c r="K852" s="1"/>
      <c r="L852" s="1"/>
      <c r="M852" s="1"/>
      <c r="N852" s="57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>
      <c r="A853" s="1"/>
      <c r="B853" s="1"/>
      <c r="C853" s="1"/>
      <c r="D853" s="1"/>
      <c r="E853" s="1"/>
      <c r="F853" s="1"/>
      <c r="G853" s="1"/>
      <c r="H853" s="49"/>
      <c r="I853" s="1"/>
      <c r="J853" s="50"/>
      <c r="K853" s="1"/>
      <c r="L853" s="1"/>
      <c r="M853" s="1"/>
      <c r="N853" s="57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>
      <c r="A854" s="1"/>
      <c r="B854" s="1"/>
      <c r="C854" s="1"/>
      <c r="D854" s="1"/>
      <c r="E854" s="1"/>
      <c r="F854" s="1"/>
      <c r="G854" s="1"/>
      <c r="H854" s="49"/>
      <c r="I854" s="1"/>
      <c r="J854" s="50"/>
      <c r="K854" s="1"/>
      <c r="L854" s="1"/>
      <c r="M854" s="1"/>
      <c r="N854" s="57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>
      <c r="A855" s="1"/>
      <c r="B855" s="1"/>
      <c r="C855" s="1"/>
      <c r="D855" s="1"/>
      <c r="E855" s="1"/>
      <c r="F855" s="1"/>
      <c r="G855" s="1"/>
      <c r="H855" s="49"/>
      <c r="I855" s="1"/>
      <c r="J855" s="50"/>
      <c r="K855" s="1"/>
      <c r="L855" s="1"/>
      <c r="M855" s="1"/>
      <c r="N855" s="57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>
      <c r="A856" s="1"/>
      <c r="B856" s="1"/>
      <c r="C856" s="1"/>
      <c r="D856" s="1"/>
      <c r="E856" s="1"/>
      <c r="F856" s="1"/>
      <c r="G856" s="1"/>
      <c r="H856" s="49"/>
      <c r="I856" s="1"/>
      <c r="J856" s="50"/>
      <c r="K856" s="1"/>
      <c r="L856" s="1"/>
      <c r="M856" s="1"/>
      <c r="N856" s="57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>
      <c r="A857" s="1"/>
      <c r="B857" s="1"/>
      <c r="C857" s="1"/>
      <c r="D857" s="1"/>
      <c r="E857" s="1"/>
      <c r="F857" s="1"/>
      <c r="G857" s="1"/>
      <c r="H857" s="49"/>
      <c r="I857" s="1"/>
      <c r="J857" s="50"/>
      <c r="K857" s="1"/>
      <c r="L857" s="1"/>
      <c r="M857" s="1"/>
      <c r="N857" s="57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>
      <c r="A858" s="1"/>
      <c r="B858" s="1"/>
      <c r="C858" s="1"/>
      <c r="D858" s="1"/>
      <c r="E858" s="1"/>
      <c r="F858" s="1"/>
      <c r="G858" s="1"/>
      <c r="H858" s="49"/>
      <c r="I858" s="1"/>
      <c r="J858" s="50"/>
      <c r="K858" s="1"/>
      <c r="L858" s="1"/>
      <c r="M858" s="1"/>
      <c r="N858" s="57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>
      <c r="A859" s="1"/>
      <c r="B859" s="1"/>
      <c r="C859" s="1"/>
      <c r="D859" s="1"/>
      <c r="E859" s="1"/>
      <c r="F859" s="1"/>
      <c r="G859" s="1"/>
      <c r="H859" s="49"/>
      <c r="I859" s="1"/>
      <c r="J859" s="50"/>
      <c r="K859" s="1"/>
      <c r="L859" s="1"/>
      <c r="M859" s="1"/>
      <c r="N859" s="57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>
      <c r="A860" s="1"/>
      <c r="B860" s="1"/>
      <c r="C860" s="1"/>
      <c r="D860" s="1"/>
      <c r="E860" s="1"/>
      <c r="F860" s="1"/>
      <c r="G860" s="1"/>
      <c r="H860" s="49"/>
      <c r="I860" s="1"/>
      <c r="J860" s="50"/>
      <c r="K860" s="1"/>
      <c r="L860" s="1"/>
      <c r="M860" s="1"/>
      <c r="N860" s="57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>
      <c r="A861" s="1"/>
      <c r="B861" s="1"/>
      <c r="C861" s="1"/>
      <c r="D861" s="1"/>
      <c r="E861" s="1"/>
      <c r="F861" s="1"/>
      <c r="G861" s="1"/>
      <c r="H861" s="49"/>
      <c r="I861" s="1"/>
      <c r="J861" s="50"/>
      <c r="K861" s="1"/>
      <c r="L861" s="1"/>
      <c r="M861" s="1"/>
      <c r="N861" s="57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>
      <c r="A862" s="1"/>
      <c r="B862" s="1"/>
      <c r="C862" s="1"/>
      <c r="D862" s="1"/>
      <c r="E862" s="1"/>
      <c r="F862" s="1"/>
      <c r="G862" s="1"/>
      <c r="H862" s="49"/>
      <c r="I862" s="1"/>
      <c r="J862" s="50"/>
      <c r="K862" s="1"/>
      <c r="L862" s="1"/>
      <c r="M862" s="1"/>
      <c r="N862" s="57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>
      <c r="A863" s="1"/>
      <c r="B863" s="1"/>
      <c r="C863" s="1"/>
      <c r="D863" s="1"/>
      <c r="E863" s="1"/>
      <c r="F863" s="1"/>
      <c r="G863" s="1"/>
      <c r="H863" s="49"/>
      <c r="I863" s="1"/>
      <c r="J863" s="50"/>
      <c r="K863" s="1"/>
      <c r="L863" s="1"/>
      <c r="M863" s="1"/>
      <c r="N863" s="57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>
      <c r="A864" s="1"/>
      <c r="B864" s="1"/>
      <c r="C864" s="1"/>
      <c r="D864" s="1"/>
      <c r="E864" s="1"/>
      <c r="F864" s="1"/>
      <c r="G864" s="1"/>
      <c r="H864" s="49"/>
      <c r="I864" s="1"/>
      <c r="J864" s="50"/>
      <c r="K864" s="1"/>
      <c r="L864" s="1"/>
      <c r="M864" s="1"/>
      <c r="N864" s="57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>
      <c r="A865" s="1"/>
      <c r="B865" s="1"/>
      <c r="C865" s="1"/>
      <c r="D865" s="1"/>
      <c r="E865" s="1"/>
      <c r="F865" s="1"/>
      <c r="G865" s="1"/>
      <c r="H865" s="49"/>
      <c r="I865" s="1"/>
      <c r="J865" s="50"/>
      <c r="K865" s="1"/>
      <c r="L865" s="1"/>
      <c r="M865" s="1"/>
      <c r="N865" s="57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>
      <c r="A866" s="1"/>
      <c r="B866" s="1"/>
      <c r="C866" s="1"/>
      <c r="D866" s="1"/>
      <c r="E866" s="1"/>
      <c r="F866" s="1"/>
      <c r="G866" s="1"/>
      <c r="H866" s="49"/>
      <c r="I866" s="1"/>
      <c r="J866" s="50"/>
      <c r="K866" s="1"/>
      <c r="L866" s="1"/>
      <c r="M866" s="1"/>
      <c r="N866" s="57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>
      <c r="A867" s="1"/>
      <c r="B867" s="1"/>
      <c r="C867" s="1"/>
      <c r="D867" s="1"/>
      <c r="E867" s="1"/>
      <c r="F867" s="1"/>
      <c r="G867" s="1"/>
      <c r="H867" s="49"/>
      <c r="I867" s="1"/>
      <c r="J867" s="50"/>
      <c r="K867" s="1"/>
      <c r="L867" s="1"/>
      <c r="M867" s="1"/>
      <c r="N867" s="57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>
      <c r="A868" s="1"/>
      <c r="B868" s="1"/>
      <c r="C868" s="1"/>
      <c r="D868" s="1"/>
      <c r="E868" s="1"/>
      <c r="F868" s="1"/>
      <c r="G868" s="1"/>
      <c r="H868" s="49"/>
      <c r="I868" s="1"/>
      <c r="J868" s="50"/>
      <c r="K868" s="1"/>
      <c r="L868" s="1"/>
      <c r="M868" s="1"/>
      <c r="N868" s="57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>
      <c r="A869" s="1"/>
      <c r="B869" s="1"/>
      <c r="C869" s="1"/>
      <c r="D869" s="1"/>
      <c r="E869" s="1"/>
      <c r="F869" s="1"/>
      <c r="G869" s="1"/>
      <c r="H869" s="49"/>
      <c r="I869" s="1"/>
      <c r="J869" s="50"/>
      <c r="K869" s="1"/>
      <c r="L869" s="1"/>
      <c r="M869" s="1"/>
      <c r="N869" s="57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>
      <c r="A870" s="1"/>
      <c r="B870" s="1"/>
      <c r="C870" s="1"/>
      <c r="D870" s="1"/>
      <c r="E870" s="1"/>
      <c r="F870" s="1"/>
      <c r="G870" s="1"/>
      <c r="H870" s="49"/>
      <c r="I870" s="1"/>
      <c r="J870" s="50"/>
      <c r="K870" s="1"/>
      <c r="L870" s="1"/>
      <c r="M870" s="1"/>
      <c r="N870" s="57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>
      <c r="A871" s="1"/>
      <c r="B871" s="1"/>
      <c r="C871" s="1"/>
      <c r="D871" s="1"/>
      <c r="E871" s="1"/>
      <c r="F871" s="1"/>
      <c r="G871" s="1"/>
      <c r="H871" s="49"/>
      <c r="I871" s="1"/>
      <c r="J871" s="50"/>
      <c r="K871" s="1"/>
      <c r="L871" s="1"/>
      <c r="M871" s="1"/>
      <c r="N871" s="57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>
      <c r="A872" s="1"/>
      <c r="B872" s="1"/>
      <c r="C872" s="1"/>
      <c r="D872" s="1"/>
      <c r="E872" s="1"/>
      <c r="F872" s="1"/>
      <c r="G872" s="1"/>
      <c r="H872" s="49"/>
      <c r="I872" s="1"/>
      <c r="J872" s="50"/>
      <c r="K872" s="1"/>
      <c r="L872" s="1"/>
      <c r="M872" s="1"/>
      <c r="N872" s="57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>
      <c r="A873" s="1"/>
      <c r="B873" s="1"/>
      <c r="C873" s="1"/>
      <c r="D873" s="1"/>
      <c r="E873" s="1"/>
      <c r="F873" s="1"/>
      <c r="G873" s="1"/>
      <c r="H873" s="49"/>
      <c r="I873" s="1"/>
      <c r="J873" s="50"/>
      <c r="K873" s="1"/>
      <c r="L873" s="1"/>
      <c r="M873" s="1"/>
      <c r="N873" s="57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>
      <c r="A874" s="1"/>
      <c r="B874" s="1"/>
      <c r="C874" s="1"/>
      <c r="D874" s="1"/>
      <c r="E874" s="1"/>
      <c r="F874" s="1"/>
      <c r="G874" s="1"/>
      <c r="H874" s="49"/>
      <c r="I874" s="1"/>
      <c r="J874" s="50"/>
      <c r="K874" s="1"/>
      <c r="L874" s="1"/>
      <c r="M874" s="1"/>
      <c r="N874" s="57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>
      <c r="A875" s="1"/>
      <c r="B875" s="1"/>
      <c r="C875" s="1"/>
      <c r="D875" s="1"/>
      <c r="E875" s="1"/>
      <c r="F875" s="1"/>
      <c r="G875" s="1"/>
      <c r="H875" s="49"/>
      <c r="I875" s="1"/>
      <c r="J875" s="50"/>
      <c r="K875" s="1"/>
      <c r="L875" s="1"/>
      <c r="M875" s="1"/>
      <c r="N875" s="57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>
      <c r="A876" s="1"/>
      <c r="B876" s="1"/>
      <c r="C876" s="1"/>
      <c r="D876" s="1"/>
      <c r="E876" s="1"/>
      <c r="F876" s="1"/>
      <c r="G876" s="1"/>
      <c r="H876" s="49"/>
      <c r="I876" s="1"/>
      <c r="J876" s="50"/>
      <c r="K876" s="1"/>
      <c r="L876" s="1"/>
      <c r="M876" s="1"/>
      <c r="N876" s="57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>
      <c r="A877" s="1"/>
      <c r="B877" s="1"/>
      <c r="C877" s="1"/>
      <c r="D877" s="1"/>
      <c r="E877" s="1"/>
      <c r="F877" s="1"/>
      <c r="G877" s="1"/>
      <c r="H877" s="49"/>
      <c r="I877" s="1"/>
      <c r="J877" s="50"/>
      <c r="K877" s="1"/>
      <c r="L877" s="1"/>
      <c r="M877" s="1"/>
      <c r="N877" s="57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>
      <c r="A878" s="1"/>
      <c r="B878" s="1"/>
      <c r="C878" s="1"/>
      <c r="D878" s="1"/>
      <c r="E878" s="1"/>
      <c r="F878" s="1"/>
      <c r="G878" s="1"/>
      <c r="H878" s="49"/>
      <c r="I878" s="1"/>
      <c r="J878" s="50"/>
      <c r="K878" s="1"/>
      <c r="L878" s="1"/>
      <c r="M878" s="1"/>
      <c r="N878" s="57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>
      <c r="A879" s="1"/>
      <c r="B879" s="1"/>
      <c r="C879" s="1"/>
      <c r="D879" s="1"/>
      <c r="E879" s="1"/>
      <c r="F879" s="1"/>
      <c r="G879" s="1"/>
      <c r="H879" s="49"/>
      <c r="I879" s="1"/>
      <c r="J879" s="50"/>
      <c r="K879" s="1"/>
      <c r="L879" s="1"/>
      <c r="M879" s="1"/>
      <c r="N879" s="57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>
      <c r="A880" s="1"/>
      <c r="B880" s="1"/>
      <c r="C880" s="1"/>
      <c r="D880" s="1"/>
      <c r="E880" s="1"/>
      <c r="F880" s="1"/>
      <c r="G880" s="1"/>
      <c r="H880" s="49"/>
      <c r="I880" s="1"/>
      <c r="J880" s="50"/>
      <c r="K880" s="1"/>
      <c r="L880" s="1"/>
      <c r="M880" s="1"/>
      <c r="N880" s="57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>
      <c r="A881" s="1"/>
      <c r="B881" s="1"/>
      <c r="C881" s="1"/>
      <c r="D881" s="1"/>
      <c r="E881" s="1"/>
      <c r="F881" s="1"/>
      <c r="G881" s="1"/>
      <c r="H881" s="49"/>
      <c r="I881" s="1"/>
      <c r="J881" s="50"/>
      <c r="K881" s="1"/>
      <c r="L881" s="1"/>
      <c r="M881" s="1"/>
      <c r="N881" s="57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>
      <c r="A882" s="1"/>
      <c r="B882" s="1"/>
      <c r="C882" s="1"/>
      <c r="D882" s="1"/>
      <c r="E882" s="1"/>
      <c r="F882" s="1"/>
      <c r="G882" s="1"/>
      <c r="H882" s="49"/>
      <c r="I882" s="1"/>
      <c r="J882" s="50"/>
      <c r="K882" s="1"/>
      <c r="L882" s="1"/>
      <c r="M882" s="1"/>
      <c r="N882" s="57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>
      <c r="A883" s="1"/>
      <c r="B883" s="1"/>
      <c r="C883" s="1"/>
      <c r="D883" s="1"/>
      <c r="E883" s="1"/>
      <c r="F883" s="1"/>
      <c r="G883" s="1"/>
      <c r="H883" s="49"/>
      <c r="I883" s="1"/>
      <c r="J883" s="50"/>
      <c r="K883" s="1"/>
      <c r="L883" s="1"/>
      <c r="M883" s="1"/>
      <c r="N883" s="57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>
      <c r="A884" s="1"/>
      <c r="B884" s="1"/>
      <c r="C884" s="1"/>
      <c r="D884" s="1"/>
      <c r="E884" s="1"/>
      <c r="F884" s="1"/>
      <c r="G884" s="1"/>
      <c r="H884" s="49"/>
      <c r="I884" s="1"/>
      <c r="J884" s="50"/>
      <c r="K884" s="1"/>
      <c r="L884" s="1"/>
      <c r="M884" s="1"/>
      <c r="N884" s="57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>
      <c r="A885" s="1"/>
      <c r="B885" s="1"/>
      <c r="C885" s="1"/>
      <c r="D885" s="1"/>
      <c r="E885" s="1"/>
      <c r="F885" s="1"/>
      <c r="G885" s="1"/>
      <c r="H885" s="49"/>
      <c r="I885" s="1"/>
      <c r="J885" s="50"/>
      <c r="K885" s="1"/>
      <c r="L885" s="1"/>
      <c r="M885" s="1"/>
      <c r="N885" s="57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>
      <c r="A886" s="1"/>
      <c r="B886" s="1"/>
      <c r="C886" s="1"/>
      <c r="D886" s="1"/>
      <c r="E886" s="1"/>
      <c r="F886" s="1"/>
      <c r="G886" s="1"/>
      <c r="H886" s="49"/>
      <c r="I886" s="1"/>
      <c r="J886" s="50"/>
      <c r="K886" s="1"/>
      <c r="L886" s="1"/>
      <c r="M886" s="1"/>
      <c r="N886" s="57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>
      <c r="A887" s="1"/>
      <c r="B887" s="1"/>
      <c r="C887" s="1"/>
      <c r="D887" s="1"/>
      <c r="E887" s="1"/>
      <c r="F887" s="1"/>
      <c r="G887" s="1"/>
      <c r="H887" s="49"/>
      <c r="I887" s="1"/>
      <c r="J887" s="50"/>
      <c r="K887" s="1"/>
      <c r="L887" s="1"/>
      <c r="M887" s="1"/>
      <c r="N887" s="57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>
      <c r="A888" s="1"/>
      <c r="B888" s="1"/>
      <c r="C888" s="1"/>
      <c r="D888" s="1"/>
      <c r="E888" s="1"/>
      <c r="F888" s="1"/>
      <c r="G888" s="1"/>
      <c r="H888" s="49"/>
      <c r="I888" s="1"/>
      <c r="J888" s="50"/>
      <c r="K888" s="1"/>
      <c r="L888" s="1"/>
      <c r="M888" s="1"/>
      <c r="N888" s="57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>
      <c r="A889" s="1"/>
      <c r="B889" s="1"/>
      <c r="C889" s="1"/>
      <c r="D889" s="1"/>
      <c r="E889" s="1"/>
      <c r="F889" s="1"/>
      <c r="G889" s="1"/>
      <c r="H889" s="49"/>
      <c r="I889" s="1"/>
      <c r="J889" s="50"/>
      <c r="K889" s="1"/>
      <c r="L889" s="1"/>
      <c r="M889" s="1"/>
      <c r="N889" s="57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>
      <c r="A890" s="1"/>
      <c r="B890" s="1"/>
      <c r="C890" s="1"/>
      <c r="D890" s="1"/>
      <c r="E890" s="1"/>
      <c r="F890" s="1"/>
      <c r="G890" s="1"/>
      <c r="H890" s="49"/>
      <c r="I890" s="1"/>
      <c r="J890" s="50"/>
      <c r="K890" s="1"/>
      <c r="L890" s="1"/>
      <c r="M890" s="1"/>
      <c r="N890" s="57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>
      <c r="A891" s="1"/>
      <c r="B891" s="1"/>
      <c r="C891" s="1"/>
      <c r="D891" s="1"/>
      <c r="E891" s="1"/>
      <c r="F891" s="1"/>
      <c r="G891" s="1"/>
      <c r="H891" s="49"/>
      <c r="I891" s="1"/>
      <c r="J891" s="50"/>
      <c r="K891" s="1"/>
      <c r="L891" s="1"/>
      <c r="M891" s="1"/>
      <c r="N891" s="57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>
      <c r="A892" s="1"/>
      <c r="B892" s="1"/>
      <c r="C892" s="1"/>
      <c r="D892" s="1"/>
      <c r="E892" s="1"/>
      <c r="F892" s="1"/>
      <c r="G892" s="1"/>
      <c r="H892" s="49"/>
      <c r="I892" s="1"/>
      <c r="J892" s="50"/>
      <c r="K892" s="1"/>
      <c r="L892" s="1"/>
      <c r="M892" s="1"/>
      <c r="N892" s="57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>
      <c r="A893" s="1"/>
      <c r="B893" s="1"/>
      <c r="C893" s="1"/>
      <c r="D893" s="1"/>
      <c r="E893" s="1"/>
      <c r="F893" s="1"/>
      <c r="G893" s="1"/>
      <c r="H893" s="49"/>
      <c r="I893" s="1"/>
      <c r="J893" s="50"/>
      <c r="K893" s="1"/>
      <c r="L893" s="1"/>
      <c r="M893" s="1"/>
      <c r="N893" s="57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>
      <c r="A894" s="1"/>
      <c r="B894" s="1"/>
      <c r="C894" s="1"/>
      <c r="D894" s="1"/>
      <c r="E894" s="1"/>
      <c r="F894" s="1"/>
      <c r="G894" s="1"/>
      <c r="H894" s="49"/>
      <c r="I894" s="1"/>
      <c r="J894" s="50"/>
      <c r="K894" s="1"/>
      <c r="L894" s="1"/>
      <c r="M894" s="1"/>
      <c r="N894" s="57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>
      <c r="A895" s="1"/>
      <c r="B895" s="1"/>
      <c r="C895" s="1"/>
      <c r="D895" s="1"/>
      <c r="E895" s="1"/>
      <c r="F895" s="1"/>
      <c r="G895" s="1"/>
      <c r="H895" s="49"/>
      <c r="I895" s="1"/>
      <c r="J895" s="50"/>
      <c r="K895" s="1"/>
      <c r="L895" s="1"/>
      <c r="M895" s="1"/>
      <c r="N895" s="57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>
      <c r="A896" s="1"/>
      <c r="B896" s="1"/>
      <c r="C896" s="1"/>
      <c r="D896" s="1"/>
      <c r="E896" s="1"/>
      <c r="F896" s="1"/>
      <c r="G896" s="1"/>
      <c r="H896" s="49"/>
      <c r="I896" s="1"/>
      <c r="J896" s="50"/>
      <c r="K896" s="1"/>
      <c r="L896" s="1"/>
      <c r="M896" s="1"/>
      <c r="N896" s="57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>
      <c r="A897" s="1"/>
      <c r="B897" s="1"/>
      <c r="C897" s="1"/>
      <c r="D897" s="1"/>
      <c r="E897" s="1"/>
      <c r="F897" s="1"/>
      <c r="G897" s="1"/>
      <c r="H897" s="49"/>
      <c r="I897" s="1"/>
      <c r="J897" s="50"/>
      <c r="K897" s="1"/>
      <c r="L897" s="1"/>
      <c r="M897" s="1"/>
      <c r="N897" s="57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>
      <c r="A898" s="1"/>
      <c r="B898" s="1"/>
      <c r="C898" s="1"/>
      <c r="D898" s="1"/>
      <c r="E898" s="1"/>
      <c r="F898" s="1"/>
      <c r="G898" s="1"/>
      <c r="H898" s="49"/>
      <c r="I898" s="1"/>
      <c r="J898" s="50"/>
      <c r="K898" s="1"/>
      <c r="L898" s="1"/>
      <c r="M898" s="1"/>
      <c r="N898" s="57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>
      <c r="A899" s="1"/>
      <c r="B899" s="1"/>
      <c r="C899" s="1"/>
      <c r="D899" s="1"/>
      <c r="E899" s="1"/>
      <c r="F899" s="1"/>
      <c r="G899" s="1"/>
      <c r="H899" s="49"/>
      <c r="I899" s="1"/>
      <c r="J899" s="50"/>
      <c r="K899" s="1"/>
      <c r="L899" s="1"/>
      <c r="M899" s="1"/>
      <c r="N899" s="57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>
      <c r="A900" s="1"/>
      <c r="B900" s="1"/>
      <c r="C900" s="1"/>
      <c r="D900" s="1"/>
      <c r="E900" s="1"/>
      <c r="F900" s="1"/>
      <c r="G900" s="1"/>
      <c r="H900" s="49"/>
      <c r="I900" s="1"/>
      <c r="J900" s="50"/>
      <c r="K900" s="1"/>
      <c r="L900" s="1"/>
      <c r="M900" s="1"/>
      <c r="N900" s="57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>
      <c r="A901" s="1"/>
      <c r="B901" s="1"/>
      <c r="C901" s="1"/>
      <c r="D901" s="1"/>
      <c r="E901" s="1"/>
      <c r="F901" s="1"/>
      <c r="G901" s="1"/>
      <c r="H901" s="49"/>
      <c r="I901" s="1"/>
      <c r="J901" s="50"/>
      <c r="K901" s="1"/>
      <c r="L901" s="1"/>
      <c r="M901" s="1"/>
      <c r="N901" s="57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>
      <c r="A902" s="1"/>
      <c r="B902" s="1"/>
      <c r="C902" s="1"/>
      <c r="D902" s="1"/>
      <c r="E902" s="1"/>
      <c r="F902" s="1"/>
      <c r="G902" s="1"/>
      <c r="H902" s="49"/>
      <c r="I902" s="1"/>
      <c r="J902" s="50"/>
      <c r="K902" s="1"/>
      <c r="L902" s="1"/>
      <c r="M902" s="1"/>
      <c r="N902" s="57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>
      <c r="A903" s="1"/>
      <c r="B903" s="1"/>
      <c r="C903" s="1"/>
      <c r="D903" s="1"/>
      <c r="E903" s="1"/>
      <c r="F903" s="1"/>
      <c r="G903" s="1"/>
      <c r="H903" s="49"/>
      <c r="I903" s="1"/>
      <c r="J903" s="50"/>
      <c r="K903" s="1"/>
      <c r="L903" s="1"/>
      <c r="M903" s="1"/>
      <c r="N903" s="57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>
      <c r="A904" s="1"/>
      <c r="B904" s="1"/>
      <c r="C904" s="1"/>
      <c r="D904" s="1"/>
      <c r="E904" s="1"/>
      <c r="F904" s="1"/>
      <c r="G904" s="1"/>
      <c r="H904" s="49"/>
      <c r="I904" s="1"/>
      <c r="J904" s="50"/>
      <c r="K904" s="1"/>
      <c r="L904" s="1"/>
      <c r="M904" s="1"/>
      <c r="N904" s="57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>
      <c r="A905" s="1"/>
      <c r="B905" s="1"/>
      <c r="C905" s="1"/>
      <c r="D905" s="1"/>
      <c r="E905" s="1"/>
      <c r="F905" s="1"/>
      <c r="G905" s="1"/>
      <c r="H905" s="49"/>
      <c r="I905" s="1"/>
      <c r="J905" s="50"/>
      <c r="K905" s="1"/>
      <c r="L905" s="1"/>
      <c r="M905" s="1"/>
      <c r="N905" s="57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>
      <c r="A906" s="1"/>
      <c r="B906" s="1"/>
      <c r="C906" s="1"/>
      <c r="D906" s="1"/>
      <c r="E906" s="1"/>
      <c r="F906" s="1"/>
      <c r="G906" s="1"/>
      <c r="H906" s="49"/>
      <c r="I906" s="1"/>
      <c r="J906" s="50"/>
      <c r="K906" s="1"/>
      <c r="L906" s="1"/>
      <c r="M906" s="1"/>
      <c r="N906" s="57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>
      <c r="A907" s="1"/>
      <c r="B907" s="1"/>
      <c r="C907" s="1"/>
      <c r="D907" s="1"/>
      <c r="E907" s="1"/>
      <c r="F907" s="1"/>
      <c r="G907" s="1"/>
      <c r="H907" s="49"/>
      <c r="I907" s="1"/>
      <c r="J907" s="50"/>
      <c r="K907" s="1"/>
      <c r="L907" s="1"/>
      <c r="M907" s="1"/>
      <c r="N907" s="57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>
      <c r="A908" s="1"/>
      <c r="B908" s="1"/>
      <c r="C908" s="1"/>
      <c r="D908" s="1"/>
      <c r="E908" s="1"/>
      <c r="F908" s="1"/>
      <c r="G908" s="1"/>
      <c r="H908" s="49"/>
      <c r="I908" s="1"/>
      <c r="J908" s="50"/>
      <c r="K908" s="1"/>
      <c r="L908" s="1"/>
      <c r="M908" s="1"/>
      <c r="N908" s="57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>
      <c r="A909" s="1"/>
      <c r="B909" s="1"/>
      <c r="C909" s="1"/>
      <c r="D909" s="1"/>
      <c r="E909" s="1"/>
      <c r="F909" s="1"/>
      <c r="G909" s="1"/>
      <c r="H909" s="49"/>
      <c r="I909" s="1"/>
      <c r="J909" s="50"/>
      <c r="K909" s="1"/>
      <c r="L909" s="1"/>
      <c r="M909" s="1"/>
      <c r="N909" s="57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>
      <c r="A910" s="1"/>
      <c r="B910" s="1"/>
      <c r="C910" s="1"/>
      <c r="D910" s="1"/>
      <c r="E910" s="1"/>
      <c r="F910" s="1"/>
      <c r="G910" s="1"/>
      <c r="H910" s="49"/>
      <c r="I910" s="1"/>
      <c r="J910" s="50"/>
      <c r="K910" s="1"/>
      <c r="L910" s="1"/>
      <c r="M910" s="1"/>
      <c r="N910" s="57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>
      <c r="A911" s="1"/>
      <c r="B911" s="1"/>
      <c r="C911" s="1"/>
      <c r="D911" s="1"/>
      <c r="E911" s="1"/>
      <c r="F911" s="1"/>
      <c r="G911" s="1"/>
      <c r="H911" s="49"/>
      <c r="I911" s="1"/>
      <c r="J911" s="50"/>
      <c r="K911" s="1"/>
      <c r="L911" s="1"/>
      <c r="M911" s="1"/>
      <c r="N911" s="57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>
      <c r="A912" s="1"/>
      <c r="B912" s="1"/>
      <c r="C912" s="1"/>
      <c r="D912" s="1"/>
      <c r="E912" s="1"/>
      <c r="F912" s="1"/>
      <c r="G912" s="1"/>
      <c r="H912" s="49"/>
      <c r="I912" s="1"/>
      <c r="J912" s="50"/>
      <c r="K912" s="1"/>
      <c r="L912" s="1"/>
      <c r="M912" s="1"/>
      <c r="N912" s="57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>
      <c r="A913" s="1"/>
      <c r="B913" s="1"/>
      <c r="C913" s="1"/>
      <c r="D913" s="1"/>
      <c r="E913" s="1"/>
      <c r="F913" s="1"/>
      <c r="G913" s="1"/>
      <c r="H913" s="49"/>
      <c r="I913" s="1"/>
      <c r="J913" s="50"/>
      <c r="K913" s="1"/>
      <c r="L913" s="1"/>
      <c r="M913" s="1"/>
      <c r="N913" s="57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>
      <c r="A914" s="1"/>
      <c r="B914" s="1"/>
      <c r="C914" s="1"/>
      <c r="D914" s="1"/>
      <c r="E914" s="1"/>
      <c r="F914" s="1"/>
      <c r="G914" s="1"/>
      <c r="H914" s="49"/>
      <c r="I914" s="1"/>
      <c r="J914" s="50"/>
      <c r="K914" s="1"/>
      <c r="L914" s="1"/>
      <c r="M914" s="1"/>
      <c r="N914" s="57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>
      <c r="A915" s="1"/>
      <c r="B915" s="1"/>
      <c r="C915" s="1"/>
      <c r="D915" s="1"/>
      <c r="E915" s="1"/>
      <c r="F915" s="1"/>
      <c r="G915" s="1"/>
      <c r="H915" s="49"/>
      <c r="I915" s="1"/>
      <c r="J915" s="50"/>
      <c r="K915" s="1"/>
      <c r="L915" s="1"/>
      <c r="M915" s="1"/>
      <c r="N915" s="57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>
      <c r="A916" s="1"/>
      <c r="B916" s="1"/>
      <c r="C916" s="1"/>
      <c r="D916" s="1"/>
      <c r="E916" s="1"/>
      <c r="F916" s="1"/>
      <c r="G916" s="1"/>
      <c r="H916" s="49"/>
      <c r="I916" s="1"/>
      <c r="J916" s="50"/>
      <c r="K916" s="1"/>
      <c r="L916" s="1"/>
      <c r="M916" s="1"/>
      <c r="N916" s="57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>
      <c r="A917" s="1"/>
      <c r="B917" s="1"/>
      <c r="C917" s="1"/>
      <c r="D917" s="1"/>
      <c r="E917" s="1"/>
      <c r="F917" s="1"/>
      <c r="G917" s="1"/>
      <c r="H917" s="49"/>
      <c r="I917" s="1"/>
      <c r="J917" s="50"/>
      <c r="K917" s="1"/>
      <c r="L917" s="1"/>
      <c r="M917" s="1"/>
      <c r="N917" s="57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>
      <c r="A918" s="1"/>
      <c r="B918" s="1"/>
      <c r="C918" s="1"/>
      <c r="D918" s="1"/>
      <c r="E918" s="1"/>
      <c r="F918" s="1"/>
      <c r="G918" s="1"/>
      <c r="H918" s="49"/>
      <c r="I918" s="1"/>
      <c r="J918" s="50"/>
      <c r="K918" s="1"/>
      <c r="L918" s="1"/>
      <c r="M918" s="1"/>
      <c r="N918" s="57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>
      <c r="A919" s="1"/>
      <c r="B919" s="1"/>
      <c r="C919" s="1"/>
      <c r="D919" s="1"/>
      <c r="E919" s="1"/>
      <c r="F919" s="1"/>
      <c r="G919" s="1"/>
      <c r="H919" s="49"/>
      <c r="I919" s="1"/>
      <c r="J919" s="50"/>
      <c r="K919" s="1"/>
      <c r="L919" s="1"/>
      <c r="M919" s="1"/>
      <c r="N919" s="57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>
      <c r="A920" s="1"/>
      <c r="B920" s="1"/>
      <c r="C920" s="1"/>
      <c r="D920" s="1"/>
      <c r="E920" s="1"/>
      <c r="F920" s="1"/>
      <c r="G920" s="1"/>
      <c r="H920" s="49"/>
      <c r="I920" s="1"/>
      <c r="J920" s="50"/>
      <c r="K920" s="1"/>
      <c r="L920" s="1"/>
      <c r="M920" s="1"/>
      <c r="N920" s="57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>
      <c r="A921" s="1"/>
      <c r="B921" s="1"/>
      <c r="C921" s="1"/>
      <c r="D921" s="1"/>
      <c r="E921" s="1"/>
      <c r="F921" s="1"/>
      <c r="G921" s="1"/>
      <c r="H921" s="49"/>
      <c r="I921" s="1"/>
      <c r="J921" s="50"/>
      <c r="K921" s="1"/>
      <c r="L921" s="1"/>
      <c r="M921" s="1"/>
      <c r="N921" s="57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>
      <c r="A922" s="1"/>
      <c r="B922" s="1"/>
      <c r="C922" s="1"/>
      <c r="D922" s="1"/>
      <c r="E922" s="1"/>
      <c r="F922" s="1"/>
      <c r="G922" s="1"/>
      <c r="H922" s="49"/>
      <c r="I922" s="1"/>
      <c r="J922" s="50"/>
      <c r="K922" s="1"/>
      <c r="L922" s="1"/>
      <c r="M922" s="1"/>
      <c r="N922" s="57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>
      <c r="A923" s="1"/>
      <c r="B923" s="1"/>
      <c r="C923" s="1"/>
      <c r="D923" s="1"/>
      <c r="E923" s="1"/>
      <c r="F923" s="1"/>
      <c r="G923" s="1"/>
      <c r="H923" s="49"/>
      <c r="I923" s="1"/>
      <c r="J923" s="50"/>
      <c r="K923" s="1"/>
      <c r="L923" s="1"/>
      <c r="M923" s="1"/>
      <c r="N923" s="57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>
      <c r="A924" s="1"/>
      <c r="B924" s="1"/>
      <c r="C924" s="1"/>
      <c r="D924" s="1"/>
      <c r="E924" s="1"/>
      <c r="F924" s="1"/>
      <c r="G924" s="1"/>
      <c r="H924" s="49"/>
      <c r="I924" s="1"/>
      <c r="J924" s="50"/>
      <c r="K924" s="1"/>
      <c r="L924" s="1"/>
      <c r="M924" s="1"/>
      <c r="N924" s="57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>
      <c r="A925" s="1"/>
      <c r="B925" s="1"/>
      <c r="C925" s="1"/>
      <c r="D925" s="1"/>
      <c r="E925" s="1"/>
      <c r="F925" s="1"/>
      <c r="G925" s="1"/>
      <c r="H925" s="49"/>
      <c r="I925" s="1"/>
      <c r="J925" s="50"/>
      <c r="K925" s="1"/>
      <c r="L925" s="1"/>
      <c r="M925" s="1"/>
      <c r="N925" s="57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>
      <c r="A926" s="1"/>
      <c r="B926" s="1"/>
      <c r="C926" s="1"/>
      <c r="D926" s="1"/>
      <c r="E926" s="1"/>
      <c r="F926" s="1"/>
      <c r="G926" s="1"/>
      <c r="H926" s="49"/>
      <c r="I926" s="1"/>
      <c r="J926" s="50"/>
      <c r="K926" s="1"/>
      <c r="L926" s="1"/>
      <c r="M926" s="1"/>
      <c r="N926" s="57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>
      <c r="A927" s="1"/>
      <c r="B927" s="1"/>
      <c r="C927" s="1"/>
      <c r="D927" s="1"/>
      <c r="E927" s="1"/>
      <c r="F927" s="1"/>
      <c r="G927" s="1"/>
      <c r="H927" s="49"/>
      <c r="I927" s="1"/>
      <c r="J927" s="50"/>
      <c r="K927" s="1"/>
      <c r="L927" s="1"/>
      <c r="M927" s="1"/>
      <c r="N927" s="57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>
      <c r="A928" s="1"/>
      <c r="B928" s="1"/>
      <c r="C928" s="1"/>
      <c r="D928" s="1"/>
      <c r="E928" s="1"/>
      <c r="F928" s="1"/>
      <c r="G928" s="1"/>
      <c r="H928" s="49"/>
      <c r="I928" s="1"/>
      <c r="J928" s="50"/>
      <c r="K928" s="1"/>
      <c r="L928" s="1"/>
      <c r="M928" s="1"/>
      <c r="N928" s="57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>
      <c r="A929" s="1"/>
      <c r="B929" s="1"/>
      <c r="C929" s="1"/>
      <c r="D929" s="1"/>
      <c r="E929" s="1"/>
      <c r="F929" s="1"/>
      <c r="G929" s="1"/>
      <c r="H929" s="49"/>
      <c r="I929" s="1"/>
      <c r="J929" s="50"/>
      <c r="K929" s="1"/>
      <c r="L929" s="1"/>
      <c r="M929" s="1"/>
      <c r="N929" s="57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>
      <c r="A930" s="1"/>
      <c r="B930" s="1"/>
      <c r="C930" s="1"/>
      <c r="D930" s="1"/>
      <c r="E930" s="1"/>
      <c r="F930" s="1"/>
      <c r="G930" s="1"/>
      <c r="H930" s="49"/>
      <c r="I930" s="1"/>
      <c r="J930" s="50"/>
      <c r="K930" s="1"/>
      <c r="L930" s="1"/>
      <c r="M930" s="1"/>
      <c r="N930" s="57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>
      <c r="A931" s="1"/>
      <c r="B931" s="1"/>
      <c r="C931" s="1"/>
      <c r="D931" s="1"/>
      <c r="E931" s="1"/>
      <c r="F931" s="1"/>
      <c r="G931" s="1"/>
      <c r="H931" s="49"/>
      <c r="I931" s="1"/>
      <c r="J931" s="50"/>
      <c r="K931" s="1"/>
      <c r="L931" s="1"/>
      <c r="M931" s="1"/>
      <c r="N931" s="57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>
      <c r="A932" s="1"/>
      <c r="B932" s="1"/>
      <c r="C932" s="1"/>
      <c r="D932" s="1"/>
      <c r="E932" s="1"/>
      <c r="F932" s="1"/>
      <c r="G932" s="1"/>
      <c r="H932" s="49"/>
      <c r="I932" s="1"/>
      <c r="J932" s="50"/>
      <c r="K932" s="1"/>
      <c r="L932" s="1"/>
      <c r="M932" s="1"/>
      <c r="N932" s="57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>
      <c r="A933" s="1"/>
      <c r="B933" s="1"/>
      <c r="C933" s="1"/>
      <c r="D933" s="1"/>
      <c r="E933" s="1"/>
      <c r="F933" s="1"/>
      <c r="G933" s="1"/>
      <c r="H933" s="49"/>
      <c r="I933" s="1"/>
      <c r="J933" s="50"/>
      <c r="K933" s="1"/>
      <c r="L933" s="1"/>
      <c r="M933" s="1"/>
      <c r="N933" s="57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>
      <c r="A934" s="1"/>
      <c r="B934" s="1"/>
      <c r="C934" s="1"/>
      <c r="D934" s="1"/>
      <c r="E934" s="1"/>
      <c r="F934" s="1"/>
      <c r="G934" s="1"/>
      <c r="H934" s="49"/>
      <c r="I934" s="1"/>
      <c r="J934" s="50"/>
      <c r="K934" s="1"/>
      <c r="L934" s="1"/>
      <c r="M934" s="1"/>
      <c r="N934" s="57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>
      <c r="A935" s="1"/>
      <c r="B935" s="1"/>
      <c r="C935" s="1"/>
      <c r="D935" s="1"/>
      <c r="E935" s="1"/>
      <c r="F935" s="1"/>
      <c r="G935" s="1"/>
      <c r="H935" s="49"/>
      <c r="I935" s="1"/>
      <c r="J935" s="50"/>
      <c r="K935" s="1"/>
      <c r="L935" s="1"/>
      <c r="M935" s="1"/>
      <c r="N935" s="57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>
      <c r="A936" s="1"/>
      <c r="B936" s="1"/>
      <c r="C936" s="1"/>
      <c r="D936" s="1"/>
      <c r="E936" s="1"/>
      <c r="F936" s="1"/>
      <c r="G936" s="1"/>
      <c r="H936" s="49"/>
      <c r="I936" s="1"/>
      <c r="J936" s="50"/>
      <c r="K936" s="1"/>
      <c r="L936" s="1"/>
      <c r="M936" s="1"/>
      <c r="N936" s="57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>
      <c r="A937" s="1"/>
      <c r="B937" s="1"/>
      <c r="C937" s="1"/>
      <c r="D937" s="1"/>
      <c r="E937" s="1"/>
      <c r="F937" s="1"/>
      <c r="G937" s="1"/>
      <c r="H937" s="49"/>
      <c r="I937" s="1"/>
      <c r="J937" s="50"/>
      <c r="K937" s="1"/>
      <c r="L937" s="1"/>
      <c r="M937" s="1"/>
      <c r="N937" s="57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>
      <c r="A938" s="1"/>
      <c r="B938" s="1"/>
      <c r="C938" s="1"/>
      <c r="D938" s="1"/>
      <c r="E938" s="1"/>
      <c r="F938" s="1"/>
      <c r="G938" s="1"/>
      <c r="H938" s="49"/>
      <c r="I938" s="1"/>
      <c r="J938" s="50"/>
      <c r="K938" s="1"/>
      <c r="L938" s="1"/>
      <c r="M938" s="1"/>
      <c r="N938" s="57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>
      <c r="A939" s="1"/>
      <c r="B939" s="1"/>
      <c r="C939" s="1"/>
      <c r="D939" s="1"/>
      <c r="E939" s="1"/>
      <c r="F939" s="1"/>
      <c r="G939" s="1"/>
      <c r="H939" s="49"/>
      <c r="I939" s="1"/>
      <c r="J939" s="50"/>
      <c r="K939" s="1"/>
      <c r="L939" s="1"/>
      <c r="M939" s="1"/>
      <c r="N939" s="57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>
      <c r="A940" s="1"/>
      <c r="B940" s="1"/>
      <c r="C940" s="1"/>
      <c r="D940" s="1"/>
      <c r="E940" s="1"/>
      <c r="F940" s="1"/>
      <c r="G940" s="1"/>
      <c r="H940" s="49"/>
      <c r="I940" s="1"/>
      <c r="J940" s="50"/>
      <c r="K940" s="1"/>
      <c r="L940" s="1"/>
      <c r="M940" s="1"/>
      <c r="N940" s="57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>
      <c r="A941" s="1"/>
      <c r="B941" s="1"/>
      <c r="C941" s="1"/>
      <c r="D941" s="1"/>
      <c r="E941" s="1"/>
      <c r="F941" s="1"/>
      <c r="G941" s="1"/>
      <c r="H941" s="49"/>
      <c r="I941" s="1"/>
      <c r="J941" s="50"/>
      <c r="K941" s="1"/>
      <c r="L941" s="1"/>
      <c r="M941" s="1"/>
      <c r="N941" s="57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>
      <c r="A942" s="1"/>
      <c r="B942" s="1"/>
      <c r="C942" s="1"/>
      <c r="D942" s="1"/>
      <c r="E942" s="1"/>
      <c r="F942" s="1"/>
      <c r="G942" s="1"/>
      <c r="H942" s="49"/>
      <c r="I942" s="1"/>
      <c r="J942" s="50"/>
      <c r="K942" s="1"/>
      <c r="L942" s="1"/>
      <c r="M942" s="1"/>
      <c r="N942" s="57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>
      <c r="A943" s="1"/>
      <c r="B943" s="1"/>
      <c r="C943" s="1"/>
      <c r="D943" s="1"/>
      <c r="E943" s="1"/>
      <c r="F943" s="1"/>
      <c r="G943" s="1"/>
      <c r="H943" s="49"/>
      <c r="I943" s="1"/>
      <c r="J943" s="50"/>
      <c r="K943" s="1"/>
      <c r="L943" s="1"/>
      <c r="M943" s="1"/>
      <c r="N943" s="57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>
      <c r="A944" s="1"/>
      <c r="B944" s="1"/>
      <c r="C944" s="1"/>
      <c r="D944" s="1"/>
      <c r="E944" s="1"/>
      <c r="F944" s="1"/>
      <c r="G944" s="1"/>
      <c r="H944" s="49"/>
      <c r="I944" s="1"/>
      <c r="J944" s="50"/>
      <c r="K944" s="1"/>
      <c r="L944" s="1"/>
      <c r="M944" s="1"/>
      <c r="N944" s="57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>
      <c r="A945" s="1"/>
      <c r="B945" s="1"/>
      <c r="C945" s="1"/>
      <c r="D945" s="1"/>
      <c r="E945" s="1"/>
      <c r="F945" s="1"/>
      <c r="G945" s="1"/>
      <c r="H945" s="49"/>
      <c r="I945" s="1"/>
      <c r="J945" s="50"/>
      <c r="K945" s="1"/>
      <c r="L945" s="1"/>
      <c r="M945" s="1"/>
      <c r="N945" s="57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>
      <c r="A946" s="1"/>
      <c r="B946" s="1"/>
      <c r="C946" s="1"/>
      <c r="D946" s="1"/>
      <c r="E946" s="1"/>
      <c r="F946" s="1"/>
      <c r="G946" s="1"/>
      <c r="H946" s="49"/>
      <c r="I946" s="1"/>
      <c r="J946" s="50"/>
      <c r="K946" s="1"/>
      <c r="L946" s="1"/>
      <c r="M946" s="1"/>
      <c r="N946" s="57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>
      <c r="A947" s="1"/>
      <c r="B947" s="1"/>
      <c r="C947" s="1"/>
      <c r="D947" s="1"/>
      <c r="E947" s="1"/>
      <c r="F947" s="1"/>
      <c r="G947" s="1"/>
      <c r="H947" s="49"/>
      <c r="I947" s="1"/>
      <c r="J947" s="50"/>
      <c r="K947" s="1"/>
      <c r="L947" s="1"/>
      <c r="M947" s="1"/>
      <c r="N947" s="57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>
      <c r="A948" s="1"/>
      <c r="B948" s="1"/>
      <c r="C948" s="1"/>
      <c r="D948" s="1"/>
      <c r="E948" s="1"/>
      <c r="F948" s="1"/>
      <c r="G948" s="1"/>
      <c r="H948" s="49"/>
      <c r="I948" s="1"/>
      <c r="J948" s="50"/>
      <c r="K948" s="1"/>
      <c r="L948" s="1"/>
      <c r="M948" s="1"/>
      <c r="N948" s="57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>
      <c r="A949" s="1"/>
      <c r="B949" s="1"/>
      <c r="C949" s="1"/>
      <c r="D949" s="1"/>
      <c r="E949" s="1"/>
      <c r="F949" s="1"/>
      <c r="G949" s="1"/>
      <c r="H949" s="49"/>
      <c r="I949" s="1"/>
      <c r="J949" s="50"/>
      <c r="K949" s="1"/>
      <c r="L949" s="1"/>
      <c r="M949" s="1"/>
      <c r="N949" s="57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>
      <c r="A950" s="1"/>
      <c r="B950" s="1"/>
      <c r="C950" s="1"/>
      <c r="D950" s="1"/>
      <c r="E950" s="1"/>
      <c r="F950" s="1"/>
      <c r="G950" s="1"/>
      <c r="H950" s="49"/>
      <c r="I950" s="1"/>
      <c r="J950" s="50"/>
      <c r="K950" s="1"/>
      <c r="L950" s="1"/>
      <c r="M950" s="1"/>
      <c r="N950" s="57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>
      <c r="A951" s="1"/>
      <c r="B951" s="1"/>
      <c r="C951" s="1"/>
      <c r="D951" s="1"/>
      <c r="E951" s="1"/>
      <c r="F951" s="1"/>
      <c r="G951" s="1"/>
      <c r="H951" s="49"/>
      <c r="I951" s="1"/>
      <c r="J951" s="50"/>
      <c r="K951" s="1"/>
      <c r="L951" s="1"/>
      <c r="M951" s="1"/>
      <c r="N951" s="57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>
      <c r="A952" s="1"/>
      <c r="B952" s="1"/>
      <c r="C952" s="1"/>
      <c r="D952" s="1"/>
      <c r="E952" s="1"/>
      <c r="F952" s="1"/>
      <c r="G952" s="1"/>
      <c r="H952" s="49"/>
      <c r="I952" s="1"/>
      <c r="J952" s="50"/>
      <c r="K952" s="1"/>
      <c r="L952" s="1"/>
      <c r="M952" s="1"/>
      <c r="N952" s="57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>
      <c r="A953" s="1"/>
      <c r="B953" s="1"/>
      <c r="C953" s="1"/>
      <c r="D953" s="1"/>
      <c r="E953" s="1"/>
      <c r="F953" s="1"/>
      <c r="G953" s="1"/>
      <c r="H953" s="49"/>
      <c r="I953" s="1"/>
      <c r="J953" s="50"/>
      <c r="K953" s="1"/>
      <c r="L953" s="1"/>
      <c r="M953" s="1"/>
      <c r="N953" s="57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>
      <c r="A954" s="1"/>
      <c r="B954" s="1"/>
      <c r="C954" s="1"/>
      <c r="D954" s="1"/>
      <c r="E954" s="1"/>
      <c r="F954" s="1"/>
      <c r="G954" s="1"/>
      <c r="H954" s="49"/>
      <c r="I954" s="1"/>
      <c r="J954" s="50"/>
      <c r="K954" s="1"/>
      <c r="L954" s="1"/>
      <c r="M954" s="1"/>
      <c r="N954" s="57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>
      <c r="A955" s="1"/>
      <c r="B955" s="1"/>
      <c r="C955" s="1"/>
      <c r="D955" s="1"/>
      <c r="E955" s="1"/>
      <c r="F955" s="1"/>
      <c r="G955" s="1"/>
      <c r="H955" s="49"/>
      <c r="I955" s="1"/>
      <c r="J955" s="50"/>
      <c r="K955" s="1"/>
      <c r="L955" s="1"/>
      <c r="M955" s="1"/>
      <c r="N955" s="57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>
      <c r="A956" s="1"/>
      <c r="B956" s="1"/>
      <c r="C956" s="1"/>
      <c r="D956" s="1"/>
      <c r="E956" s="1"/>
      <c r="F956" s="1"/>
      <c r="G956" s="1"/>
      <c r="H956" s="49"/>
      <c r="I956" s="1"/>
      <c r="J956" s="50"/>
      <c r="K956" s="1"/>
      <c r="L956" s="1"/>
      <c r="M956" s="1"/>
      <c r="N956" s="57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>
      <c r="A957" s="1"/>
      <c r="B957" s="1"/>
      <c r="C957" s="1"/>
      <c r="D957" s="1"/>
      <c r="E957" s="1"/>
      <c r="F957" s="1"/>
      <c r="G957" s="1"/>
      <c r="H957" s="49"/>
      <c r="I957" s="1"/>
      <c r="J957" s="50"/>
      <c r="K957" s="1"/>
      <c r="L957" s="1"/>
      <c r="M957" s="1"/>
      <c r="N957" s="57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>
      <c r="A958" s="1"/>
      <c r="B958" s="1"/>
      <c r="C958" s="1"/>
      <c r="D958" s="1"/>
      <c r="E958" s="1"/>
      <c r="F958" s="1"/>
      <c r="G958" s="1"/>
      <c r="H958" s="49"/>
      <c r="I958" s="1"/>
      <c r="J958" s="50"/>
      <c r="K958" s="1"/>
      <c r="L958" s="1"/>
      <c r="M958" s="1"/>
      <c r="N958" s="57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>
      <c r="A959" s="1"/>
      <c r="B959" s="1"/>
      <c r="C959" s="1"/>
      <c r="D959" s="1"/>
      <c r="E959" s="1"/>
      <c r="F959" s="1"/>
      <c r="G959" s="1"/>
      <c r="H959" s="49"/>
      <c r="I959" s="1"/>
      <c r="J959" s="50"/>
      <c r="K959" s="1"/>
      <c r="L959" s="1"/>
      <c r="M959" s="1"/>
      <c r="N959" s="57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>
      <c r="A960" s="1"/>
      <c r="B960" s="1"/>
      <c r="C960" s="1"/>
      <c r="D960" s="1"/>
      <c r="E960" s="1"/>
      <c r="F960" s="1"/>
      <c r="G960" s="1"/>
      <c r="H960" s="49"/>
      <c r="I960" s="1"/>
      <c r="J960" s="50"/>
      <c r="K960" s="1"/>
      <c r="L960" s="1"/>
      <c r="M960" s="1"/>
      <c r="N960" s="57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>
      <c r="A961" s="1"/>
      <c r="B961" s="1"/>
      <c r="C961" s="1"/>
      <c r="D961" s="1"/>
      <c r="E961" s="1"/>
      <c r="F961" s="1"/>
      <c r="G961" s="1"/>
      <c r="H961" s="49"/>
      <c r="I961" s="1"/>
      <c r="J961" s="50"/>
      <c r="K961" s="1"/>
      <c r="L961" s="1"/>
      <c r="M961" s="1"/>
      <c r="N961" s="57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>
      <c r="A962" s="1"/>
      <c r="B962" s="1"/>
      <c r="C962" s="1"/>
      <c r="D962" s="1"/>
      <c r="E962" s="1"/>
      <c r="F962" s="1"/>
      <c r="G962" s="1"/>
      <c r="H962" s="49"/>
      <c r="I962" s="1"/>
      <c r="J962" s="50"/>
      <c r="K962" s="1"/>
      <c r="L962" s="1"/>
      <c r="M962" s="1"/>
      <c r="N962" s="57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>
      <c r="A963" s="1"/>
      <c r="B963" s="1"/>
      <c r="C963" s="1"/>
      <c r="D963" s="1"/>
      <c r="E963" s="1"/>
      <c r="F963" s="1"/>
      <c r="G963" s="1"/>
      <c r="H963" s="49"/>
      <c r="I963" s="1"/>
      <c r="J963" s="50"/>
      <c r="K963" s="1"/>
      <c r="L963" s="1"/>
      <c r="M963" s="1"/>
      <c r="N963" s="57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>
      <c r="A964" s="1"/>
      <c r="B964" s="1"/>
      <c r="C964" s="1"/>
      <c r="D964" s="1"/>
      <c r="E964" s="1"/>
      <c r="F964" s="1"/>
      <c r="G964" s="1"/>
      <c r="H964" s="49"/>
      <c r="I964" s="1"/>
      <c r="J964" s="50"/>
      <c r="K964" s="1"/>
      <c r="L964" s="1"/>
      <c r="M964" s="1"/>
      <c r="N964" s="57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>
      <c r="A965" s="1"/>
      <c r="B965" s="1"/>
      <c r="C965" s="1"/>
      <c r="D965" s="1"/>
      <c r="E965" s="1"/>
      <c r="F965" s="1"/>
      <c r="G965" s="1"/>
      <c r="H965" s="49"/>
      <c r="I965" s="1"/>
      <c r="J965" s="50"/>
      <c r="K965" s="1"/>
      <c r="L965" s="1"/>
      <c r="M965" s="1"/>
      <c r="N965" s="57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>
      <c r="A966" s="1"/>
      <c r="B966" s="1"/>
      <c r="C966" s="1"/>
      <c r="D966" s="1"/>
      <c r="E966" s="1"/>
      <c r="F966" s="1"/>
      <c r="G966" s="1"/>
      <c r="H966" s="49"/>
      <c r="I966" s="1"/>
      <c r="J966" s="50"/>
      <c r="K966" s="1"/>
      <c r="L966" s="1"/>
      <c r="M966" s="1"/>
      <c r="N966" s="57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>
      <c r="A967" s="1"/>
      <c r="B967" s="1"/>
      <c r="C967" s="1"/>
      <c r="D967" s="1"/>
      <c r="E967" s="1"/>
      <c r="F967" s="1"/>
      <c r="G967" s="1"/>
      <c r="H967" s="49"/>
      <c r="I967" s="1"/>
      <c r="J967" s="50"/>
      <c r="K967" s="1"/>
      <c r="L967" s="1"/>
      <c r="M967" s="1"/>
      <c r="N967" s="57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>
      <c r="A968" s="1"/>
      <c r="B968" s="1"/>
      <c r="C968" s="1"/>
      <c r="D968" s="1"/>
      <c r="E968" s="1"/>
      <c r="F968" s="1"/>
      <c r="G968" s="1"/>
      <c r="H968" s="49"/>
      <c r="I968" s="1"/>
      <c r="J968" s="50"/>
      <c r="K968" s="1"/>
      <c r="L968" s="1"/>
      <c r="M968" s="1"/>
      <c r="N968" s="57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>
      <c r="A969" s="1"/>
      <c r="B969" s="1"/>
      <c r="C969" s="1"/>
      <c r="D969" s="1"/>
      <c r="E969" s="1"/>
      <c r="F969" s="1"/>
      <c r="G969" s="1"/>
      <c r="H969" s="49"/>
      <c r="I969" s="1"/>
      <c r="J969" s="50"/>
      <c r="K969" s="1"/>
      <c r="L969" s="1"/>
      <c r="M969" s="1"/>
      <c r="N969" s="57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>
      <c r="A970" s="1"/>
      <c r="B970" s="1"/>
      <c r="C970" s="1"/>
      <c r="D970" s="1"/>
      <c r="E970" s="1"/>
      <c r="F970" s="1"/>
      <c r="G970" s="1"/>
      <c r="H970" s="49"/>
      <c r="I970" s="1"/>
      <c r="J970" s="50"/>
      <c r="K970" s="1"/>
      <c r="L970" s="1"/>
      <c r="M970" s="1"/>
      <c r="N970" s="57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>
      <c r="A971" s="1"/>
      <c r="B971" s="1"/>
      <c r="C971" s="1"/>
      <c r="D971" s="1"/>
      <c r="E971" s="1"/>
      <c r="F971" s="1"/>
      <c r="G971" s="1"/>
      <c r="H971" s="49"/>
      <c r="I971" s="1"/>
      <c r="J971" s="50"/>
      <c r="K971" s="1"/>
      <c r="L971" s="1"/>
      <c r="M971" s="1"/>
      <c r="N971" s="57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>
      <c r="A972" s="1"/>
      <c r="B972" s="1"/>
      <c r="C972" s="1"/>
      <c r="D972" s="1"/>
      <c r="E972" s="1"/>
      <c r="F972" s="1"/>
      <c r="G972" s="1"/>
      <c r="H972" s="49"/>
      <c r="I972" s="1"/>
      <c r="J972" s="50"/>
      <c r="K972" s="1"/>
      <c r="L972" s="1"/>
      <c r="M972" s="1"/>
      <c r="N972" s="57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>
      <c r="A973" s="1"/>
      <c r="B973" s="1"/>
      <c r="C973" s="1"/>
      <c r="D973" s="1"/>
      <c r="E973" s="1"/>
      <c r="F973" s="1"/>
      <c r="G973" s="1"/>
      <c r="H973" s="49"/>
      <c r="I973" s="1"/>
      <c r="J973" s="50"/>
      <c r="K973" s="1"/>
      <c r="L973" s="1"/>
      <c r="M973" s="1"/>
      <c r="N973" s="57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>
      <c r="A974" s="1"/>
      <c r="B974" s="1"/>
      <c r="C974" s="1"/>
      <c r="D974" s="1"/>
      <c r="E974" s="1"/>
      <c r="F974" s="1"/>
      <c r="G974" s="1"/>
      <c r="H974" s="49"/>
      <c r="I974" s="1"/>
      <c r="J974" s="50"/>
      <c r="K974" s="1"/>
      <c r="L974" s="1"/>
      <c r="M974" s="1"/>
      <c r="N974" s="57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>
      <c r="A975" s="1"/>
      <c r="B975" s="1"/>
      <c r="C975" s="1"/>
      <c r="D975" s="1"/>
      <c r="E975" s="1"/>
      <c r="F975" s="1"/>
      <c r="G975" s="1"/>
      <c r="H975" s="49"/>
      <c r="I975" s="1"/>
      <c r="J975" s="50"/>
      <c r="K975" s="1"/>
      <c r="L975" s="1"/>
      <c r="M975" s="1"/>
      <c r="N975" s="57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>
      <c r="A976" s="1"/>
      <c r="B976" s="1"/>
      <c r="C976" s="1"/>
      <c r="D976" s="1"/>
      <c r="E976" s="1"/>
      <c r="F976" s="1"/>
      <c r="G976" s="1"/>
      <c r="H976" s="49"/>
      <c r="I976" s="1"/>
      <c r="J976" s="50"/>
      <c r="K976" s="1"/>
      <c r="L976" s="1"/>
      <c r="M976" s="1"/>
      <c r="N976" s="57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>
      <c r="A977" s="1"/>
      <c r="B977" s="1"/>
      <c r="C977" s="1"/>
      <c r="D977" s="1"/>
      <c r="E977" s="1"/>
      <c r="F977" s="1"/>
      <c r="G977" s="1"/>
      <c r="H977" s="49"/>
      <c r="I977" s="1"/>
      <c r="J977" s="50"/>
      <c r="K977" s="1"/>
      <c r="L977" s="1"/>
      <c r="M977" s="1"/>
      <c r="N977" s="57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>
      <c r="A978" s="1"/>
      <c r="B978" s="1"/>
      <c r="C978" s="1"/>
      <c r="D978" s="1"/>
      <c r="E978" s="1"/>
      <c r="F978" s="1"/>
      <c r="G978" s="1"/>
      <c r="H978" s="49"/>
      <c r="I978" s="1"/>
      <c r="J978" s="50"/>
      <c r="K978" s="1"/>
      <c r="L978" s="1"/>
      <c r="M978" s="1"/>
      <c r="N978" s="57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>
      <c r="A979" s="1"/>
      <c r="B979" s="1"/>
      <c r="C979" s="1"/>
      <c r="D979" s="1"/>
      <c r="E979" s="1"/>
      <c r="F979" s="1"/>
      <c r="G979" s="1"/>
      <c r="H979" s="49"/>
      <c r="I979" s="1"/>
      <c r="J979" s="50"/>
      <c r="K979" s="1"/>
      <c r="L979" s="1"/>
      <c r="M979" s="1"/>
      <c r="N979" s="57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>
      <c r="A980" s="1"/>
      <c r="B980" s="1"/>
      <c r="C980" s="1"/>
      <c r="D980" s="1"/>
      <c r="E980" s="1"/>
      <c r="F980" s="1"/>
      <c r="G980" s="1"/>
      <c r="H980" s="49"/>
      <c r="I980" s="1"/>
      <c r="J980" s="50"/>
      <c r="K980" s="1"/>
      <c r="L980" s="1"/>
      <c r="M980" s="1"/>
      <c r="N980" s="57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>
      <c r="A981" s="1"/>
      <c r="B981" s="1"/>
      <c r="C981" s="1"/>
      <c r="D981" s="1"/>
      <c r="E981" s="1"/>
      <c r="F981" s="1"/>
      <c r="G981" s="1"/>
      <c r="H981" s="49"/>
      <c r="I981" s="1"/>
      <c r="J981" s="50"/>
      <c r="K981" s="1"/>
      <c r="L981" s="1"/>
      <c r="M981" s="1"/>
      <c r="N981" s="57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>
      <c r="A982" s="1"/>
      <c r="B982" s="1"/>
      <c r="C982" s="1"/>
      <c r="D982" s="1"/>
      <c r="E982" s="1"/>
      <c r="F982" s="1"/>
      <c r="G982" s="1"/>
      <c r="H982" s="49"/>
      <c r="I982" s="1"/>
      <c r="J982" s="50"/>
      <c r="K982" s="1"/>
      <c r="L982" s="1"/>
      <c r="M982" s="1"/>
      <c r="N982" s="57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>
      <c r="A983" s="1"/>
      <c r="B983" s="1"/>
      <c r="C983" s="1"/>
      <c r="D983" s="1"/>
      <c r="E983" s="1"/>
      <c r="F983" s="1"/>
      <c r="G983" s="1"/>
      <c r="H983" s="49"/>
      <c r="I983" s="1"/>
      <c r="J983" s="50"/>
      <c r="K983" s="1"/>
      <c r="L983" s="1"/>
      <c r="M983" s="1"/>
      <c r="N983" s="57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>
      <c r="A984" s="1"/>
      <c r="B984" s="1"/>
      <c r="C984" s="1"/>
      <c r="D984" s="1"/>
      <c r="E984" s="1"/>
      <c r="F984" s="1"/>
      <c r="G984" s="1"/>
      <c r="H984" s="49"/>
      <c r="I984" s="1"/>
      <c r="J984" s="50"/>
      <c r="K984" s="1"/>
      <c r="L984" s="1"/>
      <c r="M984" s="1"/>
      <c r="N984" s="57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>
      <c r="A985" s="1"/>
      <c r="B985" s="1"/>
      <c r="C985" s="1"/>
      <c r="D985" s="1"/>
      <c r="E985" s="1"/>
      <c r="F985" s="1"/>
      <c r="G985" s="1"/>
      <c r="H985" s="49"/>
      <c r="I985" s="1"/>
      <c r="J985" s="50"/>
      <c r="K985" s="1"/>
      <c r="L985" s="1"/>
      <c r="M985" s="1"/>
      <c r="N985" s="57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>
      <c r="A986" s="1"/>
      <c r="B986" s="1"/>
      <c r="C986" s="1"/>
      <c r="D986" s="1"/>
      <c r="E986" s="1"/>
      <c r="F986" s="1"/>
      <c r="G986" s="1"/>
      <c r="H986" s="49"/>
      <c r="I986" s="1"/>
      <c r="J986" s="50"/>
      <c r="K986" s="1"/>
      <c r="L986" s="1"/>
      <c r="M986" s="1"/>
      <c r="N986" s="57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>
      <c r="A987" s="1"/>
      <c r="B987" s="1"/>
      <c r="C987" s="1"/>
      <c r="D987" s="1"/>
      <c r="E987" s="1"/>
      <c r="F987" s="1"/>
      <c r="G987" s="1"/>
      <c r="H987" s="49"/>
      <c r="I987" s="1"/>
      <c r="J987" s="50"/>
      <c r="K987" s="1"/>
      <c r="L987" s="1"/>
      <c r="M987" s="1"/>
      <c r="N987" s="57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>
      <c r="A988" s="1"/>
      <c r="B988" s="1"/>
      <c r="C988" s="1"/>
      <c r="D988" s="1"/>
      <c r="E988" s="1"/>
      <c r="F988" s="1"/>
      <c r="G988" s="1"/>
      <c r="H988" s="49"/>
      <c r="I988" s="1"/>
      <c r="J988" s="50"/>
      <c r="K988" s="1"/>
      <c r="L988" s="1"/>
      <c r="M988" s="1"/>
      <c r="N988" s="57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>
      <c r="A989" s="1"/>
      <c r="B989" s="1"/>
      <c r="C989" s="1"/>
      <c r="D989" s="1"/>
      <c r="E989" s="1"/>
      <c r="F989" s="1"/>
      <c r="G989" s="1"/>
      <c r="H989" s="49"/>
      <c r="I989" s="1"/>
      <c r="J989" s="50"/>
      <c r="K989" s="1"/>
      <c r="L989" s="1"/>
      <c r="M989" s="1"/>
      <c r="N989" s="57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>
      <c r="A990" s="1"/>
      <c r="B990" s="1"/>
      <c r="C990" s="1"/>
      <c r="D990" s="1"/>
      <c r="E990" s="1"/>
      <c r="F990" s="1"/>
      <c r="G990" s="1"/>
      <c r="H990" s="49"/>
      <c r="I990" s="1"/>
      <c r="J990" s="50"/>
      <c r="K990" s="1"/>
      <c r="L990" s="1"/>
      <c r="M990" s="1"/>
      <c r="N990" s="57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>
      <c r="A991" s="1"/>
      <c r="B991" s="1"/>
      <c r="C991" s="1"/>
      <c r="D991" s="1"/>
      <c r="E991" s="1"/>
      <c r="F991" s="1"/>
      <c r="G991" s="1"/>
      <c r="H991" s="49"/>
      <c r="I991" s="1"/>
      <c r="J991" s="50"/>
      <c r="K991" s="1"/>
      <c r="L991" s="1"/>
      <c r="M991" s="1"/>
      <c r="N991" s="57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>
      <c r="A992" s="1"/>
      <c r="B992" s="1"/>
      <c r="C992" s="1"/>
      <c r="D992" s="1"/>
      <c r="E992" s="1"/>
      <c r="F992" s="1"/>
      <c r="G992" s="1"/>
      <c r="H992" s="49"/>
      <c r="I992" s="1"/>
      <c r="J992" s="50"/>
      <c r="K992" s="1"/>
      <c r="L992" s="1"/>
      <c r="M992" s="1"/>
      <c r="N992" s="57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>
      <c r="A993" s="1"/>
      <c r="B993" s="1"/>
      <c r="C993" s="1"/>
      <c r="D993" s="1"/>
      <c r="E993" s="1"/>
      <c r="F993" s="1"/>
      <c r="G993" s="1"/>
      <c r="H993" s="49"/>
      <c r="I993" s="1"/>
      <c r="J993" s="50"/>
      <c r="K993" s="1"/>
      <c r="L993" s="1"/>
      <c r="M993" s="1"/>
      <c r="N993" s="57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>
      <c r="A994" s="1"/>
      <c r="B994" s="1"/>
      <c r="C994" s="1"/>
      <c r="D994" s="1"/>
      <c r="E994" s="1"/>
      <c r="F994" s="1"/>
      <c r="G994" s="1"/>
      <c r="H994" s="49"/>
      <c r="I994" s="1"/>
      <c r="J994" s="50"/>
      <c r="K994" s="1"/>
      <c r="L994" s="1"/>
      <c r="M994" s="1"/>
      <c r="N994" s="57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>
      <c r="A995" s="1"/>
      <c r="B995" s="1"/>
      <c r="C995" s="1"/>
      <c r="D995" s="1"/>
      <c r="E995" s="1"/>
      <c r="F995" s="1"/>
      <c r="G995" s="1"/>
      <c r="H995" s="49"/>
      <c r="I995" s="1"/>
      <c r="J995" s="50"/>
      <c r="K995" s="1"/>
      <c r="L995" s="1"/>
      <c r="M995" s="1"/>
      <c r="N995" s="57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>
      <c r="A996" s="1"/>
      <c r="B996" s="1"/>
      <c r="C996" s="1"/>
      <c r="D996" s="1"/>
      <c r="E996" s="1"/>
      <c r="F996" s="1"/>
      <c r="G996" s="1"/>
      <c r="H996" s="49"/>
      <c r="I996" s="1"/>
      <c r="J996" s="50"/>
      <c r="K996" s="1"/>
      <c r="L996" s="1"/>
      <c r="M996" s="1"/>
      <c r="N996" s="57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>
      <c r="A997" s="1"/>
      <c r="B997" s="1"/>
      <c r="C997" s="1"/>
      <c r="D997" s="1"/>
      <c r="E997" s="1"/>
      <c r="F997" s="1"/>
      <c r="G997" s="1"/>
      <c r="H997" s="49"/>
      <c r="I997" s="1"/>
      <c r="J997" s="50"/>
      <c r="K997" s="1"/>
      <c r="L997" s="1"/>
      <c r="M997" s="1"/>
      <c r="N997" s="57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>
      <c r="A998" s="1"/>
      <c r="B998" s="1"/>
      <c r="C998" s="1"/>
      <c r="D998" s="1"/>
      <c r="E998" s="1"/>
      <c r="F998" s="1"/>
      <c r="G998" s="1"/>
      <c r="H998" s="49"/>
      <c r="I998" s="1"/>
      <c r="J998" s="50"/>
      <c r="K998" s="1"/>
      <c r="L998" s="1"/>
      <c r="M998" s="1"/>
      <c r="N998" s="57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>
      <c r="A999" s="1"/>
      <c r="B999" s="1"/>
      <c r="C999" s="1"/>
      <c r="D999" s="1"/>
      <c r="E999" s="1"/>
      <c r="F999" s="1"/>
      <c r="G999" s="1"/>
      <c r="H999" s="49"/>
      <c r="I999" s="1"/>
      <c r="J999" s="50"/>
      <c r="K999" s="1"/>
      <c r="L999" s="1"/>
      <c r="M999" s="1"/>
      <c r="N999" s="57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>
      <c r="A1000" s="1"/>
      <c r="B1000" s="1"/>
      <c r="C1000" s="1"/>
      <c r="D1000" s="1"/>
      <c r="E1000" s="1"/>
      <c r="F1000" s="1"/>
      <c r="G1000" s="1"/>
      <c r="H1000" s="49"/>
      <c r="I1000" s="1"/>
      <c r="J1000" s="50"/>
      <c r="K1000" s="1"/>
      <c r="L1000" s="1"/>
      <c r="M1000" s="1"/>
      <c r="N1000" s="57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>
      <c r="A1001" s="1"/>
      <c r="B1001" s="1"/>
      <c r="C1001" s="1"/>
      <c r="D1001" s="1"/>
      <c r="E1001" s="1"/>
      <c r="F1001" s="1"/>
      <c r="G1001" s="1"/>
      <c r="H1001" s="49"/>
      <c r="I1001" s="1"/>
      <c r="J1001" s="50"/>
      <c r="K1001" s="1"/>
      <c r="L1001" s="1"/>
      <c r="M1001" s="1"/>
      <c r="N1001" s="57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>
      <c r="A1002" s="1"/>
      <c r="B1002" s="1"/>
      <c r="C1002" s="1"/>
      <c r="D1002" s="1"/>
      <c r="E1002" s="1"/>
      <c r="F1002" s="1"/>
      <c r="G1002" s="1"/>
      <c r="H1002" s="49"/>
      <c r="I1002" s="1"/>
      <c r="J1002" s="50"/>
      <c r="K1002" s="1"/>
      <c r="L1002" s="1"/>
      <c r="M1002" s="1"/>
      <c r="N1002" s="57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>
      <c r="A1003" s="1"/>
      <c r="B1003" s="1"/>
      <c r="C1003" s="1"/>
      <c r="D1003" s="1"/>
      <c r="E1003" s="1"/>
      <c r="F1003" s="1"/>
      <c r="G1003" s="1"/>
      <c r="H1003" s="49"/>
      <c r="I1003" s="1"/>
      <c r="J1003" s="50"/>
      <c r="K1003" s="1"/>
      <c r="L1003" s="1"/>
      <c r="M1003" s="1"/>
      <c r="N1003" s="57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>
      <c r="A1004" s="1"/>
      <c r="B1004" s="1"/>
      <c r="C1004" s="1"/>
      <c r="D1004" s="1"/>
      <c r="E1004" s="1"/>
      <c r="F1004" s="1"/>
      <c r="G1004" s="1"/>
      <c r="H1004" s="49"/>
      <c r="I1004" s="1"/>
      <c r="J1004" s="50"/>
      <c r="K1004" s="1"/>
      <c r="L1004" s="1"/>
      <c r="M1004" s="1"/>
      <c r="N1004" s="57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>
      <c r="A1005" s="1"/>
      <c r="B1005" s="1"/>
      <c r="C1005" s="1"/>
      <c r="D1005" s="1"/>
      <c r="E1005" s="1"/>
      <c r="F1005" s="1"/>
      <c r="G1005" s="1"/>
      <c r="H1005" s="49"/>
      <c r="I1005" s="1"/>
      <c r="J1005" s="50"/>
      <c r="K1005" s="1"/>
      <c r="L1005" s="1"/>
      <c r="M1005" s="1"/>
      <c r="N1005" s="57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>
      <c r="A1006" s="1"/>
      <c r="B1006" s="1"/>
      <c r="C1006" s="1"/>
      <c r="D1006" s="1"/>
      <c r="E1006" s="1"/>
      <c r="F1006" s="1"/>
      <c r="G1006" s="1"/>
      <c r="H1006" s="49"/>
      <c r="I1006" s="1"/>
      <c r="J1006" s="50"/>
      <c r="K1006" s="1"/>
      <c r="L1006" s="1"/>
      <c r="M1006" s="1"/>
      <c r="N1006" s="57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>
      <c r="A1007" s="1"/>
      <c r="B1007" s="1"/>
      <c r="C1007" s="1"/>
      <c r="D1007" s="1"/>
      <c r="E1007" s="1"/>
      <c r="F1007" s="1"/>
      <c r="G1007" s="1"/>
      <c r="H1007" s="49"/>
      <c r="I1007" s="1"/>
      <c r="J1007" s="50"/>
      <c r="K1007" s="1"/>
      <c r="L1007" s="1"/>
      <c r="M1007" s="1"/>
      <c r="N1007" s="57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>
      <c r="A1008" s="1"/>
      <c r="B1008" s="1"/>
      <c r="C1008" s="1"/>
      <c r="D1008" s="1"/>
      <c r="E1008" s="1"/>
      <c r="F1008" s="1"/>
      <c r="G1008" s="1"/>
      <c r="H1008" s="49"/>
      <c r="I1008" s="1"/>
      <c r="J1008" s="50"/>
      <c r="K1008" s="1"/>
      <c r="L1008" s="1"/>
      <c r="M1008" s="1"/>
      <c r="N1008" s="57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>
      <c r="A1009" s="1"/>
      <c r="B1009" s="1"/>
      <c r="C1009" s="1"/>
      <c r="D1009" s="1"/>
      <c r="E1009" s="1"/>
      <c r="F1009" s="1"/>
      <c r="G1009" s="1"/>
      <c r="H1009" s="49"/>
      <c r="I1009" s="1"/>
      <c r="J1009" s="50"/>
      <c r="K1009" s="1"/>
      <c r="L1009" s="1"/>
      <c r="M1009" s="1"/>
      <c r="N1009" s="57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>
      <c r="A1010" s="1"/>
      <c r="B1010" s="1"/>
      <c r="C1010" s="1"/>
      <c r="D1010" s="1"/>
      <c r="E1010" s="1"/>
      <c r="F1010" s="1"/>
      <c r="G1010" s="1"/>
      <c r="H1010" s="49"/>
      <c r="I1010" s="1"/>
      <c r="J1010" s="50"/>
      <c r="K1010" s="1"/>
      <c r="L1010" s="1"/>
      <c r="M1010" s="1"/>
      <c r="N1010" s="57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>
      <c r="A1011" s="1"/>
      <c r="B1011" s="1"/>
      <c r="C1011" s="1"/>
      <c r="D1011" s="1"/>
      <c r="E1011" s="1"/>
      <c r="F1011" s="1"/>
      <c r="G1011" s="1"/>
      <c r="H1011" s="49"/>
      <c r="I1011" s="1"/>
      <c r="J1011" s="50"/>
      <c r="K1011" s="1"/>
      <c r="L1011" s="1"/>
      <c r="M1011" s="1"/>
      <c r="N1011" s="57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>
      <c r="A1012" s="1"/>
      <c r="B1012" s="1"/>
      <c r="C1012" s="1"/>
      <c r="D1012" s="1"/>
      <c r="E1012" s="1"/>
      <c r="F1012" s="1"/>
      <c r="G1012" s="1"/>
      <c r="H1012" s="49"/>
      <c r="I1012" s="1"/>
      <c r="J1012" s="50"/>
      <c r="K1012" s="1"/>
      <c r="L1012" s="1"/>
      <c r="M1012" s="1"/>
      <c r="N1012" s="57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>
      <c r="A1013" s="1"/>
      <c r="B1013" s="1"/>
      <c r="C1013" s="1"/>
      <c r="D1013" s="1"/>
      <c r="E1013" s="1"/>
      <c r="F1013" s="1"/>
      <c r="G1013" s="1"/>
      <c r="H1013" s="49"/>
      <c r="I1013" s="1"/>
      <c r="J1013" s="50"/>
      <c r="K1013" s="1"/>
      <c r="L1013" s="1"/>
      <c r="M1013" s="1"/>
      <c r="N1013" s="57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>
      <c r="A1014" s="1"/>
      <c r="B1014" s="1"/>
      <c r="C1014" s="1"/>
      <c r="D1014" s="1"/>
      <c r="E1014" s="1"/>
      <c r="F1014" s="1"/>
      <c r="G1014" s="1"/>
      <c r="H1014" s="49"/>
      <c r="I1014" s="1"/>
      <c r="J1014" s="50"/>
      <c r="K1014" s="1"/>
      <c r="L1014" s="1"/>
      <c r="M1014" s="1"/>
      <c r="N1014" s="57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>
      <c r="A1015" s="1"/>
      <c r="B1015" s="1"/>
      <c r="C1015" s="1"/>
      <c r="D1015" s="1"/>
      <c r="E1015" s="1"/>
      <c r="F1015" s="1"/>
      <c r="G1015" s="1"/>
      <c r="H1015" s="49"/>
      <c r="I1015" s="1"/>
      <c r="J1015" s="50"/>
      <c r="K1015" s="1"/>
      <c r="L1015" s="1"/>
      <c r="M1015" s="1"/>
      <c r="N1015" s="57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>
      <c r="A1016" s="1"/>
      <c r="B1016" s="1"/>
      <c r="C1016" s="1"/>
      <c r="D1016" s="1"/>
      <c r="E1016" s="1"/>
      <c r="F1016" s="1"/>
      <c r="G1016" s="1"/>
      <c r="H1016" s="49"/>
      <c r="I1016" s="1"/>
      <c r="J1016" s="50"/>
      <c r="K1016" s="1"/>
      <c r="L1016" s="1"/>
      <c r="M1016" s="1"/>
      <c r="N1016" s="57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>
      <c r="A1017" s="1"/>
      <c r="B1017" s="1"/>
      <c r="C1017" s="1"/>
      <c r="D1017" s="1"/>
      <c r="E1017" s="1"/>
      <c r="F1017" s="1"/>
      <c r="G1017" s="1"/>
      <c r="H1017" s="49"/>
      <c r="I1017" s="1"/>
      <c r="J1017" s="50"/>
      <c r="K1017" s="1"/>
      <c r="L1017" s="1"/>
      <c r="M1017" s="1"/>
      <c r="N1017" s="57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>
      <c r="A1018" s="1"/>
      <c r="B1018" s="1"/>
      <c r="C1018" s="1"/>
      <c r="D1018" s="1"/>
      <c r="E1018" s="1"/>
      <c r="F1018" s="1"/>
      <c r="G1018" s="1"/>
      <c r="H1018" s="49"/>
      <c r="I1018" s="1"/>
      <c r="J1018" s="50"/>
      <c r="K1018" s="1"/>
      <c r="L1018" s="1"/>
      <c r="M1018" s="1"/>
      <c r="N1018" s="57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>
      <c r="A1019" s="1"/>
      <c r="B1019" s="1"/>
      <c r="C1019" s="1"/>
      <c r="D1019" s="1"/>
      <c r="E1019" s="1"/>
      <c r="F1019" s="1"/>
      <c r="G1019" s="1"/>
      <c r="H1019" s="49"/>
      <c r="I1019" s="1"/>
      <c r="J1019" s="50"/>
      <c r="K1019" s="1"/>
      <c r="L1019" s="1"/>
      <c r="M1019" s="1"/>
      <c r="N1019" s="57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>
      <c r="A1020" s="1"/>
      <c r="B1020" s="1"/>
      <c r="C1020" s="1"/>
      <c r="D1020" s="1"/>
      <c r="E1020" s="1"/>
      <c r="F1020" s="1"/>
      <c r="G1020" s="1"/>
      <c r="H1020" s="49"/>
      <c r="I1020" s="1"/>
      <c r="J1020" s="50"/>
      <c r="K1020" s="1"/>
      <c r="L1020" s="1"/>
      <c r="M1020" s="1"/>
      <c r="N1020" s="57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>
      <c r="A1021" s="1"/>
      <c r="B1021" s="1"/>
      <c r="C1021" s="1"/>
      <c r="D1021" s="1"/>
      <c r="E1021" s="1"/>
      <c r="F1021" s="1"/>
      <c r="G1021" s="1"/>
      <c r="H1021" s="49"/>
      <c r="I1021" s="1"/>
      <c r="J1021" s="50"/>
      <c r="K1021" s="1"/>
      <c r="L1021" s="1"/>
      <c r="M1021" s="1"/>
      <c r="N1021" s="57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>
      <c r="A1022" s="1"/>
      <c r="B1022" s="1"/>
      <c r="C1022" s="1"/>
      <c r="D1022" s="1"/>
      <c r="E1022" s="1"/>
      <c r="F1022" s="1"/>
      <c r="G1022" s="1"/>
      <c r="H1022" s="49"/>
      <c r="I1022" s="1"/>
      <c r="J1022" s="50"/>
      <c r="K1022" s="1"/>
      <c r="L1022" s="1"/>
      <c r="M1022" s="1"/>
      <c r="N1022" s="57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>
      <c r="A1023" s="1"/>
      <c r="B1023" s="1"/>
      <c r="C1023" s="1"/>
      <c r="D1023" s="1"/>
      <c r="E1023" s="1"/>
      <c r="F1023" s="1"/>
      <c r="G1023" s="1"/>
      <c r="H1023" s="49"/>
      <c r="I1023" s="1"/>
      <c r="J1023" s="50"/>
      <c r="K1023" s="1"/>
      <c r="L1023" s="1"/>
      <c r="M1023" s="1"/>
      <c r="N1023" s="57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6">
      <c r="A1024" s="1"/>
      <c r="B1024" s="1"/>
      <c r="C1024" s="1"/>
      <c r="D1024" s="1"/>
      <c r="E1024" s="1"/>
      <c r="F1024" s="1"/>
      <c r="G1024" s="1"/>
      <c r="H1024" s="49"/>
      <c r="I1024" s="1"/>
      <c r="J1024" s="50"/>
      <c r="K1024" s="1"/>
      <c r="L1024" s="1"/>
      <c r="M1024" s="1"/>
      <c r="N1024" s="57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>
      <c r="A1025" s="1"/>
      <c r="B1025" s="1"/>
      <c r="C1025" s="1"/>
      <c r="D1025" s="1"/>
      <c r="E1025" s="1"/>
      <c r="F1025" s="1"/>
      <c r="G1025" s="1"/>
      <c r="H1025" s="49"/>
      <c r="I1025" s="1"/>
      <c r="J1025" s="50"/>
      <c r="K1025" s="1"/>
      <c r="L1025" s="1"/>
      <c r="M1025" s="1"/>
      <c r="N1025" s="57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>
      <c r="A1026" s="1"/>
      <c r="B1026" s="1"/>
      <c r="C1026" s="1"/>
      <c r="D1026" s="1"/>
      <c r="E1026" s="1"/>
      <c r="F1026" s="1"/>
      <c r="G1026" s="1"/>
      <c r="H1026" s="49"/>
      <c r="I1026" s="1"/>
      <c r="J1026" s="50"/>
      <c r="K1026" s="1"/>
      <c r="L1026" s="1"/>
      <c r="M1026" s="1"/>
      <c r="N1026" s="57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>
      <c r="A1027" s="1"/>
      <c r="B1027" s="1"/>
      <c r="C1027" s="1"/>
      <c r="D1027" s="1"/>
      <c r="E1027" s="1"/>
      <c r="F1027" s="1"/>
      <c r="G1027" s="1"/>
      <c r="H1027" s="49"/>
      <c r="I1027" s="1"/>
      <c r="J1027" s="50"/>
      <c r="K1027" s="1"/>
      <c r="L1027" s="1"/>
      <c r="M1027" s="1"/>
      <c r="N1027" s="57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>
      <c r="A1028" s="1"/>
      <c r="B1028" s="1"/>
      <c r="C1028" s="1"/>
      <c r="D1028" s="1"/>
      <c r="E1028" s="1"/>
      <c r="F1028" s="1"/>
      <c r="G1028" s="1"/>
      <c r="H1028" s="49"/>
      <c r="I1028" s="1"/>
      <c r="J1028" s="50"/>
      <c r="K1028" s="1"/>
      <c r="L1028" s="1"/>
      <c r="M1028" s="1"/>
      <c r="N1028" s="57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>
      <c r="A1029" s="1"/>
      <c r="B1029" s="1"/>
      <c r="C1029" s="1"/>
      <c r="D1029" s="1"/>
      <c r="E1029" s="1"/>
      <c r="F1029" s="1"/>
      <c r="G1029" s="1"/>
      <c r="H1029" s="49"/>
      <c r="I1029" s="1"/>
      <c r="J1029" s="50"/>
      <c r="K1029" s="1"/>
      <c r="L1029" s="1"/>
      <c r="M1029" s="1"/>
      <c r="N1029" s="57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>
      <c r="A1030" s="1"/>
      <c r="B1030" s="1"/>
      <c r="C1030" s="1"/>
      <c r="D1030" s="1"/>
      <c r="E1030" s="1"/>
      <c r="F1030" s="1"/>
      <c r="G1030" s="1"/>
      <c r="H1030" s="49"/>
      <c r="I1030" s="1"/>
      <c r="J1030" s="50"/>
      <c r="K1030" s="1"/>
      <c r="L1030" s="1"/>
      <c r="M1030" s="1"/>
      <c r="N1030" s="57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>
      <c r="A1031" s="1"/>
      <c r="B1031" s="1"/>
      <c r="C1031" s="1"/>
      <c r="D1031" s="1"/>
      <c r="E1031" s="1"/>
      <c r="F1031" s="1"/>
      <c r="G1031" s="1"/>
      <c r="H1031" s="49"/>
      <c r="I1031" s="1"/>
      <c r="J1031" s="50"/>
      <c r="K1031" s="1"/>
      <c r="L1031" s="1"/>
      <c r="M1031" s="1"/>
      <c r="N1031" s="57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>
      <c r="A1032" s="1"/>
      <c r="B1032" s="1"/>
      <c r="C1032" s="1"/>
      <c r="D1032" s="1"/>
      <c r="E1032" s="1"/>
      <c r="F1032" s="1"/>
      <c r="G1032" s="1"/>
      <c r="H1032" s="49"/>
      <c r="I1032" s="1"/>
      <c r="J1032" s="50"/>
      <c r="K1032" s="1"/>
      <c r="L1032" s="1"/>
      <c r="M1032" s="1"/>
      <c r="N1032" s="57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>
      <c r="A1033" s="1"/>
      <c r="B1033" s="1"/>
      <c r="C1033" s="1"/>
      <c r="D1033" s="1"/>
      <c r="E1033" s="1"/>
      <c r="F1033" s="1"/>
      <c r="G1033" s="1"/>
      <c r="H1033" s="49"/>
      <c r="I1033" s="1"/>
      <c r="J1033" s="50"/>
      <c r="K1033" s="1"/>
      <c r="L1033" s="1"/>
      <c r="M1033" s="1"/>
      <c r="N1033" s="57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>
      <c r="A1034" s="1"/>
      <c r="B1034" s="1"/>
      <c r="C1034" s="1"/>
      <c r="D1034" s="1"/>
      <c r="E1034" s="1"/>
      <c r="F1034" s="1"/>
      <c r="G1034" s="1"/>
      <c r="H1034" s="49"/>
      <c r="I1034" s="1"/>
      <c r="J1034" s="50"/>
      <c r="K1034" s="1"/>
      <c r="L1034" s="1"/>
      <c r="M1034" s="1"/>
      <c r="N1034" s="57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>
      <c r="A1035" s="1"/>
      <c r="B1035" s="1"/>
      <c r="C1035" s="1"/>
      <c r="D1035" s="1"/>
      <c r="E1035" s="1"/>
      <c r="F1035" s="1"/>
      <c r="G1035" s="1"/>
      <c r="H1035" s="49"/>
      <c r="I1035" s="1"/>
      <c r="J1035" s="50"/>
      <c r="K1035" s="1"/>
      <c r="L1035" s="1"/>
      <c r="M1035" s="1"/>
      <c r="N1035" s="57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>
      <c r="A1036" s="1"/>
      <c r="B1036" s="1"/>
      <c r="C1036" s="1"/>
      <c r="D1036" s="1"/>
      <c r="E1036" s="1"/>
      <c r="F1036" s="1"/>
      <c r="G1036" s="1"/>
      <c r="H1036" s="49"/>
      <c r="I1036" s="1"/>
      <c r="J1036" s="50"/>
      <c r="K1036" s="1"/>
      <c r="L1036" s="1"/>
      <c r="M1036" s="1"/>
      <c r="N1036" s="57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>
      <c r="A1037" s="1"/>
      <c r="B1037" s="1"/>
      <c r="C1037" s="1"/>
      <c r="D1037" s="1"/>
      <c r="E1037" s="1"/>
      <c r="F1037" s="1"/>
      <c r="G1037" s="1"/>
      <c r="H1037" s="49"/>
      <c r="I1037" s="1"/>
      <c r="J1037" s="50"/>
      <c r="K1037" s="1"/>
      <c r="L1037" s="1"/>
      <c r="M1037" s="1"/>
      <c r="N1037" s="57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>
      <c r="A1038" s="1"/>
      <c r="B1038" s="1"/>
      <c r="C1038" s="1"/>
      <c r="D1038" s="1"/>
      <c r="E1038" s="1"/>
      <c r="F1038" s="1"/>
      <c r="G1038" s="1"/>
      <c r="H1038" s="49"/>
      <c r="I1038" s="1"/>
      <c r="J1038" s="50"/>
      <c r="K1038" s="1"/>
      <c r="L1038" s="1"/>
      <c r="M1038" s="1"/>
      <c r="N1038" s="57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>
      <c r="A1039" s="1"/>
      <c r="B1039" s="1"/>
      <c r="C1039" s="1"/>
      <c r="D1039" s="1"/>
      <c r="E1039" s="1"/>
      <c r="F1039" s="1"/>
      <c r="G1039" s="1"/>
      <c r="H1039" s="49"/>
      <c r="I1039" s="1"/>
      <c r="J1039" s="50"/>
      <c r="K1039" s="1"/>
      <c r="L1039" s="1"/>
      <c r="M1039" s="1"/>
      <c r="N1039" s="57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spans="1:26">
      <c r="A1040" s="1"/>
      <c r="B1040" s="1"/>
      <c r="C1040" s="1"/>
      <c r="D1040" s="1"/>
      <c r="E1040" s="1"/>
      <c r="F1040" s="1"/>
      <c r="G1040" s="1"/>
      <c r="H1040" s="49"/>
      <c r="I1040" s="1"/>
      <c r="J1040" s="50"/>
      <c r="K1040" s="1"/>
      <c r="L1040" s="1"/>
      <c r="M1040" s="1"/>
      <c r="N1040" s="57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  <row r="1041" spans="1:26">
      <c r="A1041" s="1"/>
      <c r="B1041" s="1"/>
      <c r="C1041" s="1"/>
      <c r="D1041" s="1"/>
      <c r="E1041" s="1"/>
      <c r="F1041" s="1"/>
      <c r="G1041" s="1"/>
      <c r="H1041" s="49"/>
      <c r="I1041" s="1"/>
      <c r="J1041" s="50"/>
      <c r="K1041" s="1"/>
      <c r="L1041" s="1"/>
      <c r="M1041" s="1"/>
      <c r="N1041" s="57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</row>
    <row r="1042" spans="1:26">
      <c r="A1042" s="1"/>
      <c r="B1042" s="1"/>
      <c r="C1042" s="1"/>
      <c r="D1042" s="1"/>
      <c r="E1042" s="1"/>
      <c r="F1042" s="1"/>
      <c r="G1042" s="1"/>
      <c r="H1042" s="49"/>
      <c r="I1042" s="1"/>
      <c r="J1042" s="50"/>
      <c r="K1042" s="1"/>
      <c r="L1042" s="1"/>
      <c r="M1042" s="1"/>
      <c r="N1042" s="57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</row>
    <row r="1043" spans="1:26">
      <c r="A1043" s="1"/>
      <c r="B1043" s="1"/>
      <c r="C1043" s="1"/>
      <c r="D1043" s="1"/>
      <c r="E1043" s="1"/>
      <c r="F1043" s="1"/>
      <c r="G1043" s="1"/>
      <c r="H1043" s="49"/>
      <c r="I1043" s="1"/>
      <c r="J1043" s="50"/>
      <c r="K1043" s="1"/>
      <c r="L1043" s="1"/>
      <c r="M1043" s="1"/>
      <c r="N1043" s="57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</row>
    <row r="1044" spans="1:26">
      <c r="A1044" s="1"/>
      <c r="B1044" s="1"/>
      <c r="C1044" s="1"/>
      <c r="D1044" s="1"/>
      <c r="E1044" s="1"/>
      <c r="F1044" s="1"/>
      <c r="G1044" s="1"/>
      <c r="H1044" s="49"/>
      <c r="I1044" s="1"/>
      <c r="J1044" s="50"/>
      <c r="K1044" s="1"/>
      <c r="L1044" s="1"/>
      <c r="M1044" s="1"/>
      <c r="N1044" s="57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</row>
    <row r="1045" spans="1:26">
      <c r="A1045" s="1"/>
      <c r="B1045" s="1"/>
      <c r="C1045" s="1"/>
      <c r="D1045" s="1"/>
      <c r="E1045" s="1"/>
      <c r="F1045" s="1"/>
      <c r="G1045" s="1"/>
      <c r="H1045" s="49"/>
      <c r="I1045" s="1"/>
      <c r="J1045" s="50"/>
      <c r="K1045" s="1"/>
      <c r="L1045" s="1"/>
      <c r="M1045" s="1"/>
      <c r="N1045" s="57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</row>
    <row r="1046" spans="1:26">
      <c r="A1046" s="1"/>
      <c r="B1046" s="1"/>
      <c r="C1046" s="1"/>
      <c r="D1046" s="1"/>
      <c r="E1046" s="1"/>
      <c r="F1046" s="1"/>
      <c r="G1046" s="1"/>
      <c r="H1046" s="49"/>
      <c r="I1046" s="1"/>
      <c r="J1046" s="50"/>
      <c r="K1046" s="1"/>
      <c r="L1046" s="1"/>
      <c r="M1046" s="1"/>
      <c r="N1046" s="57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</row>
    <row r="1047" spans="1:26">
      <c r="A1047" s="1"/>
      <c r="B1047" s="1"/>
      <c r="C1047" s="1"/>
      <c r="D1047" s="1"/>
      <c r="E1047" s="1"/>
      <c r="F1047" s="1"/>
      <c r="G1047" s="1"/>
      <c r="H1047" s="49"/>
      <c r="I1047" s="1"/>
      <c r="J1047" s="50"/>
      <c r="K1047" s="1"/>
      <c r="L1047" s="1"/>
      <c r="M1047" s="1"/>
      <c r="N1047" s="57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</row>
    <row r="1048" spans="1:26">
      <c r="A1048" s="1"/>
      <c r="B1048" s="1"/>
      <c r="C1048" s="1"/>
      <c r="D1048" s="1"/>
      <c r="E1048" s="1"/>
      <c r="F1048" s="1"/>
      <c r="G1048" s="1"/>
      <c r="H1048" s="49"/>
      <c r="I1048" s="1"/>
      <c r="J1048" s="50"/>
      <c r="K1048" s="1"/>
      <c r="L1048" s="1"/>
      <c r="M1048" s="1"/>
      <c r="N1048" s="57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</row>
    <row r="1049" spans="1:26">
      <c r="A1049" s="1"/>
      <c r="B1049" s="1"/>
      <c r="C1049" s="1"/>
      <c r="D1049" s="1"/>
      <c r="E1049" s="1"/>
      <c r="F1049" s="1"/>
      <c r="G1049" s="1"/>
      <c r="H1049" s="49"/>
      <c r="I1049" s="1"/>
      <c r="J1049" s="50"/>
      <c r="K1049" s="1"/>
      <c r="L1049" s="1"/>
      <c r="M1049" s="1"/>
      <c r="N1049" s="57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</row>
    <row r="1050" spans="1:26">
      <c r="A1050" s="1"/>
      <c r="B1050" s="1"/>
      <c r="C1050" s="1"/>
      <c r="D1050" s="1"/>
      <c r="E1050" s="1"/>
      <c r="F1050" s="1"/>
      <c r="G1050" s="1"/>
      <c r="H1050" s="49"/>
      <c r="I1050" s="1"/>
      <c r="J1050" s="50"/>
      <c r="K1050" s="1"/>
      <c r="L1050" s="1"/>
      <c r="M1050" s="1"/>
      <c r="N1050" s="57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</row>
    <row r="1051" spans="1:26">
      <c r="A1051" s="1"/>
      <c r="B1051" s="1"/>
      <c r="C1051" s="1"/>
      <c r="D1051" s="1"/>
      <c r="E1051" s="1"/>
      <c r="F1051" s="1"/>
      <c r="G1051" s="1"/>
      <c r="H1051" s="49"/>
      <c r="I1051" s="1"/>
      <c r="J1051" s="50"/>
      <c r="K1051" s="1"/>
      <c r="L1051" s="1"/>
      <c r="M1051" s="1"/>
      <c r="N1051" s="57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</row>
    <row r="1052" spans="1:26">
      <c r="A1052" s="1"/>
      <c r="B1052" s="1"/>
      <c r="C1052" s="1"/>
      <c r="D1052" s="1"/>
      <c r="E1052" s="1"/>
      <c r="F1052" s="1"/>
      <c r="G1052" s="1"/>
      <c r="H1052" s="49"/>
      <c r="I1052" s="1"/>
      <c r="J1052" s="50"/>
      <c r="K1052" s="1"/>
      <c r="L1052" s="1"/>
      <c r="M1052" s="1"/>
      <c r="N1052" s="57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</row>
    <row r="1053" spans="1:26">
      <c r="A1053" s="1"/>
      <c r="B1053" s="1"/>
      <c r="C1053" s="1"/>
      <c r="D1053" s="1"/>
      <c r="E1053" s="1"/>
      <c r="F1053" s="1"/>
      <c r="G1053" s="1"/>
      <c r="H1053" s="49"/>
      <c r="I1053" s="1"/>
      <c r="J1053" s="50"/>
      <c r="K1053" s="1"/>
      <c r="L1053" s="1"/>
      <c r="M1053" s="1"/>
      <c r="N1053" s="57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</row>
    <row r="1054" spans="1:26">
      <c r="A1054" s="1"/>
      <c r="B1054" s="1"/>
      <c r="C1054" s="1"/>
      <c r="D1054" s="1"/>
      <c r="E1054" s="1"/>
      <c r="F1054" s="1"/>
      <c r="G1054" s="1"/>
      <c r="H1054" s="49"/>
      <c r="I1054" s="1"/>
      <c r="J1054" s="50"/>
      <c r="K1054" s="1"/>
      <c r="L1054" s="1"/>
      <c r="M1054" s="1"/>
      <c r="N1054" s="57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</row>
    <row r="1055" spans="1:26">
      <c r="A1055" s="1"/>
      <c r="B1055" s="1"/>
      <c r="C1055" s="1"/>
      <c r="D1055" s="1"/>
      <c r="E1055" s="1"/>
      <c r="F1055" s="1"/>
      <c r="G1055" s="1"/>
      <c r="H1055" s="49"/>
      <c r="I1055" s="1"/>
      <c r="J1055" s="50"/>
      <c r="K1055" s="1"/>
      <c r="L1055" s="1"/>
      <c r="M1055" s="1"/>
      <c r="N1055" s="57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</row>
    <row r="1056" spans="1:26">
      <c r="A1056" s="1"/>
      <c r="B1056" s="1"/>
      <c r="C1056" s="1"/>
      <c r="D1056" s="1"/>
      <c r="E1056" s="1"/>
      <c r="F1056" s="1"/>
      <c r="G1056" s="1"/>
      <c r="H1056" s="49"/>
      <c r="I1056" s="1"/>
      <c r="J1056" s="50"/>
      <c r="K1056" s="1"/>
      <c r="L1056" s="1"/>
      <c r="M1056" s="1"/>
      <c r="N1056" s="57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</row>
    <row r="1057" spans="1:26">
      <c r="A1057" s="1"/>
      <c r="B1057" s="1"/>
      <c r="C1057" s="1"/>
      <c r="D1057" s="1"/>
      <c r="E1057" s="1"/>
      <c r="F1057" s="1"/>
      <c r="G1057" s="1"/>
      <c r="H1057" s="49"/>
      <c r="I1057" s="1"/>
      <c r="J1057" s="50"/>
      <c r="K1057" s="1"/>
      <c r="L1057" s="1"/>
      <c r="M1057" s="1"/>
      <c r="N1057" s="57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</row>
    <row r="1058" spans="1:26">
      <c r="A1058" s="1"/>
      <c r="B1058" s="1"/>
      <c r="C1058" s="1"/>
      <c r="D1058" s="1"/>
      <c r="E1058" s="1"/>
      <c r="F1058" s="1"/>
      <c r="G1058" s="1"/>
      <c r="H1058" s="49"/>
      <c r="I1058" s="1"/>
      <c r="J1058" s="50"/>
      <c r="K1058" s="1"/>
      <c r="L1058" s="1"/>
      <c r="M1058" s="1"/>
      <c r="N1058" s="57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</row>
    <row r="1059" spans="1:26">
      <c r="A1059" s="1"/>
      <c r="B1059" s="1"/>
      <c r="C1059" s="1"/>
      <c r="D1059" s="1"/>
      <c r="E1059" s="1"/>
      <c r="F1059" s="1"/>
      <c r="G1059" s="1"/>
      <c r="H1059" s="49"/>
      <c r="I1059" s="1"/>
      <c r="J1059" s="50"/>
      <c r="K1059" s="1"/>
      <c r="L1059" s="1"/>
      <c r="M1059" s="1"/>
      <c r="N1059" s="57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</row>
    <row r="1060" spans="1:26">
      <c r="A1060" s="1"/>
      <c r="B1060" s="1"/>
      <c r="C1060" s="1"/>
      <c r="D1060" s="1"/>
      <c r="E1060" s="1"/>
      <c r="F1060" s="1"/>
      <c r="G1060" s="1"/>
      <c r="H1060" s="49"/>
      <c r="I1060" s="1"/>
      <c r="J1060" s="50"/>
      <c r="K1060" s="1"/>
      <c r="L1060" s="1"/>
      <c r="M1060" s="1"/>
      <c r="N1060" s="57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</row>
    <row r="1061" spans="1:26">
      <c r="A1061" s="1"/>
      <c r="B1061" s="1"/>
      <c r="C1061" s="1"/>
      <c r="D1061" s="1"/>
      <c r="E1061" s="1"/>
      <c r="F1061" s="1"/>
      <c r="G1061" s="1"/>
      <c r="H1061" s="49"/>
      <c r="I1061" s="1"/>
      <c r="J1061" s="50"/>
      <c r="K1061" s="1"/>
      <c r="L1061" s="1"/>
      <c r="M1061" s="1"/>
      <c r="N1061" s="57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</row>
    <row r="1062" spans="1:26">
      <c r="A1062" s="1"/>
      <c r="B1062" s="1"/>
      <c r="C1062" s="1"/>
      <c r="D1062" s="1"/>
      <c r="E1062" s="1"/>
      <c r="F1062" s="1"/>
      <c r="G1062" s="1"/>
      <c r="H1062" s="49"/>
      <c r="I1062" s="1"/>
      <c r="J1062" s="50"/>
      <c r="K1062" s="1"/>
      <c r="L1062" s="1"/>
      <c r="M1062" s="1"/>
      <c r="N1062" s="57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</row>
    <row r="1063" spans="1:26">
      <c r="A1063" s="1"/>
      <c r="B1063" s="1"/>
      <c r="C1063" s="1"/>
      <c r="D1063" s="1"/>
      <c r="E1063" s="1"/>
      <c r="F1063" s="1"/>
      <c r="G1063" s="1"/>
      <c r="H1063" s="49"/>
      <c r="I1063" s="1"/>
      <c r="J1063" s="50"/>
      <c r="K1063" s="1"/>
      <c r="L1063" s="1"/>
      <c r="M1063" s="1"/>
      <c r="N1063" s="57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</row>
    <row r="1064" spans="1:26">
      <c r="A1064" s="1"/>
      <c r="B1064" s="1"/>
      <c r="C1064" s="1"/>
      <c r="D1064" s="1"/>
      <c r="E1064" s="1"/>
      <c r="F1064" s="1"/>
      <c r="G1064" s="1"/>
      <c r="H1064" s="49"/>
      <c r="I1064" s="1"/>
      <c r="J1064" s="50"/>
      <c r="K1064" s="1"/>
      <c r="L1064" s="1"/>
      <c r="M1064" s="1"/>
      <c r="N1064" s="57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</row>
    <row r="1065" spans="1:26">
      <c r="A1065" s="1"/>
      <c r="B1065" s="1"/>
      <c r="C1065" s="1"/>
      <c r="D1065" s="1"/>
      <c r="E1065" s="1"/>
      <c r="F1065" s="1"/>
      <c r="G1065" s="1"/>
      <c r="H1065" s="49"/>
      <c r="I1065" s="1"/>
      <c r="J1065" s="50"/>
      <c r="K1065" s="1"/>
      <c r="L1065" s="1"/>
      <c r="M1065" s="1"/>
      <c r="N1065" s="57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</row>
    <row r="1066" spans="1:26">
      <c r="A1066" s="1"/>
      <c r="B1066" s="1"/>
      <c r="C1066" s="1"/>
      <c r="D1066" s="1"/>
      <c r="E1066" s="1"/>
      <c r="F1066" s="1"/>
      <c r="G1066" s="1"/>
      <c r="H1066" s="49"/>
      <c r="I1066" s="1"/>
      <c r="J1066" s="50"/>
      <c r="K1066" s="1"/>
      <c r="L1066" s="1"/>
      <c r="M1066" s="1"/>
      <c r="N1066" s="57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</row>
    <row r="1067" spans="1:26">
      <c r="A1067" s="1"/>
      <c r="B1067" s="1"/>
      <c r="C1067" s="1"/>
      <c r="D1067" s="1"/>
      <c r="E1067" s="1"/>
      <c r="F1067" s="1"/>
      <c r="G1067" s="1"/>
      <c r="H1067" s="49"/>
      <c r="I1067" s="1"/>
      <c r="J1067" s="50"/>
      <c r="K1067" s="1"/>
      <c r="L1067" s="1"/>
      <c r="M1067" s="1"/>
      <c r="N1067" s="57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</row>
    <row r="1068" spans="1:26">
      <c r="A1068" s="1"/>
      <c r="B1068" s="1"/>
      <c r="C1068" s="1"/>
      <c r="D1068" s="1"/>
      <c r="E1068" s="1"/>
      <c r="F1068" s="1"/>
      <c r="G1068" s="1"/>
      <c r="H1068" s="49"/>
      <c r="I1068" s="1"/>
      <c r="J1068" s="50"/>
      <c r="K1068" s="1"/>
      <c r="L1068" s="1"/>
      <c r="M1068" s="1"/>
      <c r="N1068" s="57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</row>
    <row r="1069" spans="1:26">
      <c r="A1069" s="1"/>
      <c r="B1069" s="1"/>
      <c r="C1069" s="1"/>
      <c r="D1069" s="1"/>
      <c r="E1069" s="1"/>
      <c r="F1069" s="1"/>
      <c r="G1069" s="1"/>
      <c r="H1069" s="49"/>
      <c r="I1069" s="1"/>
      <c r="J1069" s="50"/>
      <c r="K1069" s="1"/>
      <c r="L1069" s="1"/>
      <c r="M1069" s="1"/>
      <c r="N1069" s="57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</row>
    <row r="1070" spans="1:26">
      <c r="A1070" s="1"/>
      <c r="B1070" s="1"/>
      <c r="C1070" s="1"/>
      <c r="D1070" s="1"/>
      <c r="E1070" s="1"/>
      <c r="F1070" s="1"/>
      <c r="G1070" s="1"/>
      <c r="H1070" s="49"/>
      <c r="I1070" s="1"/>
      <c r="J1070" s="50"/>
      <c r="K1070" s="1"/>
      <c r="L1070" s="1"/>
      <c r="M1070" s="1"/>
      <c r="N1070" s="57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</row>
    <row r="1071" spans="1:26">
      <c r="A1071" s="1"/>
      <c r="B1071" s="1"/>
      <c r="C1071" s="1"/>
      <c r="D1071" s="1"/>
      <c r="E1071" s="1"/>
      <c r="F1071" s="1"/>
      <c r="G1071" s="1"/>
      <c r="H1071" s="49"/>
      <c r="I1071" s="1"/>
      <c r="J1071" s="50"/>
      <c r="K1071" s="1"/>
      <c r="L1071" s="1"/>
      <c r="M1071" s="1"/>
      <c r="N1071" s="57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</row>
    <row r="1072" spans="1:26">
      <c r="A1072" s="1"/>
      <c r="B1072" s="1"/>
      <c r="C1072" s="1"/>
      <c r="D1072" s="1"/>
      <c r="E1072" s="1"/>
      <c r="F1072" s="1"/>
      <c r="G1072" s="1"/>
      <c r="H1072" s="49"/>
      <c r="I1072" s="1"/>
      <c r="J1072" s="50"/>
      <c r="K1072" s="1"/>
      <c r="L1072" s="1"/>
      <c r="M1072" s="1"/>
      <c r="N1072" s="57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</row>
    <row r="1073" spans="1:26">
      <c r="A1073" s="1"/>
      <c r="B1073" s="1"/>
      <c r="C1073" s="1"/>
      <c r="D1073" s="1"/>
      <c r="E1073" s="1"/>
      <c r="F1073" s="1"/>
      <c r="G1073" s="1"/>
      <c r="H1073" s="49"/>
      <c r="I1073" s="1"/>
      <c r="J1073" s="50"/>
      <c r="K1073" s="1"/>
      <c r="L1073" s="1"/>
      <c r="M1073" s="1"/>
      <c r="N1073" s="57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</row>
    <row r="1074" spans="1:26">
      <c r="A1074" s="1"/>
      <c r="B1074" s="1"/>
      <c r="C1074" s="1"/>
      <c r="D1074" s="1"/>
      <c r="E1074" s="1"/>
      <c r="F1074" s="1"/>
      <c r="G1074" s="1"/>
      <c r="H1074" s="49"/>
      <c r="I1074" s="1"/>
      <c r="J1074" s="50"/>
      <c r="K1074" s="1"/>
      <c r="L1074" s="1"/>
      <c r="M1074" s="1"/>
      <c r="N1074" s="57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</row>
    <row r="1075" spans="1:26">
      <c r="A1075" s="1"/>
      <c r="B1075" s="1"/>
      <c r="C1075" s="1"/>
      <c r="D1075" s="1"/>
      <c r="E1075" s="1"/>
      <c r="F1075" s="1"/>
      <c r="G1075" s="1"/>
      <c r="H1075" s="49"/>
      <c r="I1075" s="1"/>
      <c r="J1075" s="50"/>
      <c r="K1075" s="1"/>
      <c r="L1075" s="1"/>
      <c r="M1075" s="1"/>
      <c r="N1075" s="57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</row>
    <row r="1076" spans="1:26">
      <c r="A1076" s="1"/>
      <c r="B1076" s="1"/>
      <c r="C1076" s="1"/>
      <c r="D1076" s="1"/>
      <c r="E1076" s="1"/>
      <c r="F1076" s="1"/>
      <c r="G1076" s="1"/>
      <c r="H1076" s="49"/>
      <c r="I1076" s="1"/>
      <c r="J1076" s="50"/>
      <c r="K1076" s="1"/>
      <c r="L1076" s="1"/>
      <c r="M1076" s="1"/>
      <c r="N1076" s="57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</row>
    <row r="1077" spans="1:26">
      <c r="A1077" s="1"/>
      <c r="B1077" s="1"/>
      <c r="C1077" s="1"/>
      <c r="D1077" s="1"/>
      <c r="E1077" s="1"/>
      <c r="F1077" s="1"/>
      <c r="G1077" s="1"/>
      <c r="H1077" s="49"/>
      <c r="I1077" s="1"/>
      <c r="J1077" s="50"/>
      <c r="K1077" s="1"/>
      <c r="L1077" s="1"/>
      <c r="M1077" s="1"/>
      <c r="N1077" s="57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</row>
    <row r="1078" spans="1:26">
      <c r="A1078" s="1"/>
      <c r="B1078" s="1"/>
      <c r="C1078" s="1"/>
      <c r="D1078" s="1"/>
      <c r="E1078" s="1"/>
      <c r="F1078" s="1"/>
      <c r="G1078" s="1"/>
      <c r="H1078" s="49"/>
      <c r="I1078" s="1"/>
      <c r="J1078" s="50"/>
      <c r="K1078" s="1"/>
      <c r="L1078" s="1"/>
      <c r="M1078" s="1"/>
      <c r="N1078" s="57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</row>
    <row r="1079" spans="1:26">
      <c r="A1079" s="1"/>
      <c r="B1079" s="1"/>
      <c r="C1079" s="1"/>
      <c r="D1079" s="1"/>
      <c r="E1079" s="1"/>
      <c r="F1079" s="1"/>
      <c r="G1079" s="1"/>
      <c r="H1079" s="49"/>
      <c r="I1079" s="1"/>
      <c r="J1079" s="50"/>
      <c r="K1079" s="1"/>
      <c r="L1079" s="1"/>
      <c r="M1079" s="1"/>
      <c r="N1079" s="57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</row>
    <row r="1080" spans="1:26">
      <c r="A1080" s="1"/>
      <c r="B1080" s="1"/>
      <c r="C1080" s="1"/>
      <c r="D1080" s="1"/>
      <c r="E1080" s="1"/>
      <c r="F1080" s="1"/>
      <c r="G1080" s="1"/>
      <c r="H1080" s="49"/>
      <c r="I1080" s="1"/>
      <c r="J1080" s="50"/>
      <c r="K1080" s="1"/>
      <c r="L1080" s="1"/>
      <c r="M1080" s="1"/>
      <c r="N1080" s="57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</row>
    <row r="1081" spans="1:26">
      <c r="A1081" s="1"/>
      <c r="B1081" s="1"/>
      <c r="C1081" s="1"/>
      <c r="D1081" s="1"/>
      <c r="E1081" s="1"/>
      <c r="F1081" s="1"/>
      <c r="G1081" s="1"/>
      <c r="H1081" s="49"/>
      <c r="I1081" s="1"/>
      <c r="J1081" s="50"/>
      <c r="K1081" s="1"/>
      <c r="L1081" s="1"/>
      <c r="M1081" s="1"/>
      <c r="N1081" s="57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</row>
    <row r="1082" spans="1:26">
      <c r="A1082" s="1"/>
      <c r="B1082" s="1"/>
      <c r="C1082" s="1"/>
      <c r="D1082" s="1"/>
      <c r="E1082" s="1"/>
      <c r="F1082" s="1"/>
      <c r="G1082" s="1"/>
      <c r="H1082" s="49"/>
      <c r="I1082" s="1"/>
      <c r="J1082" s="50"/>
      <c r="K1082" s="1"/>
      <c r="L1082" s="1"/>
      <c r="M1082" s="1"/>
      <c r="N1082" s="57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</row>
    <row r="1083" spans="1:26">
      <c r="A1083" s="1"/>
      <c r="B1083" s="1"/>
      <c r="C1083" s="1"/>
      <c r="D1083" s="1"/>
      <c r="E1083" s="1"/>
      <c r="F1083" s="1"/>
      <c r="G1083" s="1"/>
      <c r="H1083" s="49"/>
      <c r="I1083" s="1"/>
      <c r="J1083" s="50"/>
      <c r="K1083" s="1"/>
      <c r="L1083" s="1"/>
      <c r="M1083" s="1"/>
      <c r="N1083" s="57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</row>
    <row r="1084" spans="1:26">
      <c r="A1084" s="1"/>
      <c r="B1084" s="1"/>
      <c r="C1084" s="1"/>
      <c r="D1084" s="1"/>
      <c r="E1084" s="1"/>
      <c r="F1084" s="1"/>
      <c r="G1084" s="1"/>
      <c r="H1084" s="49"/>
      <c r="I1084" s="1"/>
      <c r="J1084" s="50"/>
      <c r="K1084" s="1"/>
      <c r="L1084" s="1"/>
      <c r="M1084" s="1"/>
      <c r="N1084" s="57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</row>
    <row r="1085" spans="1:26">
      <c r="A1085" s="1"/>
      <c r="B1085" s="1"/>
      <c r="C1085" s="1"/>
      <c r="D1085" s="1"/>
      <c r="E1085" s="1"/>
      <c r="F1085" s="1"/>
      <c r="G1085" s="1"/>
      <c r="H1085" s="49"/>
      <c r="I1085" s="1"/>
      <c r="J1085" s="50"/>
      <c r="K1085" s="1"/>
      <c r="L1085" s="1"/>
      <c r="M1085" s="1"/>
      <c r="N1085" s="57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</row>
    <row r="1086" spans="1:26">
      <c r="A1086" s="1"/>
      <c r="B1086" s="1"/>
      <c r="C1086" s="1"/>
      <c r="D1086" s="1"/>
      <c r="E1086" s="1"/>
      <c r="F1086" s="1"/>
      <c r="G1086" s="1"/>
      <c r="H1086" s="49"/>
      <c r="I1086" s="1"/>
      <c r="J1086" s="50"/>
      <c r="K1086" s="1"/>
      <c r="L1086" s="1"/>
      <c r="M1086" s="1"/>
      <c r="N1086" s="57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</row>
    <row r="1087" spans="1:26">
      <c r="A1087" s="1"/>
      <c r="B1087" s="1"/>
      <c r="C1087" s="1"/>
      <c r="D1087" s="1"/>
      <c r="E1087" s="1"/>
      <c r="F1087" s="1"/>
      <c r="G1087" s="1"/>
      <c r="H1087" s="49"/>
      <c r="I1087" s="1"/>
      <c r="J1087" s="50"/>
      <c r="K1087" s="1"/>
      <c r="L1087" s="1"/>
      <c r="M1087" s="1"/>
      <c r="N1087" s="57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</row>
    <row r="1088" spans="1:26">
      <c r="A1088" s="1"/>
      <c r="B1088" s="1"/>
      <c r="C1088" s="1"/>
      <c r="D1088" s="1"/>
      <c r="E1088" s="1"/>
      <c r="F1088" s="1"/>
      <c r="G1088" s="1"/>
      <c r="H1088" s="49"/>
      <c r="I1088" s="1"/>
      <c r="J1088" s="50"/>
      <c r="K1088" s="1"/>
      <c r="L1088" s="1"/>
      <c r="M1088" s="1"/>
      <c r="N1088" s="57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</row>
    <row r="1089" spans="1:26">
      <c r="A1089" s="1"/>
      <c r="B1089" s="1"/>
      <c r="C1089" s="1"/>
      <c r="D1089" s="1"/>
      <c r="E1089" s="1"/>
      <c r="F1089" s="1"/>
      <c r="G1089" s="1"/>
      <c r="H1089" s="49"/>
      <c r="I1089" s="1"/>
      <c r="J1089" s="50"/>
      <c r="K1089" s="1"/>
      <c r="L1089" s="1"/>
      <c r="M1089" s="1"/>
      <c r="N1089" s="57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</row>
    <row r="1090" spans="1:26">
      <c r="A1090" s="1"/>
      <c r="B1090" s="1"/>
      <c r="C1090" s="1"/>
      <c r="D1090" s="1"/>
      <c r="E1090" s="1"/>
      <c r="F1090" s="1"/>
      <c r="G1090" s="1"/>
      <c r="H1090" s="49"/>
      <c r="I1090" s="1"/>
      <c r="J1090" s="50"/>
      <c r="K1090" s="1"/>
      <c r="L1090" s="1"/>
      <c r="M1090" s="1"/>
      <c r="N1090" s="57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</row>
    <row r="1091" spans="1:26">
      <c r="A1091" s="1"/>
      <c r="B1091" s="1"/>
      <c r="C1091" s="1"/>
      <c r="D1091" s="1"/>
      <c r="E1091" s="1"/>
      <c r="F1091" s="1"/>
      <c r="G1091" s="1"/>
      <c r="H1091" s="49"/>
      <c r="I1091" s="1"/>
      <c r="J1091" s="50"/>
      <c r="K1091" s="1"/>
      <c r="L1091" s="1"/>
      <c r="M1091" s="1"/>
      <c r="N1091" s="57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</row>
    <row r="1092" spans="1:26">
      <c r="A1092" s="1"/>
      <c r="B1092" s="1"/>
      <c r="C1092" s="1"/>
      <c r="D1092" s="1"/>
      <c r="E1092" s="1"/>
      <c r="F1092" s="1"/>
      <c r="G1092" s="1"/>
      <c r="H1092" s="49"/>
      <c r="I1092" s="1"/>
      <c r="J1092" s="50"/>
      <c r="K1092" s="1"/>
      <c r="L1092" s="1"/>
      <c r="M1092" s="1"/>
      <c r="N1092" s="57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</row>
    <row r="1093" spans="1:26">
      <c r="A1093" s="1"/>
      <c r="B1093" s="1"/>
      <c r="C1093" s="1"/>
      <c r="D1093" s="1"/>
      <c r="E1093" s="1"/>
      <c r="F1093" s="1"/>
      <c r="G1093" s="1"/>
      <c r="H1093" s="49"/>
      <c r="I1093" s="1"/>
      <c r="J1093" s="50"/>
      <c r="K1093" s="1"/>
      <c r="L1093" s="1"/>
      <c r="M1093" s="1"/>
      <c r="N1093" s="57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</row>
    <row r="1094" spans="1:26">
      <c r="A1094" s="1"/>
      <c r="B1094" s="1"/>
      <c r="C1094" s="1"/>
      <c r="D1094" s="1"/>
      <c r="E1094" s="1"/>
      <c r="F1094" s="1"/>
      <c r="G1094" s="1"/>
      <c r="H1094" s="49"/>
      <c r="I1094" s="1"/>
      <c r="J1094" s="50"/>
      <c r="K1094" s="1"/>
      <c r="L1094" s="1"/>
      <c r="M1094" s="1"/>
      <c r="N1094" s="57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</row>
    <row r="1095" spans="1:26">
      <c r="A1095" s="1"/>
      <c r="B1095" s="1"/>
      <c r="C1095" s="1"/>
      <c r="D1095" s="1"/>
      <c r="E1095" s="1"/>
      <c r="F1095" s="1"/>
      <c r="G1095" s="1"/>
      <c r="H1095" s="49"/>
      <c r="I1095" s="1"/>
      <c r="J1095" s="50"/>
      <c r="K1095" s="1"/>
      <c r="L1095" s="1"/>
      <c r="M1095" s="1"/>
      <c r="N1095" s="57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</row>
    <row r="1096" spans="1:26">
      <c r="A1096" s="1"/>
      <c r="B1096" s="1"/>
      <c r="C1096" s="1"/>
      <c r="D1096" s="1"/>
      <c r="E1096" s="1"/>
      <c r="F1096" s="1"/>
      <c r="G1096" s="1"/>
      <c r="H1096" s="49"/>
      <c r="I1096" s="1"/>
      <c r="J1096" s="50"/>
      <c r="K1096" s="1"/>
      <c r="L1096" s="1"/>
      <c r="M1096" s="1"/>
      <c r="N1096" s="57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</row>
    <row r="1097" spans="1:26">
      <c r="A1097" s="1"/>
      <c r="B1097" s="1"/>
      <c r="C1097" s="1"/>
      <c r="D1097" s="1"/>
      <c r="E1097" s="1"/>
      <c r="F1097" s="1"/>
      <c r="G1097" s="1"/>
      <c r="H1097" s="49"/>
      <c r="I1097" s="1"/>
      <c r="J1097" s="50"/>
      <c r="K1097" s="1"/>
      <c r="L1097" s="1"/>
      <c r="M1097" s="1"/>
      <c r="N1097" s="57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</row>
    <row r="1098" spans="1:26">
      <c r="A1098" s="1"/>
      <c r="B1098" s="1"/>
      <c r="C1098" s="1"/>
      <c r="D1098" s="1"/>
      <c r="E1098" s="1"/>
      <c r="F1098" s="1"/>
      <c r="G1098" s="1"/>
      <c r="H1098" s="49"/>
      <c r="I1098" s="1"/>
      <c r="J1098" s="50"/>
      <c r="K1098" s="1"/>
      <c r="L1098" s="1"/>
      <c r="M1098" s="1"/>
      <c r="N1098" s="57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</row>
    <row r="1099" spans="1:26">
      <c r="A1099" s="1"/>
      <c r="B1099" s="1"/>
      <c r="C1099" s="1"/>
      <c r="D1099" s="1"/>
      <c r="E1099" s="1"/>
      <c r="F1099" s="1"/>
      <c r="G1099" s="1"/>
      <c r="H1099" s="49"/>
      <c r="I1099" s="1"/>
      <c r="J1099" s="50"/>
      <c r="K1099" s="1"/>
      <c r="L1099" s="1"/>
      <c r="M1099" s="1"/>
      <c r="N1099" s="57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</row>
    <row r="1100" spans="1:26">
      <c r="A1100" s="1"/>
      <c r="B1100" s="1"/>
      <c r="C1100" s="1"/>
      <c r="D1100" s="1"/>
      <c r="E1100" s="1"/>
      <c r="F1100" s="1"/>
      <c r="G1100" s="1"/>
      <c r="H1100" s="49"/>
      <c r="I1100" s="1"/>
      <c r="J1100" s="50"/>
      <c r="K1100" s="1"/>
      <c r="L1100" s="1"/>
      <c r="M1100" s="1"/>
      <c r="N1100" s="57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</row>
    <row r="1101" spans="1:26">
      <c r="A1101" s="1"/>
      <c r="B1101" s="1"/>
      <c r="C1101" s="1"/>
      <c r="D1101" s="1"/>
      <c r="E1101" s="1"/>
      <c r="F1101" s="1"/>
      <c r="G1101" s="1"/>
      <c r="H1101" s="49"/>
      <c r="I1101" s="1"/>
      <c r="J1101" s="50"/>
      <c r="K1101" s="1"/>
      <c r="L1101" s="1"/>
      <c r="M1101" s="1"/>
      <c r="N1101" s="57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</row>
    <row r="1102" spans="1:26">
      <c r="A1102" s="1"/>
      <c r="B1102" s="1"/>
      <c r="C1102" s="1"/>
      <c r="D1102" s="1"/>
      <c r="E1102" s="1"/>
      <c r="F1102" s="1"/>
      <c r="G1102" s="1"/>
      <c r="H1102" s="49"/>
      <c r="I1102" s="1"/>
      <c r="J1102" s="50"/>
      <c r="K1102" s="1"/>
      <c r="L1102" s="1"/>
      <c r="M1102" s="1"/>
      <c r="N1102" s="57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</row>
    <row r="1103" spans="1:26">
      <c r="A1103" s="1"/>
      <c r="B1103" s="1"/>
      <c r="C1103" s="1"/>
      <c r="D1103" s="1"/>
      <c r="E1103" s="1"/>
      <c r="F1103" s="1"/>
      <c r="G1103" s="1"/>
      <c r="H1103" s="49"/>
      <c r="I1103" s="1"/>
      <c r="J1103" s="50"/>
      <c r="K1103" s="1"/>
      <c r="L1103" s="1"/>
      <c r="M1103" s="1"/>
      <c r="N1103" s="57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</row>
    <row r="1104" spans="1:26">
      <c r="A1104" s="1"/>
      <c r="B1104" s="1"/>
      <c r="C1104" s="1"/>
      <c r="D1104" s="1"/>
      <c r="E1104" s="1"/>
      <c r="F1104" s="1"/>
      <c r="G1104" s="1"/>
      <c r="H1104" s="49"/>
      <c r="I1104" s="1"/>
      <c r="J1104" s="50"/>
      <c r="K1104" s="1"/>
      <c r="L1104" s="1"/>
      <c r="M1104" s="1"/>
      <c r="N1104" s="57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</row>
    <row r="1105" spans="1:26">
      <c r="A1105" s="1"/>
      <c r="B1105" s="1"/>
      <c r="C1105" s="1"/>
      <c r="D1105" s="1"/>
      <c r="E1105" s="1"/>
      <c r="F1105" s="1"/>
      <c r="G1105" s="1"/>
      <c r="H1105" s="49"/>
      <c r="I1105" s="1"/>
      <c r="J1105" s="50"/>
      <c r="K1105" s="1"/>
      <c r="L1105" s="1"/>
      <c r="M1105" s="1"/>
      <c r="N1105" s="57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</row>
    <row r="1106" spans="1:26">
      <c r="A1106" s="1"/>
      <c r="B1106" s="1"/>
      <c r="C1106" s="1"/>
      <c r="D1106" s="1"/>
      <c r="E1106" s="1"/>
      <c r="F1106" s="1"/>
      <c r="G1106" s="1"/>
      <c r="H1106" s="49"/>
      <c r="I1106" s="1"/>
      <c r="J1106" s="50"/>
      <c r="K1106" s="1"/>
      <c r="L1106" s="1"/>
      <c r="M1106" s="1"/>
      <c r="N1106" s="57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</row>
    <row r="1107" spans="1:26">
      <c r="A1107" s="1"/>
      <c r="B1107" s="1"/>
      <c r="C1107" s="1"/>
      <c r="D1107" s="1"/>
      <c r="E1107" s="1"/>
      <c r="F1107" s="1"/>
      <c r="G1107" s="1"/>
      <c r="H1107" s="49"/>
      <c r="I1107" s="1"/>
      <c r="J1107" s="50"/>
      <c r="K1107" s="1"/>
      <c r="L1107" s="1"/>
      <c r="M1107" s="1"/>
      <c r="N1107" s="57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</row>
    <row r="1108" spans="1:26">
      <c r="A1108" s="1"/>
      <c r="B1108" s="1"/>
      <c r="C1108" s="1"/>
      <c r="D1108" s="1"/>
      <c r="E1108" s="1"/>
      <c r="F1108" s="1"/>
      <c r="G1108" s="1"/>
      <c r="H1108" s="49"/>
      <c r="I1108" s="1"/>
      <c r="J1108" s="50"/>
      <c r="K1108" s="1"/>
      <c r="L1108" s="1"/>
      <c r="M1108" s="1"/>
      <c r="N1108" s="57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</row>
    <row r="1109" spans="1:26">
      <c r="A1109" s="1"/>
      <c r="B1109" s="1"/>
      <c r="C1109" s="1"/>
      <c r="D1109" s="1"/>
      <c r="E1109" s="1"/>
      <c r="F1109" s="1"/>
      <c r="G1109" s="1"/>
      <c r="H1109" s="49"/>
      <c r="I1109" s="1"/>
      <c r="J1109" s="50"/>
      <c r="K1109" s="1"/>
      <c r="L1109" s="1"/>
      <c r="M1109" s="1"/>
      <c r="N1109" s="57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</row>
    <row r="1110" spans="1:26">
      <c r="A1110" s="1"/>
      <c r="B1110" s="1"/>
      <c r="C1110" s="1"/>
      <c r="D1110" s="1"/>
      <c r="E1110" s="1"/>
      <c r="F1110" s="1"/>
      <c r="G1110" s="1"/>
      <c r="H1110" s="49"/>
      <c r="I1110" s="1"/>
      <c r="J1110" s="50"/>
      <c r="K1110" s="1"/>
      <c r="L1110" s="1"/>
      <c r="M1110" s="1"/>
      <c r="N1110" s="57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</row>
    <row r="1111" spans="1:26">
      <c r="A1111" s="1"/>
      <c r="B1111" s="1"/>
      <c r="C1111" s="1"/>
      <c r="D1111" s="1"/>
      <c r="E1111" s="1"/>
      <c r="F1111" s="1"/>
      <c r="G1111" s="1"/>
      <c r="H1111" s="49"/>
      <c r="I1111" s="1"/>
      <c r="J1111" s="50"/>
      <c r="K1111" s="1"/>
      <c r="L1111" s="1"/>
      <c r="M1111" s="1"/>
      <c r="N1111" s="57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</row>
    <row r="1112" spans="1:26">
      <c r="A1112" s="1"/>
      <c r="B1112" s="1"/>
      <c r="C1112" s="1"/>
      <c r="D1112" s="1"/>
      <c r="E1112" s="1"/>
      <c r="F1112" s="1"/>
      <c r="G1112" s="1"/>
      <c r="H1112" s="49"/>
      <c r="I1112" s="1"/>
      <c r="J1112" s="50"/>
      <c r="K1112" s="1"/>
      <c r="L1112" s="1"/>
      <c r="M1112" s="1"/>
      <c r="N1112" s="57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</row>
    <row r="1113" spans="1:26">
      <c r="A1113" s="1"/>
      <c r="B1113" s="1"/>
      <c r="C1113" s="1"/>
      <c r="D1113" s="1"/>
      <c r="E1113" s="1"/>
      <c r="F1113" s="1"/>
      <c r="G1113" s="1"/>
      <c r="H1113" s="49"/>
      <c r="I1113" s="1"/>
      <c r="J1113" s="50"/>
      <c r="K1113" s="1"/>
      <c r="L1113" s="1"/>
      <c r="M1113" s="1"/>
      <c r="N1113" s="57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</row>
    <row r="1114" spans="1:26">
      <c r="A1114" s="1"/>
      <c r="B1114" s="1"/>
      <c r="C1114" s="1"/>
      <c r="D1114" s="1"/>
      <c r="E1114" s="1"/>
      <c r="F1114" s="1"/>
      <c r="G1114" s="1"/>
      <c r="H1114" s="49"/>
      <c r="I1114" s="1"/>
      <c r="J1114" s="50"/>
      <c r="K1114" s="1"/>
      <c r="L1114" s="1"/>
      <c r="M1114" s="1"/>
      <c r="N1114" s="57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</row>
    <row r="1115" spans="1:26">
      <c r="A1115" s="1"/>
      <c r="B1115" s="1"/>
      <c r="C1115" s="1"/>
      <c r="D1115" s="1"/>
      <c r="E1115" s="1"/>
      <c r="F1115" s="1"/>
      <c r="G1115" s="1"/>
      <c r="H1115" s="49"/>
      <c r="I1115" s="1"/>
      <c r="J1115" s="50"/>
      <c r="K1115" s="1"/>
      <c r="L1115" s="1"/>
      <c r="M1115" s="1"/>
      <c r="N1115" s="57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</row>
    <row r="1116" spans="1:26">
      <c r="A1116" s="1"/>
      <c r="B1116" s="1"/>
      <c r="C1116" s="1"/>
      <c r="D1116" s="1"/>
      <c r="E1116" s="1"/>
      <c r="F1116" s="1"/>
      <c r="G1116" s="1"/>
      <c r="H1116" s="49"/>
      <c r="I1116" s="1"/>
      <c r="J1116" s="50"/>
      <c r="K1116" s="1"/>
      <c r="L1116" s="1"/>
      <c r="M1116" s="1"/>
      <c r="N1116" s="57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</row>
    <row r="1117" spans="1:26">
      <c r="A1117" s="1"/>
      <c r="B1117" s="1"/>
      <c r="C1117" s="1"/>
      <c r="D1117" s="1"/>
      <c r="E1117" s="1"/>
      <c r="F1117" s="1"/>
      <c r="G1117" s="1"/>
      <c r="H1117" s="49"/>
      <c r="I1117" s="1"/>
      <c r="J1117" s="50"/>
      <c r="K1117" s="1"/>
      <c r="L1117" s="1"/>
      <c r="M1117" s="1"/>
      <c r="N1117" s="57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</row>
    <row r="1118" spans="1:26">
      <c r="A1118" s="1"/>
      <c r="B1118" s="1"/>
      <c r="C1118" s="1"/>
      <c r="D1118" s="1"/>
      <c r="E1118" s="1"/>
      <c r="F1118" s="1"/>
      <c r="G1118" s="1"/>
      <c r="H1118" s="49"/>
      <c r="I1118" s="1"/>
      <c r="J1118" s="50"/>
      <c r="K1118" s="1"/>
      <c r="L1118" s="1"/>
      <c r="M1118" s="1"/>
      <c r="N1118" s="57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</row>
    <row r="1119" spans="1:26">
      <c r="A1119" s="1"/>
      <c r="B1119" s="1"/>
      <c r="C1119" s="1"/>
      <c r="D1119" s="1"/>
      <c r="E1119" s="1"/>
      <c r="F1119" s="1"/>
      <c r="G1119" s="1"/>
      <c r="H1119" s="49"/>
      <c r="I1119" s="1"/>
      <c r="J1119" s="50"/>
      <c r="K1119" s="1"/>
      <c r="L1119" s="1"/>
      <c r="M1119" s="1"/>
      <c r="N1119" s="57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</row>
    <row r="1120" spans="1:26">
      <c r="A1120" s="1"/>
      <c r="B1120" s="1"/>
      <c r="C1120" s="1"/>
      <c r="D1120" s="1"/>
      <c r="E1120" s="1"/>
      <c r="F1120" s="1"/>
      <c r="G1120" s="1"/>
      <c r="H1120" s="49"/>
      <c r="I1120" s="1"/>
      <c r="J1120" s="50"/>
      <c r="K1120" s="1"/>
      <c r="L1120" s="1"/>
      <c r="M1120" s="1"/>
      <c r="N1120" s="57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</row>
    <row r="1121" spans="1:26">
      <c r="A1121" s="1"/>
      <c r="B1121" s="1"/>
      <c r="C1121" s="1"/>
      <c r="D1121" s="1"/>
      <c r="E1121" s="1"/>
      <c r="F1121" s="1"/>
      <c r="G1121" s="1"/>
      <c r="H1121" s="49"/>
      <c r="I1121" s="1"/>
      <c r="J1121" s="50"/>
      <c r="K1121" s="1"/>
      <c r="L1121" s="1"/>
      <c r="M1121" s="1"/>
      <c r="N1121" s="57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</row>
    <row r="1122" spans="1:26">
      <c r="A1122" s="1"/>
      <c r="B1122" s="1"/>
      <c r="C1122" s="1"/>
      <c r="D1122" s="1"/>
      <c r="E1122" s="1"/>
      <c r="F1122" s="1"/>
      <c r="G1122" s="1"/>
      <c r="H1122" s="49"/>
      <c r="I1122" s="1"/>
      <c r="J1122" s="50"/>
      <c r="K1122" s="1"/>
      <c r="L1122" s="1"/>
      <c r="M1122" s="1"/>
      <c r="N1122" s="57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</row>
    <row r="1123" spans="1:26">
      <c r="A1123" s="1"/>
      <c r="B1123" s="1"/>
      <c r="C1123" s="1"/>
      <c r="D1123" s="1"/>
      <c r="E1123" s="1"/>
      <c r="F1123" s="1"/>
      <c r="G1123" s="1"/>
      <c r="H1123" s="49"/>
      <c r="I1123" s="1"/>
      <c r="J1123" s="50"/>
      <c r="K1123" s="1"/>
      <c r="L1123" s="1"/>
      <c r="M1123" s="1"/>
      <c r="N1123" s="57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</row>
    <row r="1124" spans="1:26">
      <c r="A1124" s="1"/>
      <c r="B1124" s="1"/>
      <c r="C1124" s="1"/>
      <c r="D1124" s="1"/>
      <c r="E1124" s="1"/>
      <c r="F1124" s="1"/>
      <c r="G1124" s="1"/>
      <c r="H1124" s="49"/>
      <c r="I1124" s="1"/>
      <c r="J1124" s="50"/>
      <c r="K1124" s="1"/>
      <c r="L1124" s="1"/>
      <c r="M1124" s="1"/>
      <c r="N1124" s="57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</row>
    <row r="1125" spans="1:26">
      <c r="A1125" s="1"/>
      <c r="B1125" s="1"/>
      <c r="C1125" s="1"/>
      <c r="D1125" s="1"/>
      <c r="E1125" s="1"/>
      <c r="F1125" s="1"/>
      <c r="G1125" s="1"/>
      <c r="H1125" s="49"/>
      <c r="I1125" s="1"/>
      <c r="J1125" s="50"/>
      <c r="K1125" s="1"/>
      <c r="L1125" s="1"/>
      <c r="M1125" s="1"/>
      <c r="N1125" s="57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</row>
    <row r="1126" spans="1:26">
      <c r="A1126" s="1"/>
      <c r="B1126" s="1"/>
      <c r="C1126" s="1"/>
      <c r="D1126" s="1"/>
      <c r="E1126" s="1"/>
      <c r="F1126" s="1"/>
      <c r="G1126" s="1"/>
      <c r="H1126" s="49"/>
      <c r="I1126" s="1"/>
      <c r="J1126" s="50"/>
      <c r="K1126" s="1"/>
      <c r="L1126" s="1"/>
      <c r="M1126" s="1"/>
      <c r="N1126" s="57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</row>
    <row r="1127" spans="1:26">
      <c r="A1127" s="1"/>
      <c r="B1127" s="1"/>
      <c r="C1127" s="1"/>
      <c r="D1127" s="1"/>
      <c r="E1127" s="1"/>
      <c r="F1127" s="1"/>
      <c r="G1127" s="1"/>
      <c r="H1127" s="49"/>
      <c r="I1127" s="1"/>
      <c r="J1127" s="50"/>
      <c r="K1127" s="1"/>
      <c r="L1127" s="1"/>
      <c r="M1127" s="1"/>
      <c r="N1127" s="57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</row>
    <row r="1128" spans="1:26">
      <c r="A1128" s="1"/>
      <c r="B1128" s="1"/>
      <c r="C1128" s="1"/>
      <c r="D1128" s="1"/>
      <c r="E1128" s="1"/>
      <c r="F1128" s="1"/>
      <c r="G1128" s="1"/>
      <c r="H1128" s="49"/>
      <c r="I1128" s="1"/>
      <c r="J1128" s="50"/>
      <c r="K1128" s="1"/>
      <c r="L1128" s="1"/>
      <c r="M1128" s="1"/>
      <c r="N1128" s="57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</row>
    <row r="1129" spans="1:26">
      <c r="A1129" s="1"/>
      <c r="B1129" s="1"/>
      <c r="C1129" s="1"/>
      <c r="D1129" s="1"/>
      <c r="E1129" s="1"/>
      <c r="F1129" s="1"/>
      <c r="G1129" s="1"/>
      <c r="H1129" s="49"/>
      <c r="I1129" s="1"/>
      <c r="J1129" s="50"/>
      <c r="K1129" s="1"/>
      <c r="L1129" s="1"/>
      <c r="M1129" s="1"/>
      <c r="N1129" s="57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</row>
    <row r="1130" spans="1:26">
      <c r="A1130" s="1"/>
      <c r="B1130" s="1"/>
      <c r="C1130" s="1"/>
      <c r="D1130" s="1"/>
      <c r="E1130" s="1"/>
      <c r="F1130" s="1"/>
      <c r="G1130" s="1"/>
      <c r="H1130" s="49"/>
      <c r="I1130" s="1"/>
      <c r="J1130" s="50"/>
      <c r="K1130" s="1"/>
      <c r="L1130" s="1"/>
      <c r="M1130" s="1"/>
      <c r="N1130" s="57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</row>
    <row r="1131" spans="1:26">
      <c r="A1131" s="1"/>
      <c r="B1131" s="1"/>
      <c r="C1131" s="1"/>
      <c r="D1131" s="1"/>
      <c r="E1131" s="1"/>
      <c r="F1131" s="1"/>
      <c r="G1131" s="1"/>
      <c r="H1131" s="49"/>
      <c r="I1131" s="1"/>
      <c r="J1131" s="50"/>
      <c r="K1131" s="1"/>
      <c r="L1131" s="1"/>
      <c r="M1131" s="1"/>
      <c r="N1131" s="57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</row>
    <row r="1132" spans="1:26">
      <c r="A1132" s="1"/>
      <c r="B1132" s="1"/>
      <c r="C1132" s="1"/>
      <c r="D1132" s="1"/>
      <c r="E1132" s="1"/>
      <c r="F1132" s="1"/>
      <c r="G1132" s="1"/>
      <c r="H1132" s="49"/>
      <c r="I1132" s="1"/>
      <c r="J1132" s="50"/>
      <c r="K1132" s="1"/>
      <c r="L1132" s="1"/>
      <c r="M1132" s="1"/>
      <c r="N1132" s="57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</row>
    <row r="1133" spans="1:26">
      <c r="A1133" s="1"/>
      <c r="B1133" s="1"/>
      <c r="C1133" s="1"/>
      <c r="D1133" s="1"/>
      <c r="E1133" s="1"/>
      <c r="F1133" s="1"/>
      <c r="G1133" s="1"/>
      <c r="H1133" s="49"/>
      <c r="I1133" s="1"/>
      <c r="J1133" s="50"/>
      <c r="K1133" s="1"/>
      <c r="L1133" s="1"/>
      <c r="M1133" s="1"/>
      <c r="N1133" s="57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</row>
    <row r="1134" spans="1:26">
      <c r="A1134" s="1"/>
      <c r="B1134" s="1"/>
      <c r="C1134" s="1"/>
      <c r="D1134" s="1"/>
      <c r="E1134" s="1"/>
      <c r="F1134" s="1"/>
      <c r="G1134" s="1"/>
      <c r="H1134" s="49"/>
      <c r="I1134" s="1"/>
      <c r="J1134" s="50"/>
      <c r="K1134" s="1"/>
      <c r="L1134" s="1"/>
      <c r="M1134" s="1"/>
      <c r="N1134" s="57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</row>
    <row r="1135" spans="1:26">
      <c r="A1135" s="1"/>
      <c r="B1135" s="1"/>
      <c r="C1135" s="1"/>
      <c r="D1135" s="1"/>
      <c r="E1135" s="1"/>
      <c r="F1135" s="1"/>
      <c r="G1135" s="1"/>
      <c r="H1135" s="49"/>
      <c r="I1135" s="1"/>
      <c r="J1135" s="50"/>
      <c r="K1135" s="1"/>
      <c r="L1135" s="1"/>
      <c r="M1135" s="1"/>
      <c r="N1135" s="57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</row>
    <row r="1136" spans="1:26">
      <c r="A1136" s="1"/>
      <c r="B1136" s="1"/>
      <c r="C1136" s="1"/>
      <c r="D1136" s="1"/>
      <c r="E1136" s="1"/>
      <c r="F1136" s="1"/>
      <c r="G1136" s="1"/>
      <c r="H1136" s="49"/>
      <c r="I1136" s="1"/>
      <c r="J1136" s="50"/>
      <c r="K1136" s="1"/>
      <c r="L1136" s="1"/>
      <c r="M1136" s="1"/>
      <c r="N1136" s="57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</row>
    <row r="1137" spans="1:26">
      <c r="A1137" s="1"/>
      <c r="B1137" s="1"/>
      <c r="C1137" s="1"/>
      <c r="D1137" s="1"/>
      <c r="E1137" s="1"/>
      <c r="F1137" s="1"/>
      <c r="G1137" s="1"/>
      <c r="H1137" s="49"/>
      <c r="I1137" s="1"/>
      <c r="J1137" s="50"/>
      <c r="K1137" s="1"/>
      <c r="L1137" s="1"/>
      <c r="M1137" s="1"/>
      <c r="N1137" s="57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</row>
    <row r="1138" spans="1:26">
      <c r="A1138" s="1"/>
      <c r="B1138" s="1"/>
      <c r="C1138" s="1"/>
      <c r="D1138" s="1"/>
      <c r="E1138" s="1"/>
      <c r="F1138" s="1"/>
      <c r="G1138" s="1"/>
      <c r="H1138" s="49"/>
      <c r="I1138" s="1"/>
      <c r="J1138" s="50"/>
      <c r="K1138" s="1"/>
      <c r="L1138" s="1"/>
      <c r="M1138" s="1"/>
      <c r="N1138" s="57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</row>
    <row r="1139" spans="1:26">
      <c r="A1139" s="1"/>
      <c r="B1139" s="1"/>
      <c r="C1139" s="1"/>
      <c r="D1139" s="1"/>
      <c r="E1139" s="1"/>
      <c r="F1139" s="1"/>
      <c r="G1139" s="1"/>
      <c r="H1139" s="49"/>
      <c r="I1139" s="1"/>
      <c r="J1139" s="50"/>
      <c r="K1139" s="1"/>
      <c r="L1139" s="1"/>
      <c r="M1139" s="1"/>
      <c r="N1139" s="57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</row>
    <row r="1140" spans="1:26">
      <c r="A1140" s="1"/>
      <c r="B1140" s="1"/>
      <c r="C1140" s="1"/>
      <c r="D1140" s="1"/>
      <c r="E1140" s="1"/>
      <c r="F1140" s="1"/>
      <c r="G1140" s="1"/>
      <c r="H1140" s="49"/>
      <c r="I1140" s="1"/>
      <c r="J1140" s="50"/>
      <c r="K1140" s="1"/>
      <c r="L1140" s="1"/>
      <c r="M1140" s="1"/>
      <c r="N1140" s="57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</row>
    <row r="1141" spans="1:26">
      <c r="A1141" s="1"/>
      <c r="B1141" s="1"/>
      <c r="C1141" s="1"/>
      <c r="D1141" s="1"/>
      <c r="E1141" s="1"/>
      <c r="F1141" s="1"/>
      <c r="G1141" s="1"/>
      <c r="H1141" s="49"/>
      <c r="I1141" s="1"/>
      <c r="J1141" s="50"/>
      <c r="K1141" s="1"/>
      <c r="L1141" s="1"/>
      <c r="M1141" s="1"/>
      <c r="N1141" s="57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</row>
    <row r="1142" spans="1:26">
      <c r="A1142" s="1"/>
      <c r="B1142" s="1"/>
      <c r="C1142" s="1"/>
      <c r="D1142" s="1"/>
      <c r="E1142" s="1"/>
      <c r="F1142" s="1"/>
      <c r="G1142" s="1"/>
      <c r="H1142" s="49"/>
      <c r="I1142" s="1"/>
      <c r="J1142" s="50"/>
      <c r="K1142" s="1"/>
      <c r="L1142" s="1"/>
      <c r="M1142" s="1"/>
      <c r="N1142" s="57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</row>
    <row r="1143" spans="1:26">
      <c r="A1143" s="1"/>
      <c r="B1143" s="1"/>
      <c r="C1143" s="1"/>
      <c r="D1143" s="1"/>
      <c r="E1143" s="1"/>
      <c r="F1143" s="1"/>
      <c r="G1143" s="1"/>
      <c r="H1143" s="49"/>
      <c r="I1143" s="1"/>
      <c r="J1143" s="50"/>
      <c r="K1143" s="1"/>
      <c r="L1143" s="1"/>
      <c r="M1143" s="1"/>
      <c r="N1143" s="57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</row>
    <row r="1144" spans="1:26">
      <c r="A1144" s="1"/>
      <c r="B1144" s="1"/>
      <c r="C1144" s="1"/>
      <c r="D1144" s="1"/>
      <c r="E1144" s="1"/>
      <c r="F1144" s="1"/>
      <c r="G1144" s="1"/>
      <c r="H1144" s="49"/>
      <c r="I1144" s="1"/>
      <c r="J1144" s="50"/>
      <c r="K1144" s="1"/>
      <c r="L1144" s="1"/>
      <c r="M1144" s="1"/>
      <c r="N1144" s="57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</row>
    <row r="1145" spans="1:26">
      <c r="A1145" s="1"/>
      <c r="B1145" s="1"/>
      <c r="C1145" s="1"/>
      <c r="D1145" s="1"/>
      <c r="E1145" s="1"/>
      <c r="F1145" s="1"/>
      <c r="G1145" s="1"/>
      <c r="H1145" s="49"/>
      <c r="I1145" s="1"/>
      <c r="J1145" s="50"/>
      <c r="K1145" s="1"/>
      <c r="L1145" s="1"/>
      <c r="M1145" s="1"/>
      <c r="N1145" s="57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</row>
    <row r="1146" spans="1:26">
      <c r="A1146" s="1"/>
      <c r="B1146" s="1"/>
      <c r="C1146" s="1"/>
      <c r="D1146" s="1"/>
      <c r="E1146" s="1"/>
      <c r="F1146" s="1"/>
      <c r="G1146" s="1"/>
      <c r="H1146" s="49"/>
      <c r="I1146" s="1"/>
      <c r="J1146" s="50"/>
      <c r="K1146" s="1"/>
      <c r="L1146" s="1"/>
      <c r="M1146" s="1"/>
      <c r="N1146" s="57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</row>
    <row r="1147" spans="1:26">
      <c r="A1147" s="1"/>
      <c r="B1147" s="1"/>
      <c r="C1147" s="1"/>
      <c r="D1147" s="1"/>
      <c r="E1147" s="1"/>
      <c r="F1147" s="1"/>
      <c r="G1147" s="1"/>
      <c r="H1147" s="49"/>
      <c r="I1147" s="1"/>
      <c r="J1147" s="50"/>
      <c r="K1147" s="1"/>
      <c r="L1147" s="1"/>
      <c r="M1147" s="1"/>
      <c r="N1147" s="57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</row>
    <row r="1148" spans="1:26">
      <c r="A1148" s="1"/>
      <c r="B1148" s="1"/>
      <c r="C1148" s="1"/>
      <c r="D1148" s="1"/>
      <c r="E1148" s="1"/>
      <c r="F1148" s="1"/>
      <c r="G1148" s="1"/>
      <c r="H1148" s="49"/>
      <c r="I1148" s="1"/>
      <c r="J1148" s="50"/>
      <c r="K1148" s="1"/>
      <c r="L1148" s="1"/>
      <c r="M1148" s="1"/>
      <c r="N1148" s="57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</row>
    <row r="1149" spans="1:26">
      <c r="A1149" s="1"/>
      <c r="B1149" s="1"/>
      <c r="C1149" s="1"/>
      <c r="D1149" s="1"/>
      <c r="E1149" s="1"/>
      <c r="F1149" s="1"/>
      <c r="G1149" s="1"/>
      <c r="H1149" s="49"/>
      <c r="I1149" s="1"/>
      <c r="J1149" s="50"/>
      <c r="K1149" s="1"/>
      <c r="L1149" s="1"/>
      <c r="M1149" s="1"/>
      <c r="N1149" s="57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</row>
    <row r="1150" spans="1:26">
      <c r="A1150" s="1"/>
      <c r="B1150" s="1"/>
      <c r="C1150" s="1"/>
      <c r="D1150" s="1"/>
      <c r="E1150" s="1"/>
      <c r="F1150" s="1"/>
      <c r="G1150" s="1"/>
      <c r="H1150" s="49"/>
      <c r="I1150" s="1"/>
      <c r="J1150" s="50"/>
      <c r="K1150" s="1"/>
      <c r="L1150" s="1"/>
      <c r="M1150" s="1"/>
      <c r="N1150" s="57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</row>
    <row r="1151" spans="1:26">
      <c r="A1151" s="1"/>
      <c r="B1151" s="1"/>
      <c r="C1151" s="1"/>
      <c r="D1151" s="1"/>
      <c r="E1151" s="1"/>
      <c r="F1151" s="1"/>
      <c r="G1151" s="1"/>
      <c r="H1151" s="49"/>
      <c r="I1151" s="1"/>
      <c r="J1151" s="50"/>
      <c r="K1151" s="1"/>
      <c r="L1151" s="1"/>
      <c r="M1151" s="1"/>
      <c r="N1151" s="57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</row>
    <row r="1152" spans="1:26">
      <c r="A1152" s="1"/>
      <c r="B1152" s="1"/>
      <c r="C1152" s="1"/>
      <c r="D1152" s="1"/>
      <c r="E1152" s="1"/>
      <c r="F1152" s="1"/>
      <c r="G1152" s="1"/>
      <c r="H1152" s="49"/>
      <c r="I1152" s="1"/>
      <c r="J1152" s="50"/>
      <c r="K1152" s="1"/>
      <c r="L1152" s="1"/>
      <c r="M1152" s="1"/>
      <c r="N1152" s="57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</row>
    <row r="1153" spans="1:26">
      <c r="A1153" s="1"/>
      <c r="B1153" s="1"/>
      <c r="C1153" s="1"/>
      <c r="D1153" s="1"/>
      <c r="E1153" s="1"/>
      <c r="F1153" s="1"/>
      <c r="G1153" s="1"/>
      <c r="H1153" s="49"/>
      <c r="I1153" s="1"/>
      <c r="J1153" s="50"/>
      <c r="K1153" s="1"/>
      <c r="L1153" s="1"/>
      <c r="M1153" s="1"/>
      <c r="N1153" s="57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</row>
    <row r="1154" spans="1:26">
      <c r="A1154" s="1"/>
      <c r="B1154" s="1"/>
      <c r="C1154" s="1"/>
      <c r="D1154" s="1"/>
      <c r="E1154" s="1"/>
      <c r="F1154" s="1"/>
      <c r="G1154" s="1"/>
      <c r="H1154" s="49"/>
      <c r="I1154" s="1"/>
      <c r="J1154" s="50"/>
      <c r="K1154" s="1"/>
      <c r="L1154" s="1"/>
      <c r="M1154" s="1"/>
      <c r="N1154" s="57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</row>
    <row r="1155" spans="1:26">
      <c r="A1155" s="1"/>
      <c r="B1155" s="1"/>
      <c r="C1155" s="1"/>
      <c r="D1155" s="1"/>
      <c r="E1155" s="1"/>
      <c r="F1155" s="1"/>
      <c r="G1155" s="1"/>
      <c r="H1155" s="49"/>
      <c r="I1155" s="1"/>
      <c r="J1155" s="50"/>
      <c r="K1155" s="1"/>
      <c r="L1155" s="1"/>
      <c r="M1155" s="1"/>
      <c r="N1155" s="57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</row>
    <row r="1156" spans="1:26">
      <c r="A1156" s="1"/>
      <c r="B1156" s="1"/>
      <c r="C1156" s="1"/>
      <c r="D1156" s="1"/>
      <c r="E1156" s="1"/>
      <c r="F1156" s="1"/>
      <c r="G1156" s="1"/>
      <c r="H1156" s="49"/>
      <c r="I1156" s="1"/>
      <c r="J1156" s="50"/>
      <c r="K1156" s="1"/>
      <c r="L1156" s="1"/>
      <c r="M1156" s="1"/>
      <c r="N1156" s="57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</row>
    <row r="1157" spans="1:26">
      <c r="A1157" s="1"/>
      <c r="B1157" s="1"/>
      <c r="C1157" s="1"/>
      <c r="D1157" s="1"/>
      <c r="E1157" s="1"/>
      <c r="F1157" s="1"/>
      <c r="G1157" s="1"/>
      <c r="H1157" s="49"/>
      <c r="I1157" s="1"/>
      <c r="J1157" s="50"/>
      <c r="K1157" s="1"/>
      <c r="L1157" s="1"/>
      <c r="M1157" s="1"/>
      <c r="N1157" s="57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</row>
    <row r="1158" spans="1:26">
      <c r="A1158" s="1"/>
      <c r="B1158" s="1"/>
      <c r="C1158" s="1"/>
      <c r="D1158" s="1"/>
      <c r="E1158" s="1"/>
      <c r="F1158" s="1"/>
      <c r="G1158" s="1"/>
      <c r="H1158" s="49"/>
      <c r="I1158" s="1"/>
      <c r="J1158" s="50"/>
      <c r="K1158" s="1"/>
      <c r="L1158" s="1"/>
      <c r="M1158" s="1"/>
      <c r="N1158" s="57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</row>
    <row r="1159" spans="1:26">
      <c r="A1159" s="1"/>
      <c r="B1159" s="1"/>
      <c r="C1159" s="1"/>
      <c r="D1159" s="1"/>
      <c r="E1159" s="1"/>
      <c r="F1159" s="1"/>
      <c r="G1159" s="1"/>
      <c r="H1159" s="49"/>
      <c r="I1159" s="1"/>
      <c r="J1159" s="50"/>
      <c r="K1159" s="1"/>
      <c r="L1159" s="1"/>
      <c r="M1159" s="1"/>
      <c r="N1159" s="57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</row>
    <row r="1160" spans="1:26">
      <c r="A1160" s="1"/>
      <c r="B1160" s="1"/>
      <c r="C1160" s="1"/>
      <c r="D1160" s="1"/>
      <c r="E1160" s="1"/>
      <c r="F1160" s="1"/>
      <c r="G1160" s="1"/>
      <c r="H1160" s="49"/>
      <c r="I1160" s="1"/>
      <c r="J1160" s="50"/>
      <c r="K1160" s="1"/>
      <c r="L1160" s="1"/>
      <c r="M1160" s="1"/>
      <c r="N1160" s="57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</row>
    <row r="1161" spans="1:26">
      <c r="A1161" s="1"/>
      <c r="B1161" s="1"/>
      <c r="C1161" s="1"/>
      <c r="D1161" s="1"/>
      <c r="E1161" s="1"/>
      <c r="F1161" s="1"/>
      <c r="G1161" s="1"/>
      <c r="H1161" s="49"/>
      <c r="I1161" s="1"/>
      <c r="J1161" s="50"/>
      <c r="K1161" s="1"/>
      <c r="L1161" s="1"/>
      <c r="M1161" s="1"/>
      <c r="N1161" s="57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</row>
    <row r="1162" spans="1:26">
      <c r="A1162" s="1"/>
      <c r="B1162" s="1"/>
      <c r="C1162" s="1"/>
      <c r="D1162" s="1"/>
      <c r="E1162" s="1"/>
      <c r="F1162" s="1"/>
      <c r="G1162" s="1"/>
      <c r="H1162" s="49"/>
      <c r="I1162" s="1"/>
      <c r="J1162" s="50"/>
      <c r="K1162" s="1"/>
      <c r="L1162" s="1"/>
      <c r="M1162" s="1"/>
      <c r="N1162" s="57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</row>
    <row r="1163" spans="1:26">
      <c r="A1163" s="1"/>
      <c r="B1163" s="1"/>
      <c r="C1163" s="1"/>
      <c r="D1163" s="1"/>
      <c r="E1163" s="1"/>
      <c r="F1163" s="1"/>
      <c r="G1163" s="1"/>
      <c r="H1163" s="49"/>
      <c r="I1163" s="1"/>
      <c r="J1163" s="50"/>
      <c r="K1163" s="1"/>
      <c r="L1163" s="1"/>
      <c r="M1163" s="1"/>
      <c r="N1163" s="57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</row>
    <row r="1164" spans="1:26">
      <c r="A1164" s="1"/>
      <c r="B1164" s="1"/>
      <c r="C1164" s="1"/>
      <c r="D1164" s="1"/>
      <c r="E1164" s="1"/>
      <c r="F1164" s="1"/>
      <c r="G1164" s="1"/>
      <c r="H1164" s="49"/>
      <c r="I1164" s="1"/>
      <c r="J1164" s="50"/>
      <c r="K1164" s="1"/>
      <c r="L1164" s="1"/>
      <c r="M1164" s="1"/>
      <c r="N1164" s="57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</row>
  </sheetData>
  <sortState xmlns:xlrd2="http://schemas.microsoft.com/office/spreadsheetml/2017/richdata2" ref="A1:F1313">
    <sortCondition ref="F1:F1313"/>
  </sortState>
  <mergeCells count="1">
    <mergeCell ref="M3:N3"/>
  </mergeCells>
  <pageMargins left="0.7" right="0.7" top="0.75" bottom="0.75" header="0.3" footer="0.3"/>
  <pageSetup paperSize="9" orientation="portrait" horizontalDpi="4294967293" verticalDpi="0" r:id="rId1"/>
  <ignoredErrors>
    <ignoredError sqref="A63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outon 1">
              <controlPr defaultSize="0" print="0" autoFill="0" autoPict="0" macro="[0]!CouleurLC">
                <anchor moveWithCells="1" sizeWithCells="1">
                  <from>
                    <xdr:col>15</xdr:col>
                    <xdr:colOff>142875</xdr:colOff>
                    <xdr:row>10</xdr:row>
                    <xdr:rowOff>190500</xdr:rowOff>
                  </from>
                  <to>
                    <xdr:col>16</xdr:col>
                    <xdr:colOff>152400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I16"/>
  <sheetViews>
    <sheetView workbookViewId="0">
      <selection activeCell="H21" sqref="H21"/>
    </sheetView>
  </sheetViews>
  <sheetFormatPr baseColWidth="10" defaultRowHeight="15"/>
  <sheetData>
    <row r="1" spans="1:9">
      <c r="A1">
        <v>2</v>
      </c>
    </row>
    <row r="2" spans="1:9">
      <c r="E2" t="s">
        <v>187</v>
      </c>
      <c r="F2">
        <f>+H12</f>
        <v>2442690</v>
      </c>
      <c r="H2">
        <v>2450426</v>
      </c>
      <c r="I2">
        <v>2445242</v>
      </c>
    </row>
    <row r="3" spans="1:9">
      <c r="A3">
        <v>1</v>
      </c>
      <c r="B3" t="s">
        <v>1696</v>
      </c>
      <c r="E3" t="s">
        <v>1728</v>
      </c>
      <c r="F3">
        <f>+I12</f>
        <v>853.8</v>
      </c>
      <c r="H3">
        <v>853.8</v>
      </c>
      <c r="I3">
        <v>855.3</v>
      </c>
    </row>
    <row r="4" spans="1:9">
      <c r="A4">
        <v>2</v>
      </c>
      <c r="B4" t="s">
        <v>1697</v>
      </c>
    </row>
    <row r="5" spans="1:9">
      <c r="A5">
        <v>3</v>
      </c>
      <c r="B5" t="s">
        <v>1698</v>
      </c>
    </row>
    <row r="6" spans="1:9">
      <c r="A6">
        <v>4</v>
      </c>
      <c r="B6" t="s">
        <v>1699</v>
      </c>
    </row>
    <row r="11" spans="1:9">
      <c r="G11" t="s">
        <v>1826</v>
      </c>
      <c r="H11">
        <v>2450426</v>
      </c>
      <c r="I11">
        <v>853.8</v>
      </c>
    </row>
    <row r="12" spans="1:9">
      <c r="G12" s="101" t="s">
        <v>1827</v>
      </c>
      <c r="H12" s="101">
        <v>2442690</v>
      </c>
      <c r="I12" s="101">
        <v>853.8</v>
      </c>
    </row>
    <row r="13" spans="1:9">
      <c r="G13" t="s">
        <v>1903</v>
      </c>
      <c r="H13">
        <v>2442687</v>
      </c>
      <c r="I13">
        <v>855.6</v>
      </c>
    </row>
    <row r="14" spans="1:9">
      <c r="G14" t="s">
        <v>1904</v>
      </c>
      <c r="H14">
        <v>2444396</v>
      </c>
      <c r="I14">
        <v>855.25</v>
      </c>
    </row>
    <row r="15" spans="1:9">
      <c r="G15" t="s">
        <v>1905</v>
      </c>
      <c r="H15">
        <v>2445242</v>
      </c>
      <c r="I15">
        <v>855.3</v>
      </c>
    </row>
    <row r="16" spans="1:9">
      <c r="G16" t="s">
        <v>1918</v>
      </c>
      <c r="H16">
        <v>2456512</v>
      </c>
      <c r="I16">
        <v>853.8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63936-65E3-437D-897C-0A8939F79D08}">
  <sheetPr codeName="Feuil9"/>
  <dimension ref="A1:C1167"/>
  <sheetViews>
    <sheetView topLeftCell="A484" workbookViewId="0">
      <selection activeCell="E564" sqref="E564"/>
    </sheetView>
  </sheetViews>
  <sheetFormatPr baseColWidth="10" defaultRowHeight="15"/>
  <cols>
    <col min="1" max="1" width="13.5703125" bestFit="1" customWidth="1"/>
    <col min="2" max="2" width="12" bestFit="1" customWidth="1"/>
    <col min="3" max="3" width="7.5703125" bestFit="1" customWidth="1"/>
  </cols>
  <sheetData>
    <row r="1" spans="1:3">
      <c r="A1" s="1">
        <v>2452254.2610999998</v>
      </c>
      <c r="B1" s="1" t="s">
        <v>1251</v>
      </c>
      <c r="C1" s="1">
        <v>11.05</v>
      </c>
    </row>
    <row r="2" spans="1:3">
      <c r="A2" s="1">
        <v>2452264.3621</v>
      </c>
      <c r="B2" s="1" t="s">
        <v>1252</v>
      </c>
      <c r="C2" s="1">
        <v>10.61</v>
      </c>
    </row>
    <row r="3" spans="1:3">
      <c r="A3" s="1">
        <v>2452513.7000000002</v>
      </c>
      <c r="B3" s="1" t="s">
        <v>1253</v>
      </c>
      <c r="C3" s="1">
        <v>11.2</v>
      </c>
    </row>
    <row r="4" spans="1:3">
      <c r="A4" s="1">
        <v>2452824</v>
      </c>
      <c r="B4" s="1" t="s">
        <v>1254</v>
      </c>
      <c r="C4" s="1">
        <v>11</v>
      </c>
    </row>
    <row r="5" spans="1:3">
      <c r="A5" s="1">
        <v>2452855.9</v>
      </c>
      <c r="B5" s="1" t="s">
        <v>1255</v>
      </c>
      <c r="C5" s="1">
        <v>11.5</v>
      </c>
    </row>
    <row r="6" spans="1:3">
      <c r="A6" s="1">
        <v>2452898.7000000002</v>
      </c>
      <c r="B6" s="1" t="s">
        <v>1256</v>
      </c>
      <c r="C6" s="1">
        <v>11.3</v>
      </c>
    </row>
    <row r="7" spans="1:3">
      <c r="A7" s="1">
        <v>2452914.7000000002</v>
      </c>
      <c r="B7" s="1" t="s">
        <v>1257</v>
      </c>
      <c r="C7" s="1">
        <v>11.3</v>
      </c>
    </row>
    <row r="8" spans="1:3">
      <c r="A8" s="1">
        <v>2452936.7000000002</v>
      </c>
      <c r="B8" s="1" t="s">
        <v>1258</v>
      </c>
      <c r="C8" s="1">
        <v>11.1</v>
      </c>
    </row>
    <row r="9" spans="1:3">
      <c r="A9" s="1">
        <v>2453237.4319000002</v>
      </c>
      <c r="B9" s="1" t="s">
        <v>1259</v>
      </c>
      <c r="C9" s="1">
        <v>10.685</v>
      </c>
    </row>
    <row r="10" spans="1:3">
      <c r="A10" s="1">
        <v>2453303.2686999999</v>
      </c>
      <c r="B10" s="1" t="s">
        <v>976</v>
      </c>
      <c r="C10" s="1">
        <v>10.975</v>
      </c>
    </row>
    <row r="11" spans="1:3">
      <c r="A11" s="1">
        <v>2453329.5219000001</v>
      </c>
      <c r="B11" s="1" t="s">
        <v>1260</v>
      </c>
      <c r="C11" s="1">
        <v>10.87</v>
      </c>
    </row>
    <row r="12" spans="1:3">
      <c r="A12" s="1">
        <v>2453487.8968400001</v>
      </c>
      <c r="B12" s="1" t="s">
        <v>1261</v>
      </c>
      <c r="C12" s="1">
        <v>10.795999999999999</v>
      </c>
    </row>
    <row r="13" spans="1:3">
      <c r="A13" s="1">
        <v>2453496.85947</v>
      </c>
      <c r="B13" s="1" t="s">
        <v>1262</v>
      </c>
      <c r="C13" s="1">
        <v>10.72</v>
      </c>
    </row>
    <row r="14" spans="1:3">
      <c r="A14" s="1">
        <v>2453503.8893599999</v>
      </c>
      <c r="B14" s="1" t="s">
        <v>1263</v>
      </c>
      <c r="C14" s="1">
        <v>10.771000000000001</v>
      </c>
    </row>
    <row r="15" spans="1:3">
      <c r="A15" s="1">
        <v>2453510.8066699998</v>
      </c>
      <c r="B15" s="1" t="s">
        <v>1264</v>
      </c>
      <c r="C15" s="1">
        <v>10.836333</v>
      </c>
    </row>
    <row r="16" spans="1:3">
      <c r="A16" s="1">
        <v>2453512.5007699998</v>
      </c>
      <c r="B16" s="1" t="s">
        <v>1265</v>
      </c>
      <c r="C16" s="1">
        <v>10.842333</v>
      </c>
    </row>
    <row r="17" spans="1:3">
      <c r="A17" s="1">
        <v>2453521.3789300001</v>
      </c>
      <c r="B17" s="1" t="s">
        <v>1266</v>
      </c>
      <c r="C17" s="1">
        <v>10.86</v>
      </c>
    </row>
    <row r="18" spans="1:3">
      <c r="A18" s="1">
        <v>2453527.3022099999</v>
      </c>
      <c r="B18" s="1" t="s">
        <v>1267</v>
      </c>
      <c r="C18" s="1">
        <v>10.8545</v>
      </c>
    </row>
    <row r="19" spans="1:3">
      <c r="A19" s="1">
        <v>2453534.8775399998</v>
      </c>
      <c r="B19" s="1" t="s">
        <v>1268</v>
      </c>
      <c r="C19" s="1">
        <v>10.856999999999999</v>
      </c>
    </row>
    <row r="20" spans="1:3">
      <c r="A20" s="1">
        <v>2453536.7324399999</v>
      </c>
      <c r="B20" s="1" t="s">
        <v>1269</v>
      </c>
      <c r="C20" s="1">
        <v>10.843999999999999</v>
      </c>
    </row>
    <row r="21" spans="1:3">
      <c r="A21" s="1">
        <v>2453539.7226399998</v>
      </c>
      <c r="B21" s="1" t="s">
        <v>1270</v>
      </c>
      <c r="C21" s="1">
        <v>10.874000000000001</v>
      </c>
    </row>
    <row r="22" spans="1:3">
      <c r="A22" s="1">
        <v>2453562.8826000001</v>
      </c>
      <c r="B22" s="1" t="s">
        <v>1271</v>
      </c>
      <c r="C22" s="1">
        <v>11.1</v>
      </c>
    </row>
    <row r="23" spans="1:3">
      <c r="A23" s="1">
        <v>2453570.9446999999</v>
      </c>
      <c r="B23" s="1" t="s">
        <v>1272</v>
      </c>
      <c r="C23" s="1">
        <v>11.1</v>
      </c>
    </row>
    <row r="24" spans="1:3">
      <c r="A24" s="1">
        <v>2453582.943</v>
      </c>
      <c r="B24" s="1" t="s">
        <v>1273</v>
      </c>
      <c r="C24" s="1">
        <v>11.1</v>
      </c>
    </row>
    <row r="25" spans="1:3">
      <c r="A25" s="1">
        <v>2453625.8365000002</v>
      </c>
      <c r="B25" s="1" t="s">
        <v>1274</v>
      </c>
      <c r="C25" s="1">
        <v>11.3</v>
      </c>
    </row>
    <row r="26" spans="1:3">
      <c r="A26" s="1">
        <v>2453631.2572499998</v>
      </c>
      <c r="B26" s="1" t="s">
        <v>1275</v>
      </c>
      <c r="C26" s="1">
        <v>11.1</v>
      </c>
    </row>
    <row r="27" spans="1:3">
      <c r="A27" s="1">
        <v>2453651.32815</v>
      </c>
      <c r="B27" s="1" t="s">
        <v>1276</v>
      </c>
      <c r="C27" s="1">
        <v>10.984999999999999</v>
      </c>
    </row>
    <row r="28" spans="1:3">
      <c r="A28" s="1">
        <v>2453655.7790000001</v>
      </c>
      <c r="B28" s="1" t="s">
        <v>1277</v>
      </c>
      <c r="C28" s="1">
        <v>11.1</v>
      </c>
    </row>
    <row r="29" spans="1:3">
      <c r="A29" s="1">
        <v>2453671.7250999999</v>
      </c>
      <c r="B29" s="1" t="s">
        <v>1278</v>
      </c>
      <c r="C29" s="1">
        <v>11.1</v>
      </c>
    </row>
    <row r="30" spans="1:3">
      <c r="A30" s="1">
        <v>2453853.8390000002</v>
      </c>
      <c r="B30" s="1" t="s">
        <v>1279</v>
      </c>
      <c r="C30" s="1">
        <v>11.4</v>
      </c>
    </row>
    <row r="31" spans="1:3">
      <c r="A31" s="1">
        <v>2453909.4861099999</v>
      </c>
      <c r="B31" s="1" t="s">
        <v>1280</v>
      </c>
      <c r="C31" s="1">
        <v>10.74</v>
      </c>
    </row>
    <row r="32" spans="1:3">
      <c r="A32" s="1">
        <v>2454008.7000000002</v>
      </c>
      <c r="B32" s="1" t="s">
        <v>1281</v>
      </c>
      <c r="C32" s="1">
        <v>11.2</v>
      </c>
    </row>
    <row r="33" spans="1:3">
      <c r="A33" s="1">
        <v>2454010.7895999998</v>
      </c>
      <c r="B33" s="1" t="s">
        <v>1282</v>
      </c>
      <c r="C33" s="1">
        <v>10.7</v>
      </c>
    </row>
    <row r="34" spans="1:3">
      <c r="A34" s="1">
        <v>2454317.6671199999</v>
      </c>
      <c r="B34" s="1" t="s">
        <v>1283</v>
      </c>
      <c r="C34" s="1">
        <v>10.882</v>
      </c>
    </row>
    <row r="35" spans="1:3">
      <c r="A35" s="1">
        <v>2454321.74407</v>
      </c>
      <c r="B35" s="1" t="s">
        <v>1284</v>
      </c>
      <c r="C35" s="1">
        <v>10.885999999999999</v>
      </c>
    </row>
    <row r="36" spans="1:3">
      <c r="A36" s="1">
        <v>2454324.64628</v>
      </c>
      <c r="B36" s="1" t="s">
        <v>1285</v>
      </c>
      <c r="C36" s="1">
        <v>10.866</v>
      </c>
    </row>
    <row r="37" spans="1:3">
      <c r="A37" s="1">
        <v>2454328.7884900002</v>
      </c>
      <c r="B37" s="1" t="s">
        <v>1286</v>
      </c>
      <c r="C37" s="1">
        <v>10.8725</v>
      </c>
    </row>
    <row r="38" spans="1:3">
      <c r="A38" s="1">
        <v>2454332.7689100001</v>
      </c>
      <c r="B38" s="1" t="s">
        <v>1287</v>
      </c>
      <c r="C38" s="1">
        <v>10.858000000000001</v>
      </c>
    </row>
    <row r="39" spans="1:3">
      <c r="A39" s="1">
        <v>2454356.8683000002</v>
      </c>
      <c r="B39" s="1" t="s">
        <v>1288</v>
      </c>
      <c r="C39" s="1">
        <v>11</v>
      </c>
    </row>
    <row r="40" spans="1:3">
      <c r="A40" s="1">
        <v>2454370.8245000001</v>
      </c>
      <c r="B40" s="1" t="s">
        <v>1289</v>
      </c>
      <c r="C40" s="1">
        <v>11</v>
      </c>
    </row>
    <row r="41" spans="1:3">
      <c r="A41" s="1">
        <v>2454390.7727000001</v>
      </c>
      <c r="B41" s="1" t="s">
        <v>1290</v>
      </c>
      <c r="C41" s="1">
        <v>11</v>
      </c>
    </row>
    <row r="42" spans="1:3">
      <c r="A42" s="1">
        <v>2454401.7429999998</v>
      </c>
      <c r="B42" s="1" t="s">
        <v>1291</v>
      </c>
      <c r="C42" s="1">
        <v>11.1</v>
      </c>
    </row>
    <row r="43" spans="1:3">
      <c r="A43" s="1">
        <v>2454526.0055300002</v>
      </c>
      <c r="B43" s="1" t="s">
        <v>1292</v>
      </c>
      <c r="C43" s="1">
        <v>11.2</v>
      </c>
    </row>
    <row r="44" spans="1:3">
      <c r="A44" s="1">
        <v>2454652.4986100001</v>
      </c>
      <c r="B44" s="1" t="s">
        <v>1059</v>
      </c>
      <c r="C44" s="1">
        <v>11.01</v>
      </c>
    </row>
    <row r="45" spans="1:3">
      <c r="A45" s="1">
        <v>2454666.4201400001</v>
      </c>
      <c r="B45" s="1" t="s">
        <v>1293</v>
      </c>
      <c r="C45" s="1">
        <v>11.05</v>
      </c>
    </row>
    <row r="46" spans="1:3">
      <c r="A46" s="1">
        <v>2454677.4340300001</v>
      </c>
      <c r="B46" s="1" t="s">
        <v>1294</v>
      </c>
      <c r="C46" s="1">
        <v>10.99</v>
      </c>
    </row>
    <row r="47" spans="1:3">
      <c r="A47" s="1">
        <v>2454704.4700000002</v>
      </c>
      <c r="B47" s="1" t="s">
        <v>1295</v>
      </c>
      <c r="C47" s="1">
        <v>10</v>
      </c>
    </row>
    <row r="48" spans="1:3">
      <c r="A48" s="1">
        <v>2454705.48</v>
      </c>
      <c r="B48" s="1" t="s">
        <v>1296</v>
      </c>
      <c r="C48" s="1">
        <v>9.9</v>
      </c>
    </row>
    <row r="49" spans="1:3">
      <c r="A49" s="1">
        <v>2454709.5499999998</v>
      </c>
      <c r="B49" s="1" t="s">
        <v>1297</v>
      </c>
      <c r="C49" s="1">
        <v>9.8000000000000007</v>
      </c>
    </row>
    <row r="50" spans="1:3">
      <c r="A50" s="1">
        <v>2454710.5141599998</v>
      </c>
      <c r="B50" s="1" t="s">
        <v>1298</v>
      </c>
      <c r="C50" s="1">
        <v>9.9199129999999993</v>
      </c>
    </row>
    <row r="51" spans="1:3">
      <c r="A51" s="1">
        <v>2454711.3267199998</v>
      </c>
      <c r="B51" s="1" t="s">
        <v>1298</v>
      </c>
      <c r="C51" s="1">
        <v>9.6851109999999991</v>
      </c>
    </row>
    <row r="52" spans="1:3">
      <c r="A52" s="1">
        <v>2454712.27819</v>
      </c>
      <c r="B52" s="1" t="s">
        <v>1299</v>
      </c>
      <c r="C52" s="1">
        <v>9.6965020000000006</v>
      </c>
    </row>
    <row r="53" spans="1:3">
      <c r="A53" s="1">
        <v>2454713.5417800001</v>
      </c>
      <c r="B53" s="1" t="s">
        <v>1063</v>
      </c>
      <c r="C53" s="1">
        <v>9.6249939999999992</v>
      </c>
    </row>
    <row r="54" spans="1:3">
      <c r="A54" s="1">
        <v>2454714.3431899999</v>
      </c>
      <c r="B54" s="1" t="s">
        <v>1063</v>
      </c>
      <c r="C54" s="1">
        <v>9.6805269999999997</v>
      </c>
    </row>
    <row r="55" spans="1:3">
      <c r="A55" s="1">
        <v>2454715.6443500002</v>
      </c>
      <c r="B55" s="1" t="s">
        <v>1300</v>
      </c>
      <c r="C55" s="1">
        <v>9.6053289999999993</v>
      </c>
    </row>
    <row r="56" spans="1:3">
      <c r="A56" s="1">
        <v>2454716.7550900001</v>
      </c>
      <c r="B56" s="1" t="s">
        <v>1301</v>
      </c>
      <c r="C56" s="1">
        <v>9.5685000000000002</v>
      </c>
    </row>
    <row r="57" spans="1:3">
      <c r="A57" s="1">
        <v>2454718.37372</v>
      </c>
      <c r="B57" s="1" t="s">
        <v>1302</v>
      </c>
      <c r="C57" s="1">
        <v>9.6180000000000003</v>
      </c>
    </row>
    <row r="58" spans="1:3">
      <c r="A58" s="1">
        <v>2454719.3183200001</v>
      </c>
      <c r="B58" s="1" t="s">
        <v>1303</v>
      </c>
      <c r="C58" s="1">
        <v>9.8718310000000002</v>
      </c>
    </row>
    <row r="59" spans="1:3">
      <c r="A59" s="1">
        <v>2454719.84614</v>
      </c>
      <c r="B59" s="1" t="s">
        <v>1304</v>
      </c>
      <c r="C59" s="1">
        <v>9.6732619999999994</v>
      </c>
    </row>
    <row r="60" spans="1:3">
      <c r="A60" s="1">
        <v>2454721.6959199999</v>
      </c>
      <c r="B60" s="1" t="s">
        <v>1305</v>
      </c>
      <c r="C60" s="1">
        <v>9.5482899999999997</v>
      </c>
    </row>
    <row r="61" spans="1:3">
      <c r="A61" s="1">
        <v>2454723.6776800002</v>
      </c>
      <c r="B61" s="1" t="s">
        <v>1306</v>
      </c>
      <c r="C61" s="1">
        <v>9.5175999999999998</v>
      </c>
    </row>
    <row r="62" spans="1:3">
      <c r="A62" s="1">
        <v>2454724.4005900002</v>
      </c>
      <c r="B62" s="1" t="s">
        <v>1306</v>
      </c>
      <c r="C62" s="1">
        <v>9.5618569999999998</v>
      </c>
    </row>
    <row r="63" spans="1:3">
      <c r="A63" s="1">
        <v>2454725.6848800001</v>
      </c>
      <c r="B63" s="1" t="s">
        <v>1307</v>
      </c>
      <c r="C63" s="1">
        <v>9.5804620000000007</v>
      </c>
    </row>
    <row r="64" spans="1:3">
      <c r="A64" s="1">
        <v>2454726.8018899998</v>
      </c>
      <c r="B64" s="1" t="s">
        <v>1308</v>
      </c>
      <c r="C64" s="1">
        <v>9.5381429999999998</v>
      </c>
    </row>
    <row r="65" spans="1:3">
      <c r="A65" s="1">
        <v>2454727.7646499998</v>
      </c>
      <c r="B65" s="1" t="s">
        <v>1309</v>
      </c>
      <c r="C65" s="1">
        <v>9.5375619999999994</v>
      </c>
    </row>
    <row r="66" spans="1:3">
      <c r="A66" s="1">
        <v>2454728.8686600002</v>
      </c>
      <c r="B66" s="1" t="s">
        <v>1310</v>
      </c>
      <c r="C66" s="1">
        <v>9.5631199999999996</v>
      </c>
    </row>
    <row r="67" spans="1:3">
      <c r="A67" s="1">
        <v>2454729.7244600002</v>
      </c>
      <c r="B67" s="1" t="s">
        <v>1311</v>
      </c>
      <c r="C67" s="1">
        <v>9.5613159999999997</v>
      </c>
    </row>
    <row r="68" spans="1:3">
      <c r="A68" s="1">
        <v>2454730.88118</v>
      </c>
      <c r="B68" s="1" t="s">
        <v>1312</v>
      </c>
      <c r="C68" s="1">
        <v>9.6277000000000008</v>
      </c>
    </row>
    <row r="69" spans="1:3">
      <c r="A69" s="1">
        <v>2454731.94777</v>
      </c>
      <c r="B69" s="1" t="s">
        <v>1064</v>
      </c>
      <c r="C69" s="1">
        <v>9.5438430000000007</v>
      </c>
    </row>
    <row r="70" spans="1:3">
      <c r="A70" s="1">
        <v>2454733.0084099998</v>
      </c>
      <c r="B70" s="1" t="s">
        <v>1313</v>
      </c>
      <c r="C70" s="1">
        <v>9.5688499999999994</v>
      </c>
    </row>
    <row r="71" spans="1:3">
      <c r="A71" s="1">
        <v>2454734.2957000001</v>
      </c>
      <c r="B71" s="1" t="s">
        <v>1314</v>
      </c>
      <c r="C71" s="1">
        <v>9.5765779999999996</v>
      </c>
    </row>
    <row r="72" spans="1:3">
      <c r="A72" s="1">
        <v>2454734.9011499998</v>
      </c>
      <c r="B72" s="1" t="s">
        <v>1315</v>
      </c>
      <c r="C72" s="1">
        <v>9.5406049999999993</v>
      </c>
    </row>
    <row r="73" spans="1:3">
      <c r="A73" s="1">
        <v>2454735.74046</v>
      </c>
      <c r="B73" s="1" t="s">
        <v>1316</v>
      </c>
      <c r="C73" s="1">
        <v>9.5505709999999997</v>
      </c>
    </row>
    <row r="74" spans="1:3">
      <c r="A74" s="1">
        <v>2454737.3801500001</v>
      </c>
      <c r="B74" s="1" t="s">
        <v>1317</v>
      </c>
      <c r="C74" s="1">
        <v>9.5902499999999993</v>
      </c>
    </row>
    <row r="75" spans="1:3">
      <c r="A75" s="1">
        <v>2454738.6863199999</v>
      </c>
      <c r="B75" s="1" t="s">
        <v>1318</v>
      </c>
      <c r="C75" s="1">
        <v>9.5050910000000002</v>
      </c>
    </row>
    <row r="76" spans="1:3">
      <c r="A76" s="1">
        <v>2454739.8050299999</v>
      </c>
      <c r="B76" s="1" t="s">
        <v>1319</v>
      </c>
      <c r="C76" s="1">
        <v>9.5271000000000008</v>
      </c>
    </row>
    <row r="77" spans="1:3">
      <c r="A77" s="1">
        <v>2454741.2928300002</v>
      </c>
      <c r="B77" s="1" t="s">
        <v>1320</v>
      </c>
      <c r="C77" s="1">
        <v>9.7756030000000003</v>
      </c>
    </row>
    <row r="78" spans="1:3">
      <c r="A78" s="1">
        <v>2454742.3740300001</v>
      </c>
      <c r="B78" s="1" t="s">
        <v>1321</v>
      </c>
      <c r="C78" s="1">
        <v>9.5265000000000004</v>
      </c>
    </row>
    <row r="79" spans="1:3">
      <c r="A79" s="1">
        <v>2454742.7948699999</v>
      </c>
      <c r="B79" s="1" t="s">
        <v>1322</v>
      </c>
      <c r="C79" s="1">
        <v>9.521217</v>
      </c>
    </row>
    <row r="80" spans="1:3">
      <c r="A80" s="1">
        <v>2454745.2569900001</v>
      </c>
      <c r="B80" s="1" t="s">
        <v>1065</v>
      </c>
      <c r="C80" s="1">
        <v>9.8710000000000004</v>
      </c>
    </row>
    <row r="81" spans="1:3">
      <c r="A81" s="1">
        <v>2454745.9792900002</v>
      </c>
      <c r="B81" s="1" t="s">
        <v>1323</v>
      </c>
      <c r="C81" s="1">
        <v>9.5558999999999994</v>
      </c>
    </row>
    <row r="82" spans="1:3">
      <c r="A82" s="1">
        <v>2454747.1719200001</v>
      </c>
      <c r="B82" s="1" t="s">
        <v>1324</v>
      </c>
      <c r="C82" s="1">
        <v>9.5856919999999999</v>
      </c>
    </row>
    <row r="83" spans="1:3">
      <c r="A83" s="1">
        <v>2454748.3585000001</v>
      </c>
      <c r="B83" s="1" t="s">
        <v>1325</v>
      </c>
      <c r="C83" s="1">
        <v>9.5806909999999998</v>
      </c>
    </row>
    <row r="84" spans="1:3">
      <c r="A84" s="1">
        <v>2454749.2856600001</v>
      </c>
      <c r="B84" s="1" t="s">
        <v>1326</v>
      </c>
      <c r="C84" s="1">
        <v>9.6164670000000001</v>
      </c>
    </row>
    <row r="85" spans="1:3">
      <c r="A85" s="1">
        <v>2454750.53945</v>
      </c>
      <c r="B85" s="1" t="s">
        <v>1327</v>
      </c>
      <c r="C85" s="1">
        <v>9.5639780000000005</v>
      </c>
    </row>
    <row r="86" spans="1:3">
      <c r="A86" s="1">
        <v>2454751.5209599999</v>
      </c>
      <c r="B86" s="1" t="s">
        <v>1328</v>
      </c>
      <c r="C86" s="1">
        <v>9.5694320000000008</v>
      </c>
    </row>
    <row r="87" spans="1:3">
      <c r="A87" s="1">
        <v>2454752.72848</v>
      </c>
      <c r="B87" s="1" t="s">
        <v>1329</v>
      </c>
      <c r="C87" s="1">
        <v>9.6039999999999992</v>
      </c>
    </row>
    <row r="88" spans="1:3">
      <c r="A88" s="1">
        <v>2454753.6592899999</v>
      </c>
      <c r="B88" s="1" t="s">
        <v>1330</v>
      </c>
      <c r="C88" s="1">
        <v>9.5256170000000004</v>
      </c>
    </row>
    <row r="89" spans="1:3">
      <c r="A89" s="1">
        <v>2454754.6913600001</v>
      </c>
      <c r="B89" s="1" t="s">
        <v>1331</v>
      </c>
      <c r="C89" s="1">
        <v>9.5378889999999998</v>
      </c>
    </row>
    <row r="90" spans="1:3">
      <c r="A90" s="1">
        <v>2454755.7795099998</v>
      </c>
      <c r="B90" s="1" t="s">
        <v>1332</v>
      </c>
      <c r="C90" s="1">
        <v>9.5167999999999999</v>
      </c>
    </row>
    <row r="91" spans="1:3">
      <c r="A91" s="1">
        <v>2454756.8024499998</v>
      </c>
      <c r="B91" s="1" t="s">
        <v>1333</v>
      </c>
      <c r="C91" s="1">
        <v>9.5585559999999994</v>
      </c>
    </row>
    <row r="92" spans="1:3">
      <c r="A92" s="1">
        <v>2454757.69294</v>
      </c>
      <c r="B92" s="1" t="s">
        <v>1334</v>
      </c>
      <c r="C92" s="1">
        <v>9.5676469999999991</v>
      </c>
    </row>
    <row r="93" spans="1:3">
      <c r="A93" s="1">
        <v>2454758.6930399998</v>
      </c>
      <c r="B93" s="1" t="s">
        <v>1335</v>
      </c>
      <c r="C93" s="1">
        <v>9.5367230000000003</v>
      </c>
    </row>
    <row r="94" spans="1:3">
      <c r="A94" s="1">
        <v>2454760.2601000001</v>
      </c>
      <c r="B94" s="1" t="s">
        <v>1336</v>
      </c>
      <c r="C94" s="1">
        <v>9.5536670000000008</v>
      </c>
    </row>
    <row r="95" spans="1:3">
      <c r="A95" s="1">
        <v>2454760.95132</v>
      </c>
      <c r="B95" s="1" t="s">
        <v>1337</v>
      </c>
      <c r="C95" s="1">
        <v>9.5599000000000007</v>
      </c>
    </row>
    <row r="96" spans="1:3">
      <c r="A96" s="1">
        <v>2454761.93518</v>
      </c>
      <c r="B96" s="1" t="s">
        <v>1066</v>
      </c>
      <c r="C96" s="1">
        <v>9.576727</v>
      </c>
    </row>
    <row r="97" spans="1:3">
      <c r="A97" s="1">
        <v>2454763.0663999999</v>
      </c>
      <c r="B97" s="1" t="s">
        <v>1338</v>
      </c>
      <c r="C97" s="1">
        <v>9.5719999999999992</v>
      </c>
    </row>
    <row r="98" spans="1:3">
      <c r="A98" s="1">
        <v>2454763.8426000001</v>
      </c>
      <c r="B98" s="1" t="s">
        <v>1339</v>
      </c>
      <c r="C98" s="1">
        <v>9.5670000000000002</v>
      </c>
    </row>
    <row r="99" spans="1:3">
      <c r="A99" s="1">
        <v>2454765.6192899998</v>
      </c>
      <c r="B99" s="1" t="s">
        <v>1340</v>
      </c>
      <c r="C99" s="1">
        <v>9.495571</v>
      </c>
    </row>
    <row r="100" spans="1:3">
      <c r="A100" s="1">
        <v>2454766.6239999998</v>
      </c>
      <c r="B100" s="1" t="s">
        <v>1341</v>
      </c>
      <c r="C100" s="1">
        <v>9.6164290000000001</v>
      </c>
    </row>
    <row r="101" spans="1:3">
      <c r="A101" s="1">
        <v>2454767.9370800001</v>
      </c>
      <c r="B101" s="1" t="s">
        <v>1342</v>
      </c>
      <c r="C101" s="1">
        <v>9.5315560000000001</v>
      </c>
    </row>
    <row r="102" spans="1:3">
      <c r="A102" s="1">
        <v>2454768.9533799998</v>
      </c>
      <c r="B102" s="1" t="s">
        <v>1343</v>
      </c>
      <c r="C102" s="1">
        <v>9.584111</v>
      </c>
    </row>
    <row r="103" spans="1:3">
      <c r="A103" s="1">
        <v>2454769.73599</v>
      </c>
      <c r="B103" s="1" t="s">
        <v>1344</v>
      </c>
      <c r="C103" s="1">
        <v>9.7467109999999995</v>
      </c>
    </row>
    <row r="104" spans="1:3">
      <c r="A104" s="1">
        <v>2454770.9913599999</v>
      </c>
      <c r="B104" s="1" t="s">
        <v>1345</v>
      </c>
      <c r="C104" s="1">
        <v>9.6823750000000004</v>
      </c>
    </row>
    <row r="105" spans="1:3">
      <c r="A105" s="1">
        <v>2454772.1942599998</v>
      </c>
      <c r="B105" s="1" t="s">
        <v>1346</v>
      </c>
      <c r="C105" s="1">
        <v>9.6022999999999996</v>
      </c>
    </row>
    <row r="106" spans="1:3">
      <c r="A106" s="1">
        <v>2454773.27202</v>
      </c>
      <c r="B106" s="1" t="s">
        <v>1347</v>
      </c>
      <c r="C106" s="1">
        <v>9.5814439999999994</v>
      </c>
    </row>
    <row r="107" spans="1:3">
      <c r="A107" s="1">
        <v>2454774.3796199998</v>
      </c>
      <c r="B107" s="1" t="s">
        <v>1348</v>
      </c>
      <c r="C107" s="1">
        <v>9.6318889999999993</v>
      </c>
    </row>
    <row r="108" spans="1:3">
      <c r="A108" s="1">
        <v>2454774.7036000001</v>
      </c>
      <c r="B108" s="1" t="s">
        <v>1349</v>
      </c>
      <c r="C108" s="1">
        <v>9.6</v>
      </c>
    </row>
    <row r="109" spans="1:3">
      <c r="A109" s="1">
        <v>2454777.7649300001</v>
      </c>
      <c r="B109" s="1" t="s">
        <v>1350</v>
      </c>
      <c r="C109" s="1">
        <v>9.5577140000000007</v>
      </c>
    </row>
    <row r="110" spans="1:3">
      <c r="A110" s="1">
        <v>2454778.9096599999</v>
      </c>
      <c r="B110" s="1" t="s">
        <v>1351</v>
      </c>
      <c r="C110" s="1">
        <v>9.5677140000000005</v>
      </c>
    </row>
    <row r="111" spans="1:3">
      <c r="A111" s="1">
        <v>2454779.6591599998</v>
      </c>
      <c r="B111" s="1" t="s">
        <v>1352</v>
      </c>
      <c r="C111" s="1">
        <v>9.5867500000000003</v>
      </c>
    </row>
    <row r="112" spans="1:3">
      <c r="A112" s="1">
        <v>2454781.7829700001</v>
      </c>
      <c r="B112" s="1" t="s">
        <v>1353</v>
      </c>
      <c r="C112" s="1">
        <v>9.6446670000000001</v>
      </c>
    </row>
    <row r="113" spans="1:3">
      <c r="A113" s="1">
        <v>2454782.7843499999</v>
      </c>
      <c r="B113" s="1" t="s">
        <v>1354</v>
      </c>
      <c r="C113" s="1">
        <v>9.6180000000000003</v>
      </c>
    </row>
    <row r="114" spans="1:3">
      <c r="A114" s="1">
        <v>2454783.80131</v>
      </c>
      <c r="B114" s="1" t="s">
        <v>1355</v>
      </c>
      <c r="C114" s="1">
        <v>9.5739999999999998</v>
      </c>
    </row>
    <row r="115" spans="1:3">
      <c r="A115" s="1">
        <v>2454784.9622300002</v>
      </c>
      <c r="B115" s="1" t="s">
        <v>1356</v>
      </c>
      <c r="C115" s="1">
        <v>9.5954999999999995</v>
      </c>
    </row>
    <row r="116" spans="1:3">
      <c r="A116" s="1">
        <v>2454785.9685900002</v>
      </c>
      <c r="B116" s="1" t="s">
        <v>1357</v>
      </c>
      <c r="C116" s="1">
        <v>9.6084999999999994</v>
      </c>
    </row>
    <row r="117" spans="1:3">
      <c r="A117" s="1">
        <v>2454787.1217700001</v>
      </c>
      <c r="B117" s="1" t="s">
        <v>1358</v>
      </c>
      <c r="C117" s="1">
        <v>9.6001670000000008</v>
      </c>
    </row>
    <row r="118" spans="1:3">
      <c r="A118" s="1">
        <v>2454788.2256700001</v>
      </c>
      <c r="B118" s="1" t="s">
        <v>1359</v>
      </c>
      <c r="C118" s="1">
        <v>9.6310000000000002</v>
      </c>
    </row>
    <row r="119" spans="1:3">
      <c r="A119" s="1">
        <v>2454789.5432799999</v>
      </c>
      <c r="B119" s="1" t="s">
        <v>1360</v>
      </c>
      <c r="C119" s="1">
        <v>9.8804999999999996</v>
      </c>
    </row>
    <row r="120" spans="1:3">
      <c r="A120" s="1">
        <v>2454790.4275000002</v>
      </c>
      <c r="B120" s="1" t="s">
        <v>1360</v>
      </c>
      <c r="C120" s="1">
        <v>9.7776359999999993</v>
      </c>
    </row>
    <row r="121" spans="1:3">
      <c r="A121" s="1">
        <v>2454791.3532199999</v>
      </c>
      <c r="B121" s="1" t="s">
        <v>1361</v>
      </c>
      <c r="C121" s="1">
        <v>9.6745710000000003</v>
      </c>
    </row>
    <row r="122" spans="1:3">
      <c r="A122" s="1">
        <v>2454792.4609400001</v>
      </c>
      <c r="B122" s="1" t="s">
        <v>1068</v>
      </c>
      <c r="C122" s="1">
        <v>9.6775000000000002</v>
      </c>
    </row>
    <row r="123" spans="1:3">
      <c r="A123" s="1">
        <v>2454793.75532</v>
      </c>
      <c r="B123" s="1" t="s">
        <v>1362</v>
      </c>
      <c r="C123" s="1">
        <v>9.7448329999999999</v>
      </c>
    </row>
    <row r="124" spans="1:3">
      <c r="A124" s="1">
        <v>2454794.5962</v>
      </c>
      <c r="B124" s="1" t="s">
        <v>1363</v>
      </c>
      <c r="C124" s="1">
        <v>9.7409999999999997</v>
      </c>
    </row>
    <row r="125" spans="1:3">
      <c r="A125" s="1">
        <v>2454796.53621</v>
      </c>
      <c r="B125" s="1" t="s">
        <v>1364</v>
      </c>
      <c r="C125" s="1">
        <v>10.007199999999999</v>
      </c>
    </row>
    <row r="126" spans="1:3">
      <c r="A126" s="1">
        <v>2454799.8680799999</v>
      </c>
      <c r="B126" s="1" t="s">
        <v>1365</v>
      </c>
      <c r="C126" s="1">
        <v>9.8040000000000003</v>
      </c>
    </row>
    <row r="127" spans="1:3">
      <c r="A127" s="1">
        <v>2454800.7787199998</v>
      </c>
      <c r="B127" s="1" t="s">
        <v>1366</v>
      </c>
      <c r="C127" s="1">
        <v>9.7403329999999997</v>
      </c>
    </row>
    <row r="128" spans="1:3">
      <c r="A128" s="1">
        <v>2454801.9426899999</v>
      </c>
      <c r="B128" s="1" t="s">
        <v>1367</v>
      </c>
      <c r="C128" s="1">
        <v>9.702833</v>
      </c>
    </row>
    <row r="129" spans="1:3">
      <c r="A129" s="1">
        <v>2454802.6429699999</v>
      </c>
      <c r="B129" s="1" t="s">
        <v>1368</v>
      </c>
      <c r="C129" s="1">
        <v>9.7026669999999999</v>
      </c>
    </row>
    <row r="130" spans="1:3">
      <c r="A130" s="1">
        <v>2454804.6148999999</v>
      </c>
      <c r="B130" s="1" t="s">
        <v>1369</v>
      </c>
      <c r="C130" s="1">
        <v>9.6958000000000002</v>
      </c>
    </row>
    <row r="131" spans="1:3">
      <c r="A131" s="1">
        <v>2454806.6004900001</v>
      </c>
      <c r="B131" s="1" t="s">
        <v>1370</v>
      </c>
      <c r="C131" s="1">
        <v>9.6844999999999999</v>
      </c>
    </row>
    <row r="132" spans="1:3">
      <c r="A132" s="1">
        <v>2454807.6176200002</v>
      </c>
      <c r="B132" s="1" t="s">
        <v>1371</v>
      </c>
      <c r="C132" s="1">
        <v>9.7117500000000003</v>
      </c>
    </row>
    <row r="133" spans="1:3">
      <c r="A133" s="1">
        <v>2454809.41</v>
      </c>
      <c r="B133" s="1" t="s">
        <v>1372</v>
      </c>
      <c r="C133" s="1">
        <v>9.8000000000000007</v>
      </c>
    </row>
    <row r="134" spans="1:3">
      <c r="A134" s="1">
        <v>2454810.5867499998</v>
      </c>
      <c r="B134" s="1" t="s">
        <v>1373</v>
      </c>
      <c r="C134" s="1">
        <v>9.7336670000000005</v>
      </c>
    </row>
    <row r="135" spans="1:3">
      <c r="A135" s="1">
        <v>2454811.60219</v>
      </c>
      <c r="B135" s="1" t="s">
        <v>1374</v>
      </c>
      <c r="C135" s="1">
        <v>9.7164999999999999</v>
      </c>
    </row>
    <row r="136" spans="1:3">
      <c r="A136" s="1">
        <v>2454812.6038600001</v>
      </c>
      <c r="B136" s="1" t="s">
        <v>1375</v>
      </c>
      <c r="C136" s="1">
        <v>9.6842500000000005</v>
      </c>
    </row>
    <row r="137" spans="1:3">
      <c r="A137" s="1">
        <v>2454819.5590599999</v>
      </c>
      <c r="B137" s="1" t="s">
        <v>1376</v>
      </c>
      <c r="C137" s="1">
        <v>9.1999999999999993</v>
      </c>
    </row>
    <row r="138" spans="1:3">
      <c r="A138" s="1">
        <v>2454821.9015199998</v>
      </c>
      <c r="B138" s="1" t="s">
        <v>1377</v>
      </c>
      <c r="C138" s="1">
        <v>9.6763329999999996</v>
      </c>
    </row>
    <row r="139" spans="1:3">
      <c r="A139" s="1">
        <v>2454822.6123299999</v>
      </c>
      <c r="B139" s="1" t="s">
        <v>1070</v>
      </c>
      <c r="C139" s="1">
        <v>9.6419999999999995</v>
      </c>
    </row>
    <row r="140" spans="1:3">
      <c r="A140" s="1">
        <v>2454829.58855</v>
      </c>
      <c r="B140" s="1" t="s">
        <v>1378</v>
      </c>
      <c r="C140" s="1">
        <v>9.6443329999999996</v>
      </c>
    </row>
    <row r="141" spans="1:3">
      <c r="A141" s="1">
        <v>2454980.7451800001</v>
      </c>
      <c r="B141" s="1" t="s">
        <v>1379</v>
      </c>
      <c r="C141" s="1">
        <v>9.9760000000000009</v>
      </c>
    </row>
    <row r="142" spans="1:3">
      <c r="A142" s="1">
        <v>2454985.6437400002</v>
      </c>
      <c r="B142" s="1" t="s">
        <v>1380</v>
      </c>
      <c r="C142" s="1">
        <v>10.016</v>
      </c>
    </row>
    <row r="143" spans="1:3">
      <c r="A143" s="1">
        <v>2454987.69325</v>
      </c>
      <c r="B143" s="1" t="s">
        <v>1381</v>
      </c>
      <c r="C143" s="1">
        <v>9.9939999999999998</v>
      </c>
    </row>
    <row r="144" spans="1:3">
      <c r="A144" s="1">
        <v>2454991.7288500001</v>
      </c>
      <c r="B144" s="1" t="s">
        <v>1382</v>
      </c>
      <c r="C144" s="1">
        <v>9.9949999999999992</v>
      </c>
    </row>
    <row r="145" spans="1:3">
      <c r="A145" s="1">
        <v>2454995.66</v>
      </c>
      <c r="B145" s="1" t="s">
        <v>1383</v>
      </c>
      <c r="C145" s="1">
        <v>10</v>
      </c>
    </row>
    <row r="146" spans="1:3">
      <c r="A146" s="1">
        <v>2454996.6737000002</v>
      </c>
      <c r="B146" s="1" t="s">
        <v>1384</v>
      </c>
      <c r="C146" s="1">
        <v>9.9830000000000005</v>
      </c>
    </row>
    <row r="147" spans="1:3">
      <c r="A147" s="1">
        <v>2454999.1799400002</v>
      </c>
      <c r="B147" s="1" t="s">
        <v>1385</v>
      </c>
      <c r="C147" s="1">
        <v>9.98</v>
      </c>
    </row>
    <row r="148" spans="1:3">
      <c r="A148" s="1">
        <v>2455000.6774900001</v>
      </c>
      <c r="B148" s="1" t="s">
        <v>1386</v>
      </c>
      <c r="C148" s="1">
        <v>9.9659999999999993</v>
      </c>
    </row>
    <row r="149" spans="1:3">
      <c r="A149" s="1">
        <v>2455011.6918600001</v>
      </c>
      <c r="B149" s="1" t="s">
        <v>1387</v>
      </c>
      <c r="C149" s="1">
        <v>10.156667000000001</v>
      </c>
    </row>
    <row r="150" spans="1:3">
      <c r="A150" s="1">
        <v>2455019.63931</v>
      </c>
      <c r="B150" s="1" t="s">
        <v>1388</v>
      </c>
      <c r="C150" s="1">
        <v>10.227</v>
      </c>
    </row>
    <row r="151" spans="1:3">
      <c r="A151" s="1">
        <v>2455023.9530000002</v>
      </c>
      <c r="B151" s="1" t="s">
        <v>1389</v>
      </c>
      <c r="C151" s="1">
        <v>10.214</v>
      </c>
    </row>
    <row r="152" spans="1:3">
      <c r="A152" s="1">
        <v>2455026.00074</v>
      </c>
      <c r="B152" s="1" t="s">
        <v>1390</v>
      </c>
      <c r="C152" s="1">
        <v>10.19425</v>
      </c>
    </row>
    <row r="153" spans="1:3">
      <c r="A153" s="1">
        <v>2455028.61203</v>
      </c>
      <c r="B153" s="1" t="s">
        <v>1391</v>
      </c>
      <c r="C153" s="1">
        <v>10.3125</v>
      </c>
    </row>
    <row r="154" spans="1:3">
      <c r="A154" s="1">
        <v>2455032.6510299998</v>
      </c>
      <c r="B154" s="1" t="s">
        <v>1392</v>
      </c>
      <c r="C154" s="1">
        <v>10.317857</v>
      </c>
    </row>
    <row r="155" spans="1:3">
      <c r="A155" s="1">
        <v>2455038.9672599998</v>
      </c>
      <c r="B155" s="1" t="s">
        <v>1393</v>
      </c>
      <c r="C155" s="1">
        <v>10.336</v>
      </c>
    </row>
    <row r="156" spans="1:3">
      <c r="A156" s="1">
        <v>2455043.9754599999</v>
      </c>
      <c r="B156" s="1" t="s">
        <v>1394</v>
      </c>
      <c r="C156" s="1">
        <v>10.374333</v>
      </c>
    </row>
    <row r="157" spans="1:3">
      <c r="A157" s="1">
        <v>2455052.4700000002</v>
      </c>
      <c r="B157" s="1" t="s">
        <v>1395</v>
      </c>
      <c r="C157" s="1">
        <v>10.3</v>
      </c>
    </row>
    <row r="158" spans="1:3">
      <c r="A158" s="1">
        <v>2455055.9939600001</v>
      </c>
      <c r="B158" s="1" t="s">
        <v>1396</v>
      </c>
      <c r="C158" s="1">
        <v>10.315</v>
      </c>
    </row>
    <row r="159" spans="1:3">
      <c r="A159" s="1">
        <v>2455067.6153299999</v>
      </c>
      <c r="B159" s="1" t="s">
        <v>1397</v>
      </c>
      <c r="C159" s="1">
        <v>10.404500000000001</v>
      </c>
    </row>
    <row r="160" spans="1:3">
      <c r="A160" s="1">
        <v>2455080.6549900002</v>
      </c>
      <c r="B160" s="1" t="s">
        <v>1398</v>
      </c>
      <c r="C160" s="1">
        <v>10.304</v>
      </c>
    </row>
    <row r="161" spans="1:3">
      <c r="A161" s="1">
        <v>2455086.56959</v>
      </c>
      <c r="B161" s="1" t="s">
        <v>1399</v>
      </c>
      <c r="C161" s="1">
        <v>10.391375</v>
      </c>
    </row>
    <row r="162" spans="1:3">
      <c r="A162" s="1">
        <v>2455089.6419600002</v>
      </c>
      <c r="B162" s="1" t="s">
        <v>1400</v>
      </c>
      <c r="C162" s="1">
        <v>10.388</v>
      </c>
    </row>
    <row r="163" spans="1:3">
      <c r="A163" s="1">
        <v>2455094.62714</v>
      </c>
      <c r="B163" s="1" t="s">
        <v>1401</v>
      </c>
      <c r="C163" s="1">
        <v>10.433</v>
      </c>
    </row>
    <row r="164" spans="1:3">
      <c r="A164" s="1">
        <v>2455096.6160300002</v>
      </c>
      <c r="B164" s="1" t="s">
        <v>1402</v>
      </c>
      <c r="C164" s="1">
        <v>10.4992</v>
      </c>
    </row>
    <row r="165" spans="1:3">
      <c r="A165" s="1">
        <v>2455100.6000600001</v>
      </c>
      <c r="B165" s="1" t="s">
        <v>1403</v>
      </c>
      <c r="C165" s="1">
        <v>10.494</v>
      </c>
    </row>
    <row r="166" spans="1:3">
      <c r="A166" s="1">
        <v>2455128.3583300002</v>
      </c>
      <c r="B166" s="1" t="s">
        <v>1404</v>
      </c>
      <c r="C166" s="1">
        <v>10.35</v>
      </c>
    </row>
    <row r="167" spans="1:3">
      <c r="A167" s="1">
        <v>2455130.5621600002</v>
      </c>
      <c r="B167" s="1" t="s">
        <v>1405</v>
      </c>
      <c r="C167" s="1">
        <v>10.444000000000001</v>
      </c>
    </row>
    <row r="168" spans="1:3">
      <c r="A168" s="1">
        <v>2455392.8465900002</v>
      </c>
      <c r="B168" s="1" t="s">
        <v>1406</v>
      </c>
      <c r="C168" s="1">
        <v>10.611000000000001</v>
      </c>
    </row>
    <row r="169" spans="1:3">
      <c r="A169" s="1">
        <v>2455397.5844399999</v>
      </c>
      <c r="B169" s="1" t="s">
        <v>1407</v>
      </c>
      <c r="C169" s="1">
        <v>10.590999999999999</v>
      </c>
    </row>
    <row r="170" spans="1:3">
      <c r="A170" s="1">
        <v>2455400.8178900001</v>
      </c>
      <c r="B170" s="1" t="s">
        <v>1408</v>
      </c>
      <c r="C170" s="1">
        <v>10.613</v>
      </c>
    </row>
    <row r="171" spans="1:3">
      <c r="A171" s="1">
        <v>2455404.7631000001</v>
      </c>
      <c r="B171" s="1" t="s">
        <v>1409</v>
      </c>
      <c r="C171" s="1">
        <v>10.416</v>
      </c>
    </row>
    <row r="172" spans="1:3">
      <c r="A172" s="1">
        <v>2455408.8157100002</v>
      </c>
      <c r="B172" s="1" t="s">
        <v>1410</v>
      </c>
      <c r="C172" s="1">
        <v>10.314</v>
      </c>
    </row>
    <row r="173" spans="1:3">
      <c r="A173" s="1">
        <v>2455410.6382599999</v>
      </c>
      <c r="B173" s="1" t="s">
        <v>1411</v>
      </c>
      <c r="C173" s="1">
        <v>10.292</v>
      </c>
    </row>
    <row r="174" spans="1:3">
      <c r="A174" s="1">
        <v>2455412.7912599999</v>
      </c>
      <c r="B174" s="1" t="s">
        <v>1412</v>
      </c>
      <c r="C174" s="1">
        <v>10.298</v>
      </c>
    </row>
    <row r="175" spans="1:3">
      <c r="A175" s="1">
        <v>2455414.4263399998</v>
      </c>
      <c r="B175" s="1" t="s">
        <v>1413</v>
      </c>
      <c r="C175" s="1">
        <v>10.284667000000001</v>
      </c>
    </row>
    <row r="176" spans="1:3">
      <c r="A176" s="1">
        <v>2455416.82461</v>
      </c>
      <c r="B176" s="1" t="s">
        <v>1414</v>
      </c>
      <c r="C176" s="1">
        <v>10.234</v>
      </c>
    </row>
    <row r="177" spans="1:3">
      <c r="A177" s="1">
        <v>2455420.25446</v>
      </c>
      <c r="B177" s="1" t="s">
        <v>1415</v>
      </c>
      <c r="C177" s="1">
        <v>10.2235</v>
      </c>
    </row>
    <row r="178" spans="1:3">
      <c r="A178" s="1">
        <v>2455422.08262</v>
      </c>
      <c r="B178" s="1" t="s">
        <v>1416</v>
      </c>
      <c r="C178" s="1">
        <v>10.215999999999999</v>
      </c>
    </row>
    <row r="179" spans="1:3">
      <c r="A179" s="1">
        <v>2455423.7900200002</v>
      </c>
      <c r="B179" s="1" t="s">
        <v>1417</v>
      </c>
      <c r="C179" s="1">
        <v>10.208</v>
      </c>
    </row>
    <row r="180" spans="1:3">
      <c r="A180" s="1">
        <v>2455425.5796500002</v>
      </c>
      <c r="B180" s="1" t="s">
        <v>1418</v>
      </c>
      <c r="C180" s="1">
        <v>10.1815</v>
      </c>
    </row>
    <row r="181" spans="1:3">
      <c r="A181" s="1">
        <v>2455426.7587700002</v>
      </c>
      <c r="B181" s="1" t="s">
        <v>1419</v>
      </c>
      <c r="C181" s="1">
        <v>10.177</v>
      </c>
    </row>
    <row r="182" spans="1:3">
      <c r="A182" s="1">
        <v>2455428.01719</v>
      </c>
      <c r="B182" s="1" t="s">
        <v>1420</v>
      </c>
      <c r="C182" s="1">
        <v>10.170199999999999</v>
      </c>
    </row>
    <row r="183" spans="1:3">
      <c r="A183" s="1">
        <v>2455429.3294899999</v>
      </c>
      <c r="B183" s="1" t="s">
        <v>1421</v>
      </c>
      <c r="C183" s="1">
        <v>10.111499999999999</v>
      </c>
    </row>
    <row r="184" spans="1:3">
      <c r="A184" s="1">
        <v>2455431.1371300002</v>
      </c>
      <c r="B184" s="1" t="s">
        <v>1422</v>
      </c>
      <c r="C184" s="1">
        <v>9.9814000000000007</v>
      </c>
    </row>
    <row r="185" spans="1:3">
      <c r="A185" s="1">
        <v>2455433.1626200001</v>
      </c>
      <c r="B185" s="1" t="s">
        <v>1423</v>
      </c>
      <c r="C185" s="1">
        <v>9.8277999999999999</v>
      </c>
    </row>
    <row r="186" spans="1:3">
      <c r="A186" s="1">
        <v>2455434.21349</v>
      </c>
      <c r="B186" s="1" t="s">
        <v>1424</v>
      </c>
      <c r="C186" s="1">
        <v>9.8203999999999994</v>
      </c>
    </row>
    <row r="187" spans="1:3">
      <c r="A187" s="1">
        <v>2455435.53272</v>
      </c>
      <c r="B187" s="1" t="s">
        <v>1425</v>
      </c>
      <c r="C187" s="1">
        <v>9.8617270000000001</v>
      </c>
    </row>
    <row r="188" spans="1:3">
      <c r="A188" s="1">
        <v>2455436.5554599999</v>
      </c>
      <c r="B188" s="1" t="s">
        <v>1426</v>
      </c>
      <c r="C188" s="1">
        <v>9.8012999999999995</v>
      </c>
    </row>
    <row r="189" spans="1:3">
      <c r="A189" s="1">
        <v>2455438.6797799999</v>
      </c>
      <c r="B189" s="1" t="s">
        <v>1427</v>
      </c>
      <c r="C189" s="1">
        <v>9.9305289999999999</v>
      </c>
    </row>
    <row r="190" spans="1:3">
      <c r="A190" s="1">
        <v>2455439.3250899999</v>
      </c>
      <c r="B190" s="1" t="s">
        <v>1427</v>
      </c>
      <c r="C190" s="1">
        <v>9.9442500000000003</v>
      </c>
    </row>
    <row r="191" spans="1:3">
      <c r="A191" s="1">
        <v>2455440.1064200001</v>
      </c>
      <c r="B191" s="1" t="s">
        <v>1109</v>
      </c>
      <c r="C191" s="1">
        <v>9.9614809999999991</v>
      </c>
    </row>
    <row r="192" spans="1:3">
      <c r="A192" s="1">
        <v>2455441.6074299999</v>
      </c>
      <c r="B192" s="1" t="s">
        <v>1428</v>
      </c>
      <c r="C192" s="1">
        <v>10.027068</v>
      </c>
    </row>
    <row r="193" spans="1:3">
      <c r="A193" s="1">
        <v>2455442.1751899999</v>
      </c>
      <c r="B193" s="1" t="s">
        <v>1428</v>
      </c>
      <c r="C193" s="1">
        <v>10.041974</v>
      </c>
    </row>
    <row r="194" spans="1:3">
      <c r="A194" s="1">
        <v>2455442.8075100002</v>
      </c>
      <c r="B194" s="1" t="s">
        <v>1429</v>
      </c>
      <c r="C194" s="1">
        <v>10.064026</v>
      </c>
    </row>
    <row r="195" spans="1:3">
      <c r="A195" s="1">
        <v>2455443.7701500002</v>
      </c>
      <c r="B195" s="1" t="s">
        <v>1430</v>
      </c>
      <c r="C195" s="1">
        <v>10.093</v>
      </c>
    </row>
    <row r="196" spans="1:3">
      <c r="A196" s="1">
        <v>2455445.3339999998</v>
      </c>
      <c r="B196" s="1" t="s">
        <v>1431</v>
      </c>
      <c r="C196" s="1">
        <v>10.140732</v>
      </c>
    </row>
    <row r="197" spans="1:3">
      <c r="A197" s="1">
        <v>2455445.8284900002</v>
      </c>
      <c r="B197" s="1" t="s">
        <v>1432</v>
      </c>
      <c r="C197" s="1">
        <v>10.125719999999999</v>
      </c>
    </row>
    <row r="198" spans="1:3">
      <c r="A198" s="1">
        <v>2455447.6368499999</v>
      </c>
      <c r="B198" s="1" t="s">
        <v>1433</v>
      </c>
      <c r="C198" s="1">
        <v>10.173500000000001</v>
      </c>
    </row>
    <row r="199" spans="1:3">
      <c r="A199" s="1">
        <v>2455449.7122399998</v>
      </c>
      <c r="B199" s="1" t="s">
        <v>1434</v>
      </c>
      <c r="C199" s="1">
        <v>10.2395</v>
      </c>
    </row>
    <row r="200" spans="1:3">
      <c r="A200" s="1">
        <v>2455450.9777299999</v>
      </c>
      <c r="B200" s="1" t="s">
        <v>1435</v>
      </c>
      <c r="C200" s="1">
        <v>10.264714</v>
      </c>
    </row>
    <row r="201" spans="1:3">
      <c r="A201" s="1">
        <v>2455452.15381</v>
      </c>
      <c r="B201" s="1" t="s">
        <v>1436</v>
      </c>
      <c r="C201" s="1">
        <v>10.2773</v>
      </c>
    </row>
    <row r="202" spans="1:3">
      <c r="A202" s="1">
        <v>2455452.7692800001</v>
      </c>
      <c r="B202" s="1" t="s">
        <v>1110</v>
      </c>
      <c r="C202" s="1">
        <v>10.305999999999999</v>
      </c>
    </row>
    <row r="203" spans="1:3">
      <c r="A203" s="1">
        <v>2455454.7831299999</v>
      </c>
      <c r="B203" s="1" t="s">
        <v>1437</v>
      </c>
      <c r="C203" s="1">
        <v>10.375400000000001</v>
      </c>
    </row>
    <row r="204" spans="1:3">
      <c r="A204" s="1">
        <v>2455455.7633699998</v>
      </c>
      <c r="B204" s="1" t="s">
        <v>1438</v>
      </c>
      <c r="C204" s="1">
        <v>10.381686</v>
      </c>
    </row>
    <row r="205" spans="1:3">
      <c r="A205" s="1">
        <v>2455457.66799</v>
      </c>
      <c r="B205" s="1" t="s">
        <v>1439</v>
      </c>
      <c r="C205" s="1">
        <v>10.500636</v>
      </c>
    </row>
    <row r="206" spans="1:3">
      <c r="A206" s="1">
        <v>2455458.4103100002</v>
      </c>
      <c r="B206" s="1" t="s">
        <v>1439</v>
      </c>
      <c r="C206" s="1">
        <v>10.527528999999999</v>
      </c>
    </row>
    <row r="207" spans="1:3">
      <c r="A207" s="1">
        <v>2455459.2519299998</v>
      </c>
      <c r="B207" s="1" t="s">
        <v>1440</v>
      </c>
      <c r="C207" s="1">
        <v>10.5465</v>
      </c>
    </row>
    <row r="208" spans="1:3">
      <c r="A208" s="1">
        <v>2455460.4819999998</v>
      </c>
      <c r="B208" s="1" t="s">
        <v>1441</v>
      </c>
      <c r="C208" s="1">
        <v>10.583</v>
      </c>
    </row>
    <row r="209" spans="1:3">
      <c r="A209" s="1">
        <v>2455462.6543999999</v>
      </c>
      <c r="B209" s="1" t="s">
        <v>1442</v>
      </c>
      <c r="C209" s="1">
        <v>10.728</v>
      </c>
    </row>
    <row r="210" spans="1:3">
      <c r="A210" s="1">
        <v>2455464.3421</v>
      </c>
      <c r="B210" s="1" t="s">
        <v>1443</v>
      </c>
      <c r="C210" s="1">
        <v>10.779332999999999</v>
      </c>
    </row>
    <row r="211" spans="1:3">
      <c r="A211" s="1">
        <v>2455465.92411</v>
      </c>
      <c r="B211" s="1" t="s">
        <v>1444</v>
      </c>
      <c r="C211" s="1">
        <v>10.893000000000001</v>
      </c>
    </row>
    <row r="212" spans="1:3">
      <c r="A212" s="1">
        <v>2455467.50997</v>
      </c>
      <c r="B212" s="1" t="s">
        <v>1445</v>
      </c>
      <c r="C212" s="1">
        <v>10.9582</v>
      </c>
    </row>
    <row r="213" spans="1:3">
      <c r="A213" s="1">
        <v>2455468.5498199998</v>
      </c>
      <c r="B213" s="1" t="s">
        <v>1446</v>
      </c>
      <c r="C213" s="1">
        <v>10.976375000000001</v>
      </c>
    </row>
    <row r="214" spans="1:3">
      <c r="A214" s="1">
        <v>2455469.6960100001</v>
      </c>
      <c r="B214" s="1" t="s">
        <v>1447</v>
      </c>
      <c r="C214" s="1">
        <v>11.016</v>
      </c>
    </row>
    <row r="215" spans="1:3">
      <c r="A215" s="1">
        <v>2455471.0520299999</v>
      </c>
      <c r="B215" s="1" t="s">
        <v>1111</v>
      </c>
      <c r="C215" s="1">
        <v>11.0482</v>
      </c>
    </row>
    <row r="216" spans="1:3">
      <c r="A216" s="1">
        <v>2455472.39836</v>
      </c>
      <c r="B216" s="1" t="s">
        <v>1448</v>
      </c>
      <c r="C216" s="1">
        <v>11.053713999999999</v>
      </c>
    </row>
    <row r="217" spans="1:3">
      <c r="A217" s="1">
        <v>2455473.6964500002</v>
      </c>
      <c r="B217" s="1" t="s">
        <v>1449</v>
      </c>
      <c r="C217" s="1">
        <v>11.02</v>
      </c>
    </row>
    <row r="218" spans="1:3">
      <c r="A218" s="1">
        <v>2455475.6006</v>
      </c>
      <c r="B218" s="1" t="s">
        <v>1450</v>
      </c>
      <c r="C218" s="1">
        <v>11.08675</v>
      </c>
    </row>
    <row r="219" spans="1:3">
      <c r="A219" s="1">
        <v>2455477.2409299999</v>
      </c>
      <c r="B219" s="1" t="s">
        <v>1451</v>
      </c>
      <c r="C219" s="1">
        <v>11.1145</v>
      </c>
    </row>
    <row r="220" spans="1:3">
      <c r="A220" s="1">
        <v>2455478.8264600001</v>
      </c>
      <c r="B220" s="1" t="s">
        <v>1452</v>
      </c>
      <c r="C220" s="1">
        <v>11.133333</v>
      </c>
    </row>
    <row r="221" spans="1:3">
      <c r="A221" s="1">
        <v>2455479.8111399999</v>
      </c>
      <c r="B221" s="1" t="s">
        <v>1453</v>
      </c>
      <c r="C221" s="1">
        <v>11.129667</v>
      </c>
    </row>
    <row r="222" spans="1:3">
      <c r="A222" s="1">
        <v>2455480.9357699999</v>
      </c>
      <c r="B222" s="1" t="s">
        <v>1454</v>
      </c>
      <c r="C222" s="1">
        <v>11.151332999999999</v>
      </c>
    </row>
    <row r="223" spans="1:3">
      <c r="A223" s="1">
        <v>2455482.4777600002</v>
      </c>
      <c r="B223" s="1" t="s">
        <v>1455</v>
      </c>
      <c r="C223" s="1">
        <v>11.155799999999999</v>
      </c>
    </row>
    <row r="224" spans="1:3">
      <c r="A224" s="1">
        <v>2455483.4909100002</v>
      </c>
      <c r="B224" s="1" t="s">
        <v>1112</v>
      </c>
      <c r="C224" s="1">
        <v>11.169045000000001</v>
      </c>
    </row>
    <row r="225" spans="1:3">
      <c r="A225" s="1">
        <v>2455484.5832400001</v>
      </c>
      <c r="B225" s="1" t="s">
        <v>1456</v>
      </c>
      <c r="C225" s="1">
        <v>11.165006</v>
      </c>
    </row>
    <row r="226" spans="1:3">
      <c r="A226" s="1">
        <v>2455485.6830600002</v>
      </c>
      <c r="B226" s="1" t="s">
        <v>1457</v>
      </c>
      <c r="C226" s="1">
        <v>11.161</v>
      </c>
    </row>
    <row r="227" spans="1:3">
      <c r="A227" s="1">
        <v>2455487.6837399998</v>
      </c>
      <c r="B227" s="1" t="s">
        <v>1458</v>
      </c>
      <c r="C227" s="1">
        <v>11.130024000000001</v>
      </c>
    </row>
    <row r="228" spans="1:3">
      <c r="A228" s="1">
        <v>2455489.0843099998</v>
      </c>
      <c r="B228" s="1" t="s">
        <v>1459</v>
      </c>
      <c r="C228" s="1">
        <v>11.141667</v>
      </c>
    </row>
    <row r="229" spans="1:3">
      <c r="A229" s="1">
        <v>2455490.5533599998</v>
      </c>
      <c r="B229" s="1" t="s">
        <v>1460</v>
      </c>
      <c r="C229" s="1">
        <v>11.130042</v>
      </c>
    </row>
    <row r="230" spans="1:3">
      <c r="A230" s="1">
        <v>2455491.0198599999</v>
      </c>
      <c r="B230" s="1" t="s">
        <v>1460</v>
      </c>
      <c r="C230" s="1">
        <v>11.101191999999999</v>
      </c>
    </row>
    <row r="231" spans="1:3">
      <c r="A231" s="1">
        <v>2455491.7486800002</v>
      </c>
      <c r="B231" s="1" t="s">
        <v>1461</v>
      </c>
      <c r="C231" s="1">
        <v>11.081935</v>
      </c>
    </row>
    <row r="232" spans="1:3">
      <c r="A232" s="1">
        <v>2455492.6465099999</v>
      </c>
      <c r="B232" s="1" t="s">
        <v>1462</v>
      </c>
      <c r="C232" s="1">
        <v>11.097757</v>
      </c>
    </row>
    <row r="233" spans="1:3">
      <c r="A233" s="1">
        <v>2455494.3007700001</v>
      </c>
      <c r="B233" s="1" t="s">
        <v>1463</v>
      </c>
      <c r="C233" s="1">
        <v>11.096500000000001</v>
      </c>
    </row>
    <row r="234" spans="1:3">
      <c r="A234" s="1">
        <v>2455495.5700400001</v>
      </c>
      <c r="B234" s="1" t="s">
        <v>1464</v>
      </c>
      <c r="C234" s="1">
        <v>11.112</v>
      </c>
    </row>
    <row r="235" spans="1:3">
      <c r="A235" s="1">
        <v>2455496.48428</v>
      </c>
      <c r="B235" s="1" t="s">
        <v>1464</v>
      </c>
      <c r="C235" s="1">
        <v>11.078625000000001</v>
      </c>
    </row>
    <row r="236" spans="1:3">
      <c r="A236" s="1">
        <v>2455497.7599900002</v>
      </c>
      <c r="B236" s="1" t="s">
        <v>1465</v>
      </c>
      <c r="C236" s="1">
        <v>11.034000000000001</v>
      </c>
    </row>
    <row r="237" spans="1:3">
      <c r="A237" s="1">
        <v>2455499.6589500001</v>
      </c>
      <c r="B237" s="1" t="s">
        <v>1113</v>
      </c>
      <c r="C237" s="1">
        <v>11.023389</v>
      </c>
    </row>
    <row r="238" spans="1:3">
      <c r="A238" s="1">
        <v>2455499.76511</v>
      </c>
      <c r="B238" s="1" t="s">
        <v>1113</v>
      </c>
      <c r="C238" s="1">
        <v>10.9816</v>
      </c>
    </row>
    <row r="239" spans="1:3">
      <c r="A239" s="1">
        <v>2455502.89481</v>
      </c>
      <c r="B239" s="1" t="s">
        <v>1466</v>
      </c>
      <c r="C239" s="1">
        <v>10.992857000000001</v>
      </c>
    </row>
    <row r="240" spans="1:3">
      <c r="A240" s="1">
        <v>2455504.27648</v>
      </c>
      <c r="B240" s="1" t="s">
        <v>1467</v>
      </c>
      <c r="C240" s="1">
        <v>10.943199999999999</v>
      </c>
    </row>
    <row r="241" spans="1:3">
      <c r="A241" s="1">
        <v>2455505.31794</v>
      </c>
      <c r="B241" s="1" t="s">
        <v>1468</v>
      </c>
      <c r="C241" s="1">
        <v>10.930400000000001</v>
      </c>
    </row>
    <row r="242" spans="1:3">
      <c r="A242" s="1">
        <v>2455509.6611100002</v>
      </c>
      <c r="B242" s="1" t="s">
        <v>1469</v>
      </c>
      <c r="C242" s="1">
        <v>10.776</v>
      </c>
    </row>
    <row r="243" spans="1:3">
      <c r="A243" s="1">
        <v>2455510.7076599998</v>
      </c>
      <c r="B243" s="1" t="s">
        <v>1470</v>
      </c>
      <c r="C243" s="1">
        <v>10.727</v>
      </c>
    </row>
    <row r="244" spans="1:3">
      <c r="A244" s="1">
        <v>2455512.7065300001</v>
      </c>
      <c r="B244" s="1" t="s">
        <v>1471</v>
      </c>
      <c r="C244" s="1">
        <v>10.736800000000001</v>
      </c>
    </row>
    <row r="245" spans="1:3">
      <c r="A245" s="1">
        <v>2455513.9763199999</v>
      </c>
      <c r="B245" s="1" t="s">
        <v>1114</v>
      </c>
      <c r="C245" s="1">
        <v>10.724</v>
      </c>
    </row>
    <row r="246" spans="1:3">
      <c r="A246" s="1">
        <v>2455515.2425199999</v>
      </c>
      <c r="B246" s="1" t="s">
        <v>1472</v>
      </c>
      <c r="C246" s="1">
        <v>10.720889</v>
      </c>
    </row>
    <row r="247" spans="1:3">
      <c r="A247" s="1">
        <v>2455516.4451700002</v>
      </c>
      <c r="B247" s="1" t="s">
        <v>1473</v>
      </c>
      <c r="C247" s="1">
        <v>10.694333</v>
      </c>
    </row>
    <row r="248" spans="1:3">
      <c r="A248" s="1">
        <v>2455520.05265</v>
      </c>
      <c r="B248" s="1" t="s">
        <v>1474</v>
      </c>
      <c r="C248" s="1">
        <v>10.664999999999999</v>
      </c>
    </row>
    <row r="249" spans="1:3">
      <c r="A249" s="1">
        <v>2455522.1368200001</v>
      </c>
      <c r="B249" s="1" t="s">
        <v>1475</v>
      </c>
      <c r="C249" s="1">
        <v>10.669667</v>
      </c>
    </row>
    <row r="250" spans="1:3">
      <c r="A250" s="1">
        <v>2455524.4985099998</v>
      </c>
      <c r="B250" s="1" t="s">
        <v>1476</v>
      </c>
      <c r="C250" s="1">
        <v>10.7034</v>
      </c>
    </row>
    <row r="251" spans="1:3">
      <c r="A251" s="1">
        <v>2455527.1094499999</v>
      </c>
      <c r="B251" s="1" t="s">
        <v>1477</v>
      </c>
      <c r="C251" s="1">
        <v>10.673667</v>
      </c>
    </row>
    <row r="252" spans="1:3">
      <c r="A252" s="1">
        <v>2455528.2126799999</v>
      </c>
      <c r="B252" s="1" t="s">
        <v>1478</v>
      </c>
      <c r="C252" s="1">
        <v>10.678966000000001</v>
      </c>
    </row>
    <row r="253" spans="1:3">
      <c r="A253" s="1">
        <v>2455531.5438399999</v>
      </c>
      <c r="B253" s="1" t="s">
        <v>1479</v>
      </c>
      <c r="C253" s="1">
        <v>10.672000000000001</v>
      </c>
    </row>
    <row r="254" spans="1:3">
      <c r="A254" s="1">
        <v>2455532.58513</v>
      </c>
      <c r="B254" s="1" t="s">
        <v>1480</v>
      </c>
      <c r="C254" s="1">
        <v>10.646333</v>
      </c>
    </row>
    <row r="255" spans="1:3">
      <c r="A255" s="1">
        <v>2455540.7176999999</v>
      </c>
      <c r="B255" s="1" t="s">
        <v>1481</v>
      </c>
      <c r="C255" s="1">
        <v>10.66475</v>
      </c>
    </row>
    <row r="256" spans="1:3">
      <c r="A256" s="1">
        <v>2455541.4923200002</v>
      </c>
      <c r="B256" s="1" t="s">
        <v>1481</v>
      </c>
      <c r="C256" s="1">
        <v>10.6675</v>
      </c>
    </row>
    <row r="257" spans="1:3">
      <c r="A257" s="1">
        <v>2455543.5844800002</v>
      </c>
      <c r="B257" s="1" t="s">
        <v>1482</v>
      </c>
      <c r="C257" s="1">
        <v>10.611000000000001</v>
      </c>
    </row>
    <row r="258" spans="1:3">
      <c r="A258" s="1">
        <v>2455549.4429000001</v>
      </c>
      <c r="B258" s="1" t="s">
        <v>1483</v>
      </c>
      <c r="C258" s="1">
        <v>10.653</v>
      </c>
    </row>
    <row r="259" spans="1:3">
      <c r="A259" s="1">
        <v>2455550.46361</v>
      </c>
      <c r="B259" s="1" t="s">
        <v>1484</v>
      </c>
      <c r="C259" s="1">
        <v>10.661667</v>
      </c>
    </row>
    <row r="260" spans="1:3">
      <c r="A260" s="1">
        <v>2455557.58751</v>
      </c>
      <c r="B260" s="1" t="s">
        <v>1485</v>
      </c>
      <c r="C260" s="1">
        <v>10.66</v>
      </c>
    </row>
    <row r="261" spans="1:3">
      <c r="A261" s="1">
        <v>2455567.4807699998</v>
      </c>
      <c r="B261" s="1" t="s">
        <v>1486</v>
      </c>
      <c r="C261" s="1">
        <v>10.593</v>
      </c>
    </row>
    <row r="262" spans="1:3">
      <c r="A262" s="1">
        <v>2455577.1428200002</v>
      </c>
      <c r="B262" s="1" t="s">
        <v>1487</v>
      </c>
      <c r="C262" s="1">
        <v>10.473000000000001</v>
      </c>
    </row>
    <row r="263" spans="1:3">
      <c r="A263" s="1">
        <v>2455610.86381</v>
      </c>
      <c r="B263" s="1" t="s">
        <v>1488</v>
      </c>
      <c r="C263" s="1">
        <v>10.61</v>
      </c>
    </row>
    <row r="264" spans="1:3">
      <c r="A264" s="1">
        <v>2455622.9042099998</v>
      </c>
      <c r="B264" s="1" t="s">
        <v>1489</v>
      </c>
      <c r="C264" s="1">
        <v>10.7765</v>
      </c>
    </row>
    <row r="265" spans="1:3">
      <c r="A265" s="1">
        <v>2455625.3855599998</v>
      </c>
      <c r="B265" s="1" t="s">
        <v>1490</v>
      </c>
      <c r="C265" s="1">
        <v>10.746</v>
      </c>
    </row>
    <row r="266" spans="1:3">
      <c r="A266" s="1">
        <v>2455636.3409199999</v>
      </c>
      <c r="B266" s="1" t="s">
        <v>1491</v>
      </c>
      <c r="C266" s="1">
        <v>10.8035</v>
      </c>
    </row>
    <row r="267" spans="1:3">
      <c r="A267" s="1">
        <v>2455640.8417600002</v>
      </c>
      <c r="B267" s="1" t="s">
        <v>1492</v>
      </c>
      <c r="C267" s="1">
        <v>10.837</v>
      </c>
    </row>
    <row r="268" spans="1:3">
      <c r="A268" s="1">
        <v>2455647.8348599998</v>
      </c>
      <c r="B268" s="1" t="s">
        <v>1493</v>
      </c>
      <c r="C268" s="1">
        <v>10.86</v>
      </c>
    </row>
    <row r="269" spans="1:3">
      <c r="A269" s="1">
        <v>2455650.8287300002</v>
      </c>
      <c r="B269" s="1" t="s">
        <v>1494</v>
      </c>
      <c r="C269" s="1">
        <v>10.861000000000001</v>
      </c>
    </row>
    <row r="270" spans="1:3">
      <c r="A270" s="1">
        <v>2455651.8575499998</v>
      </c>
      <c r="B270" s="1" t="s">
        <v>1495</v>
      </c>
      <c r="C270" s="1">
        <v>10.855</v>
      </c>
    </row>
    <row r="271" spans="1:3">
      <c r="A271" s="1">
        <v>2455655.33201</v>
      </c>
      <c r="B271" s="1" t="s">
        <v>1496</v>
      </c>
      <c r="C271" s="1">
        <v>10.8445</v>
      </c>
    </row>
    <row r="272" spans="1:3">
      <c r="A272" s="1">
        <v>2455660.3028199999</v>
      </c>
      <c r="B272" s="1" t="s">
        <v>1497</v>
      </c>
      <c r="C272" s="1">
        <v>10.826000000000001</v>
      </c>
    </row>
    <row r="273" spans="1:3">
      <c r="A273" s="1">
        <v>2455661.4078000002</v>
      </c>
      <c r="B273" s="1" t="s">
        <v>1498</v>
      </c>
      <c r="C273" s="1">
        <v>10.8545</v>
      </c>
    </row>
    <row r="274" spans="1:3">
      <c r="A274" s="1">
        <v>2455664.84999</v>
      </c>
      <c r="B274" s="1" t="s">
        <v>1499</v>
      </c>
      <c r="C274" s="1">
        <v>10.821</v>
      </c>
    </row>
    <row r="275" spans="1:3">
      <c r="A275" s="1">
        <v>2455689.94178</v>
      </c>
      <c r="B275" s="1" t="s">
        <v>1500</v>
      </c>
      <c r="C275" s="1">
        <v>10.99</v>
      </c>
    </row>
    <row r="276" spans="1:3">
      <c r="A276" s="1">
        <v>2455712.5854199999</v>
      </c>
      <c r="B276" s="1" t="s">
        <v>1126</v>
      </c>
      <c r="C276" s="1">
        <v>11.02</v>
      </c>
    </row>
    <row r="277" spans="1:3">
      <c r="A277" s="1">
        <v>2455740.7830500002</v>
      </c>
      <c r="B277" s="1" t="s">
        <v>1501</v>
      </c>
      <c r="C277" s="1">
        <v>10.566000000000001</v>
      </c>
    </row>
    <row r="278" spans="1:3">
      <c r="A278" s="1">
        <v>2455745.95371</v>
      </c>
      <c r="B278" s="1" t="s">
        <v>1128</v>
      </c>
      <c r="C278" s="1">
        <v>10.548667</v>
      </c>
    </row>
    <row r="279" spans="1:3">
      <c r="A279" s="1">
        <v>2455756.5282899998</v>
      </c>
      <c r="B279" s="1" t="s">
        <v>1502</v>
      </c>
      <c r="C279" s="1">
        <v>10.63</v>
      </c>
    </row>
    <row r="280" spans="1:3">
      <c r="A280" s="1">
        <v>2455766.50177</v>
      </c>
      <c r="B280" s="1" t="s">
        <v>1503</v>
      </c>
      <c r="C280" s="1">
        <v>10.836</v>
      </c>
    </row>
    <row r="281" spans="1:3">
      <c r="A281" s="1">
        <v>2455768.05008</v>
      </c>
      <c r="B281" s="1" t="s">
        <v>1504</v>
      </c>
      <c r="C281" s="1">
        <v>10.829499999999999</v>
      </c>
    </row>
    <row r="282" spans="1:3">
      <c r="A282" s="1">
        <v>2455769.4991299999</v>
      </c>
      <c r="B282" s="1" t="s">
        <v>1505</v>
      </c>
      <c r="C282" s="1">
        <v>10.83</v>
      </c>
    </row>
    <row r="283" spans="1:3">
      <c r="A283" s="1">
        <v>2455770.4994100002</v>
      </c>
      <c r="B283" s="1" t="s">
        <v>1506</v>
      </c>
      <c r="C283" s="1">
        <v>10.834</v>
      </c>
    </row>
    <row r="284" spans="1:3">
      <c r="A284" s="1">
        <v>2455776.4397</v>
      </c>
      <c r="B284" s="1" t="s">
        <v>1507</v>
      </c>
      <c r="C284" s="1">
        <v>10.782</v>
      </c>
    </row>
    <row r="285" spans="1:3">
      <c r="A285" s="1">
        <v>2455777.4598699999</v>
      </c>
      <c r="B285" s="1" t="s">
        <v>1130</v>
      </c>
      <c r="C285" s="1">
        <v>10.858000000000001</v>
      </c>
    </row>
    <row r="286" spans="1:3">
      <c r="A286" s="1">
        <v>2455779.58378</v>
      </c>
      <c r="B286" s="1" t="s">
        <v>1508</v>
      </c>
      <c r="C286" s="1">
        <v>10.75</v>
      </c>
    </row>
    <row r="287" spans="1:3">
      <c r="A287" s="1">
        <v>2455782.4399299999</v>
      </c>
      <c r="B287" s="1" t="s">
        <v>1509</v>
      </c>
      <c r="C287" s="1">
        <v>10.8325</v>
      </c>
    </row>
    <row r="288" spans="1:3">
      <c r="A288" s="1">
        <v>2455786.9620699999</v>
      </c>
      <c r="B288" s="1" t="s">
        <v>1510</v>
      </c>
      <c r="C288" s="1">
        <v>10.755000000000001</v>
      </c>
    </row>
    <row r="289" spans="1:3">
      <c r="A289" s="1">
        <v>2455798.0601300001</v>
      </c>
      <c r="B289" s="1" t="s">
        <v>1511</v>
      </c>
      <c r="C289" s="1">
        <v>10.647500000000001</v>
      </c>
    </row>
    <row r="290" spans="1:3">
      <c r="A290" s="1">
        <v>2455798.7152399998</v>
      </c>
      <c r="B290" s="1" t="s">
        <v>1512</v>
      </c>
      <c r="C290" s="1">
        <v>10.637</v>
      </c>
    </row>
    <row r="291" spans="1:3">
      <c r="A291" s="1">
        <v>2455805.5497499998</v>
      </c>
      <c r="B291" s="1" t="s">
        <v>1132</v>
      </c>
      <c r="C291" s="1">
        <v>10.69</v>
      </c>
    </row>
    <row r="292" spans="1:3">
      <c r="A292" s="1">
        <v>2455809.4350999999</v>
      </c>
      <c r="B292" s="1" t="s">
        <v>1513</v>
      </c>
      <c r="C292" s="1">
        <v>10.79</v>
      </c>
    </row>
    <row r="293" spans="1:3">
      <c r="A293" s="1">
        <v>2455811.3541700002</v>
      </c>
      <c r="B293" s="1" t="s">
        <v>1514</v>
      </c>
      <c r="C293" s="1">
        <v>10.82</v>
      </c>
    </row>
    <row r="294" spans="1:3">
      <c r="A294" s="1">
        <v>2455813.6191199999</v>
      </c>
      <c r="B294" s="1" t="s">
        <v>1515</v>
      </c>
      <c r="C294" s="1">
        <v>10.722</v>
      </c>
    </row>
    <row r="295" spans="1:3">
      <c r="A295" s="1">
        <v>2455815.4971400001</v>
      </c>
      <c r="B295" s="1" t="s">
        <v>1516</v>
      </c>
      <c r="C295" s="1">
        <v>10.81</v>
      </c>
    </row>
    <row r="296" spans="1:3">
      <c r="A296" s="1">
        <v>2455817.04623</v>
      </c>
      <c r="B296" s="1" t="s">
        <v>1517</v>
      </c>
      <c r="C296" s="1">
        <v>10.712999999999999</v>
      </c>
    </row>
    <row r="297" spans="1:3">
      <c r="A297" s="1">
        <v>2455822.5403100001</v>
      </c>
      <c r="B297" s="1" t="s">
        <v>1133</v>
      </c>
      <c r="C297" s="1">
        <v>10.683</v>
      </c>
    </row>
    <row r="298" spans="1:3">
      <c r="A298" s="1">
        <v>2455826.6541599999</v>
      </c>
      <c r="B298" s="1" t="s">
        <v>1518</v>
      </c>
      <c r="C298" s="1">
        <v>10.667999999999999</v>
      </c>
    </row>
    <row r="299" spans="1:3">
      <c r="A299" s="1">
        <v>2455831.1656200001</v>
      </c>
      <c r="B299" s="1" t="s">
        <v>1519</v>
      </c>
      <c r="C299" s="1">
        <v>10.664332999999999</v>
      </c>
    </row>
    <row r="300" spans="1:3">
      <c r="A300" s="1">
        <v>2455832.4572899998</v>
      </c>
      <c r="B300" s="1" t="s">
        <v>1520</v>
      </c>
      <c r="C300" s="1">
        <v>10.682499999999999</v>
      </c>
    </row>
    <row r="301" spans="1:3">
      <c r="A301" s="1">
        <v>2455833.4685200001</v>
      </c>
      <c r="B301" s="1" t="s">
        <v>1521</v>
      </c>
      <c r="C301" s="1">
        <v>10.656000000000001</v>
      </c>
    </row>
    <row r="302" spans="1:3">
      <c r="A302" s="1">
        <v>2455835.4096499998</v>
      </c>
      <c r="B302" s="1" t="s">
        <v>1522</v>
      </c>
      <c r="C302" s="1">
        <v>10.8125</v>
      </c>
    </row>
    <row r="303" spans="1:3">
      <c r="A303" s="1">
        <v>2455836.8635100001</v>
      </c>
      <c r="B303" s="1" t="s">
        <v>1523</v>
      </c>
      <c r="C303" s="1">
        <v>10.740500000000001</v>
      </c>
    </row>
    <row r="304" spans="1:3">
      <c r="A304" s="1">
        <v>2455840.36472</v>
      </c>
      <c r="B304" s="1" t="s">
        <v>1524</v>
      </c>
      <c r="C304" s="1">
        <v>10.734</v>
      </c>
    </row>
    <row r="305" spans="1:3">
      <c r="A305" s="1">
        <v>2455841.5148499999</v>
      </c>
      <c r="B305" s="1" t="s">
        <v>1525</v>
      </c>
      <c r="C305" s="1">
        <v>10.670999999999999</v>
      </c>
    </row>
    <row r="306" spans="1:3">
      <c r="A306" s="1">
        <v>2455843.4622599999</v>
      </c>
      <c r="B306" s="1" t="s">
        <v>1526</v>
      </c>
      <c r="C306" s="1">
        <v>10.711499999999999</v>
      </c>
    </row>
    <row r="307" spans="1:3">
      <c r="A307" s="1">
        <v>2455844.95829</v>
      </c>
      <c r="B307" s="1" t="s">
        <v>1527</v>
      </c>
      <c r="C307" s="1">
        <v>10.6685</v>
      </c>
    </row>
    <row r="308" spans="1:3">
      <c r="A308" s="1">
        <v>2455846.4550200002</v>
      </c>
      <c r="B308" s="1" t="s">
        <v>1528</v>
      </c>
      <c r="C308" s="1">
        <v>10.673</v>
      </c>
    </row>
    <row r="309" spans="1:3">
      <c r="A309" s="1">
        <v>2455849.3517900002</v>
      </c>
      <c r="B309" s="1" t="s">
        <v>1529</v>
      </c>
      <c r="C309" s="1">
        <v>10.766</v>
      </c>
    </row>
    <row r="310" spans="1:3">
      <c r="A310" s="1">
        <v>2455850.44875</v>
      </c>
      <c r="B310" s="1" t="s">
        <v>1530</v>
      </c>
      <c r="C310" s="1">
        <v>10.701000000000001</v>
      </c>
    </row>
    <row r="311" spans="1:3">
      <c r="A311" s="1">
        <v>2455852.4747899999</v>
      </c>
      <c r="B311" s="1" t="s">
        <v>1531</v>
      </c>
      <c r="C311" s="1">
        <v>10.689500000000001</v>
      </c>
    </row>
    <row r="312" spans="1:3">
      <c r="A312" s="1">
        <v>2455856.4034199999</v>
      </c>
      <c r="B312" s="1" t="s">
        <v>1532</v>
      </c>
      <c r="C312" s="1">
        <v>10.727</v>
      </c>
    </row>
    <row r="313" spans="1:3">
      <c r="A313" s="1">
        <v>2455858.4613999999</v>
      </c>
      <c r="B313" s="1" t="s">
        <v>1533</v>
      </c>
      <c r="C313" s="1">
        <v>10.698</v>
      </c>
    </row>
    <row r="314" spans="1:3">
      <c r="A314" s="1">
        <v>2455861.4707200001</v>
      </c>
      <c r="B314" s="1" t="s">
        <v>1534</v>
      </c>
      <c r="C314" s="1">
        <v>10.731</v>
      </c>
    </row>
    <row r="315" spans="1:3">
      <c r="A315" s="1">
        <v>2455864.3103</v>
      </c>
      <c r="B315" s="1" t="s">
        <v>1535</v>
      </c>
      <c r="C315" s="1">
        <v>10.772570999999999</v>
      </c>
    </row>
    <row r="316" spans="1:3">
      <c r="A316" s="1">
        <v>2455867.9745299998</v>
      </c>
      <c r="B316" s="1" t="s">
        <v>1536</v>
      </c>
      <c r="C316" s="1">
        <v>10.664</v>
      </c>
    </row>
    <row r="317" spans="1:3">
      <c r="A317" s="1">
        <v>2455871.0183199998</v>
      </c>
      <c r="B317" s="1" t="s">
        <v>1537</v>
      </c>
      <c r="C317" s="1">
        <v>10.654999999999999</v>
      </c>
    </row>
    <row r="318" spans="1:3">
      <c r="A318" s="1">
        <v>2455873.9252999998</v>
      </c>
      <c r="B318" s="1" t="s">
        <v>1538</v>
      </c>
      <c r="C318" s="1">
        <v>10.6435</v>
      </c>
    </row>
    <row r="319" spans="1:3">
      <c r="A319" s="1">
        <v>2455875.36717</v>
      </c>
      <c r="B319" s="1" t="s">
        <v>1539</v>
      </c>
      <c r="C319" s="1">
        <v>10.6845</v>
      </c>
    </row>
    <row r="320" spans="1:3">
      <c r="A320" s="1">
        <v>2455878.4244599999</v>
      </c>
      <c r="B320" s="1" t="s">
        <v>1540</v>
      </c>
      <c r="C320" s="1">
        <v>10.653</v>
      </c>
    </row>
    <row r="321" spans="1:3">
      <c r="A321" s="1">
        <v>2455888.01437</v>
      </c>
      <c r="B321" s="1" t="s">
        <v>1541</v>
      </c>
      <c r="C321" s="1">
        <v>10.7165</v>
      </c>
    </row>
    <row r="322" spans="1:3">
      <c r="A322" s="1">
        <v>2455890.2779399999</v>
      </c>
      <c r="B322" s="1" t="s">
        <v>1542</v>
      </c>
      <c r="C322" s="1">
        <v>10.792</v>
      </c>
    </row>
    <row r="323" spans="1:3">
      <c r="A323" s="1">
        <v>2455892.29311</v>
      </c>
      <c r="B323" s="1" t="s">
        <v>1543</v>
      </c>
      <c r="C323" s="1">
        <v>10.814</v>
      </c>
    </row>
    <row r="324" spans="1:3">
      <c r="A324" s="1">
        <v>2455896.30058</v>
      </c>
      <c r="B324" s="1" t="s">
        <v>1544</v>
      </c>
      <c r="C324" s="1">
        <v>10.843</v>
      </c>
    </row>
    <row r="325" spans="1:3">
      <c r="A325" s="1">
        <v>2455904.9459099998</v>
      </c>
      <c r="B325" s="1" t="s">
        <v>1545</v>
      </c>
      <c r="C325" s="1">
        <v>10.834</v>
      </c>
    </row>
    <row r="326" spans="1:3">
      <c r="A326" s="1">
        <v>2455907.45095</v>
      </c>
      <c r="B326" s="1" t="s">
        <v>1546</v>
      </c>
      <c r="C326" s="1">
        <v>10.836</v>
      </c>
    </row>
    <row r="327" spans="1:3">
      <c r="A327" s="1">
        <v>2455908.4532699999</v>
      </c>
      <c r="B327" s="1" t="s">
        <v>1547</v>
      </c>
      <c r="C327" s="1">
        <v>10.832000000000001</v>
      </c>
    </row>
    <row r="328" spans="1:3">
      <c r="A328" s="1">
        <v>2455912.5206300002</v>
      </c>
      <c r="B328" s="1" t="s">
        <v>1548</v>
      </c>
      <c r="C328" s="1">
        <v>10.837999999999999</v>
      </c>
    </row>
    <row r="329" spans="1:3">
      <c r="A329" s="1">
        <v>2455916.4508799999</v>
      </c>
      <c r="B329" s="1" t="s">
        <v>1549</v>
      </c>
      <c r="C329" s="1">
        <v>10.808</v>
      </c>
    </row>
    <row r="330" spans="1:3">
      <c r="A330" s="1">
        <v>2455923.2343799998</v>
      </c>
      <c r="B330" s="1" t="s">
        <v>1550</v>
      </c>
      <c r="C330" s="1">
        <v>10.750999999999999</v>
      </c>
    </row>
    <row r="331" spans="1:3">
      <c r="A331" s="1">
        <v>2455925.45762</v>
      </c>
      <c r="B331" s="1" t="s">
        <v>1551</v>
      </c>
      <c r="C331" s="1">
        <v>10.683999999999999</v>
      </c>
    </row>
    <row r="332" spans="1:3">
      <c r="A332" s="1">
        <v>2455929.4534399998</v>
      </c>
      <c r="B332" s="1" t="s">
        <v>1552</v>
      </c>
      <c r="C332" s="1">
        <v>10.631</v>
      </c>
    </row>
    <row r="333" spans="1:3">
      <c r="A333" s="1">
        <v>2455938.4312200001</v>
      </c>
      <c r="B333" s="1" t="s">
        <v>1553</v>
      </c>
      <c r="C333" s="1">
        <v>10.596</v>
      </c>
    </row>
    <row r="334" spans="1:3">
      <c r="A334" s="1">
        <v>2455986.0210000002</v>
      </c>
      <c r="B334" s="1" t="s">
        <v>1554</v>
      </c>
      <c r="C334" s="1">
        <v>10.82</v>
      </c>
    </row>
    <row r="335" spans="1:3">
      <c r="A335" s="1">
        <v>2456008.6395800002</v>
      </c>
      <c r="B335" s="1" t="s">
        <v>1555</v>
      </c>
      <c r="C335" s="1">
        <v>10.76</v>
      </c>
    </row>
    <row r="336" spans="1:3">
      <c r="A336" s="1">
        <v>2456012.61528</v>
      </c>
      <c r="B336" s="1" t="s">
        <v>1556</v>
      </c>
      <c r="C336" s="1">
        <v>10.75</v>
      </c>
    </row>
    <row r="337" spans="1:3">
      <c r="A337" s="1">
        <v>2456019.5465299999</v>
      </c>
      <c r="B337" s="1" t="s">
        <v>1557</v>
      </c>
      <c r="C337" s="1">
        <v>10.85</v>
      </c>
    </row>
    <row r="338" spans="1:3">
      <c r="A338" s="1">
        <v>2456067.7276400002</v>
      </c>
      <c r="B338" s="1" t="s">
        <v>1558</v>
      </c>
      <c r="C338" s="1">
        <v>10.988</v>
      </c>
    </row>
    <row r="339" spans="1:3">
      <c r="A339" s="1">
        <v>2456073.8706800002</v>
      </c>
      <c r="B339" s="1" t="s">
        <v>1559</v>
      </c>
      <c r="C339" s="1">
        <v>10.965</v>
      </c>
    </row>
    <row r="340" spans="1:3">
      <c r="A340" s="1">
        <v>2456095.1503400002</v>
      </c>
      <c r="B340" s="1" t="s">
        <v>1560</v>
      </c>
      <c r="C340" s="1">
        <v>11.010999999999999</v>
      </c>
    </row>
    <row r="341" spans="1:3">
      <c r="A341" s="1">
        <v>2456096.7229599999</v>
      </c>
      <c r="B341" s="1" t="s">
        <v>1561</v>
      </c>
      <c r="C341" s="1">
        <v>10.903</v>
      </c>
    </row>
    <row r="342" spans="1:3">
      <c r="A342" s="1">
        <v>2456102.6316900002</v>
      </c>
      <c r="B342" s="1" t="s">
        <v>1562</v>
      </c>
      <c r="C342" s="1">
        <v>11.004</v>
      </c>
    </row>
    <row r="343" spans="1:3">
      <c r="A343" s="1">
        <v>2456106.7881800001</v>
      </c>
      <c r="B343" s="1" t="s">
        <v>1563</v>
      </c>
      <c r="C343" s="1">
        <v>10.919</v>
      </c>
    </row>
    <row r="344" spans="1:3">
      <c r="A344" s="1">
        <v>2456109.6823300002</v>
      </c>
      <c r="B344" s="1" t="s">
        <v>1564</v>
      </c>
      <c r="C344" s="1">
        <v>10.913</v>
      </c>
    </row>
    <row r="345" spans="1:3">
      <c r="A345" s="1">
        <v>2456114.7336300001</v>
      </c>
      <c r="B345" s="1" t="s">
        <v>1565</v>
      </c>
      <c r="C345" s="1">
        <v>11.023999999999999</v>
      </c>
    </row>
    <row r="346" spans="1:3">
      <c r="A346" s="1">
        <v>2456121.7549800002</v>
      </c>
      <c r="B346" s="1" t="s">
        <v>1566</v>
      </c>
      <c r="C346" s="1">
        <v>10.978999999999999</v>
      </c>
    </row>
    <row r="347" spans="1:3">
      <c r="A347" s="1">
        <v>2456130.77116</v>
      </c>
      <c r="B347" s="1" t="s">
        <v>1152</v>
      </c>
      <c r="C347" s="1">
        <v>10.888999999999999</v>
      </c>
    </row>
    <row r="348" spans="1:3">
      <c r="A348" s="1">
        <v>2456141.4770399998</v>
      </c>
      <c r="B348" s="1" t="s">
        <v>1567</v>
      </c>
      <c r="C348" s="1">
        <v>10.815</v>
      </c>
    </row>
    <row r="349" spans="1:3">
      <c r="A349" s="1">
        <v>2456142.7000000002</v>
      </c>
      <c r="B349" s="1" t="s">
        <v>1568</v>
      </c>
      <c r="C349" s="1">
        <v>10.702999999999999</v>
      </c>
    </row>
    <row r="350" spans="1:3">
      <c r="A350" s="1">
        <v>2456148.47395</v>
      </c>
      <c r="B350" s="1" t="s">
        <v>1153</v>
      </c>
      <c r="C350" s="1">
        <v>10.714</v>
      </c>
    </row>
    <row r="351" spans="1:3">
      <c r="A351" s="1">
        <v>2456153.40925</v>
      </c>
      <c r="B351" s="1" t="s">
        <v>1569</v>
      </c>
      <c r="C351" s="1">
        <v>10.670500000000001</v>
      </c>
    </row>
    <row r="352" spans="1:3">
      <c r="A352" s="1">
        <v>2456157.7276900001</v>
      </c>
      <c r="B352" s="1" t="s">
        <v>1570</v>
      </c>
      <c r="C352" s="1">
        <v>10.553000000000001</v>
      </c>
    </row>
    <row r="353" spans="1:3">
      <c r="A353" s="1">
        <v>2456160.5445099999</v>
      </c>
      <c r="B353" s="1" t="s">
        <v>1571</v>
      </c>
      <c r="C353" s="1">
        <v>10.597856999999999</v>
      </c>
    </row>
    <row r="354" spans="1:3">
      <c r="A354" s="1">
        <v>2456164.7719700001</v>
      </c>
      <c r="B354" s="1" t="s">
        <v>1572</v>
      </c>
      <c r="C354" s="1">
        <v>10.590667</v>
      </c>
    </row>
    <row r="355" spans="1:3">
      <c r="A355" s="1">
        <v>2456167.6667499999</v>
      </c>
      <c r="B355" s="1" t="s">
        <v>1573</v>
      </c>
      <c r="C355" s="1">
        <v>10.5245</v>
      </c>
    </row>
    <row r="356" spans="1:3">
      <c r="A356" s="1">
        <v>2456169.0222299998</v>
      </c>
      <c r="B356" s="1" t="s">
        <v>1574</v>
      </c>
      <c r="C356" s="1">
        <v>10.535</v>
      </c>
    </row>
    <row r="357" spans="1:3">
      <c r="A357" s="1">
        <v>2456172.6478900001</v>
      </c>
      <c r="B357" s="1" t="s">
        <v>1575</v>
      </c>
      <c r="C357" s="1">
        <v>10.3225</v>
      </c>
    </row>
    <row r="358" spans="1:3">
      <c r="A358" s="1">
        <v>2456173.6795000001</v>
      </c>
      <c r="B358" s="1" t="s">
        <v>1576</v>
      </c>
      <c r="C358" s="1">
        <v>10.236000000000001</v>
      </c>
    </row>
    <row r="359" spans="1:3">
      <c r="A359" s="1">
        <v>2456180.1578899999</v>
      </c>
      <c r="B359" s="1" t="s">
        <v>1577</v>
      </c>
      <c r="C359" s="1">
        <v>10.244083</v>
      </c>
    </row>
    <row r="360" spans="1:3">
      <c r="A360" s="1">
        <v>2456181.75165</v>
      </c>
      <c r="B360" s="1" t="s">
        <v>1578</v>
      </c>
      <c r="C360" s="1">
        <v>10.279500000000001</v>
      </c>
    </row>
    <row r="361" spans="1:3">
      <c r="A361" s="1">
        <v>2456184.6368999998</v>
      </c>
      <c r="B361" s="1" t="s">
        <v>1579</v>
      </c>
      <c r="C361" s="1">
        <v>10.291429000000001</v>
      </c>
    </row>
    <row r="362" spans="1:3">
      <c r="A362" s="1">
        <v>2456185.6387499999</v>
      </c>
      <c r="B362" s="1" t="s">
        <v>1580</v>
      </c>
      <c r="C362" s="1">
        <v>10.294333</v>
      </c>
    </row>
    <row r="363" spans="1:3">
      <c r="A363" s="1">
        <v>2456186.6488399999</v>
      </c>
      <c r="B363" s="1" t="s">
        <v>1581</v>
      </c>
      <c r="C363" s="1">
        <v>10.293832999999999</v>
      </c>
    </row>
    <row r="364" spans="1:3">
      <c r="A364" s="1">
        <v>2456194.5481699998</v>
      </c>
      <c r="B364" s="1" t="s">
        <v>1582</v>
      </c>
      <c r="C364" s="1">
        <v>10.327</v>
      </c>
    </row>
    <row r="365" spans="1:3">
      <c r="A365" s="1">
        <v>2456195.64573</v>
      </c>
      <c r="B365" s="1" t="s">
        <v>1583</v>
      </c>
      <c r="C365" s="1">
        <v>10.25</v>
      </c>
    </row>
    <row r="366" spans="1:3">
      <c r="A366" s="1">
        <v>2456206.6152900001</v>
      </c>
      <c r="B366" s="1" t="s">
        <v>1584</v>
      </c>
      <c r="C366" s="1">
        <v>10.289</v>
      </c>
    </row>
    <row r="367" spans="1:3">
      <c r="A367" s="1">
        <v>2456221.5651500002</v>
      </c>
      <c r="B367" s="1" t="s">
        <v>1585</v>
      </c>
      <c r="C367" s="1">
        <v>10.226375000000001</v>
      </c>
    </row>
    <row r="368" spans="1:3">
      <c r="A368" s="1">
        <v>2456237.6917099999</v>
      </c>
      <c r="B368" s="1" t="s">
        <v>1586</v>
      </c>
      <c r="C368" s="1">
        <v>10.098000000000001</v>
      </c>
    </row>
    <row r="369" spans="1:3">
      <c r="A369" s="1">
        <v>2456283.47278</v>
      </c>
      <c r="B369" s="1" t="s">
        <v>1587</v>
      </c>
      <c r="C369" s="1">
        <v>10.249000000000001</v>
      </c>
    </row>
    <row r="370" spans="1:3">
      <c r="A370" s="1">
        <v>2456366.9489000002</v>
      </c>
      <c r="B370" s="1" t="s">
        <v>1588</v>
      </c>
      <c r="C370" s="1">
        <v>10.856999999999999</v>
      </c>
    </row>
    <row r="371" spans="1:3">
      <c r="A371" s="1">
        <v>2456367.9516500002</v>
      </c>
      <c r="B371" s="1" t="s">
        <v>1589</v>
      </c>
      <c r="C371" s="1">
        <v>10.83</v>
      </c>
    </row>
    <row r="372" spans="1:3">
      <c r="A372" s="1">
        <v>2456380.8706800002</v>
      </c>
      <c r="B372" s="1" t="s">
        <v>1590</v>
      </c>
      <c r="C372" s="1">
        <v>10.781000000000001</v>
      </c>
    </row>
    <row r="373" spans="1:3">
      <c r="A373" s="1">
        <v>2456392.8732799999</v>
      </c>
      <c r="B373" s="1" t="s">
        <v>1591</v>
      </c>
      <c r="C373" s="1">
        <v>10.913</v>
      </c>
    </row>
    <row r="374" spans="1:3">
      <c r="A374" s="1">
        <v>2456398.9378900002</v>
      </c>
      <c r="B374" s="1" t="s">
        <v>1592</v>
      </c>
      <c r="C374" s="1">
        <v>11.02</v>
      </c>
    </row>
    <row r="375" spans="1:3">
      <c r="A375" s="1">
        <v>2456411.9038200001</v>
      </c>
      <c r="B375" s="1" t="s">
        <v>1593</v>
      </c>
      <c r="C375" s="1">
        <v>11.138999999999999</v>
      </c>
    </row>
    <row r="376" spans="1:3">
      <c r="A376" s="1">
        <v>2456422.8349700002</v>
      </c>
      <c r="B376" s="1" t="s">
        <v>1170</v>
      </c>
      <c r="C376" s="1">
        <v>11.061</v>
      </c>
    </row>
    <row r="377" spans="1:3">
      <c r="A377" s="1">
        <v>2456427.9033499998</v>
      </c>
      <c r="B377" s="1" t="s">
        <v>1594</v>
      </c>
      <c r="C377" s="1">
        <v>10.984</v>
      </c>
    </row>
    <row r="378" spans="1:3">
      <c r="A378" s="1">
        <v>2456430.8988800002</v>
      </c>
      <c r="B378" s="1" t="s">
        <v>1595</v>
      </c>
      <c r="C378" s="1">
        <v>10.952</v>
      </c>
    </row>
    <row r="379" spans="1:3">
      <c r="A379" s="1">
        <v>2456436.8998699998</v>
      </c>
      <c r="B379" s="1" t="s">
        <v>1596</v>
      </c>
      <c r="C379" s="1">
        <v>10.89</v>
      </c>
    </row>
    <row r="380" spans="1:3">
      <c r="A380" s="1">
        <v>2456445.21472</v>
      </c>
      <c r="B380" s="1" t="s">
        <v>1597</v>
      </c>
      <c r="C380" s="1">
        <v>10.8725</v>
      </c>
    </row>
    <row r="381" spans="1:3">
      <c r="A381" s="1">
        <v>2456447.0148499999</v>
      </c>
      <c r="B381" s="1" t="s">
        <v>1598</v>
      </c>
      <c r="C381" s="1">
        <v>10.775499999999999</v>
      </c>
    </row>
    <row r="382" spans="1:3">
      <c r="A382" s="1">
        <v>2456452.9999699998</v>
      </c>
      <c r="B382" s="1" t="s">
        <v>1599</v>
      </c>
      <c r="C382" s="1">
        <v>10.92</v>
      </c>
    </row>
    <row r="383" spans="1:3">
      <c r="A383" s="1">
        <v>2456457.7799800001</v>
      </c>
      <c r="B383" s="1" t="s">
        <v>1600</v>
      </c>
      <c r="C383" s="1">
        <v>11.013</v>
      </c>
    </row>
    <row r="384" spans="1:3">
      <c r="A384" s="1">
        <v>2456478.4326399998</v>
      </c>
      <c r="B384" s="1" t="s">
        <v>1601</v>
      </c>
      <c r="C384" s="1">
        <v>11.04</v>
      </c>
    </row>
    <row r="385" spans="1:3">
      <c r="A385" s="1">
        <v>2456500.3486100002</v>
      </c>
      <c r="B385" s="1" t="s">
        <v>1175</v>
      </c>
      <c r="C385" s="1">
        <v>10.88</v>
      </c>
    </row>
    <row r="386" spans="1:3">
      <c r="A386" s="1">
        <v>2456501.3486100002</v>
      </c>
      <c r="B386" s="1" t="s">
        <v>1602</v>
      </c>
      <c r="C386" s="1">
        <v>10.88</v>
      </c>
    </row>
    <row r="387" spans="1:3">
      <c r="A387" s="1">
        <v>2456511.3520800001</v>
      </c>
      <c r="B387" s="1" t="s">
        <v>1603</v>
      </c>
      <c r="C387" s="1">
        <v>10.91</v>
      </c>
    </row>
    <row r="388" spans="1:3">
      <c r="A388" s="1">
        <v>2456520.9271800001</v>
      </c>
      <c r="B388" s="1" t="s">
        <v>1604</v>
      </c>
      <c r="C388" s="1">
        <v>10.9125</v>
      </c>
    </row>
    <row r="389" spans="1:3">
      <c r="A389" s="1">
        <v>2456527.5037400001</v>
      </c>
      <c r="B389" s="1" t="s">
        <v>1605</v>
      </c>
      <c r="C389" s="1">
        <v>10.939</v>
      </c>
    </row>
    <row r="390" spans="1:3">
      <c r="A390" s="1">
        <v>2456529.5189999999</v>
      </c>
      <c r="B390" s="1" t="s">
        <v>1606</v>
      </c>
      <c r="C390" s="1">
        <v>10.929</v>
      </c>
    </row>
    <row r="391" spans="1:3">
      <c r="A391" s="1">
        <v>2456541.48759</v>
      </c>
      <c r="B391" s="1" t="s">
        <v>1607</v>
      </c>
      <c r="C391" s="1">
        <v>10.896000000000001</v>
      </c>
    </row>
    <row r="392" spans="1:3">
      <c r="A392" s="1">
        <v>2456546.7730899998</v>
      </c>
      <c r="B392" s="1" t="s">
        <v>1608</v>
      </c>
      <c r="C392" s="1">
        <v>10.807</v>
      </c>
    </row>
    <row r="393" spans="1:3">
      <c r="A393" s="1">
        <v>2456550.32553</v>
      </c>
      <c r="B393" s="1" t="s">
        <v>1609</v>
      </c>
      <c r="C393" s="1">
        <v>10.887</v>
      </c>
    </row>
    <row r="394" spans="1:3">
      <c r="A394" s="1">
        <v>2456577.2824200001</v>
      </c>
      <c r="B394" s="1" t="s">
        <v>1610</v>
      </c>
      <c r="C394" s="1">
        <v>10.702</v>
      </c>
    </row>
    <row r="395" spans="1:3">
      <c r="A395" s="1">
        <v>2456583.4890000001</v>
      </c>
      <c r="B395" s="1" t="s">
        <v>1611</v>
      </c>
      <c r="C395" s="1">
        <v>10.69</v>
      </c>
    </row>
    <row r="396" spans="1:3">
      <c r="A396" s="1">
        <v>2456593.4793600002</v>
      </c>
      <c r="B396" s="1" t="s">
        <v>1181</v>
      </c>
      <c r="C396" s="1">
        <v>10.67</v>
      </c>
    </row>
    <row r="397" spans="1:3">
      <c r="A397" s="1">
        <v>2456605.5351300002</v>
      </c>
      <c r="B397" s="1" t="s">
        <v>1612</v>
      </c>
      <c r="C397" s="1">
        <v>10.66</v>
      </c>
    </row>
    <row r="398" spans="1:3">
      <c r="A398" s="1">
        <v>2456610.6551000001</v>
      </c>
      <c r="B398" s="1" t="s">
        <v>1613</v>
      </c>
      <c r="C398" s="1">
        <v>10.631</v>
      </c>
    </row>
    <row r="399" spans="1:3">
      <c r="A399" s="1">
        <v>2456621.7014199998</v>
      </c>
      <c r="B399" s="1" t="s">
        <v>1614</v>
      </c>
      <c r="C399" s="1">
        <v>10.590999999999999</v>
      </c>
    </row>
    <row r="400" spans="1:3">
      <c r="A400" s="1">
        <v>2456626.3010399998</v>
      </c>
      <c r="B400" s="1" t="s">
        <v>1615</v>
      </c>
      <c r="C400" s="1">
        <v>10.73</v>
      </c>
    </row>
    <row r="401" spans="1:3">
      <c r="A401" s="1">
        <v>2456634.31904</v>
      </c>
      <c r="B401" s="1" t="s">
        <v>1616</v>
      </c>
      <c r="C401" s="1">
        <v>10.599</v>
      </c>
    </row>
    <row r="402" spans="1:3">
      <c r="A402" s="1">
        <v>2456638.3361499999</v>
      </c>
      <c r="B402" s="1" t="s">
        <v>1617</v>
      </c>
      <c r="C402" s="1">
        <v>10.603999999999999</v>
      </c>
    </row>
    <row r="403" spans="1:3">
      <c r="A403" s="1">
        <v>2456640.5099499999</v>
      </c>
      <c r="B403" s="1" t="s">
        <v>1618</v>
      </c>
      <c r="C403" s="1">
        <v>10.628</v>
      </c>
    </row>
    <row r="404" spans="1:3">
      <c r="A404" s="1">
        <v>2456647.3111200002</v>
      </c>
      <c r="B404" s="1" t="s">
        <v>1619</v>
      </c>
      <c r="C404" s="1">
        <v>10.627000000000001</v>
      </c>
    </row>
    <row r="405" spans="1:3">
      <c r="A405" s="1">
        <v>2456651.4739199998</v>
      </c>
      <c r="B405" s="1" t="s">
        <v>1620</v>
      </c>
      <c r="C405" s="1">
        <v>10.632</v>
      </c>
    </row>
    <row r="406" spans="1:3">
      <c r="A406" s="1">
        <v>2456656.2546600001</v>
      </c>
      <c r="B406" s="1" t="s">
        <v>1621</v>
      </c>
      <c r="C406" s="1">
        <v>10.581</v>
      </c>
    </row>
    <row r="407" spans="1:3">
      <c r="A407" s="1">
        <v>2456668.3013300002</v>
      </c>
      <c r="B407" s="1" t="s">
        <v>1622</v>
      </c>
      <c r="C407" s="1">
        <v>10.548999999999999</v>
      </c>
    </row>
    <row r="408" spans="1:3">
      <c r="A408" s="1">
        <v>2456706.9534499999</v>
      </c>
      <c r="B408" s="1" t="s">
        <v>1623</v>
      </c>
      <c r="C408" s="1">
        <v>10.56</v>
      </c>
    </row>
    <row r="409" spans="1:3">
      <c r="A409" s="1">
        <v>2456709.9710499998</v>
      </c>
      <c r="B409" s="1" t="s">
        <v>1624</v>
      </c>
      <c r="C409" s="1">
        <v>10.529</v>
      </c>
    </row>
    <row r="410" spans="1:3">
      <c r="A410" s="1">
        <v>2456718.9624800002</v>
      </c>
      <c r="B410" s="1" t="s">
        <v>1625</v>
      </c>
      <c r="C410" s="1">
        <v>10.452</v>
      </c>
    </row>
    <row r="411" spans="1:3">
      <c r="A411" s="1">
        <v>2456726.9508199999</v>
      </c>
      <c r="B411" s="1" t="s">
        <v>1626</v>
      </c>
      <c r="C411" s="1">
        <v>10.487</v>
      </c>
    </row>
    <row r="412" spans="1:3">
      <c r="A412" s="1">
        <v>2456730.9549500002</v>
      </c>
      <c r="B412" s="1" t="s">
        <v>1627</v>
      </c>
      <c r="C412" s="1">
        <v>10.544</v>
      </c>
    </row>
    <row r="413" spans="1:3">
      <c r="A413" s="1">
        <v>2456737.9510599999</v>
      </c>
      <c r="B413" s="1" t="s">
        <v>1628</v>
      </c>
      <c r="C413" s="1">
        <v>10.622</v>
      </c>
    </row>
    <row r="414" spans="1:3">
      <c r="A414" s="1">
        <v>2456739.6587999999</v>
      </c>
      <c r="B414" s="1" t="s">
        <v>1629</v>
      </c>
      <c r="C414" s="1">
        <v>10.648999999999999</v>
      </c>
    </row>
    <row r="415" spans="1:3">
      <c r="A415" s="1">
        <v>2456749.8771799998</v>
      </c>
      <c r="B415" s="1" t="s">
        <v>1630</v>
      </c>
      <c r="C415" s="1">
        <v>10.757</v>
      </c>
    </row>
    <row r="416" spans="1:3">
      <c r="A416" s="1">
        <v>2456762.7951699998</v>
      </c>
      <c r="B416" s="1" t="s">
        <v>1631</v>
      </c>
      <c r="C416" s="1">
        <v>10.72</v>
      </c>
    </row>
    <row r="417" spans="1:3">
      <c r="A417" s="1">
        <v>2456767.6094</v>
      </c>
      <c r="B417" s="1" t="s">
        <v>1632</v>
      </c>
      <c r="C417" s="1">
        <v>10.723000000000001</v>
      </c>
    </row>
    <row r="418" spans="1:3">
      <c r="A418" s="1">
        <v>2456783.8755199998</v>
      </c>
      <c r="B418" s="1" t="s">
        <v>1633</v>
      </c>
      <c r="C418" s="1">
        <v>10.648999999999999</v>
      </c>
    </row>
    <row r="419" spans="1:3">
      <c r="A419" s="1">
        <v>2456794.8986200001</v>
      </c>
      <c r="B419" s="1" t="s">
        <v>1634</v>
      </c>
      <c r="C419" s="1">
        <v>10.718999999999999</v>
      </c>
    </row>
    <row r="420" spans="1:3">
      <c r="A420" s="1">
        <v>2456797.90013</v>
      </c>
      <c r="B420" s="1" t="s">
        <v>1635</v>
      </c>
      <c r="C420" s="1">
        <v>10.726000000000001</v>
      </c>
    </row>
    <row r="421" spans="1:3">
      <c r="A421" s="1">
        <v>2456800.9026000001</v>
      </c>
      <c r="B421" s="1" t="s">
        <v>1636</v>
      </c>
      <c r="C421" s="1">
        <v>10.722</v>
      </c>
    </row>
    <row r="422" spans="1:3">
      <c r="A422" s="1">
        <v>2456806.8942499999</v>
      </c>
      <c r="B422" s="1" t="s">
        <v>1637</v>
      </c>
      <c r="C422" s="1">
        <v>10.744</v>
      </c>
    </row>
    <row r="423" spans="1:3">
      <c r="A423" s="1">
        <v>2456808.8842699998</v>
      </c>
      <c r="B423" s="1" t="s">
        <v>1638</v>
      </c>
      <c r="C423" s="1">
        <v>10.746570999999999</v>
      </c>
    </row>
    <row r="424" spans="1:3">
      <c r="A424" s="1">
        <v>2456811.7784000002</v>
      </c>
      <c r="B424" s="1" t="s">
        <v>1639</v>
      </c>
      <c r="C424" s="1">
        <v>10.750500000000001</v>
      </c>
    </row>
    <row r="425" spans="1:3">
      <c r="A425" s="1">
        <v>2456813.7780200001</v>
      </c>
      <c r="B425" s="1" t="s">
        <v>1640</v>
      </c>
      <c r="C425" s="1">
        <v>10.733167</v>
      </c>
    </row>
    <row r="426" spans="1:3">
      <c r="A426" s="1">
        <v>2456816.5225</v>
      </c>
      <c r="B426" s="1" t="s">
        <v>1195</v>
      </c>
      <c r="C426" s="1">
        <v>10.805999999999999</v>
      </c>
    </row>
    <row r="427" spans="1:3">
      <c r="A427" s="1">
        <v>2456825.8903800002</v>
      </c>
      <c r="B427" s="1" t="s">
        <v>1641</v>
      </c>
      <c r="C427" s="1">
        <v>10.763999999999999</v>
      </c>
    </row>
    <row r="428" spans="1:3">
      <c r="A428" s="1">
        <v>2456829.45175</v>
      </c>
      <c r="B428" s="1" t="s">
        <v>1642</v>
      </c>
      <c r="C428" s="1">
        <v>10.769</v>
      </c>
    </row>
    <row r="429" spans="1:3">
      <c r="A429" s="1">
        <v>2456854.4717000001</v>
      </c>
      <c r="B429" s="1" t="s">
        <v>1643</v>
      </c>
      <c r="C429" s="1">
        <v>10.763</v>
      </c>
    </row>
    <row r="430" spans="1:3">
      <c r="A430" s="1">
        <v>2456855.4725600001</v>
      </c>
      <c r="B430" s="1" t="s">
        <v>21</v>
      </c>
      <c r="C430" s="1">
        <v>10.736000000000001</v>
      </c>
    </row>
    <row r="431" spans="1:3">
      <c r="A431" s="1">
        <v>2456863.4711699998</v>
      </c>
      <c r="B431" s="1" t="s">
        <v>22</v>
      </c>
      <c r="C431" s="1">
        <v>10.763</v>
      </c>
    </row>
    <row r="432" spans="1:3">
      <c r="A432" s="1">
        <v>2456869.4396500001</v>
      </c>
      <c r="B432" s="1" t="s">
        <v>23</v>
      </c>
      <c r="C432" s="1">
        <v>10.784000000000001</v>
      </c>
    </row>
    <row r="433" spans="1:3">
      <c r="A433" s="1">
        <v>2456870.4449800001</v>
      </c>
      <c r="B433" s="1" t="s">
        <v>24</v>
      </c>
      <c r="C433" s="1">
        <v>10.807</v>
      </c>
    </row>
    <row r="434" spans="1:3">
      <c r="A434" s="1">
        <v>2456872.4923800002</v>
      </c>
      <c r="B434" s="1" t="s">
        <v>25</v>
      </c>
      <c r="C434" s="1">
        <v>10.804</v>
      </c>
    </row>
    <row r="435" spans="1:3">
      <c r="A435" s="1">
        <v>2456874.4521400002</v>
      </c>
      <c r="B435" s="1" t="s">
        <v>26</v>
      </c>
      <c r="C435" s="1">
        <v>10.804</v>
      </c>
    </row>
    <row r="436" spans="1:3">
      <c r="A436" s="1">
        <v>2456883.4141000002</v>
      </c>
      <c r="B436" s="1" t="s">
        <v>27</v>
      </c>
      <c r="C436" s="1">
        <v>10.877000000000001</v>
      </c>
    </row>
    <row r="437" spans="1:3">
      <c r="A437" s="1">
        <v>2456887.38387</v>
      </c>
      <c r="B437" s="1" t="s">
        <v>29</v>
      </c>
      <c r="C437" s="1">
        <v>10.877000000000001</v>
      </c>
    </row>
    <row r="438" spans="1:3">
      <c r="A438" s="1">
        <v>2456890.3962400001</v>
      </c>
      <c r="B438" s="1" t="s">
        <v>30</v>
      </c>
      <c r="C438" s="1">
        <v>10.84</v>
      </c>
    </row>
    <row r="439" spans="1:3">
      <c r="A439" s="1">
        <v>2456901.3766200002</v>
      </c>
      <c r="B439" s="1" t="s">
        <v>31</v>
      </c>
      <c r="C439" s="1">
        <v>10.864000000000001</v>
      </c>
    </row>
    <row r="440" spans="1:3">
      <c r="A440" s="1">
        <v>2456903.6793</v>
      </c>
      <c r="B440" s="1" t="s">
        <v>1644</v>
      </c>
      <c r="C440" s="1">
        <v>10.881333</v>
      </c>
    </row>
    <row r="441" spans="1:3">
      <c r="A441" s="1">
        <v>2456907.6831999999</v>
      </c>
      <c r="B441" s="1" t="s">
        <v>1645</v>
      </c>
      <c r="C441" s="1">
        <v>10.883333</v>
      </c>
    </row>
    <row r="442" spans="1:3">
      <c r="A442" s="1">
        <v>2456908.6827099998</v>
      </c>
      <c r="B442" s="1" t="s">
        <v>1646</v>
      </c>
      <c r="C442" s="1">
        <v>10.882999999999999</v>
      </c>
    </row>
    <row r="443" spans="1:3">
      <c r="A443" s="1">
        <v>2456912.43132</v>
      </c>
      <c r="B443" s="1" t="s">
        <v>32</v>
      </c>
      <c r="C443" s="1">
        <v>10.917999999999999</v>
      </c>
    </row>
    <row r="444" spans="1:3">
      <c r="A444" s="1">
        <v>2456914.8020799998</v>
      </c>
      <c r="B444" s="1" t="s">
        <v>33</v>
      </c>
      <c r="C444" s="1">
        <v>10.878500000000001</v>
      </c>
    </row>
    <row r="445" spans="1:3">
      <c r="A445" s="1">
        <v>2456921.4418100002</v>
      </c>
      <c r="B445" s="1" t="s">
        <v>34</v>
      </c>
      <c r="C445" s="1">
        <v>10.872</v>
      </c>
    </row>
    <row r="446" spans="1:3">
      <c r="A446" s="1">
        <v>2456922.6169400001</v>
      </c>
      <c r="B446" s="1" t="s">
        <v>1647</v>
      </c>
      <c r="C446" s="1">
        <v>10.836833</v>
      </c>
    </row>
    <row r="447" spans="1:3">
      <c r="A447" s="1">
        <v>2456923.6297499998</v>
      </c>
      <c r="B447" s="1" t="s">
        <v>1648</v>
      </c>
      <c r="C447" s="1">
        <v>10.841666999999999</v>
      </c>
    </row>
    <row r="448" spans="1:3">
      <c r="A448" s="1">
        <v>2456927.64065</v>
      </c>
      <c r="B448" s="1" t="s">
        <v>1649</v>
      </c>
      <c r="C448" s="1">
        <v>10.803713999999999</v>
      </c>
    </row>
    <row r="449" spans="1:3">
      <c r="A449" s="1">
        <v>2456929.0522699999</v>
      </c>
      <c r="B449" s="1" t="s">
        <v>1650</v>
      </c>
      <c r="C449" s="1">
        <v>10.788875000000001</v>
      </c>
    </row>
    <row r="450" spans="1:3">
      <c r="A450" s="1">
        <v>2456932.4328000001</v>
      </c>
      <c r="B450" s="1" t="s">
        <v>1651</v>
      </c>
      <c r="C450" s="1">
        <v>10.882</v>
      </c>
    </row>
    <row r="451" spans="1:3">
      <c r="A451" s="1">
        <v>2456935.6110200002</v>
      </c>
      <c r="B451" s="1" t="s">
        <v>1652</v>
      </c>
      <c r="C451" s="1">
        <v>10.800750000000001</v>
      </c>
    </row>
    <row r="452" spans="1:3">
      <c r="A452" s="1">
        <v>2456938.5619700002</v>
      </c>
      <c r="B452" s="1" t="s">
        <v>1653</v>
      </c>
      <c r="C452" s="1">
        <v>10.695</v>
      </c>
    </row>
    <row r="453" spans="1:3">
      <c r="A453" s="1">
        <v>2456942.41187</v>
      </c>
      <c r="B453" s="1" t="s">
        <v>36</v>
      </c>
      <c r="C453" s="1">
        <v>10.758699999999999</v>
      </c>
    </row>
    <row r="454" spans="1:3">
      <c r="A454" s="1">
        <v>2456943.4918900002</v>
      </c>
      <c r="B454" s="1" t="s">
        <v>37</v>
      </c>
      <c r="C454" s="1">
        <v>10.673</v>
      </c>
    </row>
    <row r="455" spans="1:3">
      <c r="A455" s="1">
        <v>2456948.3181500002</v>
      </c>
      <c r="B455" s="1" t="s">
        <v>38</v>
      </c>
      <c r="C455" s="1">
        <v>10.750999999999999</v>
      </c>
    </row>
    <row r="456" spans="1:3">
      <c r="A456" s="1">
        <v>2456951.5592499999</v>
      </c>
      <c r="B456" s="1" t="s">
        <v>39</v>
      </c>
      <c r="C456" s="1">
        <v>10.629</v>
      </c>
    </row>
    <row r="457" spans="1:3">
      <c r="A457" s="1">
        <v>2456956.8997800001</v>
      </c>
      <c r="B457" s="1" t="s">
        <v>40</v>
      </c>
      <c r="C457" s="1">
        <v>10.680999999999999</v>
      </c>
    </row>
    <row r="458" spans="1:3">
      <c r="A458" s="1">
        <v>2456961.3578400002</v>
      </c>
      <c r="B458" s="1" t="s">
        <v>41</v>
      </c>
      <c r="C458" s="1">
        <v>10.875999999999999</v>
      </c>
    </row>
    <row r="459" spans="1:3">
      <c r="A459" s="1">
        <v>2456963.4801699999</v>
      </c>
      <c r="B459" s="1" t="s">
        <v>42</v>
      </c>
      <c r="C459" s="1">
        <v>10.782999999999999</v>
      </c>
    </row>
    <row r="460" spans="1:3">
      <c r="A460" s="1">
        <v>2456976.4667799999</v>
      </c>
      <c r="B460" s="1" t="s">
        <v>43</v>
      </c>
      <c r="C460" s="1">
        <v>10.86</v>
      </c>
    </row>
    <row r="461" spans="1:3">
      <c r="A461" s="1">
        <v>2456989.41017</v>
      </c>
      <c r="B461" s="1" t="s">
        <v>44</v>
      </c>
      <c r="C461" s="1">
        <v>10.676500000000001</v>
      </c>
    </row>
    <row r="462" spans="1:3">
      <c r="A462" s="1">
        <v>2456992.4670299999</v>
      </c>
      <c r="B462" s="1" t="s">
        <v>45</v>
      </c>
      <c r="C462" s="1">
        <v>10.67</v>
      </c>
    </row>
    <row r="463" spans="1:3">
      <c r="A463" s="1">
        <v>2456995.4689000002</v>
      </c>
      <c r="B463" s="1" t="s">
        <v>46</v>
      </c>
      <c r="C463" s="1">
        <v>10.7</v>
      </c>
    </row>
    <row r="464" spans="1:3">
      <c r="A464" s="1">
        <v>2457005.4724300001</v>
      </c>
      <c r="B464" s="1" t="s">
        <v>47</v>
      </c>
      <c r="C464" s="1">
        <v>10.664</v>
      </c>
    </row>
    <row r="465" spans="1:3">
      <c r="A465" s="1">
        <v>2457008.4683900001</v>
      </c>
      <c r="B465" s="1" t="s">
        <v>48</v>
      </c>
      <c r="C465" s="1">
        <v>10.7</v>
      </c>
    </row>
    <row r="466" spans="1:3">
      <c r="A466" s="1">
        <v>2457018.1920400001</v>
      </c>
      <c r="B466" s="1" t="s">
        <v>9</v>
      </c>
      <c r="C466" s="1">
        <v>10.933999999999999</v>
      </c>
    </row>
    <row r="467" spans="1:3">
      <c r="A467" s="1">
        <v>2457023.2722900002</v>
      </c>
      <c r="B467" s="1" t="s">
        <v>10</v>
      </c>
      <c r="C467" s="1">
        <v>10.833</v>
      </c>
    </row>
    <row r="468" spans="1:3">
      <c r="A468" s="1">
        <v>2457060.9730400001</v>
      </c>
      <c r="B468" s="1" t="s">
        <v>19</v>
      </c>
      <c r="C468" s="1">
        <v>10.98</v>
      </c>
    </row>
    <row r="469" spans="1:3">
      <c r="A469" s="1">
        <v>2457064.9674900002</v>
      </c>
      <c r="B469" s="1" t="s">
        <v>49</v>
      </c>
      <c r="C469" s="1">
        <v>10.885</v>
      </c>
    </row>
    <row r="470" spans="1:3">
      <c r="A470" s="1">
        <v>2457068.9640299999</v>
      </c>
      <c r="B470" s="1" t="s">
        <v>50</v>
      </c>
      <c r="C470" s="1">
        <v>10.882</v>
      </c>
    </row>
    <row r="471" spans="1:3">
      <c r="A471" s="1">
        <v>2457084.9100600001</v>
      </c>
      <c r="B471" s="1" t="s">
        <v>6</v>
      </c>
      <c r="C471" s="1">
        <v>10.8</v>
      </c>
    </row>
    <row r="472" spans="1:3">
      <c r="A472" s="1">
        <v>2457090.95499</v>
      </c>
      <c r="B472" s="1" t="s">
        <v>7</v>
      </c>
      <c r="C472" s="1">
        <v>10.782999999999999</v>
      </c>
    </row>
    <row r="473" spans="1:3">
      <c r="A473" s="1">
        <v>2457101.9432000001</v>
      </c>
      <c r="B473" s="1" t="s">
        <v>8</v>
      </c>
      <c r="C473" s="1">
        <v>10.974</v>
      </c>
    </row>
    <row r="474" spans="1:3">
      <c r="A474" s="1">
        <v>2457111.9117000001</v>
      </c>
      <c r="B474" s="1" t="s">
        <v>51</v>
      </c>
      <c r="C474" s="1">
        <v>11.07</v>
      </c>
    </row>
    <row r="475" spans="1:3">
      <c r="A475" s="1">
        <v>2457114.8791399999</v>
      </c>
      <c r="B475" s="1" t="s">
        <v>0</v>
      </c>
      <c r="C475" s="1">
        <v>11.034000000000001</v>
      </c>
    </row>
    <row r="476" spans="1:3">
      <c r="A476" s="1">
        <v>2457122.92875</v>
      </c>
      <c r="B476" s="1" t="s">
        <v>1</v>
      </c>
      <c r="C476" s="1">
        <v>10.973000000000001</v>
      </c>
    </row>
    <row r="477" spans="1:3">
      <c r="A477" s="1">
        <v>2457126.9336600001</v>
      </c>
      <c r="B477" s="1" t="s">
        <v>2</v>
      </c>
      <c r="C477" s="1">
        <v>10.93</v>
      </c>
    </row>
    <row r="478" spans="1:3">
      <c r="A478" s="1">
        <v>2457144.90607</v>
      </c>
      <c r="B478" s="1" t="s">
        <v>11</v>
      </c>
      <c r="C478" s="1">
        <v>10.964</v>
      </c>
    </row>
    <row r="479" spans="1:3">
      <c r="A479" s="1">
        <v>2457150.9125399999</v>
      </c>
      <c r="B479" s="1" t="s">
        <v>12</v>
      </c>
      <c r="C479" s="1">
        <v>10.989000000000001</v>
      </c>
    </row>
    <row r="480" spans="1:3">
      <c r="A480" s="1">
        <v>2457156.9033400002</v>
      </c>
      <c r="B480" s="1" t="s">
        <v>52</v>
      </c>
      <c r="C480" s="1">
        <v>11.044</v>
      </c>
    </row>
    <row r="481" spans="1:3">
      <c r="A481" s="1">
        <v>2457160.8997200001</v>
      </c>
      <c r="B481" s="1" t="s">
        <v>13</v>
      </c>
      <c r="C481" s="1">
        <v>11.045</v>
      </c>
    </row>
    <row r="482" spans="1:3">
      <c r="A482" s="1">
        <v>2457164.9003599999</v>
      </c>
      <c r="B482" s="1" t="s">
        <v>20</v>
      </c>
      <c r="C482" s="1">
        <v>11.079000000000001</v>
      </c>
    </row>
    <row r="483" spans="1:3">
      <c r="A483" s="1">
        <v>2457167.9045299999</v>
      </c>
      <c r="B483" s="1" t="s">
        <v>14</v>
      </c>
      <c r="C483" s="1">
        <v>11.108000000000001</v>
      </c>
    </row>
    <row r="484" spans="1:3">
      <c r="A484" s="1">
        <v>2457170.8961499999</v>
      </c>
      <c r="B484" s="1" t="s">
        <v>15</v>
      </c>
      <c r="C484" s="1">
        <v>11.119</v>
      </c>
    </row>
    <row r="485" spans="1:3">
      <c r="A485" s="1">
        <v>2457181.6661899998</v>
      </c>
      <c r="B485" s="1" t="s">
        <v>53</v>
      </c>
      <c r="C485" s="1">
        <v>11.045999999999999</v>
      </c>
    </row>
    <row r="486" spans="1:3">
      <c r="A486" s="1">
        <v>2457219.4429000001</v>
      </c>
      <c r="B486" s="1" t="s">
        <v>54</v>
      </c>
      <c r="C486" s="1">
        <v>11.12</v>
      </c>
    </row>
    <row r="487" spans="1:3">
      <c r="A487" s="1">
        <v>2457262.4632600001</v>
      </c>
      <c r="B487" s="1" t="s">
        <v>55</v>
      </c>
      <c r="C487" s="1">
        <v>11.237</v>
      </c>
    </row>
    <row r="488" spans="1:3">
      <c r="A488" s="1">
        <v>2457271.4830700001</v>
      </c>
      <c r="B488" s="1" t="s">
        <v>93</v>
      </c>
      <c r="C488" s="1">
        <v>11.347</v>
      </c>
    </row>
    <row r="489" spans="1:3">
      <c r="A489" s="1">
        <v>2457275.3793199998</v>
      </c>
      <c r="B489" s="1" t="s">
        <v>94</v>
      </c>
      <c r="C489" s="1">
        <v>11.271000000000001</v>
      </c>
    </row>
    <row r="490" spans="1:3">
      <c r="A490" s="1">
        <v>2457290.3522000001</v>
      </c>
      <c r="B490" s="1" t="s">
        <v>56</v>
      </c>
      <c r="C490" s="1">
        <v>11.266</v>
      </c>
    </row>
    <row r="491" spans="1:3">
      <c r="A491" s="1">
        <v>2457295.3584199999</v>
      </c>
      <c r="B491" s="1" t="s">
        <v>95</v>
      </c>
      <c r="C491" s="1">
        <v>11.358000000000001</v>
      </c>
    </row>
    <row r="492" spans="1:3">
      <c r="A492" s="1">
        <v>2457296.9286400001</v>
      </c>
      <c r="B492" s="1" t="s">
        <v>96</v>
      </c>
      <c r="C492" s="1">
        <v>11.332000000000001</v>
      </c>
    </row>
    <row r="493" spans="1:3">
      <c r="A493" s="1">
        <v>2457298.4251000001</v>
      </c>
      <c r="B493" s="1" t="s">
        <v>97</v>
      </c>
      <c r="C493" s="1">
        <v>11.317</v>
      </c>
    </row>
    <row r="494" spans="1:3">
      <c r="A494" s="1">
        <v>2457303.39708</v>
      </c>
      <c r="B494" s="1" t="s">
        <v>98</v>
      </c>
      <c r="C494" s="1">
        <v>11.298999999999999</v>
      </c>
    </row>
    <row r="495" spans="1:3">
      <c r="A495" s="1">
        <v>2457308.4416</v>
      </c>
      <c r="B495" s="1" t="s">
        <v>57</v>
      </c>
      <c r="C495" s="1">
        <v>11.257</v>
      </c>
    </row>
    <row r="496" spans="1:3">
      <c r="A496" s="1">
        <v>2457313.4907</v>
      </c>
      <c r="B496" s="1" t="s">
        <v>58</v>
      </c>
      <c r="C496" s="1">
        <v>11.225</v>
      </c>
    </row>
    <row r="497" spans="1:3">
      <c r="A497" s="1">
        <v>2457326.9504300002</v>
      </c>
      <c r="B497" s="1" t="s">
        <v>87</v>
      </c>
      <c r="C497" s="1">
        <v>11.24</v>
      </c>
    </row>
    <row r="498" spans="1:3">
      <c r="A498" s="1">
        <v>2457338.4763799999</v>
      </c>
      <c r="B498" s="1" t="s">
        <v>88</v>
      </c>
      <c r="C498" s="1">
        <v>11.06</v>
      </c>
    </row>
    <row r="499" spans="1:3">
      <c r="A499" s="1">
        <v>2457343.47113</v>
      </c>
      <c r="B499" s="1" t="s">
        <v>89</v>
      </c>
      <c r="C499" s="1">
        <v>11.009</v>
      </c>
    </row>
    <row r="500" spans="1:3">
      <c r="A500" s="1">
        <v>2457358.54049</v>
      </c>
      <c r="B500" s="1" t="s">
        <v>90</v>
      </c>
      <c r="C500" s="1">
        <v>10.95</v>
      </c>
    </row>
    <row r="501" spans="1:3">
      <c r="A501" s="1">
        <v>2457368.4715399998</v>
      </c>
      <c r="B501" s="1" t="s">
        <v>91</v>
      </c>
      <c r="C501" s="1">
        <v>10.896000000000001</v>
      </c>
    </row>
    <row r="502" spans="1:3">
      <c r="A502" s="1">
        <v>2457374.4707599999</v>
      </c>
      <c r="B502" s="1" t="s">
        <v>92</v>
      </c>
      <c r="C502" s="1">
        <v>10.878</v>
      </c>
    </row>
    <row r="503" spans="1:3">
      <c r="A503" s="1">
        <v>2457385.4716699999</v>
      </c>
      <c r="B503" s="1" t="s">
        <v>99</v>
      </c>
      <c r="C503" s="1">
        <v>10.78</v>
      </c>
    </row>
    <row r="504" spans="1:3">
      <c r="A504" s="1">
        <v>2457426.9734899998</v>
      </c>
      <c r="B504" s="1" t="s">
        <v>100</v>
      </c>
      <c r="C504" s="1">
        <v>10.71</v>
      </c>
    </row>
    <row r="505" spans="1:3">
      <c r="A505" s="1">
        <v>2457437.9674</v>
      </c>
      <c r="B505" s="1" t="s">
        <v>101</v>
      </c>
      <c r="C505" s="1">
        <v>10.711</v>
      </c>
    </row>
    <row r="506" spans="1:3">
      <c r="A506" s="1">
        <v>2457450.9626699998</v>
      </c>
      <c r="B506" s="1" t="s">
        <v>103</v>
      </c>
      <c r="C506" s="1">
        <v>10.654</v>
      </c>
    </row>
    <row r="507" spans="1:3">
      <c r="A507" s="1">
        <v>2457453.9561399999</v>
      </c>
      <c r="B507" s="1" t="s">
        <v>104</v>
      </c>
      <c r="C507" s="1">
        <v>10.618</v>
      </c>
    </row>
    <row r="508" spans="1:3">
      <c r="A508" s="1">
        <v>2457459.4532599999</v>
      </c>
      <c r="B508" s="1" t="s">
        <v>105</v>
      </c>
      <c r="C508" s="1">
        <v>10.6265</v>
      </c>
    </row>
    <row r="509" spans="1:3">
      <c r="A509" s="1">
        <v>2457462.9566700002</v>
      </c>
      <c r="B509" s="1" t="s">
        <v>106</v>
      </c>
      <c r="C509" s="1">
        <v>10.641999999999999</v>
      </c>
    </row>
    <row r="510" spans="1:3">
      <c r="A510" s="1">
        <v>2457472.2870299998</v>
      </c>
      <c r="B510" s="1" t="s">
        <v>107</v>
      </c>
      <c r="C510" s="1">
        <v>10.695</v>
      </c>
    </row>
    <row r="511" spans="1:3">
      <c r="A511" s="1">
        <v>2457479.9353399999</v>
      </c>
      <c r="B511" s="1" t="s">
        <v>109</v>
      </c>
      <c r="C511" s="1">
        <v>10.692</v>
      </c>
    </row>
    <row r="512" spans="1:3">
      <c r="A512" s="1">
        <v>2457487.9261699999</v>
      </c>
      <c r="B512" s="1" t="s">
        <v>110</v>
      </c>
      <c r="C512" s="1">
        <v>10.686999999999999</v>
      </c>
    </row>
    <row r="513" spans="1:3">
      <c r="A513" s="1">
        <v>2457490.9309700001</v>
      </c>
      <c r="B513" s="1" t="s">
        <v>111</v>
      </c>
      <c r="C513" s="1">
        <v>10.656000000000001</v>
      </c>
    </row>
    <row r="514" spans="1:3">
      <c r="A514" s="1">
        <v>2457502.91457</v>
      </c>
      <c r="B514" s="1" t="s">
        <v>112</v>
      </c>
      <c r="C514" s="1">
        <v>10.669</v>
      </c>
    </row>
    <row r="515" spans="1:3">
      <c r="A515" s="1">
        <v>2457505.9141799998</v>
      </c>
      <c r="B515" s="1" t="s">
        <v>113</v>
      </c>
      <c r="C515" s="1">
        <v>10.653</v>
      </c>
    </row>
    <row r="516" spans="1:3">
      <c r="A516" s="1">
        <v>2457514.9073100002</v>
      </c>
      <c r="B516" s="1" t="s">
        <v>114</v>
      </c>
      <c r="C516" s="1">
        <v>10.7</v>
      </c>
    </row>
    <row r="517" spans="1:3">
      <c r="A517" s="1">
        <v>2457517.9140900001</v>
      </c>
      <c r="B517" s="1" t="s">
        <v>115</v>
      </c>
      <c r="C517" s="1">
        <v>10.721</v>
      </c>
    </row>
    <row r="518" spans="1:3">
      <c r="A518" s="1">
        <v>2457528.9009799999</v>
      </c>
      <c r="B518" s="1" t="s">
        <v>116</v>
      </c>
      <c r="C518" s="1">
        <v>10.766999999999999</v>
      </c>
    </row>
    <row r="519" spans="1:3">
      <c r="A519" s="1">
        <v>2457532.9008900002</v>
      </c>
      <c r="B519" s="1" t="s">
        <v>117</v>
      </c>
      <c r="C519" s="1">
        <v>10.769</v>
      </c>
    </row>
    <row r="520" spans="1:3">
      <c r="A520" s="1">
        <v>2457561.2622799999</v>
      </c>
      <c r="B520" s="1" t="s">
        <v>118</v>
      </c>
      <c r="C520" s="1">
        <v>10.683999999999999</v>
      </c>
    </row>
    <row r="521" spans="1:3">
      <c r="A521" s="1">
        <v>2457574.1955599999</v>
      </c>
      <c r="B521" s="1" t="s">
        <v>119</v>
      </c>
      <c r="C521" s="1">
        <v>10.689</v>
      </c>
    </row>
    <row r="522" spans="1:3">
      <c r="A522" s="1">
        <v>2457576.9032899998</v>
      </c>
      <c r="B522" s="1" t="s">
        <v>120</v>
      </c>
      <c r="C522" s="1">
        <v>10.701000000000001</v>
      </c>
    </row>
    <row r="523" spans="1:3">
      <c r="A523" s="1">
        <v>2457584.3941600001</v>
      </c>
      <c r="B523" s="1" t="s">
        <v>121</v>
      </c>
      <c r="C523" s="1">
        <v>10.673249999999999</v>
      </c>
    </row>
    <row r="524" spans="1:3">
      <c r="A524" s="1">
        <v>2457586.9789300002</v>
      </c>
      <c r="B524" s="1" t="s">
        <v>123</v>
      </c>
      <c r="C524" s="1">
        <v>10.676570999999999</v>
      </c>
    </row>
    <row r="525" spans="1:3">
      <c r="A525" s="1">
        <v>2457589.4144700002</v>
      </c>
      <c r="B525" s="1" t="s">
        <v>124</v>
      </c>
      <c r="C525" s="1">
        <v>10.659750000000001</v>
      </c>
    </row>
    <row r="526" spans="1:3">
      <c r="A526" s="1">
        <v>2457591.9598500002</v>
      </c>
      <c r="B526" s="1" t="s">
        <v>126</v>
      </c>
      <c r="C526" s="1">
        <v>10.649832999999999</v>
      </c>
    </row>
    <row r="527" spans="1:3">
      <c r="A527" s="1">
        <v>2457593.89628</v>
      </c>
      <c r="B527" s="1" t="s">
        <v>127</v>
      </c>
      <c r="C527" s="1">
        <v>10.648332999999999</v>
      </c>
    </row>
    <row r="528" spans="1:3">
      <c r="A528" s="1">
        <v>2457599.36944</v>
      </c>
      <c r="B528" s="1" t="s">
        <v>128</v>
      </c>
      <c r="C528" s="1">
        <v>10.63</v>
      </c>
    </row>
    <row r="529" spans="1:3">
      <c r="A529" s="1">
        <v>2457628.4424000001</v>
      </c>
      <c r="B529" s="1" t="s">
        <v>129</v>
      </c>
      <c r="C529" s="1">
        <v>10.885</v>
      </c>
    </row>
    <row r="530" spans="1:3">
      <c r="A530" s="1">
        <v>2457629.7466899999</v>
      </c>
      <c r="B530" s="1" t="s">
        <v>130</v>
      </c>
      <c r="C530" s="1">
        <v>10.853</v>
      </c>
    </row>
    <row r="531" spans="1:3">
      <c r="A531" s="1">
        <v>2457639.4268700001</v>
      </c>
      <c r="B531" s="1" t="s">
        <v>193</v>
      </c>
      <c r="C531" s="1">
        <v>10.88</v>
      </c>
    </row>
    <row r="532" spans="1:3">
      <c r="A532" s="1">
        <v>2457643.5163199999</v>
      </c>
      <c r="B532" s="1" t="s">
        <v>194</v>
      </c>
      <c r="C532" s="1">
        <v>10.881</v>
      </c>
    </row>
    <row r="533" spans="1:3">
      <c r="A533" s="1">
        <v>2457659.2638900001</v>
      </c>
      <c r="B533" s="1" t="s">
        <v>195</v>
      </c>
      <c r="C533" s="1">
        <v>10.82</v>
      </c>
    </row>
    <row r="534" spans="1:3">
      <c r="A534" s="1">
        <v>2457671.4892299999</v>
      </c>
      <c r="B534" s="1" t="s">
        <v>1654</v>
      </c>
      <c r="C534" s="1">
        <v>10.869</v>
      </c>
    </row>
    <row r="535" spans="1:3">
      <c r="A535" s="1">
        <v>2457681.0461800001</v>
      </c>
      <c r="B535" s="1" t="s">
        <v>1655</v>
      </c>
      <c r="C535" s="1">
        <v>10.911</v>
      </c>
    </row>
    <row r="536" spans="1:3">
      <c r="A536" s="1">
        <v>2457685.4838299998</v>
      </c>
      <c r="B536" s="1" t="s">
        <v>1656</v>
      </c>
      <c r="C536" s="1">
        <v>10.925000000000001</v>
      </c>
    </row>
    <row r="537" spans="1:3">
      <c r="A537" s="1">
        <v>2457695.5629400001</v>
      </c>
      <c r="B537" s="1" t="s">
        <v>1657</v>
      </c>
      <c r="C537" s="1">
        <v>10.938000000000001</v>
      </c>
    </row>
    <row r="538" spans="1:3">
      <c r="A538" s="1">
        <v>2457698.54287</v>
      </c>
      <c r="B538" s="1" t="s">
        <v>1658</v>
      </c>
      <c r="C538" s="1">
        <v>10.936999999999999</v>
      </c>
    </row>
    <row r="539" spans="1:3">
      <c r="A539" s="1">
        <v>2457708.4682900002</v>
      </c>
      <c r="B539" s="1" t="s">
        <v>1659</v>
      </c>
      <c r="C539" s="1">
        <v>10.920999999999999</v>
      </c>
    </row>
    <row r="540" spans="1:3">
      <c r="A540" s="1">
        <v>2457712.9673100002</v>
      </c>
      <c r="B540" s="1" t="s">
        <v>1660</v>
      </c>
      <c r="C540" s="1">
        <v>10.984</v>
      </c>
    </row>
    <row r="541" spans="1:3">
      <c r="A541" s="1">
        <v>2457718.4690999999</v>
      </c>
      <c r="B541" s="1" t="s">
        <v>1661</v>
      </c>
      <c r="C541" s="1">
        <v>10.978999999999999</v>
      </c>
    </row>
    <row r="542" spans="1:3">
      <c r="A542" s="1">
        <v>2457720.46587</v>
      </c>
      <c r="B542" s="1" t="s">
        <v>1662</v>
      </c>
      <c r="C542" s="1">
        <v>10.962</v>
      </c>
    </row>
    <row r="543" spans="1:3">
      <c r="A543" s="1">
        <v>2457727.47107</v>
      </c>
      <c r="B543" s="1" t="s">
        <v>1663</v>
      </c>
      <c r="C543" s="1">
        <v>10.936999999999999</v>
      </c>
    </row>
    <row r="544" spans="1:3">
      <c r="A544" s="1">
        <v>2457728.51737</v>
      </c>
      <c r="B544" s="1" t="s">
        <v>1664</v>
      </c>
      <c r="C544" s="1">
        <v>10.942</v>
      </c>
    </row>
    <row r="545" spans="1:3">
      <c r="A545" s="1">
        <v>2457738.4768699999</v>
      </c>
      <c r="B545" s="1" t="s">
        <v>1665</v>
      </c>
      <c r="C545" s="1">
        <v>10.895</v>
      </c>
    </row>
    <row r="546" spans="1:3">
      <c r="A546" s="1">
        <v>2457747.4718800001</v>
      </c>
      <c r="B546" s="1" t="s">
        <v>1666</v>
      </c>
      <c r="C546" s="1">
        <v>10.916</v>
      </c>
    </row>
    <row r="547" spans="1:3">
      <c r="A547" s="1">
        <v>2457804.9649100001</v>
      </c>
      <c r="B547" s="1" t="s">
        <v>1700</v>
      </c>
      <c r="C547" s="1">
        <v>10.837999999999999</v>
      </c>
    </row>
    <row r="548" spans="1:3">
      <c r="A548" s="1">
        <v>2457811.9584900001</v>
      </c>
      <c r="B548" s="1" t="s">
        <v>1701</v>
      </c>
      <c r="C548" s="1">
        <v>10.847</v>
      </c>
    </row>
    <row r="549" spans="1:3">
      <c r="A549" s="1">
        <v>2457830.9370900001</v>
      </c>
      <c r="B549" s="1" t="s">
        <v>1702</v>
      </c>
      <c r="C549" s="1">
        <v>10.766999999999999</v>
      </c>
    </row>
    <row r="550" spans="1:3">
      <c r="A550" s="1">
        <v>2457831.95493</v>
      </c>
      <c r="B550" s="1" t="s">
        <v>1703</v>
      </c>
      <c r="C550" s="1">
        <v>10.773</v>
      </c>
    </row>
    <row r="551" spans="1:3">
      <c r="A551" s="1">
        <v>2457838.9374799998</v>
      </c>
      <c r="B551" s="1" t="s">
        <v>1704</v>
      </c>
      <c r="C551" s="1">
        <v>10.779</v>
      </c>
    </row>
    <row r="552" spans="1:3">
      <c r="A552" s="31">
        <v>2457851.9301800001</v>
      </c>
      <c r="B552" s="31" t="s">
        <v>1705</v>
      </c>
      <c r="C552" s="31">
        <v>10.792999999999999</v>
      </c>
    </row>
    <row r="553" spans="1:3">
      <c r="A553" s="31">
        <v>2457860.9239599998</v>
      </c>
      <c r="B553" s="31" t="s">
        <v>1706</v>
      </c>
      <c r="C553" s="31">
        <v>10.802</v>
      </c>
    </row>
    <row r="554" spans="1:3">
      <c r="A554" s="31">
        <v>2457863.9252900002</v>
      </c>
      <c r="B554" s="31" t="s">
        <v>1707</v>
      </c>
      <c r="C554" s="31">
        <v>10.801</v>
      </c>
    </row>
    <row r="555" spans="1:3">
      <c r="A555" s="31">
        <v>2457870.9176599998</v>
      </c>
      <c r="B555" s="31" t="s">
        <v>1708</v>
      </c>
      <c r="C555" s="31">
        <v>10.771000000000001</v>
      </c>
    </row>
    <row r="556" spans="1:3">
      <c r="A556" s="31">
        <v>2457881.9073100002</v>
      </c>
      <c r="B556" s="31" t="s">
        <v>1709</v>
      </c>
      <c r="C556" s="31">
        <v>10.725</v>
      </c>
    </row>
    <row r="557" spans="1:3">
      <c r="A557" s="31">
        <v>2457887.90429</v>
      </c>
      <c r="B557" s="31" t="s">
        <v>1710</v>
      </c>
      <c r="C557" s="31">
        <v>10.746</v>
      </c>
    </row>
    <row r="558" spans="1:3">
      <c r="A558" s="31">
        <v>2457890.9032200002</v>
      </c>
      <c r="B558" s="31" t="s">
        <v>1711</v>
      </c>
      <c r="C558" s="31">
        <v>10.726000000000001</v>
      </c>
    </row>
    <row r="559" spans="1:3">
      <c r="A559" s="31">
        <v>2457900.67502</v>
      </c>
      <c r="B559" s="31" t="s">
        <v>1712</v>
      </c>
      <c r="C559" s="31">
        <v>10.749000000000001</v>
      </c>
    </row>
    <row r="560" spans="1:3">
      <c r="A560" s="1">
        <v>2457939.88674</v>
      </c>
      <c r="B560" s="1" t="s">
        <v>1713</v>
      </c>
      <c r="C560" s="1">
        <v>10.881</v>
      </c>
    </row>
    <row r="561" spans="1:3">
      <c r="A561" s="1">
        <v>2457940.9021800002</v>
      </c>
      <c r="B561" s="1" t="s">
        <v>1714</v>
      </c>
      <c r="C561" s="1">
        <v>10.855</v>
      </c>
    </row>
    <row r="562" spans="1:3">
      <c r="A562" s="1">
        <v>2457956.9091500002</v>
      </c>
      <c r="B562" s="1" t="s">
        <v>1715</v>
      </c>
      <c r="C562" s="1">
        <v>10.911</v>
      </c>
    </row>
    <row r="563" spans="1:3">
      <c r="A563" s="1">
        <v>2457972.5422700001</v>
      </c>
      <c r="B563" s="1" t="s">
        <v>1716</v>
      </c>
      <c r="C563" s="1">
        <v>10.885</v>
      </c>
    </row>
    <row r="564" spans="1:3">
      <c r="A564" s="1">
        <v>2457980.5933300001</v>
      </c>
      <c r="B564" s="1" t="s">
        <v>1717</v>
      </c>
      <c r="C564" s="1">
        <v>10.884</v>
      </c>
    </row>
    <row r="565" spans="1:3">
      <c r="A565" s="1">
        <v>2457996.3062499999</v>
      </c>
      <c r="B565" s="1" t="s">
        <v>1718</v>
      </c>
      <c r="C565" s="1">
        <v>11.05</v>
      </c>
    </row>
    <row r="566" spans="1:3">
      <c r="A566" s="1">
        <v>2458018.0036399998</v>
      </c>
      <c r="B566" s="1" t="s">
        <v>1719</v>
      </c>
      <c r="C566" s="1">
        <v>11.185</v>
      </c>
    </row>
    <row r="567" spans="1:3">
      <c r="A567" s="1">
        <v>2458029.50067</v>
      </c>
      <c r="B567" s="1" t="s">
        <v>1720</v>
      </c>
      <c r="C567" s="1">
        <v>11.153</v>
      </c>
    </row>
    <row r="568" spans="1:3">
      <c r="A568" s="1">
        <v>2458041.4852499999</v>
      </c>
      <c r="B568" s="1" t="s">
        <v>1721</v>
      </c>
      <c r="C568" s="1">
        <v>11.17</v>
      </c>
    </row>
    <row r="569" spans="1:3">
      <c r="A569" s="1">
        <v>2458051.47768</v>
      </c>
      <c r="B569" s="1" t="s">
        <v>1722</v>
      </c>
      <c r="C569" s="1">
        <v>11.179</v>
      </c>
    </row>
    <row r="570" spans="1:3">
      <c r="A570" s="1">
        <v>2458056.3216400002</v>
      </c>
      <c r="B570" s="1" t="s">
        <v>1723</v>
      </c>
      <c r="C570" s="1">
        <v>11.170999999999999</v>
      </c>
    </row>
    <row r="571" spans="1:3">
      <c r="A571" s="1">
        <v>2458065.5498299999</v>
      </c>
      <c r="B571" s="1" t="s">
        <v>1724</v>
      </c>
      <c r="C571" s="1">
        <v>11.202</v>
      </c>
    </row>
    <row r="572" spans="1:3">
      <c r="A572" s="1">
        <v>2458071.5268299999</v>
      </c>
      <c r="B572" s="1" t="s">
        <v>1725</v>
      </c>
      <c r="C572" s="1">
        <v>11.291</v>
      </c>
    </row>
    <row r="573" spans="1:3">
      <c r="A573" s="1">
        <v>2458086.47053</v>
      </c>
      <c r="B573" s="1" t="s">
        <v>1741</v>
      </c>
      <c r="C573" s="1">
        <v>11.419</v>
      </c>
    </row>
    <row r="574" spans="1:3">
      <c r="A574" s="1">
        <v>2458087.46979</v>
      </c>
      <c r="B574" s="1" t="s">
        <v>1742</v>
      </c>
      <c r="C574" s="1">
        <v>11.423999999999999</v>
      </c>
    </row>
    <row r="575" spans="1:3">
      <c r="A575" s="1">
        <v>2458097.4649899998</v>
      </c>
      <c r="B575" s="1" t="s">
        <v>1743</v>
      </c>
      <c r="C575" s="1">
        <v>11.403</v>
      </c>
    </row>
    <row r="576" spans="1:3">
      <c r="A576" s="1"/>
      <c r="B576" s="1"/>
      <c r="C576" s="1"/>
    </row>
    <row r="577" spans="1:3">
      <c r="A577" s="1"/>
      <c r="B577" s="1"/>
      <c r="C577" s="1"/>
    </row>
    <row r="578" spans="1:3">
      <c r="A578" s="1"/>
      <c r="B578" s="1"/>
      <c r="C578" s="1"/>
    </row>
    <row r="579" spans="1:3">
      <c r="A579" s="1"/>
      <c r="B579" s="1"/>
      <c r="C579" s="1"/>
    </row>
    <row r="580" spans="1:3">
      <c r="A580" s="1"/>
      <c r="B580" s="1"/>
      <c r="C580" s="1"/>
    </row>
    <row r="581" spans="1:3">
      <c r="A581" s="1"/>
      <c r="B581" s="1"/>
      <c r="C581" s="1"/>
    </row>
    <row r="582" spans="1:3">
      <c r="A582" s="1"/>
      <c r="B582" s="1"/>
      <c r="C582" s="1"/>
    </row>
    <row r="583" spans="1:3">
      <c r="A583" s="1"/>
      <c r="B583" s="1"/>
      <c r="C583" s="1"/>
    </row>
    <row r="584" spans="1:3">
      <c r="A584" s="1"/>
      <c r="B584" s="1"/>
      <c r="C584" s="1"/>
    </row>
    <row r="585" spans="1:3">
      <c r="A585" s="1"/>
      <c r="B585" s="1"/>
      <c r="C585" s="1"/>
    </row>
    <row r="586" spans="1:3">
      <c r="A586" s="1"/>
      <c r="B586" s="1"/>
      <c r="C586" s="1"/>
    </row>
    <row r="587" spans="1:3">
      <c r="A587" s="1"/>
      <c r="B587" s="1"/>
      <c r="C587" s="1"/>
    </row>
    <row r="588" spans="1:3">
      <c r="A588" s="1"/>
      <c r="B588" s="1"/>
      <c r="C588" s="1"/>
    </row>
    <row r="589" spans="1:3">
      <c r="A589" s="1"/>
      <c r="B589" s="1"/>
      <c r="C589" s="1"/>
    </row>
    <row r="590" spans="1:3">
      <c r="A590" s="1"/>
      <c r="B590" s="1"/>
      <c r="C590" s="1"/>
    </row>
    <row r="591" spans="1:3">
      <c r="A591" s="1"/>
      <c r="B591" s="1"/>
      <c r="C591" s="1"/>
    </row>
    <row r="592" spans="1:3">
      <c r="A592" s="1"/>
      <c r="B592" s="1"/>
      <c r="C592" s="1"/>
    </row>
    <row r="593" spans="1:3">
      <c r="A593" s="1"/>
      <c r="B593" s="1"/>
      <c r="C593" s="1"/>
    </row>
    <row r="594" spans="1:3">
      <c r="A594" s="1"/>
      <c r="B594" s="1"/>
      <c r="C594" s="1"/>
    </row>
    <row r="595" spans="1:3">
      <c r="A595" s="1"/>
      <c r="B595" s="1"/>
      <c r="C595" s="1"/>
    </row>
    <row r="596" spans="1:3">
      <c r="A596" s="1"/>
      <c r="B596" s="1"/>
      <c r="C596" s="1"/>
    </row>
    <row r="597" spans="1:3">
      <c r="A597" s="1"/>
      <c r="B597" s="1"/>
      <c r="C597" s="1"/>
    </row>
    <row r="598" spans="1:3">
      <c r="A598" s="1"/>
      <c r="B598" s="1"/>
      <c r="C598" s="1"/>
    </row>
    <row r="599" spans="1:3">
      <c r="A599" s="1"/>
      <c r="B599" s="1"/>
      <c r="C599" s="1"/>
    </row>
    <row r="600" spans="1:3">
      <c r="A600" s="1"/>
      <c r="B600" s="1"/>
      <c r="C600" s="1"/>
    </row>
    <row r="601" spans="1:3">
      <c r="A601" s="1"/>
      <c r="B601" s="1"/>
      <c r="C601" s="1"/>
    </row>
    <row r="602" spans="1:3">
      <c r="A602" s="1"/>
      <c r="B602" s="1"/>
      <c r="C602" s="1"/>
    </row>
    <row r="603" spans="1:3">
      <c r="A603" s="1"/>
      <c r="B603" s="1"/>
      <c r="C603" s="1"/>
    </row>
    <row r="604" spans="1:3">
      <c r="A604" s="1"/>
      <c r="B604" s="1"/>
      <c r="C604" s="1"/>
    </row>
    <row r="605" spans="1:3">
      <c r="A605" s="1"/>
      <c r="B605" s="1"/>
      <c r="C605" s="1"/>
    </row>
    <row r="606" spans="1:3">
      <c r="A606" s="1"/>
      <c r="B606" s="1"/>
      <c r="C606" s="1"/>
    </row>
    <row r="607" spans="1:3">
      <c r="A607" s="1"/>
      <c r="B607" s="1"/>
      <c r="C607" s="1"/>
    </row>
    <row r="608" spans="1:3">
      <c r="A608" s="1"/>
      <c r="B608" s="1"/>
      <c r="C608" s="1"/>
    </row>
    <row r="609" spans="1:3">
      <c r="A609" s="1"/>
      <c r="B609" s="1"/>
      <c r="C609" s="1"/>
    </row>
    <row r="610" spans="1:3">
      <c r="A610" s="1"/>
      <c r="B610" s="1"/>
      <c r="C610" s="1"/>
    </row>
    <row r="611" spans="1:3">
      <c r="A611" s="1"/>
      <c r="B611" s="1"/>
      <c r="C611" s="1"/>
    </row>
    <row r="612" spans="1:3">
      <c r="A612" s="1"/>
      <c r="B612" s="1"/>
      <c r="C612" s="1"/>
    </row>
    <row r="613" spans="1:3">
      <c r="A613" s="1"/>
      <c r="B613" s="1"/>
      <c r="C613" s="1"/>
    </row>
    <row r="614" spans="1:3">
      <c r="A614" s="1"/>
      <c r="B614" s="1"/>
      <c r="C614" s="1"/>
    </row>
    <row r="615" spans="1:3">
      <c r="A615" s="1"/>
      <c r="B615" s="1"/>
      <c r="C615" s="1"/>
    </row>
    <row r="616" spans="1:3">
      <c r="A616" s="1"/>
      <c r="B616" s="1"/>
      <c r="C616" s="1"/>
    </row>
    <row r="617" spans="1:3">
      <c r="A617" s="1"/>
      <c r="B617" s="1"/>
      <c r="C617" s="1"/>
    </row>
    <row r="618" spans="1:3">
      <c r="A618" s="1"/>
      <c r="B618" s="1"/>
      <c r="C618" s="1"/>
    </row>
    <row r="619" spans="1:3">
      <c r="A619" s="1"/>
      <c r="B619" s="1"/>
      <c r="C619" s="1"/>
    </row>
    <row r="620" spans="1:3">
      <c r="A620" s="1"/>
      <c r="B620" s="1"/>
      <c r="C620" s="1"/>
    </row>
    <row r="621" spans="1:3">
      <c r="A621" s="1"/>
      <c r="B621" s="1"/>
      <c r="C621" s="1"/>
    </row>
    <row r="622" spans="1:3">
      <c r="A622" s="1"/>
      <c r="B622" s="1"/>
      <c r="C622" s="1"/>
    </row>
    <row r="623" spans="1:3">
      <c r="A623" s="1"/>
      <c r="B623" s="1"/>
      <c r="C623" s="1"/>
    </row>
    <row r="624" spans="1:3">
      <c r="A624" s="1"/>
      <c r="B624" s="1"/>
      <c r="C624" s="1"/>
    </row>
    <row r="625" spans="1:3">
      <c r="A625" s="1"/>
      <c r="B625" s="1"/>
      <c r="C625" s="1"/>
    </row>
    <row r="626" spans="1:3">
      <c r="A626" s="1"/>
      <c r="B626" s="1"/>
      <c r="C626" s="1"/>
    </row>
    <row r="627" spans="1:3">
      <c r="A627" s="1"/>
      <c r="B627" s="1"/>
      <c r="C627" s="1"/>
    </row>
    <row r="628" spans="1:3">
      <c r="A628" s="1"/>
      <c r="B628" s="1"/>
      <c r="C628" s="1"/>
    </row>
    <row r="629" spans="1:3">
      <c r="A629" s="1"/>
      <c r="B629" s="1"/>
      <c r="C629" s="1"/>
    </row>
    <row r="630" spans="1:3">
      <c r="A630" s="1"/>
      <c r="B630" s="1"/>
      <c r="C630" s="1"/>
    </row>
    <row r="631" spans="1:3">
      <c r="A631" s="1"/>
      <c r="B631" s="1"/>
      <c r="C631" s="1"/>
    </row>
    <row r="632" spans="1:3">
      <c r="A632" s="1"/>
      <c r="B632" s="1"/>
      <c r="C632" s="1"/>
    </row>
    <row r="633" spans="1:3">
      <c r="A633" s="1"/>
      <c r="B633" s="1"/>
      <c r="C633" s="1"/>
    </row>
    <row r="634" spans="1:3">
      <c r="A634" s="1"/>
      <c r="B634" s="1"/>
      <c r="C634" s="1"/>
    </row>
    <row r="635" spans="1:3">
      <c r="A635" s="1"/>
      <c r="B635" s="1"/>
      <c r="C635" s="1"/>
    </row>
    <row r="636" spans="1:3">
      <c r="A636" s="1"/>
      <c r="B636" s="1"/>
      <c r="C636" s="1"/>
    </row>
    <row r="637" spans="1:3">
      <c r="A637" s="1"/>
      <c r="B637" s="1"/>
      <c r="C637" s="1"/>
    </row>
    <row r="638" spans="1:3">
      <c r="A638" s="1"/>
      <c r="B638" s="1"/>
      <c r="C638" s="1"/>
    </row>
    <row r="639" spans="1:3">
      <c r="A639" s="1"/>
      <c r="B639" s="1"/>
      <c r="C639" s="1"/>
    </row>
    <row r="640" spans="1:3">
      <c r="A640" s="1"/>
      <c r="B640" s="1"/>
      <c r="C640" s="1"/>
    </row>
    <row r="641" spans="1:3">
      <c r="A641" s="1"/>
      <c r="B641" s="1"/>
      <c r="C641" s="1"/>
    </row>
    <row r="642" spans="1:3">
      <c r="A642" s="1"/>
      <c r="B642" s="1"/>
      <c r="C642" s="1"/>
    </row>
    <row r="643" spans="1:3">
      <c r="A643" s="1"/>
      <c r="B643" s="1"/>
      <c r="C643" s="1"/>
    </row>
    <row r="644" spans="1:3">
      <c r="A644" s="1"/>
      <c r="B644" s="1"/>
      <c r="C644" s="1"/>
    </row>
    <row r="645" spans="1:3">
      <c r="A645" s="1"/>
      <c r="B645" s="1"/>
      <c r="C645" s="1"/>
    </row>
    <row r="646" spans="1:3">
      <c r="A646" s="1"/>
      <c r="B646" s="1"/>
      <c r="C646" s="1"/>
    </row>
    <row r="647" spans="1:3">
      <c r="A647" s="1"/>
      <c r="B647" s="1"/>
      <c r="C647" s="1"/>
    </row>
    <row r="648" spans="1:3">
      <c r="A648" s="1"/>
      <c r="B648" s="1"/>
      <c r="C648" s="1"/>
    </row>
    <row r="649" spans="1:3">
      <c r="A649" s="1"/>
      <c r="B649" s="1"/>
      <c r="C649" s="1"/>
    </row>
    <row r="650" spans="1:3">
      <c r="A650" s="1"/>
      <c r="B650" s="1"/>
      <c r="C650" s="1"/>
    </row>
    <row r="651" spans="1:3">
      <c r="A651" s="1"/>
      <c r="B651" s="1"/>
      <c r="C651" s="1"/>
    </row>
    <row r="652" spans="1:3">
      <c r="A652" s="1"/>
      <c r="B652" s="1"/>
      <c r="C652" s="1"/>
    </row>
    <row r="653" spans="1:3">
      <c r="A653" s="1"/>
      <c r="B653" s="1"/>
      <c r="C653" s="1"/>
    </row>
    <row r="654" spans="1:3">
      <c r="A654" s="1"/>
      <c r="B654" s="1"/>
      <c r="C654" s="1"/>
    </row>
    <row r="655" spans="1:3">
      <c r="A655" s="1"/>
      <c r="B655" s="1"/>
      <c r="C655" s="1"/>
    </row>
    <row r="656" spans="1:3">
      <c r="A656" s="1"/>
      <c r="B656" s="1"/>
      <c r="C656" s="1"/>
    </row>
    <row r="657" spans="1:3">
      <c r="A657" s="1"/>
      <c r="B657" s="1"/>
      <c r="C657" s="1"/>
    </row>
    <row r="658" spans="1:3">
      <c r="A658" s="1"/>
      <c r="B658" s="1"/>
      <c r="C658" s="1"/>
    </row>
    <row r="659" spans="1:3">
      <c r="A659" s="1"/>
      <c r="B659" s="1"/>
      <c r="C659" s="1"/>
    </row>
    <row r="660" spans="1:3">
      <c r="A660" s="1"/>
      <c r="B660" s="1"/>
      <c r="C660" s="1"/>
    </row>
    <row r="661" spans="1:3">
      <c r="A661" s="1"/>
      <c r="B661" s="1"/>
      <c r="C661" s="1"/>
    </row>
    <row r="662" spans="1:3">
      <c r="A662" s="1"/>
      <c r="B662" s="1"/>
      <c r="C662" s="1"/>
    </row>
    <row r="663" spans="1:3">
      <c r="A663" s="1"/>
      <c r="B663" s="1"/>
      <c r="C663" s="1"/>
    </row>
    <row r="664" spans="1:3">
      <c r="A664" s="1"/>
      <c r="B664" s="1"/>
      <c r="C664" s="1"/>
    </row>
    <row r="665" spans="1:3">
      <c r="A665" s="1"/>
      <c r="B665" s="1"/>
      <c r="C665" s="1"/>
    </row>
    <row r="666" spans="1:3">
      <c r="A666" s="1"/>
      <c r="B666" s="1"/>
      <c r="C666" s="1"/>
    </row>
    <row r="667" spans="1:3">
      <c r="A667" s="1"/>
      <c r="B667" s="1"/>
      <c r="C667" s="1"/>
    </row>
    <row r="668" spans="1:3">
      <c r="A668" s="1"/>
      <c r="B668" s="1"/>
      <c r="C668" s="1"/>
    </row>
    <row r="669" spans="1:3">
      <c r="A669" s="1"/>
      <c r="B669" s="1"/>
      <c r="C669" s="1"/>
    </row>
    <row r="670" spans="1:3">
      <c r="A670" s="1"/>
      <c r="B670" s="1"/>
      <c r="C670" s="1"/>
    </row>
    <row r="671" spans="1:3">
      <c r="A671" s="1"/>
      <c r="B671" s="1"/>
      <c r="C671" s="1"/>
    </row>
    <row r="672" spans="1:3">
      <c r="A672" s="1"/>
      <c r="B672" s="1"/>
      <c r="C672" s="1"/>
    </row>
    <row r="673" spans="1:3">
      <c r="A673" s="1"/>
      <c r="B673" s="1"/>
      <c r="C673" s="1"/>
    </row>
    <row r="674" spans="1:3">
      <c r="A674" s="1"/>
      <c r="B674" s="1"/>
      <c r="C674" s="1"/>
    </row>
    <row r="675" spans="1:3">
      <c r="A675" s="1"/>
      <c r="B675" s="1"/>
      <c r="C675" s="1"/>
    </row>
    <row r="676" spans="1:3">
      <c r="A676" s="1"/>
      <c r="B676" s="1"/>
      <c r="C676" s="1"/>
    </row>
    <row r="677" spans="1:3">
      <c r="A677" s="1"/>
      <c r="B677" s="1"/>
      <c r="C677" s="1"/>
    </row>
    <row r="678" spans="1:3">
      <c r="A678" s="1"/>
      <c r="B678" s="1"/>
      <c r="C678" s="1"/>
    </row>
    <row r="679" spans="1:3">
      <c r="A679" s="1"/>
      <c r="B679" s="1"/>
      <c r="C679" s="1"/>
    </row>
    <row r="680" spans="1:3">
      <c r="A680" s="1"/>
      <c r="B680" s="1"/>
      <c r="C680" s="1"/>
    </row>
    <row r="681" spans="1:3">
      <c r="A681" s="1"/>
      <c r="B681" s="1"/>
      <c r="C681" s="1"/>
    </row>
    <row r="682" spans="1:3">
      <c r="A682" s="1"/>
      <c r="B682" s="1"/>
      <c r="C682" s="1"/>
    </row>
    <row r="683" spans="1:3">
      <c r="A683" s="1"/>
      <c r="B683" s="1"/>
      <c r="C683" s="1"/>
    </row>
    <row r="684" spans="1:3">
      <c r="A684" s="1"/>
      <c r="B684" s="1"/>
      <c r="C684" s="1"/>
    </row>
    <row r="685" spans="1:3">
      <c r="A685" s="1"/>
      <c r="B685" s="1"/>
      <c r="C685" s="1"/>
    </row>
    <row r="686" spans="1:3">
      <c r="A686" s="1"/>
      <c r="B686" s="1"/>
      <c r="C686" s="1"/>
    </row>
    <row r="687" spans="1:3">
      <c r="A687" s="1"/>
      <c r="B687" s="1"/>
      <c r="C687" s="1"/>
    </row>
    <row r="688" spans="1:3">
      <c r="A688" s="1"/>
      <c r="B688" s="1"/>
      <c r="C688" s="1"/>
    </row>
    <row r="689" spans="1:3">
      <c r="A689" s="1"/>
      <c r="B689" s="1"/>
      <c r="C689" s="1"/>
    </row>
    <row r="690" spans="1:3">
      <c r="A690" s="1"/>
      <c r="B690" s="1"/>
      <c r="C690" s="1"/>
    </row>
    <row r="691" spans="1:3">
      <c r="A691" s="1"/>
      <c r="B691" s="1"/>
      <c r="C691" s="1"/>
    </row>
    <row r="692" spans="1:3">
      <c r="A692" s="1"/>
      <c r="B692" s="1"/>
      <c r="C692" s="1"/>
    </row>
    <row r="693" spans="1:3">
      <c r="A693" s="1"/>
      <c r="B693" s="1"/>
      <c r="C693" s="1"/>
    </row>
    <row r="694" spans="1:3">
      <c r="A694" s="1"/>
      <c r="B694" s="1"/>
      <c r="C694" s="1"/>
    </row>
    <row r="695" spans="1:3">
      <c r="A695" s="1"/>
      <c r="B695" s="1"/>
      <c r="C695" s="1"/>
    </row>
    <row r="696" spans="1:3">
      <c r="A696" s="1"/>
      <c r="B696" s="1"/>
      <c r="C696" s="1"/>
    </row>
    <row r="697" spans="1:3">
      <c r="A697" s="1"/>
      <c r="B697" s="1"/>
      <c r="C697" s="1"/>
    </row>
    <row r="698" spans="1:3">
      <c r="A698" s="1"/>
      <c r="B698" s="1"/>
      <c r="C698" s="1"/>
    </row>
    <row r="699" spans="1:3">
      <c r="A699" s="1"/>
      <c r="B699" s="1"/>
      <c r="C699" s="1"/>
    </row>
    <row r="700" spans="1:3">
      <c r="A700" s="1"/>
      <c r="B700" s="1"/>
      <c r="C700" s="1"/>
    </row>
    <row r="701" spans="1:3">
      <c r="A701" s="1"/>
      <c r="B701" s="1"/>
      <c r="C701" s="1"/>
    </row>
    <row r="702" spans="1:3">
      <c r="A702" s="1"/>
      <c r="B702" s="1"/>
      <c r="C702" s="1"/>
    </row>
    <row r="703" spans="1:3">
      <c r="A703" s="1"/>
      <c r="B703" s="1"/>
      <c r="C703" s="1"/>
    </row>
    <row r="704" spans="1:3">
      <c r="A704" s="1"/>
      <c r="B704" s="1"/>
      <c r="C704" s="1"/>
    </row>
    <row r="705" spans="1:3">
      <c r="A705" s="1"/>
      <c r="B705" s="1"/>
      <c r="C705" s="1"/>
    </row>
    <row r="706" spans="1:3">
      <c r="A706" s="1"/>
      <c r="B706" s="1"/>
      <c r="C706" s="1"/>
    </row>
    <row r="707" spans="1:3">
      <c r="A707" s="1"/>
      <c r="B707" s="1"/>
      <c r="C707" s="1"/>
    </row>
    <row r="708" spans="1:3">
      <c r="A708" s="1"/>
      <c r="B708" s="1"/>
      <c r="C708" s="1"/>
    </row>
    <row r="709" spans="1:3">
      <c r="A709" s="1"/>
      <c r="B709" s="1"/>
      <c r="C709" s="1"/>
    </row>
    <row r="710" spans="1:3">
      <c r="A710" s="1"/>
      <c r="B710" s="1"/>
      <c r="C710" s="1"/>
    </row>
    <row r="711" spans="1:3">
      <c r="A711" s="1"/>
      <c r="B711" s="1"/>
      <c r="C711" s="1"/>
    </row>
    <row r="712" spans="1:3">
      <c r="A712" s="1"/>
      <c r="B712" s="1"/>
      <c r="C712" s="1"/>
    </row>
    <row r="713" spans="1:3">
      <c r="A713" s="1"/>
      <c r="B713" s="1"/>
      <c r="C713" s="1"/>
    </row>
    <row r="714" spans="1:3">
      <c r="A714" s="1"/>
      <c r="B714" s="1"/>
      <c r="C714" s="1"/>
    </row>
    <row r="715" spans="1:3">
      <c r="A715" s="1"/>
      <c r="B715" s="1"/>
      <c r="C715" s="1"/>
    </row>
    <row r="716" spans="1:3">
      <c r="A716" s="1"/>
      <c r="B716" s="1"/>
      <c r="C716" s="1"/>
    </row>
    <row r="717" spans="1:3">
      <c r="A717" s="1"/>
      <c r="B717" s="1"/>
      <c r="C717" s="1"/>
    </row>
    <row r="718" spans="1:3">
      <c r="A718" s="1"/>
      <c r="B718" s="1"/>
      <c r="C718" s="1"/>
    </row>
    <row r="719" spans="1:3">
      <c r="A719" s="1"/>
      <c r="B719" s="1"/>
      <c r="C719" s="1"/>
    </row>
    <row r="720" spans="1:3">
      <c r="A720" s="1"/>
      <c r="B720" s="1"/>
      <c r="C720" s="1"/>
    </row>
    <row r="721" spans="1:3">
      <c r="A721" s="1"/>
      <c r="B721" s="1"/>
      <c r="C721" s="1"/>
    </row>
    <row r="722" spans="1:3">
      <c r="A722" s="1"/>
      <c r="B722" s="1"/>
      <c r="C722" s="1"/>
    </row>
    <row r="723" spans="1:3">
      <c r="A723" s="1"/>
      <c r="B723" s="1"/>
      <c r="C723" s="1"/>
    </row>
    <row r="724" spans="1:3">
      <c r="A724" s="1"/>
      <c r="B724" s="1"/>
      <c r="C724" s="1"/>
    </row>
    <row r="725" spans="1:3">
      <c r="A725" s="1"/>
      <c r="B725" s="1"/>
      <c r="C725" s="1"/>
    </row>
    <row r="726" spans="1:3">
      <c r="A726" s="1"/>
      <c r="B726" s="1"/>
      <c r="C726" s="1"/>
    </row>
    <row r="727" spans="1:3">
      <c r="A727" s="1"/>
      <c r="B727" s="1"/>
      <c r="C727" s="1"/>
    </row>
    <row r="728" spans="1:3">
      <c r="A728" s="1"/>
      <c r="B728" s="1"/>
      <c r="C728" s="1"/>
    </row>
    <row r="729" spans="1:3">
      <c r="A729" s="1"/>
      <c r="B729" s="1"/>
      <c r="C729" s="1"/>
    </row>
    <row r="730" spans="1:3">
      <c r="A730" s="1"/>
      <c r="B730" s="1"/>
      <c r="C730" s="1"/>
    </row>
    <row r="731" spans="1:3">
      <c r="A731" s="1"/>
      <c r="B731" s="1"/>
      <c r="C731" s="1"/>
    </row>
    <row r="732" spans="1:3">
      <c r="A732" s="1"/>
      <c r="B732" s="1"/>
      <c r="C732" s="1"/>
    </row>
    <row r="733" spans="1:3">
      <c r="A733" s="1"/>
      <c r="B733" s="1"/>
      <c r="C733" s="1"/>
    </row>
    <row r="734" spans="1:3">
      <c r="A734" s="1"/>
      <c r="B734" s="1"/>
      <c r="C734" s="1"/>
    </row>
    <row r="735" spans="1:3">
      <c r="A735" s="1"/>
      <c r="B735" s="1"/>
      <c r="C735" s="1"/>
    </row>
    <row r="736" spans="1:3">
      <c r="A736" s="1"/>
      <c r="B736" s="1"/>
      <c r="C736" s="1"/>
    </row>
    <row r="737" spans="1:3">
      <c r="A737" s="1"/>
      <c r="B737" s="1"/>
      <c r="C737" s="1"/>
    </row>
    <row r="738" spans="1:3">
      <c r="A738" s="1"/>
      <c r="B738" s="1"/>
      <c r="C738" s="1"/>
    </row>
    <row r="739" spans="1:3">
      <c r="A739" s="1"/>
      <c r="B739" s="1"/>
      <c r="C739" s="1"/>
    </row>
    <row r="740" spans="1:3">
      <c r="A740" s="1"/>
      <c r="B740" s="1"/>
      <c r="C740" s="1"/>
    </row>
    <row r="741" spans="1:3">
      <c r="A741" s="1"/>
      <c r="B741" s="1"/>
      <c r="C741" s="1"/>
    </row>
    <row r="742" spans="1:3">
      <c r="A742" s="1"/>
      <c r="B742" s="1"/>
      <c r="C742" s="1"/>
    </row>
    <row r="743" spans="1:3">
      <c r="A743" s="1"/>
      <c r="B743" s="1"/>
      <c r="C743" s="1"/>
    </row>
    <row r="744" spans="1:3">
      <c r="A744" s="1"/>
      <c r="B744" s="1"/>
      <c r="C744" s="1"/>
    </row>
    <row r="745" spans="1:3">
      <c r="A745" s="1"/>
      <c r="B745" s="1"/>
      <c r="C745" s="1"/>
    </row>
    <row r="746" spans="1:3">
      <c r="A746" s="1"/>
      <c r="B746" s="1"/>
      <c r="C746" s="1"/>
    </row>
    <row r="747" spans="1:3">
      <c r="A747" s="1"/>
      <c r="B747" s="1"/>
      <c r="C747" s="1"/>
    </row>
    <row r="748" spans="1:3">
      <c r="A748" s="1"/>
      <c r="B748" s="1"/>
      <c r="C748" s="1"/>
    </row>
    <row r="749" spans="1:3">
      <c r="A749" s="1"/>
      <c r="B749" s="1"/>
      <c r="C749" s="1"/>
    </row>
    <row r="750" spans="1:3">
      <c r="A750" s="1"/>
      <c r="B750" s="1"/>
      <c r="C750" s="1"/>
    </row>
    <row r="751" spans="1:3">
      <c r="A751" s="1"/>
      <c r="B751" s="1"/>
      <c r="C751" s="1"/>
    </row>
    <row r="752" spans="1:3">
      <c r="A752" s="1"/>
      <c r="B752" s="1"/>
      <c r="C752" s="1"/>
    </row>
    <row r="753" spans="1:3">
      <c r="A753" s="1"/>
      <c r="B753" s="1"/>
      <c r="C753" s="1"/>
    </row>
    <row r="754" spans="1:3">
      <c r="A754" s="1"/>
      <c r="B754" s="1"/>
      <c r="C754" s="1"/>
    </row>
    <row r="755" spans="1:3">
      <c r="A755" s="1"/>
      <c r="B755" s="1"/>
      <c r="C755" s="1"/>
    </row>
    <row r="756" spans="1:3">
      <c r="A756" s="1"/>
      <c r="B756" s="1"/>
      <c r="C756" s="1"/>
    </row>
    <row r="757" spans="1:3">
      <c r="A757" s="1"/>
      <c r="B757" s="1"/>
      <c r="C757" s="1"/>
    </row>
    <row r="758" spans="1:3">
      <c r="A758" s="1"/>
      <c r="B758" s="1"/>
      <c r="C758" s="1"/>
    </row>
    <row r="759" spans="1:3">
      <c r="A759" s="1"/>
      <c r="B759" s="1"/>
      <c r="C759" s="1"/>
    </row>
    <row r="760" spans="1:3">
      <c r="A760" s="1"/>
      <c r="B760" s="1"/>
      <c r="C760" s="1"/>
    </row>
    <row r="761" spans="1:3">
      <c r="A761" s="1"/>
      <c r="B761" s="1"/>
      <c r="C761" s="1"/>
    </row>
    <row r="762" spans="1:3">
      <c r="A762" s="1"/>
      <c r="B762" s="1"/>
      <c r="C762" s="1"/>
    </row>
    <row r="763" spans="1:3">
      <c r="A763" s="1"/>
      <c r="B763" s="1"/>
      <c r="C763" s="1"/>
    </row>
    <row r="764" spans="1:3">
      <c r="A764" s="1"/>
      <c r="B764" s="1"/>
      <c r="C764" s="1"/>
    </row>
    <row r="765" spans="1:3">
      <c r="A765" s="1"/>
      <c r="B765" s="1"/>
      <c r="C765" s="1"/>
    </row>
    <row r="766" spans="1:3">
      <c r="A766" s="1"/>
      <c r="B766" s="1"/>
      <c r="C766" s="1"/>
    </row>
    <row r="767" spans="1:3">
      <c r="A767" s="1"/>
      <c r="B767" s="1"/>
      <c r="C767" s="1"/>
    </row>
    <row r="768" spans="1:3">
      <c r="A768" s="1"/>
      <c r="B768" s="1"/>
      <c r="C768" s="1"/>
    </row>
    <row r="769" spans="1:3">
      <c r="A769" s="1"/>
      <c r="B769" s="1"/>
      <c r="C769" s="1"/>
    </row>
    <row r="770" spans="1:3">
      <c r="A770" s="1"/>
      <c r="B770" s="1"/>
      <c r="C770" s="1"/>
    </row>
    <row r="771" spans="1:3">
      <c r="A771" s="1"/>
      <c r="B771" s="1"/>
      <c r="C771" s="1"/>
    </row>
    <row r="772" spans="1:3">
      <c r="A772" s="1"/>
      <c r="B772" s="1"/>
      <c r="C772" s="1"/>
    </row>
    <row r="773" spans="1:3">
      <c r="A773" s="1"/>
      <c r="B773" s="1"/>
      <c r="C773" s="1"/>
    </row>
    <row r="774" spans="1:3">
      <c r="A774" s="1"/>
      <c r="B774" s="1"/>
      <c r="C774" s="1"/>
    </row>
    <row r="775" spans="1:3">
      <c r="A775" s="1"/>
      <c r="B775" s="1"/>
      <c r="C775" s="1"/>
    </row>
    <row r="776" spans="1:3">
      <c r="A776" s="1"/>
      <c r="B776" s="1"/>
      <c r="C776" s="1"/>
    </row>
    <row r="777" spans="1:3">
      <c r="A777" s="1"/>
      <c r="B777" s="1"/>
      <c r="C777" s="1"/>
    </row>
    <row r="778" spans="1:3">
      <c r="A778" s="1"/>
      <c r="B778" s="1"/>
      <c r="C778" s="1"/>
    </row>
    <row r="779" spans="1:3">
      <c r="A779" s="1"/>
      <c r="B779" s="1"/>
      <c r="C779" s="1"/>
    </row>
    <row r="780" spans="1:3">
      <c r="A780" s="1"/>
      <c r="B780" s="1"/>
      <c r="C780" s="1"/>
    </row>
    <row r="781" spans="1:3">
      <c r="A781" s="1"/>
      <c r="B781" s="1"/>
      <c r="C781" s="1"/>
    </row>
    <row r="782" spans="1:3">
      <c r="A782" s="1"/>
      <c r="B782" s="1"/>
      <c r="C782" s="1"/>
    </row>
    <row r="783" spans="1:3">
      <c r="A783" s="1"/>
      <c r="B783" s="1"/>
      <c r="C783" s="1"/>
    </row>
    <row r="784" spans="1:3">
      <c r="A784" s="1"/>
      <c r="B784" s="1"/>
      <c r="C784" s="1"/>
    </row>
    <row r="785" spans="1:3">
      <c r="A785" s="1"/>
      <c r="B785" s="1"/>
      <c r="C785" s="1"/>
    </row>
    <row r="786" spans="1:3">
      <c r="A786" s="1"/>
      <c r="B786" s="1"/>
      <c r="C786" s="1"/>
    </row>
    <row r="787" spans="1:3">
      <c r="A787" s="1"/>
      <c r="B787" s="1"/>
      <c r="C787" s="1"/>
    </row>
    <row r="788" spans="1:3">
      <c r="A788" s="1"/>
      <c r="B788" s="1"/>
      <c r="C788" s="1"/>
    </row>
    <row r="789" spans="1:3">
      <c r="A789" s="1"/>
      <c r="B789" s="1"/>
      <c r="C789" s="1"/>
    </row>
    <row r="790" spans="1:3">
      <c r="A790" s="1"/>
      <c r="B790" s="1"/>
      <c r="C790" s="1"/>
    </row>
    <row r="791" spans="1:3">
      <c r="A791" s="1"/>
      <c r="B791" s="1"/>
      <c r="C791" s="1"/>
    </row>
    <row r="792" spans="1:3">
      <c r="A792" s="1"/>
      <c r="B792" s="1"/>
      <c r="C792" s="1"/>
    </row>
    <row r="793" spans="1:3">
      <c r="A793" s="1"/>
      <c r="B793" s="1"/>
      <c r="C793" s="1"/>
    </row>
    <row r="794" spans="1:3">
      <c r="A794" s="1"/>
      <c r="B794" s="1"/>
      <c r="C794" s="1"/>
    </row>
    <row r="795" spans="1:3">
      <c r="A795" s="1"/>
      <c r="B795" s="1"/>
      <c r="C795" s="1"/>
    </row>
    <row r="796" spans="1:3">
      <c r="A796" s="1"/>
      <c r="B796" s="1"/>
      <c r="C796" s="1"/>
    </row>
    <row r="797" spans="1:3">
      <c r="A797" s="1"/>
      <c r="B797" s="1"/>
      <c r="C797" s="1"/>
    </row>
    <row r="798" spans="1:3">
      <c r="A798" s="1"/>
      <c r="B798" s="1"/>
      <c r="C798" s="1"/>
    </row>
    <row r="799" spans="1:3">
      <c r="A799" s="1"/>
      <c r="B799" s="1"/>
      <c r="C799" s="1"/>
    </row>
    <row r="800" spans="1:3">
      <c r="A800" s="1"/>
      <c r="B800" s="1"/>
      <c r="C800" s="1"/>
    </row>
    <row r="801" spans="1:3">
      <c r="A801" s="1"/>
      <c r="B801" s="1"/>
      <c r="C801" s="1"/>
    </row>
    <row r="802" spans="1:3">
      <c r="A802" s="1"/>
      <c r="B802" s="1"/>
      <c r="C802" s="1"/>
    </row>
    <row r="803" spans="1:3">
      <c r="A803" s="1"/>
      <c r="B803" s="1"/>
      <c r="C803" s="1"/>
    </row>
    <row r="804" spans="1:3">
      <c r="A804" s="1"/>
      <c r="B804" s="1"/>
      <c r="C804" s="1"/>
    </row>
    <row r="805" spans="1:3">
      <c r="A805" s="1"/>
      <c r="B805" s="1"/>
      <c r="C805" s="1"/>
    </row>
    <row r="806" spans="1:3">
      <c r="A806" s="1"/>
      <c r="B806" s="1"/>
      <c r="C806" s="1"/>
    </row>
    <row r="807" spans="1:3">
      <c r="A807" s="1"/>
      <c r="B807" s="1"/>
      <c r="C807" s="1"/>
    </row>
    <row r="808" spans="1:3">
      <c r="A808" s="1"/>
      <c r="B808" s="1"/>
      <c r="C808" s="1"/>
    </row>
    <row r="809" spans="1:3">
      <c r="A809" s="1"/>
      <c r="B809" s="1"/>
      <c r="C809" s="1"/>
    </row>
    <row r="810" spans="1:3">
      <c r="A810" s="1"/>
      <c r="B810" s="1"/>
      <c r="C810" s="1"/>
    </row>
    <row r="811" spans="1:3">
      <c r="A811" s="1"/>
      <c r="B811" s="1"/>
      <c r="C811" s="1"/>
    </row>
    <row r="812" spans="1:3">
      <c r="A812" s="1"/>
      <c r="B812" s="1"/>
      <c r="C812" s="1"/>
    </row>
    <row r="813" spans="1:3">
      <c r="A813" s="1"/>
      <c r="B813" s="1"/>
      <c r="C813" s="1"/>
    </row>
    <row r="814" spans="1:3">
      <c r="A814" s="1"/>
      <c r="B814" s="1"/>
      <c r="C814" s="1"/>
    </row>
    <row r="815" spans="1:3">
      <c r="A815" s="1"/>
      <c r="B815" s="1"/>
      <c r="C815" s="1"/>
    </row>
    <row r="816" spans="1:3">
      <c r="A816" s="1"/>
      <c r="B816" s="1"/>
      <c r="C816" s="1"/>
    </row>
    <row r="817" spans="1:3">
      <c r="A817" s="1"/>
      <c r="B817" s="1"/>
      <c r="C817" s="1"/>
    </row>
    <row r="818" spans="1:3">
      <c r="A818" s="1"/>
      <c r="B818" s="1"/>
      <c r="C818" s="1"/>
    </row>
    <row r="819" spans="1:3">
      <c r="A819" s="1"/>
      <c r="B819" s="1"/>
      <c r="C819" s="1"/>
    </row>
    <row r="820" spans="1:3">
      <c r="A820" s="1"/>
      <c r="B820" s="1"/>
      <c r="C820" s="1"/>
    </row>
    <row r="821" spans="1:3">
      <c r="A821" s="1"/>
      <c r="B821" s="1"/>
      <c r="C821" s="1"/>
    </row>
    <row r="822" spans="1:3">
      <c r="A822" s="1"/>
      <c r="B822" s="1"/>
      <c r="C822" s="1"/>
    </row>
    <row r="823" spans="1:3">
      <c r="A823" s="1"/>
      <c r="B823" s="1"/>
      <c r="C823" s="1"/>
    </row>
    <row r="824" spans="1:3">
      <c r="A824" s="1"/>
      <c r="B824" s="1"/>
      <c r="C824" s="1"/>
    </row>
    <row r="825" spans="1:3">
      <c r="A825" s="1"/>
      <c r="B825" s="1"/>
      <c r="C825" s="1"/>
    </row>
    <row r="826" spans="1:3">
      <c r="A826" s="1"/>
      <c r="B826" s="1"/>
      <c r="C826" s="1"/>
    </row>
    <row r="827" spans="1:3">
      <c r="A827" s="1"/>
      <c r="B827" s="1"/>
      <c r="C827" s="1"/>
    </row>
    <row r="828" spans="1:3">
      <c r="A828" s="1"/>
      <c r="B828" s="1"/>
      <c r="C828" s="1"/>
    </row>
    <row r="829" spans="1:3">
      <c r="A829" s="1"/>
      <c r="B829" s="1"/>
      <c r="C829" s="1"/>
    </row>
    <row r="830" spans="1:3">
      <c r="A830" s="1"/>
      <c r="B830" s="1"/>
      <c r="C830" s="1"/>
    </row>
    <row r="831" spans="1:3">
      <c r="A831" s="1"/>
      <c r="B831" s="1"/>
      <c r="C831" s="1"/>
    </row>
    <row r="832" spans="1:3">
      <c r="A832" s="1"/>
      <c r="B832" s="1"/>
      <c r="C832" s="1"/>
    </row>
    <row r="833" spans="1:3">
      <c r="A833" s="1"/>
      <c r="B833" s="1"/>
      <c r="C833" s="1"/>
    </row>
    <row r="834" spans="1:3">
      <c r="A834" s="1"/>
      <c r="B834" s="1"/>
      <c r="C834" s="1"/>
    </row>
    <row r="835" spans="1:3">
      <c r="A835" s="1"/>
      <c r="B835" s="1"/>
      <c r="C835" s="1"/>
    </row>
    <row r="836" spans="1:3">
      <c r="A836" s="1"/>
      <c r="B836" s="1"/>
      <c r="C836" s="1"/>
    </row>
    <row r="837" spans="1:3">
      <c r="A837" s="1"/>
      <c r="B837" s="1"/>
      <c r="C837" s="1"/>
    </row>
    <row r="838" spans="1:3">
      <c r="A838" s="1"/>
      <c r="B838" s="1"/>
      <c r="C838" s="1"/>
    </row>
    <row r="839" spans="1:3">
      <c r="A839" s="1"/>
      <c r="B839" s="1"/>
      <c r="C839" s="1"/>
    </row>
    <row r="840" spans="1:3">
      <c r="A840" s="1"/>
      <c r="B840" s="1"/>
      <c r="C840" s="1"/>
    </row>
    <row r="841" spans="1:3">
      <c r="A841" s="1"/>
      <c r="B841" s="1"/>
      <c r="C841" s="1"/>
    </row>
    <row r="842" spans="1:3">
      <c r="A842" s="1"/>
      <c r="B842" s="1"/>
      <c r="C842" s="1"/>
    </row>
    <row r="843" spans="1:3">
      <c r="A843" s="1"/>
      <c r="B843" s="1"/>
      <c r="C843" s="1"/>
    </row>
    <row r="844" spans="1:3">
      <c r="A844" s="1"/>
      <c r="B844" s="1"/>
      <c r="C844" s="1"/>
    </row>
    <row r="845" spans="1:3">
      <c r="A845" s="1"/>
      <c r="B845" s="1"/>
      <c r="C845" s="1"/>
    </row>
    <row r="846" spans="1:3">
      <c r="A846" s="1"/>
      <c r="B846" s="1"/>
      <c r="C846" s="1"/>
    </row>
    <row r="847" spans="1:3">
      <c r="A847" s="1"/>
      <c r="B847" s="1"/>
      <c r="C847" s="1"/>
    </row>
    <row r="848" spans="1:3">
      <c r="A848" s="1"/>
      <c r="B848" s="1"/>
      <c r="C848" s="1"/>
    </row>
    <row r="849" spans="1:3">
      <c r="A849" s="1"/>
      <c r="B849" s="1"/>
      <c r="C849" s="1"/>
    </row>
    <row r="850" spans="1:3">
      <c r="A850" s="1"/>
      <c r="B850" s="1"/>
      <c r="C850" s="1"/>
    </row>
    <row r="851" spans="1:3">
      <c r="A851" s="1"/>
      <c r="B851" s="1"/>
      <c r="C851" s="1"/>
    </row>
    <row r="852" spans="1:3">
      <c r="A852" s="1"/>
      <c r="B852" s="1"/>
      <c r="C852" s="1"/>
    </row>
    <row r="853" spans="1:3">
      <c r="A853" s="1"/>
      <c r="B853" s="1"/>
      <c r="C853" s="1"/>
    </row>
    <row r="854" spans="1:3">
      <c r="A854" s="1"/>
      <c r="B854" s="1"/>
      <c r="C854" s="1"/>
    </row>
    <row r="855" spans="1:3">
      <c r="A855" s="1"/>
      <c r="B855" s="1"/>
      <c r="C855" s="1"/>
    </row>
    <row r="856" spans="1:3">
      <c r="A856" s="1"/>
      <c r="B856" s="1"/>
      <c r="C856" s="1"/>
    </row>
    <row r="857" spans="1:3">
      <c r="A857" s="1"/>
      <c r="B857" s="1"/>
      <c r="C857" s="1"/>
    </row>
    <row r="858" spans="1:3">
      <c r="A858" s="1"/>
      <c r="B858" s="1"/>
      <c r="C858" s="1"/>
    </row>
    <row r="859" spans="1:3">
      <c r="A859" s="1"/>
      <c r="B859" s="1"/>
      <c r="C859" s="1"/>
    </row>
    <row r="860" spans="1:3">
      <c r="A860" s="1"/>
      <c r="B860" s="1"/>
      <c r="C860" s="1"/>
    </row>
    <row r="861" spans="1:3">
      <c r="A861" s="1"/>
      <c r="B861" s="1"/>
      <c r="C861" s="1"/>
    </row>
    <row r="862" spans="1:3">
      <c r="A862" s="1"/>
      <c r="B862" s="1"/>
      <c r="C862" s="1"/>
    </row>
    <row r="863" spans="1:3">
      <c r="A863" s="1"/>
      <c r="B863" s="1"/>
      <c r="C863" s="1"/>
    </row>
    <row r="864" spans="1:3">
      <c r="A864" s="1"/>
      <c r="B864" s="1"/>
      <c r="C864" s="1"/>
    </row>
    <row r="865" spans="1:3">
      <c r="A865" s="1"/>
      <c r="B865" s="1"/>
      <c r="C865" s="1"/>
    </row>
    <row r="866" spans="1:3">
      <c r="A866" s="1"/>
      <c r="B866" s="1"/>
      <c r="C866" s="1"/>
    </row>
    <row r="867" spans="1:3">
      <c r="A867" s="1"/>
      <c r="B867" s="1"/>
      <c r="C867" s="1"/>
    </row>
    <row r="868" spans="1:3">
      <c r="A868" s="1"/>
      <c r="B868" s="1"/>
      <c r="C868" s="1"/>
    </row>
    <row r="869" spans="1:3">
      <c r="A869" s="1"/>
      <c r="B869" s="1"/>
      <c r="C869" s="1"/>
    </row>
    <row r="870" spans="1:3">
      <c r="A870" s="1"/>
      <c r="B870" s="1"/>
      <c r="C870" s="1"/>
    </row>
    <row r="871" spans="1:3">
      <c r="A871" s="1"/>
      <c r="B871" s="1"/>
      <c r="C871" s="1"/>
    </row>
    <row r="872" spans="1:3">
      <c r="A872" s="1"/>
      <c r="B872" s="1"/>
      <c r="C872" s="1"/>
    </row>
    <row r="873" spans="1:3">
      <c r="A873" s="1"/>
      <c r="B873" s="1"/>
      <c r="C873" s="1"/>
    </row>
    <row r="874" spans="1:3">
      <c r="A874" s="1"/>
      <c r="B874" s="1"/>
      <c r="C874" s="1"/>
    </row>
    <row r="875" spans="1:3">
      <c r="A875" s="1"/>
      <c r="B875" s="1"/>
      <c r="C875" s="1"/>
    </row>
    <row r="876" spans="1:3">
      <c r="A876" s="1"/>
      <c r="B876" s="1"/>
      <c r="C876" s="1"/>
    </row>
    <row r="877" spans="1:3">
      <c r="A877" s="1"/>
      <c r="B877" s="1"/>
      <c r="C877" s="1"/>
    </row>
    <row r="878" spans="1:3">
      <c r="A878" s="1"/>
      <c r="B878" s="1"/>
      <c r="C878" s="1"/>
    </row>
    <row r="879" spans="1:3">
      <c r="A879" s="1"/>
      <c r="B879" s="1"/>
      <c r="C879" s="1"/>
    </row>
    <row r="880" spans="1:3">
      <c r="A880" s="1"/>
      <c r="B880" s="1"/>
      <c r="C880" s="1"/>
    </row>
    <row r="881" spans="1:3">
      <c r="A881" s="1"/>
      <c r="B881" s="1"/>
      <c r="C881" s="1"/>
    </row>
    <row r="882" spans="1:3">
      <c r="A882" s="1"/>
      <c r="B882" s="1"/>
      <c r="C882" s="1"/>
    </row>
    <row r="883" spans="1:3">
      <c r="A883" s="1"/>
      <c r="B883" s="1"/>
      <c r="C883" s="1"/>
    </row>
    <row r="884" spans="1:3">
      <c r="A884" s="1"/>
      <c r="B884" s="1"/>
      <c r="C884" s="1"/>
    </row>
    <row r="885" spans="1:3">
      <c r="A885" s="1"/>
      <c r="B885" s="1"/>
      <c r="C885" s="1"/>
    </row>
    <row r="886" spans="1:3">
      <c r="A886" s="1"/>
      <c r="B886" s="1"/>
      <c r="C886" s="1"/>
    </row>
    <row r="887" spans="1:3">
      <c r="A887" s="1"/>
      <c r="B887" s="1"/>
      <c r="C887" s="1"/>
    </row>
    <row r="888" spans="1:3">
      <c r="A888" s="1"/>
      <c r="B888" s="1"/>
      <c r="C888" s="1"/>
    </row>
    <row r="889" spans="1:3">
      <c r="A889" s="1"/>
      <c r="B889" s="1"/>
      <c r="C889" s="1"/>
    </row>
    <row r="890" spans="1:3">
      <c r="A890" s="1"/>
      <c r="B890" s="1"/>
      <c r="C890" s="1"/>
    </row>
    <row r="891" spans="1:3">
      <c r="A891" s="1"/>
      <c r="B891" s="1"/>
      <c r="C891" s="1"/>
    </row>
    <row r="892" spans="1:3">
      <c r="A892" s="1"/>
      <c r="B892" s="1"/>
      <c r="C892" s="1"/>
    </row>
    <row r="893" spans="1:3">
      <c r="A893" s="1"/>
      <c r="B893" s="1"/>
      <c r="C893" s="1"/>
    </row>
    <row r="894" spans="1:3">
      <c r="A894" s="1"/>
      <c r="B894" s="1"/>
      <c r="C894" s="1"/>
    </row>
    <row r="895" spans="1:3">
      <c r="A895" s="1"/>
      <c r="B895" s="1"/>
      <c r="C895" s="1"/>
    </row>
    <row r="896" spans="1:3">
      <c r="A896" s="1"/>
      <c r="B896" s="1"/>
      <c r="C896" s="1"/>
    </row>
    <row r="897" spans="1:3">
      <c r="A897" s="1"/>
      <c r="B897" s="1"/>
      <c r="C897" s="1"/>
    </row>
    <row r="898" spans="1:3">
      <c r="A898" s="1"/>
      <c r="B898" s="1"/>
      <c r="C898" s="1"/>
    </row>
    <row r="899" spans="1:3">
      <c r="A899" s="1"/>
      <c r="B899" s="1"/>
      <c r="C899" s="1"/>
    </row>
    <row r="900" spans="1:3">
      <c r="A900" s="1"/>
      <c r="B900" s="1"/>
      <c r="C900" s="1"/>
    </row>
    <row r="901" spans="1:3">
      <c r="A901" s="1"/>
      <c r="B901" s="1"/>
      <c r="C901" s="1"/>
    </row>
    <row r="902" spans="1:3">
      <c r="A902" s="1"/>
      <c r="B902" s="1"/>
      <c r="C902" s="1"/>
    </row>
    <row r="903" spans="1:3">
      <c r="A903" s="1"/>
      <c r="B903" s="1"/>
      <c r="C903" s="1"/>
    </row>
    <row r="904" spans="1:3">
      <c r="A904" s="1"/>
      <c r="B904" s="1"/>
      <c r="C904" s="1"/>
    </row>
    <row r="905" spans="1:3">
      <c r="A905" s="1"/>
      <c r="B905" s="1"/>
      <c r="C905" s="1"/>
    </row>
    <row r="906" spans="1:3">
      <c r="A906" s="1"/>
      <c r="B906" s="1"/>
      <c r="C906" s="1"/>
    </row>
    <row r="907" spans="1:3">
      <c r="A907" s="1"/>
      <c r="B907" s="1"/>
      <c r="C907" s="1"/>
    </row>
    <row r="908" spans="1:3">
      <c r="A908" s="1"/>
      <c r="B908" s="1"/>
      <c r="C908" s="1"/>
    </row>
    <row r="909" spans="1:3">
      <c r="A909" s="1"/>
      <c r="B909" s="1"/>
      <c r="C909" s="1"/>
    </row>
    <row r="910" spans="1:3">
      <c r="A910" s="1"/>
      <c r="B910" s="1"/>
      <c r="C910" s="1"/>
    </row>
    <row r="911" spans="1:3">
      <c r="A911" s="1"/>
      <c r="B911" s="1"/>
      <c r="C911" s="1"/>
    </row>
    <row r="912" spans="1:3">
      <c r="A912" s="1"/>
      <c r="B912" s="1"/>
      <c r="C912" s="1"/>
    </row>
    <row r="913" spans="1:3">
      <c r="A913" s="1"/>
      <c r="B913" s="1"/>
      <c r="C913" s="1"/>
    </row>
    <row r="914" spans="1:3">
      <c r="A914" s="1"/>
      <c r="B914" s="1"/>
      <c r="C914" s="1"/>
    </row>
    <row r="915" spans="1:3">
      <c r="A915" s="1"/>
      <c r="B915" s="1"/>
      <c r="C915" s="1"/>
    </row>
    <row r="916" spans="1:3">
      <c r="A916" s="1"/>
      <c r="B916" s="1"/>
      <c r="C916" s="1"/>
    </row>
    <row r="917" spans="1:3">
      <c r="A917" s="1"/>
      <c r="B917" s="1"/>
      <c r="C917" s="1"/>
    </row>
    <row r="918" spans="1:3">
      <c r="A918" s="1"/>
      <c r="B918" s="1"/>
      <c r="C918" s="1"/>
    </row>
    <row r="919" spans="1:3">
      <c r="A919" s="1"/>
      <c r="B919" s="1"/>
      <c r="C919" s="1"/>
    </row>
    <row r="920" spans="1:3">
      <c r="A920" s="1"/>
      <c r="B920" s="1"/>
      <c r="C920" s="1"/>
    </row>
    <row r="921" spans="1:3">
      <c r="A921" s="1"/>
      <c r="B921" s="1"/>
      <c r="C921" s="1"/>
    </row>
    <row r="922" spans="1:3">
      <c r="A922" s="1"/>
      <c r="B922" s="1"/>
      <c r="C922" s="1"/>
    </row>
    <row r="923" spans="1:3">
      <c r="A923" s="1"/>
      <c r="B923" s="1"/>
      <c r="C923" s="1"/>
    </row>
    <row r="924" spans="1:3">
      <c r="A924" s="1"/>
      <c r="B924" s="1"/>
      <c r="C924" s="1"/>
    </row>
    <row r="925" spans="1:3">
      <c r="A925" s="1"/>
      <c r="B925" s="1"/>
      <c r="C925" s="1"/>
    </row>
    <row r="926" spans="1:3">
      <c r="A926" s="1"/>
      <c r="B926" s="1"/>
      <c r="C926" s="1"/>
    </row>
    <row r="927" spans="1:3">
      <c r="A927" s="1"/>
      <c r="B927" s="1"/>
      <c r="C927" s="1"/>
    </row>
    <row r="928" spans="1:3">
      <c r="A928" s="1"/>
      <c r="B928" s="1"/>
      <c r="C928" s="1"/>
    </row>
    <row r="929" spans="1:3">
      <c r="A929" s="1"/>
      <c r="B929" s="1"/>
      <c r="C929" s="1"/>
    </row>
    <row r="930" spans="1:3">
      <c r="A930" s="1"/>
      <c r="B930" s="1"/>
      <c r="C930" s="1"/>
    </row>
    <row r="931" spans="1:3">
      <c r="A931" s="1"/>
      <c r="B931" s="1"/>
      <c r="C931" s="1"/>
    </row>
    <row r="932" spans="1:3">
      <c r="A932" s="1"/>
      <c r="B932" s="1"/>
      <c r="C932" s="1"/>
    </row>
    <row r="933" spans="1:3">
      <c r="A933" s="1"/>
      <c r="B933" s="1"/>
      <c r="C933" s="1"/>
    </row>
    <row r="934" spans="1:3">
      <c r="A934" s="1"/>
      <c r="B934" s="1"/>
      <c r="C934" s="1"/>
    </row>
    <row r="935" spans="1:3">
      <c r="A935" s="1"/>
      <c r="B935" s="1"/>
      <c r="C935" s="1"/>
    </row>
    <row r="936" spans="1:3">
      <c r="A936" s="1"/>
      <c r="B936" s="1"/>
      <c r="C936" s="1"/>
    </row>
    <row r="937" spans="1:3">
      <c r="A937" s="1"/>
      <c r="B937" s="1"/>
      <c r="C937" s="1"/>
    </row>
    <row r="938" spans="1:3">
      <c r="A938" s="1"/>
      <c r="B938" s="1"/>
      <c r="C938" s="1"/>
    </row>
    <row r="939" spans="1:3">
      <c r="A939" s="1"/>
      <c r="B939" s="1"/>
      <c r="C939" s="1"/>
    </row>
    <row r="940" spans="1:3">
      <c r="A940" s="1"/>
      <c r="B940" s="1"/>
      <c r="C940" s="1"/>
    </row>
    <row r="941" spans="1:3">
      <c r="A941" s="1"/>
      <c r="B941" s="1"/>
      <c r="C941" s="1"/>
    </row>
    <row r="942" spans="1:3">
      <c r="A942" s="1"/>
      <c r="B942" s="1"/>
      <c r="C942" s="1"/>
    </row>
    <row r="943" spans="1:3">
      <c r="A943" s="1"/>
      <c r="B943" s="1"/>
      <c r="C943" s="1"/>
    </row>
    <row r="944" spans="1:3">
      <c r="A944" s="1"/>
      <c r="B944" s="1"/>
      <c r="C944" s="1"/>
    </row>
    <row r="945" spans="1:3">
      <c r="A945" s="1"/>
      <c r="B945" s="1"/>
      <c r="C945" s="1"/>
    </row>
    <row r="946" spans="1:3">
      <c r="A946" s="1"/>
      <c r="B946" s="1"/>
      <c r="C946" s="1"/>
    </row>
    <row r="947" spans="1:3">
      <c r="A947" s="1"/>
      <c r="B947" s="1"/>
      <c r="C947" s="1"/>
    </row>
    <row r="948" spans="1:3">
      <c r="A948" s="1"/>
      <c r="B948" s="1"/>
      <c r="C948" s="1"/>
    </row>
    <row r="949" spans="1:3">
      <c r="A949" s="1"/>
      <c r="B949" s="1"/>
      <c r="C949" s="1"/>
    </row>
    <row r="950" spans="1:3">
      <c r="A950" s="1"/>
      <c r="B950" s="1"/>
      <c r="C950" s="1"/>
    </row>
    <row r="951" spans="1:3">
      <c r="A951" s="1"/>
      <c r="B951" s="1"/>
      <c r="C951" s="1"/>
    </row>
    <row r="952" spans="1:3">
      <c r="A952" s="1"/>
      <c r="B952" s="1"/>
      <c r="C952" s="1"/>
    </row>
    <row r="953" spans="1:3">
      <c r="A953" s="1"/>
      <c r="B953" s="1"/>
      <c r="C953" s="1"/>
    </row>
    <row r="954" spans="1:3">
      <c r="A954" s="1"/>
      <c r="B954" s="1"/>
      <c r="C954" s="1"/>
    </row>
    <row r="955" spans="1:3">
      <c r="A955" s="1"/>
      <c r="B955" s="1"/>
      <c r="C955" s="1"/>
    </row>
    <row r="956" spans="1:3">
      <c r="A956" s="1"/>
      <c r="B956" s="1"/>
      <c r="C956" s="1"/>
    </row>
    <row r="957" spans="1:3">
      <c r="A957" s="1"/>
      <c r="B957" s="1"/>
      <c r="C957" s="1"/>
    </row>
    <row r="958" spans="1:3">
      <c r="A958" s="1"/>
      <c r="B958" s="1"/>
      <c r="C958" s="1"/>
    </row>
    <row r="959" spans="1:3">
      <c r="A959" s="1"/>
      <c r="B959" s="1"/>
      <c r="C959" s="1"/>
    </row>
    <row r="960" spans="1:3">
      <c r="A960" s="1"/>
      <c r="B960" s="1"/>
      <c r="C960" s="1"/>
    </row>
    <row r="961" spans="1:3">
      <c r="A961" s="1"/>
      <c r="B961" s="1"/>
      <c r="C961" s="1"/>
    </row>
    <row r="962" spans="1:3">
      <c r="A962" s="1"/>
      <c r="B962" s="1"/>
      <c r="C962" s="1"/>
    </row>
    <row r="963" spans="1:3">
      <c r="A963" s="1"/>
      <c r="B963" s="1"/>
      <c r="C963" s="1"/>
    </row>
    <row r="964" spans="1:3">
      <c r="A964" s="1"/>
      <c r="B964" s="1"/>
      <c r="C964" s="1"/>
    </row>
    <row r="965" spans="1:3">
      <c r="A965" s="1"/>
      <c r="B965" s="1"/>
      <c r="C965" s="1"/>
    </row>
    <row r="966" spans="1:3">
      <c r="A966" s="1"/>
      <c r="B966" s="1"/>
      <c r="C966" s="1"/>
    </row>
    <row r="967" spans="1:3">
      <c r="A967" s="1"/>
      <c r="B967" s="1"/>
      <c r="C967" s="1"/>
    </row>
    <row r="968" spans="1:3">
      <c r="A968" s="1"/>
      <c r="B968" s="1"/>
      <c r="C968" s="1"/>
    </row>
    <row r="969" spans="1:3">
      <c r="A969" s="1"/>
      <c r="B969" s="1"/>
      <c r="C969" s="1"/>
    </row>
    <row r="970" spans="1:3">
      <c r="A970" s="1"/>
      <c r="B970" s="1"/>
      <c r="C970" s="1"/>
    </row>
    <row r="971" spans="1:3">
      <c r="A971" s="1"/>
      <c r="B971" s="1"/>
      <c r="C971" s="1"/>
    </row>
    <row r="972" spans="1:3">
      <c r="A972" s="1"/>
      <c r="B972" s="1"/>
      <c r="C972" s="1"/>
    </row>
    <row r="973" spans="1:3">
      <c r="A973" s="1"/>
      <c r="B973" s="1"/>
      <c r="C973" s="1"/>
    </row>
    <row r="974" spans="1:3">
      <c r="A974" s="1"/>
      <c r="B974" s="1"/>
      <c r="C974" s="1"/>
    </row>
    <row r="975" spans="1:3">
      <c r="A975" s="1"/>
      <c r="B975" s="1"/>
      <c r="C975" s="1"/>
    </row>
    <row r="976" spans="1:3">
      <c r="A976" s="1"/>
      <c r="B976" s="1"/>
      <c r="C976" s="1"/>
    </row>
    <row r="977" spans="1:3">
      <c r="A977" s="1"/>
      <c r="B977" s="1"/>
      <c r="C977" s="1"/>
    </row>
    <row r="978" spans="1:3">
      <c r="A978" s="1"/>
      <c r="B978" s="1"/>
      <c r="C978" s="1"/>
    </row>
    <row r="979" spans="1:3">
      <c r="A979" s="1"/>
      <c r="B979" s="1"/>
      <c r="C979" s="1"/>
    </row>
    <row r="980" spans="1:3">
      <c r="A980" s="1"/>
      <c r="B980" s="1"/>
      <c r="C980" s="1"/>
    </row>
    <row r="981" spans="1:3">
      <c r="A981" s="1"/>
      <c r="B981" s="1"/>
      <c r="C981" s="1"/>
    </row>
    <row r="982" spans="1:3">
      <c r="A982" s="1"/>
      <c r="B982" s="1"/>
      <c r="C982" s="1"/>
    </row>
    <row r="983" spans="1:3">
      <c r="A983" s="1"/>
      <c r="B983" s="1"/>
      <c r="C983" s="1"/>
    </row>
    <row r="984" spans="1:3">
      <c r="A984" s="1"/>
      <c r="B984" s="1"/>
      <c r="C984" s="1"/>
    </row>
    <row r="985" spans="1:3">
      <c r="A985" s="1"/>
      <c r="B985" s="1"/>
      <c r="C985" s="1"/>
    </row>
    <row r="986" spans="1:3">
      <c r="A986" s="1"/>
      <c r="B986" s="1"/>
      <c r="C986" s="1"/>
    </row>
    <row r="987" spans="1:3">
      <c r="A987" s="1"/>
      <c r="B987" s="1"/>
      <c r="C987" s="1"/>
    </row>
    <row r="988" spans="1:3">
      <c r="A988" s="1"/>
      <c r="B988" s="1"/>
      <c r="C988" s="1"/>
    </row>
    <row r="989" spans="1:3">
      <c r="A989" s="1"/>
      <c r="B989" s="1"/>
      <c r="C989" s="1"/>
    </row>
    <row r="990" spans="1:3">
      <c r="A990" s="1"/>
      <c r="B990" s="1"/>
      <c r="C990" s="1"/>
    </row>
    <row r="991" spans="1:3">
      <c r="A991" s="1"/>
      <c r="B991" s="1"/>
      <c r="C991" s="1"/>
    </row>
    <row r="992" spans="1:3">
      <c r="A992" s="1"/>
      <c r="B992" s="1"/>
      <c r="C992" s="1"/>
    </row>
    <row r="993" spans="1:3">
      <c r="A993" s="1"/>
      <c r="B993" s="1"/>
      <c r="C993" s="1"/>
    </row>
    <row r="994" spans="1:3">
      <c r="A994" s="1"/>
      <c r="B994" s="1"/>
      <c r="C994" s="1"/>
    </row>
    <row r="995" spans="1:3">
      <c r="A995" s="1"/>
      <c r="B995" s="1"/>
      <c r="C995" s="1"/>
    </row>
    <row r="996" spans="1:3">
      <c r="A996" s="1"/>
      <c r="B996" s="1"/>
      <c r="C996" s="1"/>
    </row>
    <row r="997" spans="1:3">
      <c r="A997" s="1"/>
      <c r="B997" s="1"/>
      <c r="C997" s="1"/>
    </row>
    <row r="998" spans="1:3">
      <c r="A998" s="1"/>
      <c r="B998" s="1"/>
      <c r="C998" s="1"/>
    </row>
    <row r="999" spans="1:3">
      <c r="A999" s="1"/>
      <c r="B999" s="1"/>
      <c r="C999" s="1"/>
    </row>
    <row r="1000" spans="1:3">
      <c r="A1000" s="1"/>
      <c r="B1000" s="1"/>
      <c r="C1000" s="1"/>
    </row>
    <row r="1001" spans="1:3">
      <c r="A1001" s="1"/>
      <c r="B1001" s="1"/>
      <c r="C1001" s="1"/>
    </row>
    <row r="1002" spans="1:3">
      <c r="A1002" s="1"/>
      <c r="B1002" s="1"/>
      <c r="C1002" s="1"/>
    </row>
    <row r="1003" spans="1:3">
      <c r="A1003" s="1"/>
      <c r="B1003" s="1"/>
      <c r="C1003" s="1"/>
    </row>
    <row r="1004" spans="1:3">
      <c r="A1004" s="1"/>
      <c r="B1004" s="1"/>
      <c r="C1004" s="1"/>
    </row>
    <row r="1005" spans="1:3">
      <c r="A1005" s="1"/>
      <c r="B1005" s="1"/>
      <c r="C1005" s="1"/>
    </row>
    <row r="1006" spans="1:3">
      <c r="A1006" s="1"/>
      <c r="B1006" s="1"/>
      <c r="C1006" s="1"/>
    </row>
    <row r="1007" spans="1:3">
      <c r="A1007" s="1"/>
      <c r="B1007" s="1"/>
      <c r="C1007" s="1"/>
    </row>
    <row r="1008" spans="1:3">
      <c r="A1008" s="1"/>
      <c r="B1008" s="1"/>
      <c r="C1008" s="1"/>
    </row>
    <row r="1009" spans="1:3">
      <c r="A1009" s="1"/>
      <c r="B1009" s="1"/>
      <c r="C1009" s="1"/>
    </row>
    <row r="1010" spans="1:3">
      <c r="A1010" s="1"/>
      <c r="B1010" s="1"/>
      <c r="C1010" s="1"/>
    </row>
    <row r="1011" spans="1:3">
      <c r="A1011" s="1"/>
      <c r="B1011" s="1"/>
      <c r="C1011" s="1"/>
    </row>
    <row r="1012" spans="1:3">
      <c r="A1012" s="1"/>
      <c r="B1012" s="1"/>
      <c r="C1012" s="1"/>
    </row>
    <row r="1013" spans="1:3">
      <c r="A1013" s="1"/>
      <c r="B1013" s="1"/>
      <c r="C1013" s="1"/>
    </row>
    <row r="1014" spans="1:3">
      <c r="A1014" s="1"/>
      <c r="B1014" s="1"/>
      <c r="C1014" s="1"/>
    </row>
    <row r="1015" spans="1:3">
      <c r="A1015" s="1"/>
      <c r="B1015" s="1"/>
      <c r="C1015" s="1"/>
    </row>
    <row r="1016" spans="1:3">
      <c r="A1016" s="1"/>
      <c r="B1016" s="1"/>
      <c r="C1016" s="1"/>
    </row>
    <row r="1017" spans="1:3">
      <c r="A1017" s="1"/>
      <c r="B1017" s="1"/>
      <c r="C1017" s="1"/>
    </row>
    <row r="1018" spans="1:3">
      <c r="A1018" s="1"/>
      <c r="B1018" s="1"/>
      <c r="C1018" s="1"/>
    </row>
    <row r="1019" spans="1:3">
      <c r="A1019" s="1"/>
      <c r="B1019" s="1"/>
      <c r="C1019" s="1"/>
    </row>
    <row r="1020" spans="1:3">
      <c r="A1020" s="1"/>
      <c r="B1020" s="1"/>
      <c r="C1020" s="1"/>
    </row>
    <row r="1021" spans="1:3">
      <c r="A1021" s="1"/>
      <c r="B1021" s="1"/>
      <c r="C1021" s="1"/>
    </row>
    <row r="1022" spans="1:3">
      <c r="A1022" s="1"/>
      <c r="B1022" s="1"/>
      <c r="C1022" s="1"/>
    </row>
    <row r="1023" spans="1:3">
      <c r="A1023" s="1"/>
      <c r="B1023" s="1"/>
      <c r="C1023" s="1"/>
    </row>
    <row r="1024" spans="1:3">
      <c r="A1024" s="1"/>
      <c r="B1024" s="1"/>
      <c r="C1024" s="1"/>
    </row>
    <row r="1025" spans="1:3">
      <c r="A1025" s="1"/>
      <c r="B1025" s="1"/>
      <c r="C1025" s="1"/>
    </row>
    <row r="1026" spans="1:3">
      <c r="A1026" s="1"/>
      <c r="B1026" s="1"/>
      <c r="C1026" s="1"/>
    </row>
    <row r="1027" spans="1:3">
      <c r="A1027" s="1"/>
      <c r="B1027" s="1"/>
      <c r="C1027" s="1"/>
    </row>
    <row r="1028" spans="1:3">
      <c r="A1028" s="1"/>
      <c r="B1028" s="1"/>
      <c r="C1028" s="1"/>
    </row>
    <row r="1029" spans="1:3">
      <c r="A1029" s="1"/>
      <c r="B1029" s="1"/>
      <c r="C1029" s="1"/>
    </row>
    <row r="1030" spans="1:3">
      <c r="A1030" s="1"/>
      <c r="B1030" s="1"/>
      <c r="C1030" s="1"/>
    </row>
    <row r="1031" spans="1:3">
      <c r="A1031" s="1"/>
      <c r="B1031" s="1"/>
      <c r="C1031" s="1"/>
    </row>
    <row r="1032" spans="1:3">
      <c r="A1032" s="1"/>
      <c r="B1032" s="1"/>
      <c r="C1032" s="1"/>
    </row>
    <row r="1033" spans="1:3">
      <c r="A1033" s="1"/>
      <c r="B1033" s="1"/>
      <c r="C1033" s="1"/>
    </row>
    <row r="1034" spans="1:3">
      <c r="A1034" s="1"/>
      <c r="B1034" s="1"/>
      <c r="C1034" s="1"/>
    </row>
    <row r="1035" spans="1:3">
      <c r="A1035" s="1"/>
      <c r="B1035" s="1"/>
      <c r="C1035" s="1"/>
    </row>
    <row r="1036" spans="1:3">
      <c r="A1036" s="1"/>
      <c r="B1036" s="1"/>
      <c r="C1036" s="1"/>
    </row>
    <row r="1037" spans="1:3">
      <c r="A1037" s="1"/>
      <c r="B1037" s="1"/>
      <c r="C1037" s="1"/>
    </row>
    <row r="1038" spans="1:3">
      <c r="A1038" s="1"/>
      <c r="B1038" s="1"/>
      <c r="C1038" s="1"/>
    </row>
    <row r="1039" spans="1:3">
      <c r="A1039" s="1"/>
      <c r="B1039" s="1"/>
      <c r="C1039" s="1"/>
    </row>
    <row r="1040" spans="1:3">
      <c r="A1040" s="1"/>
      <c r="B1040" s="1"/>
      <c r="C1040" s="1"/>
    </row>
    <row r="1041" spans="1:3">
      <c r="A1041" s="1"/>
      <c r="B1041" s="1"/>
      <c r="C1041" s="1"/>
    </row>
    <row r="1042" spans="1:3">
      <c r="A1042" s="1"/>
      <c r="B1042" s="1"/>
      <c r="C1042" s="1"/>
    </row>
    <row r="1043" spans="1:3">
      <c r="A1043" s="1"/>
      <c r="B1043" s="1"/>
      <c r="C1043" s="1"/>
    </row>
    <row r="1044" spans="1:3">
      <c r="A1044" s="1"/>
      <c r="B1044" s="1"/>
      <c r="C1044" s="1"/>
    </row>
    <row r="1045" spans="1:3">
      <c r="A1045" s="1"/>
      <c r="B1045" s="1"/>
      <c r="C1045" s="1"/>
    </row>
    <row r="1046" spans="1:3">
      <c r="A1046" s="1"/>
      <c r="B1046" s="1"/>
      <c r="C1046" s="1"/>
    </row>
    <row r="1047" spans="1:3">
      <c r="A1047" s="1"/>
      <c r="B1047" s="1"/>
      <c r="C1047" s="1"/>
    </row>
    <row r="1048" spans="1:3">
      <c r="A1048" s="1"/>
      <c r="B1048" s="1"/>
      <c r="C1048" s="1"/>
    </row>
    <row r="1049" spans="1:3">
      <c r="A1049" s="1"/>
      <c r="B1049" s="1"/>
      <c r="C1049" s="1"/>
    </row>
    <row r="1050" spans="1:3">
      <c r="A1050" s="1"/>
      <c r="B1050" s="1"/>
      <c r="C1050" s="1"/>
    </row>
    <row r="1051" spans="1:3">
      <c r="A1051" s="1"/>
      <c r="B1051" s="1"/>
      <c r="C1051" s="1"/>
    </row>
    <row r="1052" spans="1:3">
      <c r="A1052" s="1"/>
      <c r="B1052" s="1"/>
      <c r="C1052" s="1"/>
    </row>
    <row r="1053" spans="1:3">
      <c r="A1053" s="1"/>
      <c r="B1053" s="1"/>
      <c r="C1053" s="1"/>
    </row>
    <row r="1054" spans="1:3">
      <c r="A1054" s="1"/>
      <c r="B1054" s="1"/>
      <c r="C1054" s="1"/>
    </row>
    <row r="1055" spans="1:3">
      <c r="A1055" s="1"/>
      <c r="B1055" s="1"/>
      <c r="C1055" s="1"/>
    </row>
    <row r="1056" spans="1:3">
      <c r="A1056" s="1"/>
      <c r="B1056" s="1"/>
      <c r="C1056" s="1"/>
    </row>
    <row r="1057" spans="1:3">
      <c r="A1057" s="1"/>
      <c r="B1057" s="1"/>
      <c r="C1057" s="1"/>
    </row>
    <row r="1058" spans="1:3">
      <c r="A1058" s="1"/>
      <c r="B1058" s="1"/>
      <c r="C1058" s="1"/>
    </row>
    <row r="1059" spans="1:3">
      <c r="A1059" s="1"/>
      <c r="B1059" s="1"/>
      <c r="C1059" s="1"/>
    </row>
    <row r="1060" spans="1:3">
      <c r="A1060" s="1"/>
      <c r="B1060" s="1"/>
      <c r="C1060" s="1"/>
    </row>
    <row r="1061" spans="1:3">
      <c r="A1061" s="1"/>
      <c r="B1061" s="1"/>
      <c r="C1061" s="1"/>
    </row>
    <row r="1062" spans="1:3">
      <c r="A1062" s="1"/>
      <c r="B1062" s="1"/>
      <c r="C1062" s="1"/>
    </row>
    <row r="1063" spans="1:3">
      <c r="A1063" s="1"/>
      <c r="B1063" s="1"/>
      <c r="C1063" s="1"/>
    </row>
    <row r="1064" spans="1:3">
      <c r="A1064" s="1"/>
      <c r="B1064" s="1"/>
      <c r="C1064" s="1"/>
    </row>
    <row r="1065" spans="1:3">
      <c r="A1065" s="1"/>
      <c r="B1065" s="1"/>
      <c r="C1065" s="1"/>
    </row>
    <row r="1066" spans="1:3">
      <c r="A1066" s="1"/>
      <c r="B1066" s="1"/>
      <c r="C1066" s="1"/>
    </row>
    <row r="1067" spans="1:3">
      <c r="A1067" s="1"/>
      <c r="B1067" s="1"/>
      <c r="C1067" s="1"/>
    </row>
    <row r="1068" spans="1:3">
      <c r="A1068" s="1"/>
      <c r="B1068" s="1"/>
      <c r="C1068" s="1"/>
    </row>
    <row r="1069" spans="1:3">
      <c r="A1069" s="1"/>
      <c r="B1069" s="1"/>
      <c r="C1069" s="1"/>
    </row>
    <row r="1070" spans="1:3">
      <c r="A1070" s="1"/>
      <c r="B1070" s="1"/>
      <c r="C1070" s="1"/>
    </row>
    <row r="1071" spans="1:3">
      <c r="A1071" s="1"/>
      <c r="B1071" s="1"/>
      <c r="C1071" s="1"/>
    </row>
    <row r="1072" spans="1:3">
      <c r="A1072" s="1"/>
      <c r="B1072" s="1"/>
      <c r="C1072" s="1"/>
    </row>
    <row r="1073" spans="1:3">
      <c r="A1073" s="1"/>
      <c r="B1073" s="1"/>
      <c r="C1073" s="1"/>
    </row>
    <row r="1074" spans="1:3">
      <c r="A1074" s="1"/>
      <c r="B1074" s="1"/>
      <c r="C1074" s="1"/>
    </row>
    <row r="1075" spans="1:3">
      <c r="A1075" s="1"/>
      <c r="B1075" s="1"/>
      <c r="C1075" s="1"/>
    </row>
    <row r="1076" spans="1:3">
      <c r="A1076" s="1"/>
      <c r="B1076" s="1"/>
      <c r="C1076" s="1"/>
    </row>
    <row r="1077" spans="1:3">
      <c r="A1077" s="1"/>
      <c r="B1077" s="1"/>
      <c r="C1077" s="1"/>
    </row>
    <row r="1078" spans="1:3">
      <c r="A1078" s="1"/>
      <c r="B1078" s="1"/>
      <c r="C1078" s="1"/>
    </row>
    <row r="1079" spans="1:3">
      <c r="A1079" s="1"/>
      <c r="B1079" s="1"/>
      <c r="C1079" s="1"/>
    </row>
    <row r="1080" spans="1:3">
      <c r="A1080" s="1"/>
      <c r="B1080" s="1"/>
      <c r="C1080" s="1"/>
    </row>
    <row r="1081" spans="1:3">
      <c r="A1081" s="1"/>
      <c r="B1081" s="1"/>
      <c r="C1081" s="1"/>
    </row>
    <row r="1082" spans="1:3">
      <c r="A1082" s="1"/>
      <c r="B1082" s="1"/>
      <c r="C1082" s="1"/>
    </row>
    <row r="1083" spans="1:3">
      <c r="A1083" s="1"/>
      <c r="B1083" s="1"/>
      <c r="C1083" s="1"/>
    </row>
    <row r="1084" spans="1:3">
      <c r="A1084" s="1"/>
      <c r="B1084" s="1"/>
      <c r="C1084" s="1"/>
    </row>
    <row r="1085" spans="1:3">
      <c r="A1085" s="1"/>
      <c r="B1085" s="1"/>
      <c r="C1085" s="1"/>
    </row>
    <row r="1086" spans="1:3">
      <c r="A1086" s="1"/>
      <c r="B1086" s="1"/>
      <c r="C1086" s="1"/>
    </row>
    <row r="1087" spans="1:3">
      <c r="A1087" s="1"/>
      <c r="B1087" s="1"/>
      <c r="C1087" s="1"/>
    </row>
    <row r="1088" spans="1:3">
      <c r="A1088" s="1"/>
      <c r="B1088" s="1"/>
      <c r="C1088" s="1"/>
    </row>
    <row r="1089" spans="1:3">
      <c r="A1089" s="1"/>
      <c r="B1089" s="1"/>
      <c r="C1089" s="1"/>
    </row>
    <row r="1090" spans="1:3">
      <c r="A1090" s="1"/>
      <c r="B1090" s="1"/>
      <c r="C1090" s="1"/>
    </row>
    <row r="1091" spans="1:3">
      <c r="A1091" s="1"/>
      <c r="B1091" s="1"/>
      <c r="C1091" s="1"/>
    </row>
    <row r="1092" spans="1:3">
      <c r="A1092" s="1"/>
      <c r="B1092" s="1"/>
      <c r="C1092" s="1"/>
    </row>
    <row r="1093" spans="1:3">
      <c r="A1093" s="1"/>
      <c r="B1093" s="1"/>
      <c r="C1093" s="1"/>
    </row>
    <row r="1094" spans="1:3">
      <c r="A1094" s="1"/>
      <c r="B1094" s="1"/>
      <c r="C1094" s="1"/>
    </row>
    <row r="1095" spans="1:3">
      <c r="A1095" s="1"/>
      <c r="B1095" s="1"/>
      <c r="C1095" s="1"/>
    </row>
    <row r="1096" spans="1:3">
      <c r="A1096" s="1"/>
      <c r="B1096" s="1"/>
      <c r="C1096" s="1"/>
    </row>
    <row r="1097" spans="1:3">
      <c r="A1097" s="1"/>
      <c r="B1097" s="1"/>
      <c r="C1097" s="1"/>
    </row>
    <row r="1098" spans="1:3">
      <c r="A1098" s="1"/>
      <c r="B1098" s="1"/>
      <c r="C1098" s="1"/>
    </row>
    <row r="1099" spans="1:3">
      <c r="A1099" s="1"/>
      <c r="B1099" s="1"/>
      <c r="C1099" s="1"/>
    </row>
    <row r="1100" spans="1:3">
      <c r="A1100" s="1"/>
      <c r="B1100" s="1"/>
      <c r="C1100" s="1"/>
    </row>
    <row r="1101" spans="1:3">
      <c r="A1101" s="1"/>
      <c r="B1101" s="1"/>
      <c r="C1101" s="1"/>
    </row>
    <row r="1102" spans="1:3">
      <c r="A1102" s="1"/>
      <c r="B1102" s="1"/>
      <c r="C1102" s="1"/>
    </row>
    <row r="1103" spans="1:3">
      <c r="A1103" s="1"/>
      <c r="B1103" s="1"/>
      <c r="C1103" s="1"/>
    </row>
    <row r="1104" spans="1:3">
      <c r="A1104" s="1"/>
      <c r="B1104" s="1"/>
      <c r="C1104" s="1"/>
    </row>
    <row r="1105" spans="1:3">
      <c r="A1105" s="1"/>
      <c r="B1105" s="1"/>
      <c r="C1105" s="1"/>
    </row>
    <row r="1106" spans="1:3">
      <c r="A1106" s="1"/>
      <c r="B1106" s="1"/>
      <c r="C1106" s="1"/>
    </row>
    <row r="1107" spans="1:3">
      <c r="A1107" s="1"/>
      <c r="B1107" s="1"/>
      <c r="C1107" s="1"/>
    </row>
    <row r="1108" spans="1:3">
      <c r="A1108" s="1"/>
      <c r="B1108" s="1"/>
      <c r="C1108" s="1"/>
    </row>
    <row r="1109" spans="1:3">
      <c r="A1109" s="1"/>
      <c r="B1109" s="1"/>
      <c r="C1109" s="1"/>
    </row>
    <row r="1110" spans="1:3">
      <c r="A1110" s="1"/>
      <c r="B1110" s="1"/>
      <c r="C1110" s="1"/>
    </row>
    <row r="1111" spans="1:3">
      <c r="A1111" s="1"/>
      <c r="B1111" s="1"/>
      <c r="C1111" s="1"/>
    </row>
    <row r="1112" spans="1:3">
      <c r="A1112" s="1"/>
      <c r="B1112" s="1"/>
      <c r="C1112" s="1"/>
    </row>
    <row r="1113" spans="1:3">
      <c r="A1113" s="1"/>
      <c r="B1113" s="1"/>
      <c r="C1113" s="1"/>
    </row>
    <row r="1114" spans="1:3">
      <c r="A1114" s="1"/>
      <c r="B1114" s="1"/>
      <c r="C1114" s="1"/>
    </row>
    <row r="1115" spans="1:3">
      <c r="A1115" s="1"/>
      <c r="B1115" s="1"/>
      <c r="C1115" s="1"/>
    </row>
    <row r="1116" spans="1:3">
      <c r="A1116" s="1"/>
      <c r="B1116" s="1"/>
      <c r="C1116" s="1"/>
    </row>
    <row r="1117" spans="1:3">
      <c r="A1117" s="1"/>
      <c r="B1117" s="1"/>
      <c r="C1117" s="1"/>
    </row>
    <row r="1118" spans="1:3">
      <c r="A1118" s="1"/>
      <c r="B1118" s="1"/>
      <c r="C1118" s="1"/>
    </row>
    <row r="1119" spans="1:3">
      <c r="A1119" s="1"/>
      <c r="B1119" s="1"/>
      <c r="C1119" s="1"/>
    </row>
    <row r="1120" spans="1:3">
      <c r="A1120" s="1"/>
      <c r="B1120" s="1"/>
      <c r="C1120" s="1"/>
    </row>
    <row r="1121" spans="1:3">
      <c r="A1121" s="1"/>
      <c r="B1121" s="1"/>
      <c r="C1121" s="1"/>
    </row>
    <row r="1122" spans="1:3">
      <c r="A1122" s="1"/>
      <c r="B1122" s="1"/>
      <c r="C1122" s="1"/>
    </row>
    <row r="1123" spans="1:3">
      <c r="A1123" s="1"/>
      <c r="B1123" s="1"/>
      <c r="C1123" s="1"/>
    </row>
    <row r="1124" spans="1:3">
      <c r="A1124" s="1"/>
      <c r="B1124" s="1"/>
      <c r="C1124" s="1"/>
    </row>
    <row r="1125" spans="1:3">
      <c r="A1125" s="1"/>
      <c r="B1125" s="1"/>
      <c r="C1125" s="1"/>
    </row>
    <row r="1126" spans="1:3">
      <c r="A1126" s="1"/>
      <c r="B1126" s="1"/>
      <c r="C1126" s="1"/>
    </row>
    <row r="1127" spans="1:3">
      <c r="A1127" s="1"/>
      <c r="B1127" s="1"/>
      <c r="C1127" s="1"/>
    </row>
    <row r="1128" spans="1:3">
      <c r="A1128" s="1"/>
      <c r="B1128" s="1"/>
      <c r="C1128" s="1"/>
    </row>
    <row r="1129" spans="1:3">
      <c r="A1129" s="1"/>
      <c r="B1129" s="1"/>
      <c r="C1129" s="1"/>
    </row>
    <row r="1130" spans="1:3">
      <c r="A1130" s="1"/>
      <c r="B1130" s="1"/>
      <c r="C1130" s="1"/>
    </row>
    <row r="1131" spans="1:3">
      <c r="A1131" s="1"/>
      <c r="B1131" s="1"/>
      <c r="C1131" s="1"/>
    </row>
    <row r="1132" spans="1:3">
      <c r="A1132" s="1"/>
      <c r="B1132" s="1"/>
      <c r="C1132" s="1"/>
    </row>
    <row r="1133" spans="1:3">
      <c r="A1133" s="1"/>
      <c r="B1133" s="1"/>
      <c r="C1133" s="1"/>
    </row>
    <row r="1134" spans="1:3">
      <c r="A1134" s="1"/>
      <c r="B1134" s="1"/>
      <c r="C1134" s="1"/>
    </row>
    <row r="1135" spans="1:3">
      <c r="A1135" s="1"/>
      <c r="B1135" s="1"/>
      <c r="C1135" s="1"/>
    </row>
    <row r="1136" spans="1:3">
      <c r="A1136" s="1"/>
      <c r="B1136" s="1"/>
      <c r="C1136" s="1"/>
    </row>
    <row r="1137" spans="1:3">
      <c r="A1137" s="1"/>
      <c r="B1137" s="1"/>
      <c r="C1137" s="1"/>
    </row>
    <row r="1138" spans="1:3">
      <c r="A1138" s="1"/>
      <c r="B1138" s="1"/>
      <c r="C1138" s="1"/>
    </row>
    <row r="1139" spans="1:3">
      <c r="A1139" s="1"/>
      <c r="B1139" s="1"/>
      <c r="C1139" s="1"/>
    </row>
    <row r="1140" spans="1:3">
      <c r="A1140" s="1"/>
      <c r="B1140" s="1"/>
      <c r="C1140" s="1"/>
    </row>
    <row r="1141" spans="1:3">
      <c r="A1141" s="1"/>
      <c r="B1141" s="1"/>
      <c r="C1141" s="1"/>
    </row>
    <row r="1142" spans="1:3">
      <c r="A1142" s="1"/>
      <c r="B1142" s="1"/>
      <c r="C1142" s="1"/>
    </row>
    <row r="1143" spans="1:3">
      <c r="A1143" s="1"/>
      <c r="B1143" s="1"/>
      <c r="C1143" s="1"/>
    </row>
    <row r="1144" spans="1:3">
      <c r="A1144" s="1"/>
      <c r="B1144" s="1"/>
      <c r="C1144" s="1"/>
    </row>
    <row r="1145" spans="1:3">
      <c r="A1145" s="1"/>
      <c r="B1145" s="1"/>
      <c r="C1145" s="1"/>
    </row>
    <row r="1146" spans="1:3">
      <c r="A1146" s="1"/>
      <c r="B1146" s="1"/>
      <c r="C1146" s="1"/>
    </row>
    <row r="1147" spans="1:3">
      <c r="A1147" s="1"/>
      <c r="B1147" s="1"/>
      <c r="C1147" s="1"/>
    </row>
    <row r="1148" spans="1:3">
      <c r="A1148" s="1"/>
      <c r="B1148" s="1"/>
      <c r="C1148" s="1"/>
    </row>
    <row r="1149" spans="1:3">
      <c r="A1149" s="1"/>
      <c r="B1149" s="1"/>
      <c r="C1149" s="1"/>
    </row>
    <row r="1150" spans="1:3">
      <c r="A1150" s="1"/>
      <c r="B1150" s="1"/>
      <c r="C1150" s="1"/>
    </row>
    <row r="1151" spans="1:3">
      <c r="A1151" s="1"/>
      <c r="B1151" s="1"/>
      <c r="C1151" s="1"/>
    </row>
    <row r="1152" spans="1:3">
      <c r="A1152" s="1"/>
      <c r="B1152" s="1"/>
      <c r="C1152" s="1"/>
    </row>
    <row r="1153" spans="1:3">
      <c r="A1153" s="1"/>
      <c r="B1153" s="1"/>
      <c r="C1153" s="1"/>
    </row>
    <row r="1154" spans="1:3">
      <c r="A1154" s="1"/>
      <c r="B1154" s="1"/>
      <c r="C1154" s="1"/>
    </row>
    <row r="1155" spans="1:3">
      <c r="A1155" s="1"/>
      <c r="B1155" s="1"/>
      <c r="C1155" s="1"/>
    </row>
    <row r="1156" spans="1:3">
      <c r="A1156" s="1"/>
      <c r="B1156" s="1"/>
      <c r="C1156" s="1"/>
    </row>
    <row r="1157" spans="1:3">
      <c r="A1157" s="1"/>
      <c r="B1157" s="1"/>
      <c r="C1157" s="1"/>
    </row>
    <row r="1158" spans="1:3">
      <c r="A1158" s="1"/>
      <c r="B1158" s="1"/>
      <c r="C1158" s="1"/>
    </row>
    <row r="1159" spans="1:3">
      <c r="A1159" s="1"/>
      <c r="B1159" s="1"/>
      <c r="C1159" s="1"/>
    </row>
    <row r="1160" spans="1:3">
      <c r="A1160" s="1"/>
      <c r="B1160" s="1"/>
      <c r="C1160" s="1"/>
    </row>
    <row r="1161" spans="1:3">
      <c r="A1161" s="1"/>
      <c r="B1161" s="1"/>
      <c r="C1161" s="1"/>
    </row>
    <row r="1162" spans="1:3">
      <c r="A1162" s="1"/>
      <c r="B1162" s="1"/>
      <c r="C1162" s="1"/>
    </row>
    <row r="1163" spans="1:3">
      <c r="A1163" s="1"/>
      <c r="B1163" s="1"/>
      <c r="C1163" s="1"/>
    </row>
    <row r="1164" spans="1:3">
      <c r="A1164" s="1"/>
      <c r="B1164" s="1"/>
      <c r="C1164" s="1"/>
    </row>
    <row r="1165" spans="1:3">
      <c r="A1165" s="1"/>
      <c r="B1165" s="1"/>
      <c r="C1165" s="1"/>
    </row>
    <row r="1166" spans="1:3">
      <c r="A1166" s="1"/>
      <c r="B1166" s="1"/>
      <c r="C1166" s="1"/>
    </row>
    <row r="1167" spans="1:3">
      <c r="A1167" s="1"/>
      <c r="B1167" s="1"/>
      <c r="C1167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S987"/>
  <sheetViews>
    <sheetView topLeftCell="A962" workbookViewId="0">
      <selection activeCell="C996" sqref="C996"/>
    </sheetView>
  </sheetViews>
  <sheetFormatPr baseColWidth="10" defaultRowHeight="15"/>
  <cols>
    <col min="1" max="3" width="14.140625" customWidth="1"/>
  </cols>
  <sheetData>
    <row r="1" spans="1:19">
      <c r="A1" s="1">
        <v>2454317.6675999998</v>
      </c>
      <c r="B1" s="1" t="s">
        <v>1283</v>
      </c>
      <c r="C1" s="1">
        <v>0.78900000000000003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>
      <c r="A2" s="1">
        <v>2454321.74456</v>
      </c>
      <c r="B2" s="1" t="s">
        <v>1284</v>
      </c>
      <c r="C2" s="1">
        <v>0.77400000000000002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>
      <c r="A3" s="1">
        <v>2454710.6566300001</v>
      </c>
      <c r="B3" s="1" t="s">
        <v>1298</v>
      </c>
      <c r="C3" s="1">
        <v>0.85699999999999998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>
      <c r="A4" s="1">
        <v>2454710.66964</v>
      </c>
      <c r="B4" s="1" t="s">
        <v>1298</v>
      </c>
      <c r="C4" s="1">
        <v>0.85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>
      <c r="A5" s="1">
        <v>2454710.67484</v>
      </c>
      <c r="B5" s="1" t="s">
        <v>1298</v>
      </c>
      <c r="C5" s="1">
        <v>0.85699999999999998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>
      <c r="A6" s="1">
        <v>2454710.6965899998</v>
      </c>
      <c r="B6" s="1" t="s">
        <v>1298</v>
      </c>
      <c r="C6" s="1">
        <v>0.87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>
      <c r="A7" s="1">
        <v>2454711.6179200001</v>
      </c>
      <c r="B7" s="1" t="s">
        <v>1299</v>
      </c>
      <c r="C7" s="1">
        <v>1.292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>
      <c r="A8" s="1">
        <v>2454711.6211000001</v>
      </c>
      <c r="B8" s="1" t="s">
        <v>1299</v>
      </c>
      <c r="C8" s="1">
        <v>0.96499999999999997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>
      <c r="A9" s="1">
        <v>2454711.65258</v>
      </c>
      <c r="B9" s="1" t="s">
        <v>1299</v>
      </c>
      <c r="C9" s="1">
        <v>1.0249999999999999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>
      <c r="A10" s="1">
        <v>2454711.6573100002</v>
      </c>
      <c r="B10" s="1" t="s">
        <v>1299</v>
      </c>
      <c r="C10" s="1">
        <v>0.97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>
      <c r="A11" s="1">
        <v>2454711.6620399999</v>
      </c>
      <c r="B11" s="1" t="s">
        <v>1299</v>
      </c>
      <c r="C11" s="1">
        <v>0.78900000000000003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>
      <c r="A12" s="1">
        <v>2454711.6667599999</v>
      </c>
      <c r="B12" s="1" t="s">
        <v>1299</v>
      </c>
      <c r="C12" s="1">
        <v>0.78500000000000003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>
      <c r="A13" s="1">
        <v>2454711.67148</v>
      </c>
      <c r="B13" s="1" t="s">
        <v>1299</v>
      </c>
      <c r="C13" s="1">
        <v>0.998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>
      <c r="A14" s="1">
        <v>2454711.6762000001</v>
      </c>
      <c r="B14" s="1" t="s">
        <v>1299</v>
      </c>
      <c r="C14" s="1">
        <v>0.87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>
      <c r="A15" s="1">
        <v>2454711.68089</v>
      </c>
      <c r="B15" s="1" t="s">
        <v>1299</v>
      </c>
      <c r="C15" s="1">
        <v>1.2789999999999999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>
      <c r="A16" s="1">
        <v>2454711.6832900001</v>
      </c>
      <c r="B16" s="1" t="s">
        <v>1299</v>
      </c>
      <c r="C16" s="1">
        <v>0.78800000000000003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>
      <c r="A17" s="1">
        <v>2454711.6880100002</v>
      </c>
      <c r="B17" s="1" t="s">
        <v>1299</v>
      </c>
      <c r="C17" s="1">
        <v>0.85399999999999998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>
      <c r="A18" s="1">
        <v>2454711.6927299998</v>
      </c>
      <c r="B18" s="1" t="s">
        <v>1299</v>
      </c>
      <c r="C18" s="1">
        <v>0.86199999999999999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>
        <v>2454711.6974499999</v>
      </c>
      <c r="B19" s="1" t="s">
        <v>1299</v>
      </c>
      <c r="C19" s="1">
        <v>0.78700000000000003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1">
        <v>2454711.70218</v>
      </c>
      <c r="B20" s="1" t="s">
        <v>1299</v>
      </c>
      <c r="C20" s="1">
        <v>0.83199999999999996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>
        <v>2454711.7069000001</v>
      </c>
      <c r="B21" s="1" t="s">
        <v>1299</v>
      </c>
      <c r="C21" s="1">
        <v>0.84499999999999997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>
      <c r="A22" s="1">
        <v>2454711.7163399998</v>
      </c>
      <c r="B22" s="1" t="s">
        <v>1299</v>
      </c>
      <c r="C22" s="1">
        <v>0.82599999999999996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>
      <c r="A23" s="1">
        <v>2454711.7210599999</v>
      </c>
      <c r="B23" s="1" t="s">
        <v>1299</v>
      </c>
      <c r="C23" s="1">
        <v>0.98899999999999999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>
      <c r="A24" s="1">
        <v>2454711.7257900001</v>
      </c>
      <c r="B24" s="1" t="s">
        <v>1299</v>
      </c>
      <c r="C24" s="1">
        <v>0.75900000000000001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>
      <c r="A25" s="1">
        <v>2454711.7379000001</v>
      </c>
      <c r="B25" s="1" t="s">
        <v>1299</v>
      </c>
      <c r="C25" s="1">
        <v>0.84599999999999997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1:19">
      <c r="A26" s="1">
        <v>2454711.7399599999</v>
      </c>
      <c r="B26" s="1" t="s">
        <v>1299</v>
      </c>
      <c r="C26" s="1">
        <v>0.85199999999999998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>
      <c r="A27" s="1">
        <v>2454711.7470499999</v>
      </c>
      <c r="B27" s="1" t="s">
        <v>1299</v>
      </c>
      <c r="C27" s="1">
        <v>0.84599999999999997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>
      <c r="A28" s="1">
        <v>2454711.75177</v>
      </c>
      <c r="B28" s="1" t="s">
        <v>1299</v>
      </c>
      <c r="C28" s="1">
        <v>0.79400000000000004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>
      <c r="A29" s="1">
        <v>2454711.7564900001</v>
      </c>
      <c r="B29" s="1" t="s">
        <v>1299</v>
      </c>
      <c r="C29" s="1">
        <v>0.82299999999999995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>
      <c r="A30" s="1">
        <v>2454711.7612200002</v>
      </c>
      <c r="B30" s="1" t="s">
        <v>1299</v>
      </c>
      <c r="C30" s="1">
        <v>0.85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>
      <c r="A31" s="1">
        <v>2454711.7659399998</v>
      </c>
      <c r="B31" s="1" t="s">
        <v>1299</v>
      </c>
      <c r="C31" s="1">
        <v>0.80800000000000005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>
      <c r="A32" s="1">
        <v>2454711.7706599999</v>
      </c>
      <c r="B32" s="1" t="s">
        <v>1299</v>
      </c>
      <c r="C32" s="1">
        <v>0.76200000000000001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>
      <c r="A33" s="1">
        <v>2454711.8068200001</v>
      </c>
      <c r="B33" s="1" t="s">
        <v>1299</v>
      </c>
      <c r="C33" s="1">
        <v>1.2110000000000001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>
      <c r="A34" s="1">
        <v>2454711.8382999999</v>
      </c>
      <c r="B34" s="1" t="s">
        <v>1299</v>
      </c>
      <c r="C34" s="1">
        <v>1.2589999999999999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>
      <c r="A35" s="1">
        <v>2454711.8697799998</v>
      </c>
      <c r="B35" s="1" t="s">
        <v>1299</v>
      </c>
      <c r="C35" s="1">
        <v>1.1339999999999999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>
      <c r="A36" s="1">
        <v>2454713.69074</v>
      </c>
      <c r="B36" s="1" t="s">
        <v>1063</v>
      </c>
      <c r="C36" s="1">
        <v>0.83699999999999997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>
      <c r="A37" s="1">
        <v>2454713.6917500002</v>
      </c>
      <c r="B37" s="1" t="s">
        <v>1063</v>
      </c>
      <c r="C37" s="1">
        <v>0.82899999999999996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>
      <c r="A38" s="1">
        <v>2454713.69276</v>
      </c>
      <c r="B38" s="1" t="s">
        <v>1063</v>
      </c>
      <c r="C38" s="1">
        <v>0.83499999999999996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>
      <c r="A39" s="1">
        <v>2454713.7043300001</v>
      </c>
      <c r="B39" s="1" t="s">
        <v>1063</v>
      </c>
      <c r="C39" s="1">
        <v>0.83499999999999996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>
      <c r="A40" s="1">
        <v>2454713.7053399999</v>
      </c>
      <c r="B40" s="1" t="s">
        <v>1063</v>
      </c>
      <c r="C40" s="1">
        <v>0.83699999999999997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>
      <c r="A41" s="1">
        <v>2454713.7068400001</v>
      </c>
      <c r="B41" s="1" t="s">
        <v>1063</v>
      </c>
      <c r="C41" s="1">
        <v>0.84899999999999998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>
      <c r="A42" s="1">
        <v>2454713.7078499999</v>
      </c>
      <c r="B42" s="1" t="s">
        <v>1063</v>
      </c>
      <c r="C42" s="1">
        <v>0.83099999999999996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>
      <c r="A43" s="1">
        <v>2454713.7088000001</v>
      </c>
      <c r="B43" s="1" t="s">
        <v>1063</v>
      </c>
      <c r="C43" s="1">
        <v>1.0580000000000001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>
      <c r="A44" s="1">
        <v>2454713.7093600002</v>
      </c>
      <c r="B44" s="1" t="s">
        <v>1063</v>
      </c>
      <c r="C44" s="1">
        <v>0.84399999999999997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>
      <c r="A45" s="1">
        <v>2454713.7109699999</v>
      </c>
      <c r="B45" s="1" t="s">
        <v>1063</v>
      </c>
      <c r="C45" s="1">
        <v>0.85499999999999998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>
      <c r="A46" s="1">
        <v>2454713.7125900001</v>
      </c>
      <c r="B46" s="1" t="s">
        <v>1063</v>
      </c>
      <c r="C46" s="1">
        <v>0.84599999999999997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  <row r="47" spans="1:19">
      <c r="A47" s="1">
        <v>2454713.7135899998</v>
      </c>
      <c r="B47" s="1" t="s">
        <v>1063</v>
      </c>
      <c r="C47" s="1">
        <v>0.85699999999999998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</row>
    <row r="48" spans="1:19">
      <c r="A48" s="1">
        <v>2454713.7146000001</v>
      </c>
      <c r="B48" s="1" t="s">
        <v>1063</v>
      </c>
      <c r="C48" s="1">
        <v>0.86199999999999999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</row>
    <row r="49" spans="1:19">
      <c r="A49" s="1">
        <v>2454713.7156000002</v>
      </c>
      <c r="B49" s="1" t="s">
        <v>1063</v>
      </c>
      <c r="C49" s="1">
        <v>0.85199999999999998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</row>
    <row r="50" spans="1:19">
      <c r="A50" s="1">
        <v>2454713.71661</v>
      </c>
      <c r="B50" s="1" t="s">
        <v>1063</v>
      </c>
      <c r="C50" s="1">
        <v>0.84099999999999997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</row>
    <row r="51" spans="1:19">
      <c r="A51" s="1">
        <v>2454713.7176100002</v>
      </c>
      <c r="B51" s="1" t="s">
        <v>1063</v>
      </c>
      <c r="C51" s="1">
        <v>0.83099999999999996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</row>
    <row r="52" spans="1:19">
      <c r="A52" s="1">
        <v>2454713.7186199999</v>
      </c>
      <c r="B52" s="1" t="s">
        <v>1063</v>
      </c>
      <c r="C52" s="1">
        <v>0.85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</row>
    <row r="53" spans="1:19">
      <c r="A53" s="1">
        <v>2454713.7196200001</v>
      </c>
      <c r="B53" s="1" t="s">
        <v>1063</v>
      </c>
      <c r="C53" s="1">
        <v>0.83899999999999997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1:19">
      <c r="A54" s="1">
        <v>2454713.7206299999</v>
      </c>
      <c r="B54" s="1" t="s">
        <v>1063</v>
      </c>
      <c r="C54" s="1">
        <v>0.83899999999999997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1:19">
      <c r="A55" s="1">
        <v>2454713.7216400001</v>
      </c>
      <c r="B55" s="1" t="s">
        <v>1063</v>
      </c>
      <c r="C55" s="1">
        <v>0.84499999999999997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</row>
    <row r="56" spans="1:19">
      <c r="A56" s="1">
        <v>2454713.7226399998</v>
      </c>
      <c r="B56" s="1" t="s">
        <v>1063</v>
      </c>
      <c r="C56" s="1">
        <v>0.84899999999999998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1:19">
      <c r="A57" s="1">
        <v>2454713.7236500001</v>
      </c>
      <c r="B57" s="1" t="s">
        <v>1063</v>
      </c>
      <c r="C57" s="1">
        <v>0.879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1:19">
      <c r="A58" s="1">
        <v>2454713.7246599998</v>
      </c>
      <c r="B58" s="1" t="s">
        <v>1063</v>
      </c>
      <c r="C58" s="1">
        <v>0.85799999999999998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</row>
    <row r="59" spans="1:19">
      <c r="A59" s="1">
        <v>2454713.72566</v>
      </c>
      <c r="B59" s="1" t="s">
        <v>1063</v>
      </c>
      <c r="C59" s="1">
        <v>0.84899999999999998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</row>
    <row r="60" spans="1:19">
      <c r="A60" s="1">
        <v>2454713.7266699998</v>
      </c>
      <c r="B60" s="1" t="s">
        <v>1063</v>
      </c>
      <c r="C60" s="1">
        <v>0.85799999999999998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</row>
    <row r="61" spans="1:19">
      <c r="A61" s="1">
        <v>2454713.7415499999</v>
      </c>
      <c r="B61" s="1" t="s">
        <v>1063</v>
      </c>
      <c r="C61" s="1">
        <v>0.84399999999999997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</row>
    <row r="62" spans="1:19">
      <c r="A62" s="1">
        <v>2454713.7564300001</v>
      </c>
      <c r="B62" s="1" t="s">
        <v>1063</v>
      </c>
      <c r="C62" s="1">
        <v>0.86299999999999999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</row>
    <row r="63" spans="1:19">
      <c r="A63" s="1">
        <v>2454713.7574399998</v>
      </c>
      <c r="B63" s="1" t="s">
        <v>1063</v>
      </c>
      <c r="C63" s="1">
        <v>0.84899999999999998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</row>
    <row r="64" spans="1:19">
      <c r="A64" s="1">
        <v>2454713.75844</v>
      </c>
      <c r="B64" s="1" t="s">
        <v>1063</v>
      </c>
      <c r="C64" s="1">
        <v>0.85699999999999998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</row>
    <row r="65" spans="1:19">
      <c r="A65" s="1">
        <v>2454713.7594499998</v>
      </c>
      <c r="B65" s="1" t="s">
        <v>1063</v>
      </c>
      <c r="C65" s="1">
        <v>0.84499999999999997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</row>
    <row r="66" spans="1:19">
      <c r="A66" s="1">
        <v>2454713.76046</v>
      </c>
      <c r="B66" s="1" t="s">
        <v>1063</v>
      </c>
      <c r="C66" s="1">
        <v>0.84799999999999998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</row>
    <row r="67" spans="1:19">
      <c r="A67" s="1">
        <v>2454713.7614600002</v>
      </c>
      <c r="B67" s="1" t="s">
        <v>1063</v>
      </c>
      <c r="C67" s="1">
        <v>0.85499999999999998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</row>
    <row r="68" spans="1:19">
      <c r="A68" s="1">
        <v>2454713.76247</v>
      </c>
      <c r="B68" s="1" t="s">
        <v>1063</v>
      </c>
      <c r="C68" s="1">
        <v>0.83899999999999997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</row>
    <row r="69" spans="1:19">
      <c r="A69" s="1">
        <v>2454713.7634700001</v>
      </c>
      <c r="B69" s="1" t="s">
        <v>1063</v>
      </c>
      <c r="C69" s="1">
        <v>0.84899999999999998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</row>
    <row r="70" spans="1:19">
      <c r="A70" s="1">
        <v>2454713.7644799999</v>
      </c>
      <c r="B70" s="1" t="s">
        <v>1063</v>
      </c>
      <c r="C70" s="1">
        <v>0.86599999999999999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</row>
    <row r="71" spans="1:19">
      <c r="A71" s="1">
        <v>2454713.7654800001</v>
      </c>
      <c r="B71" s="1" t="s">
        <v>1063</v>
      </c>
      <c r="C71" s="1">
        <v>0.85199999999999998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</row>
    <row r="72" spans="1:19">
      <c r="A72" s="1">
        <v>2454713.7664899998</v>
      </c>
      <c r="B72" s="1" t="s">
        <v>1063</v>
      </c>
      <c r="C72" s="1">
        <v>0.84399999999999997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</row>
    <row r="73" spans="1:19">
      <c r="A73" s="1">
        <v>2454713.76749</v>
      </c>
      <c r="B73" s="1" t="s">
        <v>1063</v>
      </c>
      <c r="C73" s="1">
        <v>0.86599999999999999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</row>
    <row r="74" spans="1:19">
      <c r="A74" s="1">
        <v>2454713.7684999998</v>
      </c>
      <c r="B74" s="1" t="s">
        <v>1063</v>
      </c>
      <c r="C74" s="1">
        <v>0.84399999999999997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</row>
    <row r="75" spans="1:19">
      <c r="A75" s="1">
        <v>2454713.76951</v>
      </c>
      <c r="B75" s="1" t="s">
        <v>1063</v>
      </c>
      <c r="C75" s="1">
        <v>0.84299999999999997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</row>
    <row r="76" spans="1:19">
      <c r="A76" s="1">
        <v>2454713.7705100002</v>
      </c>
      <c r="B76" s="1" t="s">
        <v>1063</v>
      </c>
      <c r="C76" s="1">
        <v>0.84899999999999998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</row>
    <row r="77" spans="1:19">
      <c r="A77" s="1">
        <v>2454713.77152</v>
      </c>
      <c r="B77" s="1" t="s">
        <v>1063</v>
      </c>
      <c r="C77" s="1">
        <v>0.84299999999999997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</row>
    <row r="78" spans="1:19">
      <c r="A78" s="1">
        <v>2454713.7725300002</v>
      </c>
      <c r="B78" s="1" t="s">
        <v>1063</v>
      </c>
      <c r="C78" s="1">
        <v>0.84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</row>
    <row r="79" spans="1:19">
      <c r="A79" s="1">
        <v>2454713.7735299999</v>
      </c>
      <c r="B79" s="1" t="s">
        <v>1063</v>
      </c>
      <c r="C79" s="1">
        <v>0.82899999999999996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</row>
    <row r="80" spans="1:19">
      <c r="A80" s="1">
        <v>2454713.7745400001</v>
      </c>
      <c r="B80" s="1" t="s">
        <v>1063</v>
      </c>
      <c r="C80" s="1">
        <v>0.85699999999999998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</row>
    <row r="81" spans="1:19">
      <c r="A81" s="1">
        <v>2454713.7755499999</v>
      </c>
      <c r="B81" s="1" t="s">
        <v>1063</v>
      </c>
      <c r="C81" s="1">
        <v>0.83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</row>
    <row r="82" spans="1:19">
      <c r="A82" s="1">
        <v>2454713.7765500001</v>
      </c>
      <c r="B82" s="1" t="s">
        <v>1063</v>
      </c>
      <c r="C82" s="1">
        <v>0.84899999999999998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</row>
    <row r="83" spans="1:19">
      <c r="A83" s="1">
        <v>2454713.7775599998</v>
      </c>
      <c r="B83" s="1" t="s">
        <v>1063</v>
      </c>
      <c r="C83" s="1">
        <v>0.84399999999999997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</row>
    <row r="84" spans="1:19">
      <c r="A84" s="1">
        <v>2454713.77856</v>
      </c>
      <c r="B84" s="1" t="s">
        <v>1063</v>
      </c>
      <c r="C84" s="1">
        <v>0.84799999999999998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</row>
    <row r="85" spans="1:19">
      <c r="A85" s="1">
        <v>2454713.7795699998</v>
      </c>
      <c r="B85" s="1" t="s">
        <v>1063</v>
      </c>
      <c r="C85" s="1">
        <v>0.85399999999999998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</row>
    <row r="86" spans="1:19">
      <c r="A86" s="1">
        <v>2454713.7805699999</v>
      </c>
      <c r="B86" s="1" t="s">
        <v>1063</v>
      </c>
      <c r="C86" s="1">
        <v>0.86299999999999999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</row>
    <row r="87" spans="1:19">
      <c r="A87" s="1">
        <v>2454713.7815800002</v>
      </c>
      <c r="B87" s="1" t="s">
        <v>1063</v>
      </c>
      <c r="C87" s="1">
        <v>0.84099999999999997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</row>
    <row r="88" spans="1:19">
      <c r="A88" s="1">
        <v>2454713.7825799999</v>
      </c>
      <c r="B88" s="1" t="s">
        <v>1063</v>
      </c>
      <c r="C88" s="1">
        <v>0.85799999999999998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</row>
    <row r="89" spans="1:19">
      <c r="A89" s="1">
        <v>2454713.7835900001</v>
      </c>
      <c r="B89" s="1" t="s">
        <v>1063</v>
      </c>
      <c r="C89" s="1">
        <v>0.83899999999999997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</row>
    <row r="90" spans="1:19">
      <c r="A90" s="1">
        <v>2454713.7845999999</v>
      </c>
      <c r="B90" s="1" t="s">
        <v>1063</v>
      </c>
      <c r="C90" s="1">
        <v>0.85399999999999998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</row>
    <row r="91" spans="1:19">
      <c r="A91" s="1">
        <v>2454713.7856100001</v>
      </c>
      <c r="B91" s="1" t="s">
        <v>1063</v>
      </c>
      <c r="C91" s="1">
        <v>0.84499999999999997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</row>
    <row r="92" spans="1:19">
      <c r="A92" s="1">
        <v>2454713.7866099998</v>
      </c>
      <c r="B92" s="1" t="s">
        <v>1063</v>
      </c>
      <c r="C92" s="1">
        <v>0.81499999999999995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</row>
    <row r="93" spans="1:19">
      <c r="A93" s="1">
        <v>2454713.7876200001</v>
      </c>
      <c r="B93" s="1" t="s">
        <v>1063</v>
      </c>
      <c r="C93" s="1">
        <v>0.85199999999999998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</row>
    <row r="94" spans="1:19">
      <c r="A94" s="1">
        <v>2454713.7886199998</v>
      </c>
      <c r="B94" s="1" t="s">
        <v>1063</v>
      </c>
      <c r="C94" s="1">
        <v>0.86699999999999999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</row>
    <row r="95" spans="1:19">
      <c r="A95" s="1">
        <v>2454713.78963</v>
      </c>
      <c r="B95" s="1" t="s">
        <v>1063</v>
      </c>
      <c r="C95" s="1">
        <v>0.84699999999999998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</row>
    <row r="96" spans="1:19">
      <c r="A96" s="1">
        <v>2454713.7906300002</v>
      </c>
      <c r="B96" s="1" t="s">
        <v>1063</v>
      </c>
      <c r="C96" s="1">
        <v>0.85399999999999998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</row>
    <row r="97" spans="1:19">
      <c r="A97" s="1">
        <v>2454713.79164</v>
      </c>
      <c r="B97" s="1" t="s">
        <v>1063</v>
      </c>
      <c r="C97" s="1">
        <v>0.85899999999999999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</row>
    <row r="98" spans="1:19">
      <c r="A98" s="1">
        <v>2454713.7926400001</v>
      </c>
      <c r="B98" s="1" t="s">
        <v>1063</v>
      </c>
      <c r="C98" s="1">
        <v>0.85799999999999998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</row>
    <row r="99" spans="1:19">
      <c r="A99" s="1">
        <v>2454713.7936499999</v>
      </c>
      <c r="B99" s="1" t="s">
        <v>1063</v>
      </c>
      <c r="C99" s="1">
        <v>0.85599999999999998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</row>
    <row r="100" spans="1:19">
      <c r="A100" s="1">
        <v>2454713.7946600001</v>
      </c>
      <c r="B100" s="1" t="s">
        <v>1063</v>
      </c>
      <c r="C100" s="1">
        <v>0.86099999999999999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</row>
    <row r="101" spans="1:19">
      <c r="A101" s="1">
        <v>2454713.7959500002</v>
      </c>
      <c r="B101" s="1" t="s">
        <v>1063</v>
      </c>
      <c r="C101" s="1">
        <v>0.86299999999999999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</row>
    <row r="102" spans="1:19">
      <c r="A102" s="1">
        <v>2454713.7972599999</v>
      </c>
      <c r="B102" s="1" t="s">
        <v>1063</v>
      </c>
      <c r="C102" s="1">
        <v>0.84099999999999997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</row>
    <row r="103" spans="1:19">
      <c r="A103" s="1">
        <v>2454713.7982600001</v>
      </c>
      <c r="B103" s="1" t="s">
        <v>1063</v>
      </c>
      <c r="C103" s="1">
        <v>0.85399999999999998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</row>
    <row r="104" spans="1:19">
      <c r="A104" s="1">
        <v>2454713.7992699998</v>
      </c>
      <c r="B104" s="1" t="s">
        <v>1063</v>
      </c>
      <c r="C104" s="1">
        <v>0.85199999999999998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</row>
    <row r="105" spans="1:19">
      <c r="A105" s="1">
        <v>2454713.80027</v>
      </c>
      <c r="B105" s="1" t="s">
        <v>1063</v>
      </c>
      <c r="C105" s="1">
        <v>0.84099999999999997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</row>
    <row r="106" spans="1:19">
      <c r="A106" s="1">
        <v>2454713.8012799998</v>
      </c>
      <c r="B106" s="1" t="s">
        <v>1063</v>
      </c>
      <c r="C106" s="1">
        <v>0.85499999999999998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</row>
    <row r="107" spans="1:19">
      <c r="A107" s="1">
        <v>2454713.8022799999</v>
      </c>
      <c r="B107" s="1" t="s">
        <v>1063</v>
      </c>
      <c r="C107" s="1">
        <v>0.86599999999999999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</row>
    <row r="108" spans="1:19">
      <c r="A108" s="1">
        <v>2454713.8032900002</v>
      </c>
      <c r="B108" s="1" t="s">
        <v>1063</v>
      </c>
      <c r="C108" s="1">
        <v>0.876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</row>
    <row r="109" spans="1:19">
      <c r="A109" s="1">
        <v>2454713.8042899999</v>
      </c>
      <c r="B109" s="1" t="s">
        <v>1063</v>
      </c>
      <c r="C109" s="1">
        <v>0.85099999999999998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</row>
    <row r="110" spans="1:19">
      <c r="A110" s="1">
        <v>2454713.8053000001</v>
      </c>
      <c r="B110" s="1" t="s">
        <v>1063</v>
      </c>
      <c r="C110" s="1">
        <v>0.85399999999999998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</row>
    <row r="111" spans="1:19">
      <c r="A111" s="1">
        <v>2454713.8063099999</v>
      </c>
      <c r="B111" s="1" t="s">
        <v>1063</v>
      </c>
      <c r="C111" s="1">
        <v>0.85399999999999998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</row>
    <row r="112" spans="1:19">
      <c r="A112" s="1">
        <v>2454713.8073200001</v>
      </c>
      <c r="B112" s="1" t="s">
        <v>1063</v>
      </c>
      <c r="C112" s="1">
        <v>0.84899999999999998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</row>
    <row r="113" spans="1:19">
      <c r="A113" s="1">
        <v>2454713.8083199998</v>
      </c>
      <c r="B113" s="1" t="s">
        <v>1063</v>
      </c>
      <c r="C113" s="1">
        <v>0.84899999999999998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</row>
    <row r="114" spans="1:19">
      <c r="A114" s="1">
        <v>2454713.8093300001</v>
      </c>
      <c r="B114" s="1" t="s">
        <v>1063</v>
      </c>
      <c r="C114" s="1">
        <v>0.85099999999999998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</row>
    <row r="115" spans="1:19">
      <c r="A115" s="1">
        <v>2454713.8103299998</v>
      </c>
      <c r="B115" s="1" t="s">
        <v>1063</v>
      </c>
      <c r="C115" s="1">
        <v>0.878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</row>
    <row r="116" spans="1:19">
      <c r="A116" s="1">
        <v>2454713.81134</v>
      </c>
      <c r="B116" s="1" t="s">
        <v>1063</v>
      </c>
      <c r="C116" s="1">
        <v>0.84499999999999997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</row>
    <row r="117" spans="1:19">
      <c r="A117" s="1">
        <v>2454713.8123400002</v>
      </c>
      <c r="B117" s="1" t="s">
        <v>1063</v>
      </c>
      <c r="C117" s="1">
        <v>0.84499999999999997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</row>
    <row r="118" spans="1:19">
      <c r="A118" s="1">
        <v>2454713.81335</v>
      </c>
      <c r="B118" s="1" t="s">
        <v>1063</v>
      </c>
      <c r="C118" s="1">
        <v>0.84699999999999998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</row>
    <row r="119" spans="1:19">
      <c r="A119" s="1">
        <v>2454713.8143500001</v>
      </c>
      <c r="B119" s="1" t="s">
        <v>1063</v>
      </c>
      <c r="C119" s="1">
        <v>0.85399999999999998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</row>
    <row r="120" spans="1:19">
      <c r="A120" s="1">
        <v>2454713.8153599999</v>
      </c>
      <c r="B120" s="1" t="s">
        <v>1063</v>
      </c>
      <c r="C120" s="1">
        <v>0.84299999999999997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</row>
    <row r="121" spans="1:19">
      <c r="A121" s="1">
        <v>2454713.8163700001</v>
      </c>
      <c r="B121" s="1" t="s">
        <v>1063</v>
      </c>
      <c r="C121" s="1">
        <v>0.86499999999999999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</row>
    <row r="122" spans="1:19">
      <c r="A122" s="1">
        <v>2454713.8173699998</v>
      </c>
      <c r="B122" s="1" t="s">
        <v>1063</v>
      </c>
      <c r="C122" s="1">
        <v>0.86199999999999999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</row>
    <row r="123" spans="1:19">
      <c r="A123" s="1">
        <v>2454713.8183800001</v>
      </c>
      <c r="B123" s="1" t="s">
        <v>1063</v>
      </c>
      <c r="C123" s="1">
        <v>0.85299999999999998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</row>
    <row r="124" spans="1:19">
      <c r="A124" s="1">
        <v>2454713.8193899998</v>
      </c>
      <c r="B124" s="1" t="s">
        <v>1063</v>
      </c>
      <c r="C124" s="1">
        <v>0.84599999999999997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</row>
    <row r="125" spans="1:19">
      <c r="A125" s="1">
        <v>2454713.82039</v>
      </c>
      <c r="B125" s="1" t="s">
        <v>1063</v>
      </c>
      <c r="C125" s="1">
        <v>0.84699999999999998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</row>
    <row r="126" spans="1:19">
      <c r="A126" s="1">
        <v>2454713.8213900002</v>
      </c>
      <c r="B126" s="1" t="s">
        <v>1063</v>
      </c>
      <c r="C126" s="1">
        <v>0.84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</row>
    <row r="127" spans="1:19">
      <c r="A127" s="1">
        <v>2454713.8223999999</v>
      </c>
      <c r="B127" s="1" t="s">
        <v>1063</v>
      </c>
      <c r="C127" s="1">
        <v>0.85799999999999998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</row>
    <row r="128" spans="1:19">
      <c r="A128" s="1">
        <v>2454713.8234100002</v>
      </c>
      <c r="B128" s="1" t="s">
        <v>1063</v>
      </c>
      <c r="C128" s="1">
        <v>0.85299999999999998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</row>
    <row r="129" spans="1:19">
      <c r="A129" s="1">
        <v>2454713.82442</v>
      </c>
      <c r="B129" s="1" t="s">
        <v>1063</v>
      </c>
      <c r="C129" s="1">
        <v>0.85599999999999998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</row>
    <row r="130" spans="1:19">
      <c r="A130" s="1">
        <v>2454713.8254200001</v>
      </c>
      <c r="B130" s="1" t="s">
        <v>1063</v>
      </c>
      <c r="C130" s="1">
        <v>0.86499999999999999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</row>
    <row r="131" spans="1:19">
      <c r="A131" s="1">
        <v>2454713.8264299999</v>
      </c>
      <c r="B131" s="1" t="s">
        <v>1063</v>
      </c>
      <c r="C131" s="1">
        <v>0.85899999999999999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</row>
    <row r="132" spans="1:19">
      <c r="A132" s="1">
        <v>2454713.8274300001</v>
      </c>
      <c r="B132" s="1" t="s">
        <v>1063</v>
      </c>
      <c r="C132" s="1">
        <v>0.85199999999999998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</row>
    <row r="133" spans="1:19">
      <c r="A133" s="1">
        <v>2454713.8284399998</v>
      </c>
      <c r="B133" s="1" t="s">
        <v>1063</v>
      </c>
      <c r="C133" s="1">
        <v>0.85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</row>
    <row r="134" spans="1:19">
      <c r="A134" s="1">
        <v>2454713.82944</v>
      </c>
      <c r="B134" s="1" t="s">
        <v>1063</v>
      </c>
      <c r="C134" s="1">
        <v>0.85299999999999998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</row>
    <row r="135" spans="1:19">
      <c r="A135" s="1">
        <v>2454713.8304499998</v>
      </c>
      <c r="B135" s="1" t="s">
        <v>1063</v>
      </c>
      <c r="C135" s="1">
        <v>0.86899999999999999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</row>
    <row r="136" spans="1:19">
      <c r="A136" s="1">
        <v>2454713.8314499999</v>
      </c>
      <c r="B136" s="1" t="s">
        <v>1063</v>
      </c>
      <c r="C136" s="1">
        <v>0.83699999999999997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</row>
    <row r="137" spans="1:19">
      <c r="A137" s="1">
        <v>2454713.8324600002</v>
      </c>
      <c r="B137" s="1" t="s">
        <v>1063</v>
      </c>
      <c r="C137" s="1">
        <v>0.83199999999999996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</row>
    <row r="138" spans="1:19">
      <c r="A138" s="1">
        <v>2454713.83347</v>
      </c>
      <c r="B138" s="1" t="s">
        <v>1063</v>
      </c>
      <c r="C138" s="1">
        <v>0.84299999999999997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</row>
    <row r="139" spans="1:19">
      <c r="A139" s="1">
        <v>2454713.8344700001</v>
      </c>
      <c r="B139" s="1" t="s">
        <v>1063</v>
      </c>
      <c r="C139" s="1">
        <v>0.84099999999999997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</row>
    <row r="140" spans="1:19">
      <c r="A140" s="1">
        <v>2454713.8354799999</v>
      </c>
      <c r="B140" s="1" t="s">
        <v>1063</v>
      </c>
      <c r="C140" s="1">
        <v>0.86099999999999999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</row>
    <row r="141" spans="1:19">
      <c r="A141" s="1">
        <v>2454713.83757</v>
      </c>
      <c r="B141" s="1" t="s">
        <v>1063</v>
      </c>
      <c r="C141" s="1">
        <v>0.84699999999999998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</row>
    <row r="142" spans="1:19">
      <c r="A142" s="1">
        <v>2454713.8396600001</v>
      </c>
      <c r="B142" s="1" t="s">
        <v>1063</v>
      </c>
      <c r="C142" s="1">
        <v>0.84399999999999997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</row>
    <row r="143" spans="1:19">
      <c r="A143" s="1">
        <v>2454713.8406699998</v>
      </c>
      <c r="B143" s="1" t="s">
        <v>1063</v>
      </c>
      <c r="C143" s="1">
        <v>0.84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</row>
    <row r="144" spans="1:19">
      <c r="A144" s="1">
        <v>2454713.8416800001</v>
      </c>
      <c r="B144" s="1" t="s">
        <v>1063</v>
      </c>
      <c r="C144" s="1">
        <v>0.85299999999999998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</row>
    <row r="145" spans="1:19">
      <c r="A145" s="1">
        <v>2454713.8426799998</v>
      </c>
      <c r="B145" s="1" t="s">
        <v>1063</v>
      </c>
      <c r="C145" s="1">
        <v>0.84099999999999997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</row>
    <row r="146" spans="1:19">
      <c r="A146" s="1">
        <v>2454713.84369</v>
      </c>
      <c r="B146" s="1" t="s">
        <v>1063</v>
      </c>
      <c r="C146" s="1">
        <v>0.84299999999999997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</row>
    <row r="147" spans="1:19">
      <c r="A147" s="1">
        <v>2454713.8446900002</v>
      </c>
      <c r="B147" s="1" t="s">
        <v>1063</v>
      </c>
      <c r="C147" s="1">
        <v>0.86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</row>
    <row r="148" spans="1:19">
      <c r="A148" s="1">
        <v>2454713.8456999999</v>
      </c>
      <c r="B148" s="1" t="s">
        <v>1063</v>
      </c>
      <c r="C148" s="1">
        <v>0.84399999999999997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</row>
    <row r="149" spans="1:19">
      <c r="A149" s="1">
        <v>2454713.8467000001</v>
      </c>
      <c r="B149" s="1" t="s">
        <v>1063</v>
      </c>
      <c r="C149" s="1">
        <v>0.84599999999999997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</row>
    <row r="150" spans="1:19">
      <c r="A150" s="1">
        <v>2454713.8477099999</v>
      </c>
      <c r="B150" s="1" t="s">
        <v>1063</v>
      </c>
      <c r="C150" s="1">
        <v>0.84499999999999997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</row>
    <row r="151" spans="1:19">
      <c r="A151" s="1">
        <v>2454713.84871</v>
      </c>
      <c r="B151" s="1" t="s">
        <v>1063</v>
      </c>
      <c r="C151" s="1">
        <v>0.84499999999999997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</row>
    <row r="152" spans="1:19">
      <c r="A152" s="1">
        <v>2454713.8497199998</v>
      </c>
      <c r="B152" s="1" t="s">
        <v>1063</v>
      </c>
      <c r="C152" s="1">
        <v>0.85499999999999998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</row>
    <row r="153" spans="1:19">
      <c r="A153" s="1">
        <v>2454713.8507300001</v>
      </c>
      <c r="B153" s="1" t="s">
        <v>1063</v>
      </c>
      <c r="C153" s="1">
        <v>0.86199999999999999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</row>
    <row r="154" spans="1:19">
      <c r="A154" s="1">
        <v>2454713.8517300002</v>
      </c>
      <c r="B154" s="1" t="s">
        <v>1063</v>
      </c>
      <c r="C154" s="1">
        <v>0.84799999999999998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</row>
    <row r="155" spans="1:19">
      <c r="A155" s="1">
        <v>2454713.85274</v>
      </c>
      <c r="B155" s="1" t="s">
        <v>1063</v>
      </c>
      <c r="C155" s="1">
        <v>0.83799999999999997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</row>
    <row r="156" spans="1:19">
      <c r="A156" s="1">
        <v>2454713.8537400002</v>
      </c>
      <c r="B156" s="1" t="s">
        <v>1063</v>
      </c>
      <c r="C156" s="1">
        <v>0.84099999999999997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</row>
    <row r="157" spans="1:19">
      <c r="A157" s="1">
        <v>2454713.8547499999</v>
      </c>
      <c r="B157" s="1" t="s">
        <v>1063</v>
      </c>
      <c r="C157" s="1">
        <v>0.84899999999999998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</row>
    <row r="158" spans="1:19">
      <c r="A158" s="1">
        <v>2454713.8557600002</v>
      </c>
      <c r="B158" s="1" t="s">
        <v>1063</v>
      </c>
      <c r="C158" s="1">
        <v>0.86099999999999999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</row>
    <row r="159" spans="1:19">
      <c r="A159" s="1">
        <v>2454713.8567599999</v>
      </c>
      <c r="B159" s="1" t="s">
        <v>1063</v>
      </c>
      <c r="C159" s="1">
        <v>0.84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</row>
    <row r="160" spans="1:19">
      <c r="A160" s="1">
        <v>2454713.8577700001</v>
      </c>
      <c r="B160" s="1" t="s">
        <v>1063</v>
      </c>
      <c r="C160" s="1">
        <v>0.85499999999999998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</row>
    <row r="161" spans="1:19">
      <c r="A161" s="1">
        <v>2454713.8587799999</v>
      </c>
      <c r="B161" s="1" t="s">
        <v>1063</v>
      </c>
      <c r="C161" s="1">
        <v>0.85899999999999999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</row>
    <row r="162" spans="1:19">
      <c r="A162" s="1">
        <v>2454713.8597800001</v>
      </c>
      <c r="B162" s="1" t="s">
        <v>1063</v>
      </c>
      <c r="C162" s="1">
        <v>0.85899999999999999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</row>
    <row r="163" spans="1:19">
      <c r="A163" s="1">
        <v>2454713.8607899998</v>
      </c>
      <c r="B163" s="1" t="s">
        <v>1063</v>
      </c>
      <c r="C163" s="1">
        <v>0.84299999999999997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</row>
    <row r="164" spans="1:19">
      <c r="A164" s="1">
        <v>2454713.86179</v>
      </c>
      <c r="B164" s="1" t="s">
        <v>1063</v>
      </c>
      <c r="C164" s="1">
        <v>0.85799999999999998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</row>
    <row r="165" spans="1:19">
      <c r="A165" s="1">
        <v>2454713.8627999998</v>
      </c>
      <c r="B165" s="1" t="s">
        <v>1063</v>
      </c>
      <c r="C165" s="1">
        <v>0.85599999999999998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</row>
    <row r="166" spans="1:19">
      <c r="A166" s="1">
        <v>2454713.8637999999</v>
      </c>
      <c r="B166" s="1" t="s">
        <v>1063</v>
      </c>
      <c r="C166" s="1">
        <v>0.85399999999999998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</row>
    <row r="167" spans="1:19">
      <c r="A167" s="1">
        <v>2454713.8648100002</v>
      </c>
      <c r="B167" s="1" t="s">
        <v>1063</v>
      </c>
      <c r="C167" s="1">
        <v>0.85599999999999998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</row>
    <row r="168" spans="1:19">
      <c r="A168" s="1">
        <v>2454713.8658099999</v>
      </c>
      <c r="B168" s="1" t="s">
        <v>1063</v>
      </c>
      <c r="C168" s="1">
        <v>0.84399999999999997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</row>
    <row r="169" spans="1:19">
      <c r="A169" s="1">
        <v>2454713.8668200001</v>
      </c>
      <c r="B169" s="1" t="s">
        <v>1063</v>
      </c>
      <c r="C169" s="1">
        <v>0.85099999999999998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</row>
    <row r="170" spans="1:19">
      <c r="A170" s="1">
        <v>2454713.8678299999</v>
      </c>
      <c r="B170" s="1" t="s">
        <v>1063</v>
      </c>
      <c r="C170" s="1">
        <v>0.86399999999999999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</row>
    <row r="171" spans="1:19">
      <c r="A171" s="1">
        <v>2454713.8688300001</v>
      </c>
      <c r="B171" s="1" t="s">
        <v>1063</v>
      </c>
      <c r="C171" s="1">
        <v>0.85599999999999998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</row>
    <row r="172" spans="1:19">
      <c r="A172" s="1">
        <v>2454713.8698399998</v>
      </c>
      <c r="B172" s="1" t="s">
        <v>1063</v>
      </c>
      <c r="C172" s="1">
        <v>0.85499999999999998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</row>
    <row r="173" spans="1:19">
      <c r="A173" s="1">
        <v>2454713.8708500001</v>
      </c>
      <c r="B173" s="1" t="s">
        <v>1063</v>
      </c>
      <c r="C173" s="1">
        <v>0.85599999999999998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</row>
    <row r="174" spans="1:19">
      <c r="A174" s="1">
        <v>2454713.8718500002</v>
      </c>
      <c r="B174" s="1" t="s">
        <v>1063</v>
      </c>
      <c r="C174" s="1">
        <v>0.86299999999999999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</row>
    <row r="175" spans="1:19">
      <c r="A175" s="1">
        <v>2454713.87286</v>
      </c>
      <c r="B175" s="1" t="s">
        <v>1063</v>
      </c>
      <c r="C175" s="1">
        <v>0.85599999999999998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</row>
    <row r="176" spans="1:19">
      <c r="A176" s="1">
        <v>2454713.8738699998</v>
      </c>
      <c r="B176" s="1" t="s">
        <v>1063</v>
      </c>
      <c r="C176" s="1">
        <v>0.85599999999999998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</row>
    <row r="177" spans="1:19">
      <c r="A177" s="1">
        <v>2454713.8748699999</v>
      </c>
      <c r="B177" s="1" t="s">
        <v>1063</v>
      </c>
      <c r="C177" s="1">
        <v>0.85599999999999998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</row>
    <row r="178" spans="1:19">
      <c r="A178" s="1">
        <v>2454713.8758800002</v>
      </c>
      <c r="B178" s="1" t="s">
        <v>1063</v>
      </c>
      <c r="C178" s="1">
        <v>0.86699999999999999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</row>
    <row r="179" spans="1:19">
      <c r="A179" s="1">
        <v>2454713.8769</v>
      </c>
      <c r="B179" s="1" t="s">
        <v>1063</v>
      </c>
      <c r="C179" s="1">
        <v>0.86699999999999999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</row>
    <row r="180" spans="1:19">
      <c r="A180" s="1">
        <v>2454713.8779099998</v>
      </c>
      <c r="B180" s="1" t="s">
        <v>1063</v>
      </c>
      <c r="C180" s="1">
        <v>0.84899999999999998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</row>
    <row r="181" spans="1:19">
      <c r="A181" s="1">
        <v>2454713.8846900002</v>
      </c>
      <c r="B181" s="1" t="s">
        <v>1063</v>
      </c>
      <c r="C181" s="1">
        <v>0.84899999999999998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</row>
    <row r="182" spans="1:19">
      <c r="A182" s="1">
        <v>2454714.6073599998</v>
      </c>
      <c r="B182" s="1" t="s">
        <v>1667</v>
      </c>
      <c r="C182" s="1">
        <v>0.95499999999999996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</row>
    <row r="183" spans="1:19">
      <c r="A183" s="1">
        <v>2454714.6155900001</v>
      </c>
      <c r="B183" s="1" t="s">
        <v>1667</v>
      </c>
      <c r="C183" s="1">
        <v>0.84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</row>
    <row r="184" spans="1:19">
      <c r="A184" s="1">
        <v>2454714.63699</v>
      </c>
      <c r="B184" s="1" t="s">
        <v>1667</v>
      </c>
      <c r="C184" s="1">
        <v>0.94299999999999995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</row>
    <row r="185" spans="1:19">
      <c r="A185" s="1">
        <v>2454714.6666199998</v>
      </c>
      <c r="B185" s="1" t="s">
        <v>1667</v>
      </c>
      <c r="C185" s="1">
        <v>0.93600000000000005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</row>
    <row r="186" spans="1:19">
      <c r="A186" s="1">
        <v>2454714.69625</v>
      </c>
      <c r="B186" s="1" t="s">
        <v>1667</v>
      </c>
      <c r="C186" s="1">
        <v>1.0449999999999999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</row>
    <row r="187" spans="1:19">
      <c r="A187" s="1">
        <v>2454714.6999499998</v>
      </c>
      <c r="B187" s="1" t="s">
        <v>1667</v>
      </c>
      <c r="C187" s="1">
        <v>0.78600000000000003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</row>
    <row r="188" spans="1:19">
      <c r="A188" s="1">
        <v>2454714.70157</v>
      </c>
      <c r="B188" s="1" t="s">
        <v>1667</v>
      </c>
      <c r="C188" s="1">
        <v>0.77800000000000002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</row>
    <row r="189" spans="1:19">
      <c r="A189" s="1">
        <v>2454714.7029599999</v>
      </c>
      <c r="B189" s="1" t="s">
        <v>1667</v>
      </c>
      <c r="C189" s="1">
        <v>0.79300000000000004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</row>
    <row r="190" spans="1:19">
      <c r="A190" s="1">
        <v>2454714.7045700001</v>
      </c>
      <c r="B190" s="1" t="s">
        <v>1667</v>
      </c>
      <c r="C190" s="1">
        <v>0.81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</row>
    <row r="191" spans="1:19">
      <c r="A191" s="1">
        <v>2454714.7066600001</v>
      </c>
      <c r="B191" s="1" t="s">
        <v>1667</v>
      </c>
      <c r="C191" s="1">
        <v>0.86299999999999999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</row>
    <row r="192" spans="1:19">
      <c r="A192" s="1">
        <v>2454714.7085099998</v>
      </c>
      <c r="B192" s="1" t="s">
        <v>1667</v>
      </c>
      <c r="C192" s="1">
        <v>0.90100000000000002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</row>
    <row r="193" spans="1:19">
      <c r="A193" s="1">
        <v>2454714.7103599999</v>
      </c>
      <c r="B193" s="1" t="s">
        <v>1667</v>
      </c>
      <c r="C193" s="1">
        <v>0.80600000000000005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</row>
    <row r="194" spans="1:19">
      <c r="A194" s="1">
        <v>2454714.7117499998</v>
      </c>
      <c r="B194" s="1" t="s">
        <v>1667</v>
      </c>
      <c r="C194" s="1">
        <v>0.76700000000000002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</row>
    <row r="195" spans="1:19">
      <c r="A195" s="1">
        <v>2454714.7258799998</v>
      </c>
      <c r="B195" s="1" t="s">
        <v>1667</v>
      </c>
      <c r="C195" s="1">
        <v>0.92800000000000005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</row>
    <row r="196" spans="1:19">
      <c r="A196" s="1">
        <v>2454714.75551</v>
      </c>
      <c r="B196" s="1" t="s">
        <v>1667</v>
      </c>
      <c r="C196" s="1">
        <v>0.88100000000000001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</row>
    <row r="197" spans="1:19">
      <c r="A197" s="1">
        <v>2454714.7851399998</v>
      </c>
      <c r="B197" s="1" t="s">
        <v>1667</v>
      </c>
      <c r="C197" s="1">
        <v>0.996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</row>
    <row r="198" spans="1:19">
      <c r="A198" s="1">
        <v>2454714.8147700001</v>
      </c>
      <c r="B198" s="1" t="s">
        <v>1667</v>
      </c>
      <c r="C198" s="1">
        <v>0.84499999999999997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</row>
    <row r="199" spans="1:19">
      <c r="A199" s="1">
        <v>2454714.8443999998</v>
      </c>
      <c r="B199" s="1" t="s">
        <v>1667</v>
      </c>
      <c r="C199" s="1">
        <v>0.996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</row>
    <row r="200" spans="1:19">
      <c r="A200" s="1">
        <v>2454714.8740300001</v>
      </c>
      <c r="B200" s="1" t="s">
        <v>1667</v>
      </c>
      <c r="C200" s="1">
        <v>0.88600000000000001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</row>
    <row r="201" spans="1:19">
      <c r="A201" s="1">
        <v>2454714.9036599998</v>
      </c>
      <c r="B201" s="1" t="s">
        <v>1667</v>
      </c>
      <c r="C201" s="1">
        <v>0.85099999999999998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</row>
    <row r="202" spans="1:19">
      <c r="A202" s="1">
        <v>2454715.6080800002</v>
      </c>
      <c r="B202" s="1" t="s">
        <v>1300</v>
      </c>
      <c r="C202" s="1">
        <v>0.85299999999999998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</row>
    <row r="203" spans="1:19">
      <c r="A203" s="1">
        <v>2454715.6113900002</v>
      </c>
      <c r="B203" s="1" t="s">
        <v>1300</v>
      </c>
      <c r="C203" s="1">
        <v>0.91300000000000003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</row>
    <row r="204" spans="1:19">
      <c r="A204" s="1">
        <v>2454715.6146999998</v>
      </c>
      <c r="B204" s="1" t="s">
        <v>1300</v>
      </c>
      <c r="C204" s="1">
        <v>0.85699999999999998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</row>
    <row r="205" spans="1:19">
      <c r="A205" s="1">
        <v>2454715.6180099999</v>
      </c>
      <c r="B205" s="1" t="s">
        <v>1300</v>
      </c>
      <c r="C205" s="1">
        <v>0.83399999999999996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</row>
    <row r="206" spans="1:19">
      <c r="A206" s="1">
        <v>2454715.6213199999</v>
      </c>
      <c r="B206" s="1" t="s">
        <v>1300</v>
      </c>
      <c r="C206" s="1">
        <v>0.82899999999999996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</row>
    <row r="207" spans="1:19">
      <c r="A207" s="1">
        <v>2454715.6645800001</v>
      </c>
      <c r="B207" s="1" t="s">
        <v>1300</v>
      </c>
      <c r="C207" s="1">
        <v>1.1970000000000001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</row>
    <row r="208" spans="1:19">
      <c r="A208" s="1">
        <v>2454715.6942099999</v>
      </c>
      <c r="B208" s="1" t="s">
        <v>1300</v>
      </c>
      <c r="C208" s="1">
        <v>1.1950000000000001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</row>
    <row r="209" spans="1:19">
      <c r="A209" s="1">
        <v>2454715.7238400001</v>
      </c>
      <c r="B209" s="1" t="s">
        <v>1300</v>
      </c>
      <c r="C209" s="1">
        <v>1.284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</row>
    <row r="210" spans="1:19">
      <c r="A210" s="1">
        <v>2454715.7534699999</v>
      </c>
      <c r="B210" s="1" t="s">
        <v>1300</v>
      </c>
      <c r="C210" s="1">
        <v>1.139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</row>
    <row r="211" spans="1:19">
      <c r="A211" s="1">
        <v>2454715.7831000001</v>
      </c>
      <c r="B211" s="1" t="s">
        <v>1300</v>
      </c>
      <c r="C211" s="1">
        <v>1.2170000000000001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</row>
    <row r="212" spans="1:19">
      <c r="A212" s="1">
        <v>2454715.8127299999</v>
      </c>
      <c r="B212" s="1" t="s">
        <v>1300</v>
      </c>
      <c r="C212" s="1">
        <v>1.1930000000000001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</row>
    <row r="213" spans="1:19">
      <c r="A213" s="1">
        <v>2454715.8423600001</v>
      </c>
      <c r="B213" s="1" t="s">
        <v>1300</v>
      </c>
      <c r="C213" s="1">
        <v>1.0860000000000001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</row>
    <row r="214" spans="1:19">
      <c r="A214" s="1">
        <v>2454715.8719899999</v>
      </c>
      <c r="B214" s="1" t="s">
        <v>1300</v>
      </c>
      <c r="C214" s="1">
        <v>1.0660000000000001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</row>
    <row r="215" spans="1:19">
      <c r="A215" s="1">
        <v>2454715.9016200001</v>
      </c>
      <c r="B215" s="1" t="s">
        <v>1300</v>
      </c>
      <c r="C215" s="1">
        <v>1.0820000000000001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</row>
    <row r="216" spans="1:19">
      <c r="A216" s="1">
        <v>2454716.6073799999</v>
      </c>
      <c r="B216" s="1" t="s">
        <v>1301</v>
      </c>
      <c r="C216" s="1">
        <v>1.137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</row>
    <row r="217" spans="1:19">
      <c r="A217" s="1">
        <v>2454716.6369699999</v>
      </c>
      <c r="B217" s="1" t="s">
        <v>1301</v>
      </c>
      <c r="C217" s="1">
        <v>1.1599999999999999</v>
      </c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</row>
    <row r="218" spans="1:19">
      <c r="A218" s="1">
        <v>2454716.6665400001</v>
      </c>
      <c r="B218" s="1" t="s">
        <v>1301</v>
      </c>
      <c r="C218" s="1">
        <v>1.1299999999999999</v>
      </c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</row>
    <row r="219" spans="1:19">
      <c r="A219" s="1">
        <v>2454716.6961099999</v>
      </c>
      <c r="B219" s="1" t="s">
        <v>1301</v>
      </c>
      <c r="C219" s="1">
        <v>1.1120000000000001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</row>
    <row r="220" spans="1:19">
      <c r="A220" s="1">
        <v>2454716.7256800001</v>
      </c>
      <c r="B220" s="1" t="s">
        <v>1301</v>
      </c>
      <c r="C220" s="1">
        <v>1.196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</row>
    <row r="221" spans="1:19">
      <c r="A221" s="1">
        <v>2454716.7552499999</v>
      </c>
      <c r="B221" s="1" t="s">
        <v>1301</v>
      </c>
      <c r="C221" s="1">
        <v>1.0920000000000001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</row>
    <row r="222" spans="1:19">
      <c r="A222" s="1">
        <v>2454716.7848200002</v>
      </c>
      <c r="B222" s="1" t="s">
        <v>1301</v>
      </c>
      <c r="C222" s="1">
        <v>1.1040000000000001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</row>
    <row r="223" spans="1:19">
      <c r="A223" s="1">
        <v>2454716.8144</v>
      </c>
      <c r="B223" s="1" t="s">
        <v>1301</v>
      </c>
      <c r="C223" s="1">
        <v>1.1459999999999999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</row>
    <row r="224" spans="1:19">
      <c r="A224" s="1">
        <v>2454716.8439699998</v>
      </c>
      <c r="B224" s="1" t="s">
        <v>1301</v>
      </c>
      <c r="C224" s="1">
        <v>1.0680000000000001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</row>
    <row r="225" spans="1:19">
      <c r="A225" s="1">
        <v>2454716.8735400001</v>
      </c>
      <c r="B225" s="1" t="s">
        <v>1301</v>
      </c>
      <c r="C225" s="1">
        <v>1.1020000000000001</v>
      </c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</row>
    <row r="226" spans="1:19">
      <c r="A226" s="1">
        <v>2454716.9031099998</v>
      </c>
      <c r="B226" s="1" t="s">
        <v>1301</v>
      </c>
      <c r="C226" s="1">
        <v>1.08</v>
      </c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</row>
    <row r="227" spans="1:19">
      <c r="A227" s="1">
        <v>2454718.6073799999</v>
      </c>
      <c r="B227" s="1" t="s">
        <v>1303</v>
      </c>
      <c r="C227" s="1">
        <v>1.0900000000000001</v>
      </c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</row>
    <row r="228" spans="1:19">
      <c r="A228" s="1">
        <v>2454718.63705</v>
      </c>
      <c r="B228" s="1" t="s">
        <v>1303</v>
      </c>
      <c r="C228" s="1">
        <v>1.262</v>
      </c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</row>
    <row r="229" spans="1:19">
      <c r="A229" s="1">
        <v>2454718.6666799998</v>
      </c>
      <c r="B229" s="1" t="s">
        <v>1303</v>
      </c>
      <c r="C229" s="1">
        <v>1.0880000000000001</v>
      </c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</row>
    <row r="230" spans="1:19">
      <c r="A230" s="1">
        <v>2454723.6004499998</v>
      </c>
      <c r="B230" s="1" t="s">
        <v>1306</v>
      </c>
      <c r="C230" s="1">
        <v>1.0629999999999999</v>
      </c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</row>
    <row r="231" spans="1:19">
      <c r="A231" s="1">
        <v>2454723.6300900001</v>
      </c>
      <c r="B231" s="1" t="s">
        <v>1306</v>
      </c>
      <c r="C231" s="1">
        <v>1.2150000000000001</v>
      </c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</row>
    <row r="232" spans="1:19">
      <c r="A232" s="1">
        <v>2454723.6893500001</v>
      </c>
      <c r="B232" s="1" t="s">
        <v>1306</v>
      </c>
      <c r="C232" s="1">
        <v>1.145</v>
      </c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</row>
    <row r="233" spans="1:19">
      <c r="A233" s="1">
        <v>2454723.7189799999</v>
      </c>
      <c r="B233" s="1" t="s">
        <v>1306</v>
      </c>
      <c r="C233" s="1">
        <v>1.0589999999999999</v>
      </c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</row>
    <row r="234" spans="1:19">
      <c r="A234" s="1">
        <v>2454723.7486100001</v>
      </c>
      <c r="B234" s="1" t="s">
        <v>1306</v>
      </c>
      <c r="C234" s="1">
        <v>1.1240000000000001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</row>
    <row r="235" spans="1:19">
      <c r="A235" s="1">
        <v>2454723.7782399999</v>
      </c>
      <c r="B235" s="1" t="s">
        <v>1306</v>
      </c>
      <c r="C235" s="1">
        <v>1.0620000000000001</v>
      </c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</row>
    <row r="236" spans="1:19">
      <c r="A236" s="1">
        <v>2454723.8078700001</v>
      </c>
      <c r="B236" s="1" t="s">
        <v>1306</v>
      </c>
      <c r="C236" s="1">
        <v>1.034</v>
      </c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</row>
    <row r="237" spans="1:19">
      <c r="A237" s="1">
        <v>2454723.8374999999</v>
      </c>
      <c r="B237" s="1" t="s">
        <v>1306</v>
      </c>
      <c r="C237" s="1">
        <v>1.0860000000000001</v>
      </c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</row>
    <row r="238" spans="1:19">
      <c r="A238" s="1">
        <v>2454724.5969500002</v>
      </c>
      <c r="B238" s="1" t="s">
        <v>1668</v>
      </c>
      <c r="C238" s="1">
        <v>1.0840000000000001</v>
      </c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</row>
    <row r="239" spans="1:19">
      <c r="A239" s="1">
        <v>2454724.6211799998</v>
      </c>
      <c r="B239" s="1" t="s">
        <v>1668</v>
      </c>
      <c r="C239" s="1">
        <v>0.82</v>
      </c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</row>
    <row r="240" spans="1:19">
      <c r="A240" s="1">
        <v>2454724.62659</v>
      </c>
      <c r="B240" s="1" t="s">
        <v>1668</v>
      </c>
      <c r="C240" s="1">
        <v>1.139</v>
      </c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</row>
    <row r="241" spans="1:19">
      <c r="A241" s="1">
        <v>2454724.6562100002</v>
      </c>
      <c r="B241" s="1" t="s">
        <v>1668</v>
      </c>
      <c r="C241" s="1">
        <v>1.141</v>
      </c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</row>
    <row r="242" spans="1:19">
      <c r="A242" s="1">
        <v>2454724.6858399999</v>
      </c>
      <c r="B242" s="1" t="s">
        <v>1668</v>
      </c>
      <c r="C242" s="1">
        <v>1.07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</row>
    <row r="243" spans="1:19">
      <c r="A243" s="1">
        <v>2454724.7154700002</v>
      </c>
      <c r="B243" s="1" t="s">
        <v>1668</v>
      </c>
      <c r="C243" s="1">
        <v>1.101</v>
      </c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</row>
    <row r="244" spans="1:19">
      <c r="A244" s="1">
        <v>2454724.7450999999</v>
      </c>
      <c r="B244" s="1" t="s">
        <v>1668</v>
      </c>
      <c r="C244" s="1">
        <v>1.054</v>
      </c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</row>
    <row r="245" spans="1:19">
      <c r="A245" s="1">
        <v>2454724.7747300002</v>
      </c>
      <c r="B245" s="1" t="s">
        <v>1668</v>
      </c>
      <c r="C245" s="1">
        <v>1.085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</row>
    <row r="246" spans="1:19">
      <c r="A246" s="1">
        <v>2454724.80436</v>
      </c>
      <c r="B246" s="1" t="s">
        <v>1668</v>
      </c>
      <c r="C246" s="1">
        <v>1.135</v>
      </c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</row>
    <row r="247" spans="1:19">
      <c r="A247" s="1">
        <v>2454724.8339900002</v>
      </c>
      <c r="B247" s="1" t="s">
        <v>1668</v>
      </c>
      <c r="C247" s="1">
        <v>1.044</v>
      </c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</row>
    <row r="248" spans="1:19">
      <c r="A248" s="1">
        <v>2454726.5955599998</v>
      </c>
      <c r="B248" s="1" t="s">
        <v>1308</v>
      </c>
      <c r="C248" s="1">
        <v>1.1100000000000001</v>
      </c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</row>
    <row r="249" spans="1:19">
      <c r="A249" s="1">
        <v>2454726.62519</v>
      </c>
      <c r="B249" s="1" t="s">
        <v>1308</v>
      </c>
      <c r="C249" s="1">
        <v>1.0449999999999999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</row>
    <row r="250" spans="1:19">
      <c r="A250" s="1">
        <v>2454726.6548199998</v>
      </c>
      <c r="B250" s="1" t="s">
        <v>1308</v>
      </c>
      <c r="C250" s="1">
        <v>1.0409999999999999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</row>
    <row r="251" spans="1:19">
      <c r="A251" s="1">
        <v>2454726.68444</v>
      </c>
      <c r="B251" s="1" t="s">
        <v>1308</v>
      </c>
      <c r="C251" s="1">
        <v>0.996</v>
      </c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</row>
    <row r="252" spans="1:19">
      <c r="A252" s="1">
        <v>2454726.7140700002</v>
      </c>
      <c r="B252" s="1" t="s">
        <v>1308</v>
      </c>
      <c r="C252" s="1">
        <v>1.091</v>
      </c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</row>
    <row r="253" spans="1:19">
      <c r="A253" s="1">
        <v>2454726.7437</v>
      </c>
      <c r="B253" s="1" t="s">
        <v>1308</v>
      </c>
      <c r="C253" s="1">
        <v>1.038</v>
      </c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</row>
    <row r="254" spans="1:19">
      <c r="A254" s="1">
        <v>2454727.59418</v>
      </c>
      <c r="B254" s="1" t="s">
        <v>1309</v>
      </c>
      <c r="C254" s="1">
        <v>1.119</v>
      </c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</row>
    <row r="255" spans="1:19">
      <c r="A255" s="1">
        <v>2454727.6899700002</v>
      </c>
      <c r="B255" s="1" t="s">
        <v>1309</v>
      </c>
      <c r="C255" s="1">
        <v>0.81</v>
      </c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</row>
    <row r="256" spans="1:19">
      <c r="A256" s="1">
        <v>2454727.7127100001</v>
      </c>
      <c r="B256" s="1" t="s">
        <v>1309</v>
      </c>
      <c r="C256" s="1">
        <v>1.141</v>
      </c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</row>
    <row r="257" spans="1:19">
      <c r="A257" s="1">
        <v>2454727.7423399999</v>
      </c>
      <c r="B257" s="1" t="s">
        <v>1309</v>
      </c>
      <c r="C257" s="1">
        <v>1.1020000000000001</v>
      </c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</row>
    <row r="258" spans="1:19">
      <c r="A258" s="1">
        <v>2454727.7719700001</v>
      </c>
      <c r="B258" s="1" t="s">
        <v>1309</v>
      </c>
      <c r="C258" s="1">
        <v>1.1779999999999999</v>
      </c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</row>
    <row r="259" spans="1:19">
      <c r="A259" s="1">
        <v>2454727.8015999999</v>
      </c>
      <c r="B259" s="1" t="s">
        <v>1309</v>
      </c>
      <c r="C259" s="1">
        <v>1.089</v>
      </c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</row>
    <row r="260" spans="1:19">
      <c r="A260" s="1">
        <v>2454727.8312300001</v>
      </c>
      <c r="B260" s="1" t="s">
        <v>1309</v>
      </c>
      <c r="C260" s="1">
        <v>1.0960000000000001</v>
      </c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</row>
    <row r="261" spans="1:19">
      <c r="A261" s="1">
        <v>2454727.8608599999</v>
      </c>
      <c r="B261" s="1" t="s">
        <v>1309</v>
      </c>
      <c r="C261" s="1">
        <v>1.002</v>
      </c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</row>
    <row r="262" spans="1:19">
      <c r="A262" s="1">
        <v>2454728.6370999999</v>
      </c>
      <c r="B262" s="1" t="s">
        <v>1310</v>
      </c>
      <c r="C262" s="1">
        <v>0.72699999999999998</v>
      </c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</row>
    <row r="263" spans="1:19">
      <c r="A263" s="1">
        <v>2454729.5641600001</v>
      </c>
      <c r="B263" s="1" t="s">
        <v>1311</v>
      </c>
      <c r="C263" s="1">
        <v>0.745</v>
      </c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</row>
    <row r="264" spans="1:19">
      <c r="A264" s="1">
        <v>2454729.5682899999</v>
      </c>
      <c r="B264" s="1" t="s">
        <v>1311</v>
      </c>
      <c r="C264" s="1">
        <v>0.73399999999999999</v>
      </c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</row>
    <row r="265" spans="1:19">
      <c r="A265" s="1">
        <v>2454729.5724200001</v>
      </c>
      <c r="B265" s="1" t="s">
        <v>1311</v>
      </c>
      <c r="C265" s="1">
        <v>0.78300000000000003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</row>
    <row r="266" spans="1:19">
      <c r="A266" s="1">
        <v>2454730.6423300002</v>
      </c>
      <c r="B266" s="1" t="s">
        <v>1312</v>
      </c>
      <c r="C266" s="1">
        <v>0.749</v>
      </c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</row>
    <row r="267" spans="1:19">
      <c r="A267" s="1">
        <v>2454731.5842400002</v>
      </c>
      <c r="B267" s="1" t="s">
        <v>1064</v>
      </c>
      <c r="C267" s="1">
        <v>0.84</v>
      </c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</row>
    <row r="268" spans="1:19">
      <c r="A268" s="1">
        <v>2454731.5907200002</v>
      </c>
      <c r="B268" s="1" t="s">
        <v>1064</v>
      </c>
      <c r="C268" s="1">
        <v>1.0669999999999999</v>
      </c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</row>
    <row r="269" spans="1:19">
      <c r="A269" s="1">
        <v>2454731.5960200001</v>
      </c>
      <c r="B269" s="1" t="s">
        <v>1064</v>
      </c>
      <c r="C269" s="1">
        <v>0.80400000000000005</v>
      </c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</row>
    <row r="270" spans="1:19">
      <c r="A270" s="1">
        <v>2454731.5993300001</v>
      </c>
      <c r="B270" s="1" t="s">
        <v>1064</v>
      </c>
      <c r="C270" s="1">
        <v>0.78100000000000003</v>
      </c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</row>
    <row r="271" spans="1:19">
      <c r="A271" s="1">
        <v>2454731.6026400002</v>
      </c>
      <c r="B271" s="1" t="s">
        <v>1064</v>
      </c>
      <c r="C271" s="1">
        <v>0.77300000000000002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</row>
    <row r="272" spans="1:19">
      <c r="A272" s="1">
        <v>2454731.6059500002</v>
      </c>
      <c r="B272" s="1" t="s">
        <v>1064</v>
      </c>
      <c r="C272" s="1">
        <v>0.76800000000000002</v>
      </c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</row>
    <row r="273" spans="1:19">
      <c r="A273" s="1">
        <v>2454731.6203600001</v>
      </c>
      <c r="B273" s="1" t="s">
        <v>1064</v>
      </c>
      <c r="C273" s="1">
        <v>1.038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</row>
    <row r="274" spans="1:19">
      <c r="A274" s="1">
        <v>2454731.6499899998</v>
      </c>
      <c r="B274" s="1" t="s">
        <v>1064</v>
      </c>
      <c r="C274" s="1">
        <v>1.117</v>
      </c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</row>
    <row r="275" spans="1:19">
      <c r="A275" s="1">
        <v>2454731.6634999998</v>
      </c>
      <c r="B275" s="1" t="s">
        <v>1064</v>
      </c>
      <c r="C275" s="1">
        <v>0.81299999999999994</v>
      </c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</row>
    <row r="276" spans="1:19">
      <c r="A276" s="1">
        <v>2454731.6796200001</v>
      </c>
      <c r="B276" s="1" t="s">
        <v>1064</v>
      </c>
      <c r="C276" s="1">
        <v>1.216</v>
      </c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</row>
    <row r="277" spans="1:19">
      <c r="A277" s="1">
        <v>2454731.7092499998</v>
      </c>
      <c r="B277" s="1" t="s">
        <v>1064</v>
      </c>
      <c r="C277" s="1">
        <v>1.2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</row>
    <row r="278" spans="1:19">
      <c r="A278" s="1">
        <v>2454731.7388800001</v>
      </c>
      <c r="B278" s="1" t="s">
        <v>1064</v>
      </c>
      <c r="C278" s="1">
        <v>1.0589999999999999</v>
      </c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</row>
    <row r="279" spans="1:19">
      <c r="A279" s="1">
        <v>2454731.7685099998</v>
      </c>
      <c r="B279" s="1" t="s">
        <v>1064</v>
      </c>
      <c r="C279" s="1">
        <v>1.109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</row>
    <row r="280" spans="1:19">
      <c r="A280" s="1">
        <v>2454731.7981400001</v>
      </c>
      <c r="B280" s="1" t="s">
        <v>1064</v>
      </c>
      <c r="C280" s="1">
        <v>1.0009999999999999</v>
      </c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</row>
    <row r="281" spans="1:19">
      <c r="A281" s="1">
        <v>2454731.8277699999</v>
      </c>
      <c r="B281" s="1" t="s">
        <v>1064</v>
      </c>
      <c r="C281" s="1">
        <v>1.014</v>
      </c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</row>
    <row r="282" spans="1:19">
      <c r="A282" s="1">
        <v>2454731.8574000001</v>
      </c>
      <c r="B282" s="1" t="s">
        <v>1064</v>
      </c>
      <c r="C282" s="1">
        <v>1.044</v>
      </c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</row>
    <row r="283" spans="1:19">
      <c r="A283" s="1">
        <v>2454732.59002</v>
      </c>
      <c r="B283" s="1" t="s">
        <v>1313</v>
      </c>
      <c r="C283" s="1">
        <v>1.073</v>
      </c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</row>
    <row r="284" spans="1:19">
      <c r="A284" s="1">
        <v>2454732.6196599999</v>
      </c>
      <c r="B284" s="1" t="s">
        <v>1313</v>
      </c>
      <c r="C284" s="1">
        <v>0.998</v>
      </c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</row>
    <row r="285" spans="1:19">
      <c r="A285" s="1">
        <v>2454732.66811</v>
      </c>
      <c r="B285" s="1" t="s">
        <v>1313</v>
      </c>
      <c r="C285" s="1">
        <v>0.76400000000000001</v>
      </c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</row>
    <row r="286" spans="1:19">
      <c r="A286" s="1">
        <v>2454732.6789199999</v>
      </c>
      <c r="B286" s="1" t="s">
        <v>1313</v>
      </c>
      <c r="C286" s="1">
        <v>1.107</v>
      </c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</row>
    <row r="287" spans="1:19">
      <c r="A287" s="1">
        <v>2454732.7085500001</v>
      </c>
      <c r="B287" s="1" t="s">
        <v>1313</v>
      </c>
      <c r="C287" s="1">
        <v>1.0649999999999999</v>
      </c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</row>
    <row r="288" spans="1:19">
      <c r="A288" s="1">
        <v>2454732.7381799999</v>
      </c>
      <c r="B288" s="1" t="s">
        <v>1313</v>
      </c>
      <c r="C288" s="1">
        <v>1.0009999999999999</v>
      </c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</row>
    <row r="289" spans="1:19">
      <c r="A289" s="1">
        <v>2454732.7678100001</v>
      </c>
      <c r="B289" s="1" t="s">
        <v>1313</v>
      </c>
      <c r="C289" s="1">
        <v>1</v>
      </c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</row>
    <row r="290" spans="1:19">
      <c r="A290" s="1">
        <v>2454732.7974399999</v>
      </c>
      <c r="B290" s="1" t="s">
        <v>1313</v>
      </c>
      <c r="C290" s="1">
        <v>1.046</v>
      </c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</row>
    <row r="291" spans="1:19">
      <c r="A291" s="1">
        <v>2454732.8270700001</v>
      </c>
      <c r="B291" s="1" t="s">
        <v>1313</v>
      </c>
      <c r="C291" s="1">
        <v>1.042</v>
      </c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</row>
    <row r="292" spans="1:19">
      <c r="A292" s="1">
        <v>2454732.8566999999</v>
      </c>
      <c r="B292" s="1" t="s">
        <v>1313</v>
      </c>
      <c r="C292" s="1">
        <v>1.0589999999999999</v>
      </c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</row>
    <row r="293" spans="1:19">
      <c r="A293" s="1">
        <v>2454733.5886200001</v>
      </c>
      <c r="B293" s="1" t="s">
        <v>1314</v>
      </c>
      <c r="C293" s="1">
        <v>1.028</v>
      </c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</row>
    <row r="294" spans="1:19">
      <c r="A294" s="1">
        <v>2454733.7071600002</v>
      </c>
      <c r="B294" s="1" t="s">
        <v>1314</v>
      </c>
      <c r="C294" s="1">
        <v>1.022</v>
      </c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</row>
    <row r="295" spans="1:19">
      <c r="A295" s="1">
        <v>2454733.73679</v>
      </c>
      <c r="B295" s="1" t="s">
        <v>1314</v>
      </c>
      <c r="C295" s="1">
        <v>1.034</v>
      </c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</row>
    <row r="296" spans="1:19">
      <c r="A296" s="1">
        <v>2454733.7664200002</v>
      </c>
      <c r="B296" s="1" t="s">
        <v>1314</v>
      </c>
      <c r="C296" s="1">
        <v>0.998</v>
      </c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</row>
    <row r="297" spans="1:19">
      <c r="A297" s="1">
        <v>2454733.79605</v>
      </c>
      <c r="B297" s="1" t="s">
        <v>1314</v>
      </c>
      <c r="C297" s="1">
        <v>1.046</v>
      </c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</row>
    <row r="298" spans="1:19">
      <c r="A298" s="1">
        <v>2454733.8256799998</v>
      </c>
      <c r="B298" s="1" t="s">
        <v>1314</v>
      </c>
      <c r="C298" s="1">
        <v>1.0229999999999999</v>
      </c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</row>
    <row r="299" spans="1:19">
      <c r="A299" s="1">
        <v>2454733.85531</v>
      </c>
      <c r="B299" s="1" t="s">
        <v>1314</v>
      </c>
      <c r="C299" s="1">
        <v>0.96399999999999997</v>
      </c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</row>
    <row r="300" spans="1:19">
      <c r="A300" s="1">
        <v>2454734.5865199999</v>
      </c>
      <c r="B300" s="1" t="s">
        <v>1315</v>
      </c>
      <c r="C300" s="1">
        <v>1.0920000000000001</v>
      </c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</row>
    <row r="301" spans="1:19">
      <c r="A301" s="1">
        <v>2454734.6138300002</v>
      </c>
      <c r="B301" s="1" t="s">
        <v>1315</v>
      </c>
      <c r="C301" s="1">
        <v>0.74199999999999999</v>
      </c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</row>
    <row r="302" spans="1:19">
      <c r="A302" s="1">
        <v>2454734.6161600002</v>
      </c>
      <c r="B302" s="1" t="s">
        <v>1315</v>
      </c>
      <c r="C302" s="1">
        <v>1.002</v>
      </c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</row>
    <row r="303" spans="1:19">
      <c r="A303" s="1">
        <v>2454734.64579</v>
      </c>
      <c r="B303" s="1" t="s">
        <v>1315</v>
      </c>
      <c r="C303" s="1">
        <v>1.0269999999999999</v>
      </c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</row>
    <row r="304" spans="1:19">
      <c r="A304" s="1">
        <v>2454734.6754200002</v>
      </c>
      <c r="B304" s="1" t="s">
        <v>1315</v>
      </c>
      <c r="C304" s="1">
        <v>1.0309999999999999</v>
      </c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</row>
    <row r="305" spans="1:19">
      <c r="A305" s="1">
        <v>2454734.70505</v>
      </c>
      <c r="B305" s="1" t="s">
        <v>1315</v>
      </c>
      <c r="C305" s="1">
        <v>1.0720000000000001</v>
      </c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</row>
    <row r="306" spans="1:19">
      <c r="A306" s="1">
        <v>2454734.7346800002</v>
      </c>
      <c r="B306" s="1" t="s">
        <v>1315</v>
      </c>
      <c r="C306" s="1">
        <v>1.054</v>
      </c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</row>
    <row r="307" spans="1:19">
      <c r="A307" s="1">
        <v>2454734.7642999999</v>
      </c>
      <c r="B307" s="1" t="s">
        <v>1315</v>
      </c>
      <c r="C307" s="1">
        <v>0.95199999999999996</v>
      </c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</row>
    <row r="308" spans="1:19">
      <c r="A308" s="1">
        <v>2454734.7939300002</v>
      </c>
      <c r="B308" s="1" t="s">
        <v>1315</v>
      </c>
      <c r="C308" s="1">
        <v>0.996</v>
      </c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</row>
    <row r="309" spans="1:19">
      <c r="A309" s="1">
        <v>2454734.82357</v>
      </c>
      <c r="B309" s="1" t="s">
        <v>1315</v>
      </c>
      <c r="C309" s="1">
        <v>0.96799999999999997</v>
      </c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</row>
    <row r="310" spans="1:19">
      <c r="A310" s="1">
        <v>2454734.8531900002</v>
      </c>
      <c r="B310" s="1" t="s">
        <v>1315</v>
      </c>
      <c r="C310" s="1">
        <v>0.97799999999999998</v>
      </c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</row>
    <row r="311" spans="1:19">
      <c r="A311" s="1">
        <v>2454735.5879099998</v>
      </c>
      <c r="B311" s="1" t="s">
        <v>1316</v>
      </c>
      <c r="C311" s="1">
        <v>1.08</v>
      </c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</row>
    <row r="312" spans="1:19">
      <c r="A312" s="1">
        <v>2454735.5961600002</v>
      </c>
      <c r="B312" s="1" t="s">
        <v>1316</v>
      </c>
      <c r="C312" s="1">
        <v>1.0469999999999999</v>
      </c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</row>
    <row r="313" spans="1:19">
      <c r="A313" s="1">
        <v>2454735.5995299998</v>
      </c>
      <c r="B313" s="1" t="s">
        <v>1316</v>
      </c>
      <c r="C313" s="1">
        <v>1.0409999999999999</v>
      </c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</row>
    <row r="314" spans="1:19">
      <c r="A314" s="1">
        <v>2454735.6028999998</v>
      </c>
      <c r="B314" s="1" t="s">
        <v>1316</v>
      </c>
      <c r="C314" s="1">
        <v>1.0149999999999999</v>
      </c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</row>
    <row r="315" spans="1:19">
      <c r="A315" s="1">
        <v>2454735.6062699999</v>
      </c>
      <c r="B315" s="1" t="s">
        <v>1316</v>
      </c>
      <c r="C315" s="1">
        <v>1.0329999999999999</v>
      </c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</row>
    <row r="316" spans="1:19">
      <c r="A316" s="1">
        <v>2454735.60965</v>
      </c>
      <c r="B316" s="1" t="s">
        <v>1316</v>
      </c>
      <c r="C316" s="1">
        <v>1.0029999999999999</v>
      </c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</row>
    <row r="317" spans="1:19">
      <c r="A317" s="1">
        <v>2454735.61302</v>
      </c>
      <c r="B317" s="1" t="s">
        <v>1316</v>
      </c>
      <c r="C317" s="1">
        <v>1.004</v>
      </c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</row>
    <row r="318" spans="1:19">
      <c r="A318" s="1">
        <v>2454735.61638</v>
      </c>
      <c r="B318" s="1" t="s">
        <v>1316</v>
      </c>
      <c r="C318" s="1">
        <v>1.01</v>
      </c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</row>
    <row r="319" spans="1:19">
      <c r="A319" s="1">
        <v>2454735.6175299999</v>
      </c>
      <c r="B319" s="1" t="s">
        <v>1316</v>
      </c>
      <c r="C319" s="1">
        <v>1.167</v>
      </c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</row>
    <row r="320" spans="1:19">
      <c r="A320" s="1">
        <v>2454735.6471600002</v>
      </c>
      <c r="B320" s="1" t="s">
        <v>1316</v>
      </c>
      <c r="C320" s="1">
        <v>1.0960000000000001</v>
      </c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</row>
    <row r="321" spans="1:19">
      <c r="A321" s="1">
        <v>2454735.6767899999</v>
      </c>
      <c r="B321" s="1" t="s">
        <v>1316</v>
      </c>
      <c r="C321" s="1">
        <v>1.018</v>
      </c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</row>
    <row r="322" spans="1:19">
      <c r="A322" s="1">
        <v>2454735.7064200002</v>
      </c>
      <c r="B322" s="1" t="s">
        <v>1316</v>
      </c>
      <c r="C322" s="1">
        <v>1.0169999999999999</v>
      </c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</row>
    <row r="323" spans="1:19">
      <c r="A323" s="1">
        <v>2454735.7360499999</v>
      </c>
      <c r="B323" s="1" t="s">
        <v>1316</v>
      </c>
      <c r="C323" s="1">
        <v>1.0840000000000001</v>
      </c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</row>
    <row r="324" spans="1:19">
      <c r="A324" s="1">
        <v>2454735.7656800002</v>
      </c>
      <c r="B324" s="1" t="s">
        <v>1316</v>
      </c>
      <c r="C324" s="1">
        <v>1.018</v>
      </c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</row>
    <row r="325" spans="1:19">
      <c r="A325" s="1">
        <v>2454735.79531</v>
      </c>
      <c r="B325" s="1" t="s">
        <v>1316</v>
      </c>
      <c r="C325" s="1">
        <v>0.96399999999999997</v>
      </c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</row>
    <row r="326" spans="1:19">
      <c r="A326" s="1">
        <v>2454735.85457</v>
      </c>
      <c r="B326" s="1" t="s">
        <v>1316</v>
      </c>
      <c r="C326" s="1">
        <v>0.98799999999999999</v>
      </c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</row>
    <row r="327" spans="1:19">
      <c r="A327" s="1">
        <v>2454736.73007</v>
      </c>
      <c r="B327" s="1" t="s">
        <v>1317</v>
      </c>
      <c r="C327" s="1">
        <v>0.97399999999999998</v>
      </c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</row>
    <row r="328" spans="1:19">
      <c r="A328" s="1">
        <v>2454736.73343</v>
      </c>
      <c r="B328" s="1" t="s">
        <v>1317</v>
      </c>
      <c r="C328" s="1">
        <v>1.0089999999999999</v>
      </c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</row>
    <row r="329" spans="1:19">
      <c r="A329" s="1">
        <v>2454737.6096399999</v>
      </c>
      <c r="B329" s="1" t="s">
        <v>1669</v>
      </c>
      <c r="C329" s="1">
        <v>0.89</v>
      </c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</row>
    <row r="330" spans="1:19">
      <c r="A330" s="1">
        <v>2454737.6541499998</v>
      </c>
      <c r="B330" s="1" t="s">
        <v>1669</v>
      </c>
      <c r="C330" s="1">
        <v>0.89800000000000002</v>
      </c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</row>
    <row r="331" spans="1:19">
      <c r="A331" s="1">
        <v>2454737.65711</v>
      </c>
      <c r="B331" s="1" t="s">
        <v>1669</v>
      </c>
      <c r="C331" s="1">
        <v>0.95299999999999996</v>
      </c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</row>
    <row r="332" spans="1:19">
      <c r="A332" s="1">
        <v>2454738.5865199999</v>
      </c>
      <c r="B332" s="1" t="s">
        <v>1318</v>
      </c>
      <c r="C332" s="1">
        <v>1.038</v>
      </c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</row>
    <row r="333" spans="1:19">
      <c r="A333" s="1">
        <v>2454738.6161600002</v>
      </c>
      <c r="B333" s="1" t="s">
        <v>1318</v>
      </c>
      <c r="C333" s="1">
        <v>1.127</v>
      </c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</row>
    <row r="334" spans="1:19">
      <c r="A334" s="1">
        <v>2454738.64579</v>
      </c>
      <c r="B334" s="1" t="s">
        <v>1318</v>
      </c>
      <c r="C334" s="1">
        <v>1.1020000000000001</v>
      </c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</row>
    <row r="335" spans="1:19">
      <c r="A335" s="1">
        <v>2454738.6754200002</v>
      </c>
      <c r="B335" s="1" t="s">
        <v>1318</v>
      </c>
      <c r="C335" s="1">
        <v>1.095</v>
      </c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</row>
    <row r="336" spans="1:19">
      <c r="A336" s="1">
        <v>2454738.70505</v>
      </c>
      <c r="B336" s="1" t="s">
        <v>1318</v>
      </c>
      <c r="C336" s="1">
        <v>1.1240000000000001</v>
      </c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</row>
    <row r="337" spans="1:19">
      <c r="A337" s="1">
        <v>2454738.7346800002</v>
      </c>
      <c r="B337" s="1" t="s">
        <v>1318</v>
      </c>
      <c r="C337" s="1">
        <v>0.999</v>
      </c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</row>
    <row r="338" spans="1:19">
      <c r="A338" s="1">
        <v>2454738.7642999999</v>
      </c>
      <c r="B338" s="1" t="s">
        <v>1318</v>
      </c>
      <c r="C338" s="1">
        <v>0.98399999999999999</v>
      </c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</row>
    <row r="339" spans="1:19">
      <c r="A339" s="1">
        <v>2454738.7939300002</v>
      </c>
      <c r="B339" s="1" t="s">
        <v>1318</v>
      </c>
      <c r="C339" s="1">
        <v>0.95299999999999996</v>
      </c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</row>
    <row r="340" spans="1:19">
      <c r="A340" s="1">
        <v>2454738.8235599999</v>
      </c>
      <c r="B340" s="1" t="s">
        <v>1318</v>
      </c>
      <c r="C340" s="1">
        <v>0.97899999999999998</v>
      </c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</row>
    <row r="341" spans="1:19">
      <c r="A341" s="1">
        <v>2454738.8531900002</v>
      </c>
      <c r="B341" s="1" t="s">
        <v>1318</v>
      </c>
      <c r="C341" s="1">
        <v>0.94599999999999995</v>
      </c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</row>
    <row r="342" spans="1:19">
      <c r="A342" s="1">
        <v>2454739.5865600002</v>
      </c>
      <c r="B342" s="1" t="s">
        <v>1319</v>
      </c>
      <c r="C342" s="1">
        <v>1.02</v>
      </c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</row>
    <row r="343" spans="1:19">
      <c r="A343" s="1">
        <v>2454739.6161400001</v>
      </c>
      <c r="B343" s="1" t="s">
        <v>1319</v>
      </c>
      <c r="C343" s="1">
        <v>1.0509999999999999</v>
      </c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</row>
    <row r="344" spans="1:19">
      <c r="A344" s="1">
        <v>2454739.6457199999</v>
      </c>
      <c r="B344" s="1" t="s">
        <v>1319</v>
      </c>
      <c r="C344" s="1">
        <v>1.1020000000000001</v>
      </c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</row>
    <row r="345" spans="1:19">
      <c r="A345" s="1">
        <v>2454739.6752900002</v>
      </c>
      <c r="B345" s="1" t="s">
        <v>1319</v>
      </c>
      <c r="C345" s="1">
        <v>1.0649999999999999</v>
      </c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</row>
    <row r="346" spans="1:19">
      <c r="A346" s="1">
        <v>2454739.7048599999</v>
      </c>
      <c r="B346" s="1" t="s">
        <v>1319</v>
      </c>
      <c r="C346" s="1">
        <v>1.006</v>
      </c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</row>
    <row r="347" spans="1:19">
      <c r="A347" s="1">
        <v>2454739.764</v>
      </c>
      <c r="B347" s="1" t="s">
        <v>1319</v>
      </c>
      <c r="C347" s="1">
        <v>0.95899999999999996</v>
      </c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</row>
    <row r="348" spans="1:19">
      <c r="A348" s="1">
        <v>2454739.7935700002</v>
      </c>
      <c r="B348" s="1" t="s">
        <v>1319</v>
      </c>
      <c r="C348" s="1">
        <v>1.0149999999999999</v>
      </c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</row>
    <row r="349" spans="1:19">
      <c r="A349" s="1">
        <v>2454739.8231500001</v>
      </c>
      <c r="B349" s="1" t="s">
        <v>1319</v>
      </c>
      <c r="C349" s="1">
        <v>0.98899999999999999</v>
      </c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</row>
    <row r="350" spans="1:19">
      <c r="A350" s="1">
        <v>2454739.8527199998</v>
      </c>
      <c r="B350" s="1" t="s">
        <v>1319</v>
      </c>
      <c r="C350" s="1">
        <v>1.038</v>
      </c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</row>
    <row r="351" spans="1:19">
      <c r="A351" s="1">
        <v>2454740.5865199999</v>
      </c>
      <c r="B351" s="1" t="s">
        <v>1320</v>
      </c>
      <c r="C351" s="1">
        <v>1.004</v>
      </c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</row>
    <row r="352" spans="1:19">
      <c r="A352" s="1">
        <v>2454740.6160900001</v>
      </c>
      <c r="B352" s="1" t="s">
        <v>1320</v>
      </c>
      <c r="C352" s="1">
        <v>1.0309999999999999</v>
      </c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</row>
    <row r="353" spans="1:19">
      <c r="A353" s="1">
        <v>2454740.6456599999</v>
      </c>
      <c r="B353" s="1" t="s">
        <v>1320</v>
      </c>
      <c r="C353" s="1">
        <v>1.1160000000000001</v>
      </c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</row>
    <row r="354" spans="1:19">
      <c r="A354" s="1">
        <v>2454740.6752300002</v>
      </c>
      <c r="B354" s="1" t="s">
        <v>1320</v>
      </c>
      <c r="C354" s="1">
        <v>0.97599999999999998</v>
      </c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</row>
    <row r="355" spans="1:19">
      <c r="A355" s="1">
        <v>2454740.7047999999</v>
      </c>
      <c r="B355" s="1" t="s">
        <v>1320</v>
      </c>
      <c r="C355" s="1">
        <v>0.99</v>
      </c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</row>
    <row r="356" spans="1:19">
      <c r="A356" s="1">
        <v>2454740.7343700002</v>
      </c>
      <c r="B356" s="1" t="s">
        <v>1320</v>
      </c>
      <c r="C356" s="1">
        <v>1.01</v>
      </c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</row>
    <row r="357" spans="1:19">
      <c r="A357" s="1">
        <v>2454740.76394</v>
      </c>
      <c r="B357" s="1" t="s">
        <v>1320</v>
      </c>
      <c r="C357" s="1">
        <v>0.99399999999999999</v>
      </c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</row>
    <row r="358" spans="1:19">
      <c r="A358" s="1">
        <v>2454740.7935199998</v>
      </c>
      <c r="B358" s="1" t="s">
        <v>1320</v>
      </c>
      <c r="C358" s="1">
        <v>0.97299999999999998</v>
      </c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</row>
    <row r="359" spans="1:19">
      <c r="A359" s="1">
        <v>2454740.8230900001</v>
      </c>
      <c r="B359" s="1" t="s">
        <v>1320</v>
      </c>
      <c r="C359" s="1">
        <v>1.054</v>
      </c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</row>
    <row r="360" spans="1:19">
      <c r="A360" s="1">
        <v>2454742.5865199999</v>
      </c>
      <c r="B360" s="1" t="s">
        <v>1322</v>
      </c>
      <c r="C360" s="1">
        <v>1.1419999999999999</v>
      </c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</row>
    <row r="361" spans="1:19">
      <c r="A361" s="1">
        <v>2454742.6161600002</v>
      </c>
      <c r="B361" s="1" t="s">
        <v>1322</v>
      </c>
      <c r="C361" s="1">
        <v>0.98799999999999999</v>
      </c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</row>
    <row r="362" spans="1:19">
      <c r="A362" s="1">
        <v>2454742.64579</v>
      </c>
      <c r="B362" s="1" t="s">
        <v>1322</v>
      </c>
      <c r="C362" s="1">
        <v>1.0389999999999999</v>
      </c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</row>
    <row r="363" spans="1:19">
      <c r="A363" s="1">
        <v>2454742.6754200002</v>
      </c>
      <c r="B363" s="1" t="s">
        <v>1322</v>
      </c>
      <c r="C363" s="1">
        <v>1.0669999999999999</v>
      </c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</row>
    <row r="364" spans="1:19">
      <c r="A364" s="1">
        <v>2454742.70505</v>
      </c>
      <c r="B364" s="1" t="s">
        <v>1322</v>
      </c>
      <c r="C364" s="1">
        <v>1.1719999999999999</v>
      </c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</row>
    <row r="365" spans="1:19">
      <c r="A365" s="1">
        <v>2454742.7346800002</v>
      </c>
      <c r="B365" s="1" t="s">
        <v>1322</v>
      </c>
      <c r="C365" s="1">
        <v>1.08</v>
      </c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</row>
    <row r="366" spans="1:19">
      <c r="A366" s="1">
        <v>2454742.7939300002</v>
      </c>
      <c r="B366" s="1" t="s">
        <v>1322</v>
      </c>
      <c r="C366" s="1">
        <v>1.04</v>
      </c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</row>
    <row r="367" spans="1:19">
      <c r="A367" s="1">
        <v>2454742.8235599999</v>
      </c>
      <c r="B367" s="1" t="s">
        <v>1322</v>
      </c>
      <c r="C367" s="1">
        <v>0.95699999999999996</v>
      </c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</row>
    <row r="368" spans="1:19">
      <c r="A368" s="1">
        <v>2454745.6079899999</v>
      </c>
      <c r="B368" s="1" t="s">
        <v>1323</v>
      </c>
      <c r="C368" s="1">
        <v>0.999</v>
      </c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</row>
    <row r="369" spans="1:19">
      <c r="A369" s="1">
        <v>2454745.6376100001</v>
      </c>
      <c r="B369" s="1" t="s">
        <v>1323</v>
      </c>
      <c r="C369" s="1">
        <v>1.117</v>
      </c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</row>
    <row r="370" spans="1:19">
      <c r="A370" s="1">
        <v>2454745.6672399999</v>
      </c>
      <c r="B370" s="1" t="s">
        <v>1323</v>
      </c>
      <c r="C370" s="1">
        <v>1.1160000000000001</v>
      </c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</row>
    <row r="371" spans="1:19">
      <c r="A371" s="1">
        <v>2454745.6968700001</v>
      </c>
      <c r="B371" s="1" t="s">
        <v>1323</v>
      </c>
      <c r="C371" s="1">
        <v>1.0269999999999999</v>
      </c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</row>
    <row r="372" spans="1:19">
      <c r="A372" s="1">
        <v>2454745.7264999999</v>
      </c>
      <c r="B372" s="1" t="s">
        <v>1323</v>
      </c>
      <c r="C372" s="1">
        <v>1.07</v>
      </c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</row>
    <row r="373" spans="1:19">
      <c r="A373" s="1">
        <v>2454745.7561300001</v>
      </c>
      <c r="B373" s="1" t="s">
        <v>1323</v>
      </c>
      <c r="C373" s="1">
        <v>1.048</v>
      </c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</row>
    <row r="374" spans="1:19">
      <c r="A374" s="1">
        <v>2454745.7857599999</v>
      </c>
      <c r="B374" s="1" t="s">
        <v>1323</v>
      </c>
      <c r="C374" s="1">
        <v>1.008</v>
      </c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</row>
    <row r="375" spans="1:19">
      <c r="A375" s="1">
        <v>2454745.8153900001</v>
      </c>
      <c r="B375" s="1" t="s">
        <v>1323</v>
      </c>
      <c r="C375" s="1">
        <v>0.98699999999999999</v>
      </c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</row>
    <row r="376" spans="1:19">
      <c r="A376" s="1">
        <v>2454746.5767999999</v>
      </c>
      <c r="B376" s="1" t="s">
        <v>1324</v>
      </c>
      <c r="C376" s="1">
        <v>1.002</v>
      </c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</row>
    <row r="377" spans="1:19">
      <c r="A377" s="1">
        <v>2454746.6064300002</v>
      </c>
      <c r="B377" s="1" t="s">
        <v>1324</v>
      </c>
      <c r="C377" s="1">
        <v>0.99099999999999999</v>
      </c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</row>
    <row r="378" spans="1:19">
      <c r="A378" s="1">
        <v>2454746.6656900002</v>
      </c>
      <c r="B378" s="1" t="s">
        <v>1324</v>
      </c>
      <c r="C378" s="1">
        <v>1.0720000000000001</v>
      </c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</row>
    <row r="379" spans="1:19">
      <c r="A379" s="1">
        <v>2454746.6953199999</v>
      </c>
      <c r="B379" s="1" t="s">
        <v>1324</v>
      </c>
      <c r="C379" s="1">
        <v>0.98099999999999998</v>
      </c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</row>
    <row r="380" spans="1:19">
      <c r="A380" s="1">
        <v>2454746.7249500002</v>
      </c>
      <c r="B380" s="1" t="s">
        <v>1324</v>
      </c>
      <c r="C380" s="1">
        <v>0.98199999999999998</v>
      </c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</row>
    <row r="381" spans="1:19">
      <c r="A381" s="1">
        <v>2454746.7545799999</v>
      </c>
      <c r="B381" s="1" t="s">
        <v>1324</v>
      </c>
      <c r="C381" s="1">
        <v>0.94899999999999995</v>
      </c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</row>
    <row r="382" spans="1:19">
      <c r="A382" s="1">
        <v>2454746.7842100002</v>
      </c>
      <c r="B382" s="1" t="s">
        <v>1324</v>
      </c>
      <c r="C382" s="1">
        <v>0.94899999999999995</v>
      </c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</row>
    <row r="383" spans="1:19">
      <c r="A383" s="1">
        <v>2454746.81384</v>
      </c>
      <c r="B383" s="1" t="s">
        <v>1324</v>
      </c>
      <c r="C383" s="1">
        <v>1.002</v>
      </c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</row>
    <row r="384" spans="1:19">
      <c r="A384" s="1">
        <v>2454747.5761099998</v>
      </c>
      <c r="B384" s="1" t="s">
        <v>1325</v>
      </c>
      <c r="C384" s="1">
        <v>0.97399999999999998</v>
      </c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</row>
    <row r="385" spans="1:19">
      <c r="A385" s="1">
        <v>2454747.60574</v>
      </c>
      <c r="B385" s="1" t="s">
        <v>1325</v>
      </c>
      <c r="C385" s="1">
        <v>0.98599999999999999</v>
      </c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</row>
    <row r="386" spans="1:19">
      <c r="A386" s="1">
        <v>2454747.6353699998</v>
      </c>
      <c r="B386" s="1" t="s">
        <v>1325</v>
      </c>
      <c r="C386" s="1">
        <v>0.99399999999999999</v>
      </c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</row>
    <row r="387" spans="1:19">
      <c r="A387" s="1">
        <v>2454747.665</v>
      </c>
      <c r="B387" s="1" t="s">
        <v>1325</v>
      </c>
      <c r="C387" s="1">
        <v>0.98899999999999999</v>
      </c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</row>
    <row r="388" spans="1:19">
      <c r="A388" s="1">
        <v>2454747.6946299998</v>
      </c>
      <c r="B388" s="1" t="s">
        <v>1325</v>
      </c>
      <c r="C388" s="1">
        <v>0.997</v>
      </c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</row>
    <row r="389" spans="1:19">
      <c r="A389" s="1">
        <v>2454747.72426</v>
      </c>
      <c r="B389" s="1" t="s">
        <v>1325</v>
      </c>
      <c r="C389" s="1">
        <v>0.97199999999999998</v>
      </c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</row>
    <row r="390" spans="1:19">
      <c r="A390" s="1">
        <v>2454747.7538899998</v>
      </c>
      <c r="B390" s="1" t="s">
        <v>1325</v>
      </c>
      <c r="C390" s="1">
        <v>0.96399999999999997</v>
      </c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</row>
    <row r="391" spans="1:19">
      <c r="A391" s="1">
        <v>2454747.7835200001</v>
      </c>
      <c r="B391" s="1" t="s">
        <v>1325</v>
      </c>
      <c r="C391" s="1">
        <v>0.96099999999999997</v>
      </c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</row>
    <row r="392" spans="1:19">
      <c r="A392" s="1">
        <v>2454747.8131499998</v>
      </c>
      <c r="B392" s="1" t="s">
        <v>1325</v>
      </c>
      <c r="C392" s="1">
        <v>0.97</v>
      </c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</row>
    <row r="393" spans="1:19">
      <c r="A393" s="1">
        <v>2454747.8427800001</v>
      </c>
      <c r="B393" s="1" t="s">
        <v>1325</v>
      </c>
      <c r="C393" s="1">
        <v>0.91600000000000004</v>
      </c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</row>
    <row r="394" spans="1:19">
      <c r="A394" s="1">
        <v>2454748.52648</v>
      </c>
      <c r="B394" s="1" t="s">
        <v>1326</v>
      </c>
      <c r="C394" s="1">
        <v>0.93400000000000005</v>
      </c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</row>
    <row r="395" spans="1:19">
      <c r="A395" s="1">
        <v>2454748.5292000002</v>
      </c>
      <c r="B395" s="1" t="s">
        <v>1326</v>
      </c>
      <c r="C395" s="1">
        <v>0.97399999999999998</v>
      </c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</row>
    <row r="396" spans="1:19">
      <c r="A396" s="1">
        <v>2454748.53192</v>
      </c>
      <c r="B396" s="1" t="s">
        <v>1326</v>
      </c>
      <c r="C396" s="1">
        <v>0.997</v>
      </c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</row>
    <row r="397" spans="1:19">
      <c r="A397" s="1">
        <v>2454748.5761000002</v>
      </c>
      <c r="B397" s="1" t="s">
        <v>1326</v>
      </c>
      <c r="C397" s="1">
        <v>1.2010000000000001</v>
      </c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</row>
    <row r="398" spans="1:19">
      <c r="A398" s="1">
        <v>2454748.60574</v>
      </c>
      <c r="B398" s="1" t="s">
        <v>1326</v>
      </c>
      <c r="C398" s="1">
        <v>0.99</v>
      </c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</row>
    <row r="399" spans="1:19">
      <c r="A399" s="1">
        <v>2454748.6353699998</v>
      </c>
      <c r="B399" s="1" t="s">
        <v>1326</v>
      </c>
      <c r="C399" s="1">
        <v>0.997</v>
      </c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</row>
    <row r="400" spans="1:19">
      <c r="A400" s="1">
        <v>2454748.665</v>
      </c>
      <c r="B400" s="1" t="s">
        <v>1326</v>
      </c>
      <c r="C400" s="1">
        <v>1.0129999999999999</v>
      </c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</row>
    <row r="401" spans="1:19">
      <c r="A401" s="1">
        <v>2454748.6946299998</v>
      </c>
      <c r="B401" s="1" t="s">
        <v>1326</v>
      </c>
      <c r="C401" s="1">
        <v>1.046</v>
      </c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</row>
    <row r="402" spans="1:19">
      <c r="A402" s="1">
        <v>2454748.72426</v>
      </c>
      <c r="B402" s="1" t="s">
        <v>1326</v>
      </c>
      <c r="C402" s="1">
        <v>1.0609999999999999</v>
      </c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</row>
    <row r="403" spans="1:19">
      <c r="A403" s="1">
        <v>2454748.7538899998</v>
      </c>
      <c r="B403" s="1" t="s">
        <v>1326</v>
      </c>
      <c r="C403" s="1">
        <v>1.006</v>
      </c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</row>
    <row r="404" spans="1:19">
      <c r="A404" s="1">
        <v>2454748.7835200001</v>
      </c>
      <c r="B404" s="1" t="s">
        <v>1326</v>
      </c>
      <c r="C404" s="1">
        <v>0.98</v>
      </c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</row>
    <row r="405" spans="1:19">
      <c r="A405" s="1">
        <v>2454748.8131499998</v>
      </c>
      <c r="B405" s="1" t="s">
        <v>1326</v>
      </c>
      <c r="C405" s="1">
        <v>1.0049999999999999</v>
      </c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</row>
    <row r="406" spans="1:19">
      <c r="A406" s="1">
        <v>2454749.20945</v>
      </c>
      <c r="B406" s="1" t="s">
        <v>1326</v>
      </c>
      <c r="C406" s="1">
        <v>1.018</v>
      </c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</row>
    <row r="407" spans="1:19">
      <c r="A407" s="1">
        <v>2454749.5909500001</v>
      </c>
      <c r="B407" s="1" t="s">
        <v>1670</v>
      </c>
      <c r="C407" s="1">
        <v>0.98299999999999998</v>
      </c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</row>
    <row r="408" spans="1:19">
      <c r="A408" s="1">
        <v>2454749.6205799999</v>
      </c>
      <c r="B408" s="1" t="s">
        <v>1670</v>
      </c>
      <c r="C408" s="1">
        <v>0.98699999999999999</v>
      </c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</row>
    <row r="409" spans="1:19">
      <c r="A409" s="1">
        <v>2454749.6372799999</v>
      </c>
      <c r="B409" s="1" t="s">
        <v>1670</v>
      </c>
      <c r="C409" s="1">
        <v>0.77100000000000002</v>
      </c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</row>
    <row r="410" spans="1:19">
      <c r="A410" s="1">
        <v>2454749.6650200002</v>
      </c>
      <c r="B410" s="1" t="s">
        <v>1670</v>
      </c>
      <c r="C410" s="1">
        <v>0.99099999999999999</v>
      </c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</row>
    <row r="411" spans="1:19">
      <c r="A411" s="1">
        <v>2454749.69465</v>
      </c>
      <c r="B411" s="1" t="s">
        <v>1670</v>
      </c>
      <c r="C411" s="1">
        <v>0.96899999999999997</v>
      </c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</row>
    <row r="412" spans="1:19">
      <c r="A412" s="1">
        <v>2454749.7242800002</v>
      </c>
      <c r="B412" s="1" t="s">
        <v>1670</v>
      </c>
      <c r="C412" s="1">
        <v>0.97499999999999998</v>
      </c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</row>
    <row r="413" spans="1:19">
      <c r="A413" s="1">
        <v>2454749.75391</v>
      </c>
      <c r="B413" s="1" t="s">
        <v>1670</v>
      </c>
      <c r="C413" s="1">
        <v>0.99399999999999999</v>
      </c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</row>
    <row r="414" spans="1:19">
      <c r="A414" s="1">
        <v>2454749.7835400002</v>
      </c>
      <c r="B414" s="1" t="s">
        <v>1670</v>
      </c>
      <c r="C414" s="1">
        <v>0.96799999999999997</v>
      </c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</row>
    <row r="415" spans="1:19">
      <c r="A415" s="1">
        <v>2454749.81317</v>
      </c>
      <c r="B415" s="1" t="s">
        <v>1670</v>
      </c>
      <c r="C415" s="1">
        <v>0.96499999999999997</v>
      </c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</row>
    <row r="416" spans="1:19">
      <c r="A416" s="1">
        <v>2454752.5692199999</v>
      </c>
      <c r="B416" s="1" t="s">
        <v>1329</v>
      </c>
      <c r="C416" s="1">
        <v>0.98099999999999998</v>
      </c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</row>
    <row r="417" spans="1:19">
      <c r="A417" s="1">
        <v>2454752.5988799999</v>
      </c>
      <c r="B417" s="1" t="s">
        <v>1329</v>
      </c>
      <c r="C417" s="1">
        <v>1.0029999999999999</v>
      </c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</row>
    <row r="418" spans="1:19">
      <c r="A418" s="1">
        <v>2454752.6285100002</v>
      </c>
      <c r="B418" s="1" t="s">
        <v>1329</v>
      </c>
      <c r="C418" s="1">
        <v>1.024</v>
      </c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</row>
    <row r="419" spans="1:19">
      <c r="A419" s="1">
        <v>2454752.65814</v>
      </c>
      <c r="B419" s="1" t="s">
        <v>1329</v>
      </c>
      <c r="C419" s="1">
        <v>0.99299999999999999</v>
      </c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</row>
    <row r="420" spans="1:19">
      <c r="A420" s="1">
        <v>2454752.6877700002</v>
      </c>
      <c r="B420" s="1" t="s">
        <v>1329</v>
      </c>
      <c r="C420" s="1">
        <v>1.1120000000000001</v>
      </c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</row>
    <row r="421" spans="1:19">
      <c r="A421" s="1">
        <v>2454752.7174</v>
      </c>
      <c r="B421" s="1" t="s">
        <v>1329</v>
      </c>
      <c r="C421" s="1">
        <v>1.028</v>
      </c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</row>
    <row r="422" spans="1:19">
      <c r="A422" s="1">
        <v>2454752.7618399998</v>
      </c>
      <c r="B422" s="1" t="s">
        <v>1329</v>
      </c>
      <c r="C422" s="1">
        <v>0.96</v>
      </c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</row>
    <row r="423" spans="1:19">
      <c r="A423" s="1">
        <v>2454752.7914700001</v>
      </c>
      <c r="B423" s="1" t="s">
        <v>1329</v>
      </c>
      <c r="C423" s="1">
        <v>0.92100000000000004</v>
      </c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</row>
    <row r="424" spans="1:19">
      <c r="A424" s="1">
        <v>2454753.5726299998</v>
      </c>
      <c r="B424" s="1" t="s">
        <v>1330</v>
      </c>
      <c r="C424" s="1">
        <v>0.96499999999999997</v>
      </c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</row>
    <row r="425" spans="1:19">
      <c r="A425" s="1">
        <v>2454753.6022700001</v>
      </c>
      <c r="B425" s="1" t="s">
        <v>1330</v>
      </c>
      <c r="C425" s="1">
        <v>1.0049999999999999</v>
      </c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</row>
    <row r="426" spans="1:19">
      <c r="A426" s="1">
        <v>2454753.6318999999</v>
      </c>
      <c r="B426" s="1" t="s">
        <v>1330</v>
      </c>
      <c r="C426" s="1">
        <v>1.0409999999999999</v>
      </c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</row>
    <row r="427" spans="1:19">
      <c r="A427" s="1">
        <v>2454753.6615300002</v>
      </c>
      <c r="B427" s="1" t="s">
        <v>1330</v>
      </c>
      <c r="C427" s="1">
        <v>1.026</v>
      </c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</row>
    <row r="428" spans="1:19">
      <c r="A428" s="1">
        <v>2454753.6911599999</v>
      </c>
      <c r="B428" s="1" t="s">
        <v>1330</v>
      </c>
      <c r="C428" s="1">
        <v>0.97499999999999998</v>
      </c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</row>
    <row r="429" spans="1:19">
      <c r="A429" s="1">
        <v>2454753.7207900002</v>
      </c>
      <c r="B429" s="1" t="s">
        <v>1330</v>
      </c>
      <c r="C429" s="1">
        <v>1.032</v>
      </c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</row>
    <row r="430" spans="1:19">
      <c r="A430" s="1">
        <v>2454754.57265</v>
      </c>
      <c r="B430" s="1" t="s">
        <v>1331</v>
      </c>
      <c r="C430" s="1">
        <v>1.014</v>
      </c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</row>
    <row r="431" spans="1:19">
      <c r="A431" s="1">
        <v>2454754.6022899998</v>
      </c>
      <c r="B431" s="1" t="s">
        <v>1331</v>
      </c>
      <c r="C431" s="1">
        <v>1.0469999999999999</v>
      </c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</row>
    <row r="432" spans="1:19">
      <c r="A432" s="1">
        <v>2454754.6319200001</v>
      </c>
      <c r="B432" s="1" t="s">
        <v>1331</v>
      </c>
      <c r="C432" s="1">
        <v>0.98799999999999999</v>
      </c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</row>
    <row r="433" spans="1:19">
      <c r="A433" s="1">
        <v>2454754.6615499998</v>
      </c>
      <c r="B433" s="1" t="s">
        <v>1331</v>
      </c>
      <c r="C433" s="1">
        <v>1.032</v>
      </c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</row>
    <row r="434" spans="1:19">
      <c r="A434" s="1">
        <v>2454754.6911800001</v>
      </c>
      <c r="B434" s="1" t="s">
        <v>1331</v>
      </c>
      <c r="C434" s="1">
        <v>0.998</v>
      </c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</row>
    <row r="435" spans="1:19">
      <c r="A435" s="1">
        <v>2454754.7208099999</v>
      </c>
      <c r="B435" s="1" t="s">
        <v>1331</v>
      </c>
      <c r="C435" s="1">
        <v>1.0109999999999999</v>
      </c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</row>
    <row r="436" spans="1:19">
      <c r="A436" s="1">
        <v>2454754.7504400001</v>
      </c>
      <c r="B436" s="1" t="s">
        <v>1331</v>
      </c>
      <c r="C436" s="1">
        <v>0.98799999999999999</v>
      </c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</row>
    <row r="437" spans="1:19">
      <c r="A437" s="1">
        <v>2454754.7800699999</v>
      </c>
      <c r="B437" s="1" t="s">
        <v>1331</v>
      </c>
      <c r="C437" s="1">
        <v>0.95599999999999996</v>
      </c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</row>
    <row r="438" spans="1:19">
      <c r="A438" s="1">
        <v>2454754.8097000001</v>
      </c>
      <c r="B438" s="1" t="s">
        <v>1331</v>
      </c>
      <c r="C438" s="1">
        <v>1.01</v>
      </c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</row>
    <row r="439" spans="1:19">
      <c r="A439" s="1">
        <v>2454755.5726600001</v>
      </c>
      <c r="B439" s="1" t="s">
        <v>1332</v>
      </c>
      <c r="C439" s="1">
        <v>1.0620000000000001</v>
      </c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</row>
    <row r="440" spans="1:19">
      <c r="A440" s="1">
        <v>2454755.6022999999</v>
      </c>
      <c r="B440" s="1" t="s">
        <v>1332</v>
      </c>
      <c r="C440" s="1">
        <v>1.099</v>
      </c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</row>
    <row r="441" spans="1:19">
      <c r="A441" s="1">
        <v>2454755.6319300001</v>
      </c>
      <c r="B441" s="1" t="s">
        <v>1332</v>
      </c>
      <c r="C441" s="1">
        <v>1.1140000000000001</v>
      </c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</row>
    <row r="442" spans="1:19">
      <c r="A442" s="1">
        <v>2454755.6615599999</v>
      </c>
      <c r="B442" s="1" t="s">
        <v>1332</v>
      </c>
      <c r="C442" s="1">
        <v>1.0529999999999999</v>
      </c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</row>
    <row r="443" spans="1:19">
      <c r="A443" s="1">
        <v>2454755.6911900002</v>
      </c>
      <c r="B443" s="1" t="s">
        <v>1332</v>
      </c>
      <c r="C443" s="1">
        <v>1.0640000000000001</v>
      </c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</row>
    <row r="444" spans="1:19">
      <c r="A444" s="1">
        <v>2454755.7208199999</v>
      </c>
      <c r="B444" s="1" t="s">
        <v>1332</v>
      </c>
      <c r="C444" s="1">
        <v>1.02</v>
      </c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</row>
    <row r="445" spans="1:19">
      <c r="A445" s="1">
        <v>2454755.7504500002</v>
      </c>
      <c r="B445" s="1" t="s">
        <v>1332</v>
      </c>
      <c r="C445" s="1">
        <v>1.018</v>
      </c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</row>
    <row r="446" spans="1:19">
      <c r="A446" s="1">
        <v>2454755.7800799999</v>
      </c>
      <c r="B446" s="1" t="s">
        <v>1332</v>
      </c>
      <c r="C446" s="1">
        <v>1.028</v>
      </c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</row>
    <row r="447" spans="1:19">
      <c r="A447" s="1">
        <v>2454756.19117</v>
      </c>
      <c r="B447" s="1" t="s">
        <v>1332</v>
      </c>
      <c r="C447" s="1">
        <v>1.02</v>
      </c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</row>
    <row r="448" spans="1:19">
      <c r="A448" s="1">
        <v>2454756.58745</v>
      </c>
      <c r="B448" s="1" t="s">
        <v>1333</v>
      </c>
      <c r="C448" s="1">
        <v>1.117</v>
      </c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</row>
    <row r="449" spans="1:19">
      <c r="A449" s="1">
        <v>2454756.6170800002</v>
      </c>
      <c r="B449" s="1" t="s">
        <v>1333</v>
      </c>
      <c r="C449" s="1">
        <v>1.1259999999999999</v>
      </c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</row>
    <row r="450" spans="1:19">
      <c r="A450" s="1">
        <v>2454756.64671</v>
      </c>
      <c r="B450" s="1" t="s">
        <v>1333</v>
      </c>
      <c r="C450" s="1">
        <v>1.022</v>
      </c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</row>
    <row r="451" spans="1:19">
      <c r="A451" s="1">
        <v>2454756.6763399998</v>
      </c>
      <c r="B451" s="1" t="s">
        <v>1333</v>
      </c>
      <c r="C451" s="1">
        <v>0.96599999999999997</v>
      </c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</row>
    <row r="452" spans="1:19">
      <c r="A452" s="1">
        <v>2454756.70597</v>
      </c>
      <c r="B452" s="1" t="s">
        <v>1333</v>
      </c>
      <c r="C452" s="1">
        <v>1.0329999999999999</v>
      </c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</row>
    <row r="453" spans="1:19">
      <c r="A453" s="1">
        <v>2454756.7355999998</v>
      </c>
      <c r="B453" s="1" t="s">
        <v>1333</v>
      </c>
      <c r="C453" s="1">
        <v>1.006</v>
      </c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</row>
    <row r="454" spans="1:19">
      <c r="A454" s="1">
        <v>2454756.76523</v>
      </c>
      <c r="B454" s="1" t="s">
        <v>1333</v>
      </c>
      <c r="C454" s="1">
        <v>0.96399999999999997</v>
      </c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</row>
    <row r="455" spans="1:19">
      <c r="A455" s="1">
        <v>2454757.1911499999</v>
      </c>
      <c r="B455" s="1" t="s">
        <v>1333</v>
      </c>
      <c r="C455" s="1">
        <v>1.0589999999999999</v>
      </c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</row>
    <row r="456" spans="1:19">
      <c r="A456" s="1">
        <v>2454757.5874600001</v>
      </c>
      <c r="B456" s="1" t="s">
        <v>1334</v>
      </c>
      <c r="C456" s="1">
        <v>0.999</v>
      </c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</row>
    <row r="457" spans="1:19">
      <c r="A457" s="1">
        <v>2454757.6615399998</v>
      </c>
      <c r="B457" s="1" t="s">
        <v>1334</v>
      </c>
      <c r="C457" s="1">
        <v>1.0569999999999999</v>
      </c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</row>
    <row r="458" spans="1:19">
      <c r="A458" s="1">
        <v>2454757.69117</v>
      </c>
      <c r="B458" s="1" t="s">
        <v>1334</v>
      </c>
      <c r="C458" s="1">
        <v>1.091</v>
      </c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</row>
    <row r="459" spans="1:19">
      <c r="A459" s="1">
        <v>2454757.7207999998</v>
      </c>
      <c r="B459" s="1" t="s">
        <v>1334</v>
      </c>
      <c r="C459" s="1">
        <v>1.0649999999999999</v>
      </c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</row>
    <row r="460" spans="1:19">
      <c r="A460" s="1">
        <v>2454757.75043</v>
      </c>
      <c r="B460" s="1" t="s">
        <v>1334</v>
      </c>
      <c r="C460" s="1">
        <v>1.004</v>
      </c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</row>
    <row r="461" spans="1:19">
      <c r="A461" s="1">
        <v>2454757.7800599998</v>
      </c>
      <c r="B461" s="1" t="s">
        <v>1334</v>
      </c>
      <c r="C461" s="1">
        <v>0.96299999999999997</v>
      </c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</row>
    <row r="462" spans="1:19">
      <c r="A462" s="1">
        <v>2454758.1894200002</v>
      </c>
      <c r="B462" s="1" t="s">
        <v>1334</v>
      </c>
      <c r="C462" s="1">
        <v>1.038</v>
      </c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</row>
    <row r="463" spans="1:19">
      <c r="A463" s="1">
        <v>2454758.5839800001</v>
      </c>
      <c r="B463" s="1" t="s">
        <v>1335</v>
      </c>
      <c r="C463" s="1">
        <v>1.0329999999999999</v>
      </c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</row>
    <row r="464" spans="1:19">
      <c r="A464" s="1">
        <v>2454758.6184700001</v>
      </c>
      <c r="B464" s="1" t="s">
        <v>1335</v>
      </c>
      <c r="C464" s="1">
        <v>0.95799999999999996</v>
      </c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</row>
    <row r="465" spans="1:19">
      <c r="A465" s="1">
        <v>2454758.6214600001</v>
      </c>
      <c r="B465" s="1" t="s">
        <v>1335</v>
      </c>
      <c r="C465" s="1">
        <v>0.94</v>
      </c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</row>
    <row r="466" spans="1:19">
      <c r="A466" s="1">
        <v>2454758.62843</v>
      </c>
      <c r="B466" s="1" t="s">
        <v>1335</v>
      </c>
      <c r="C466" s="1">
        <v>1.1259999999999999</v>
      </c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</row>
    <row r="467" spans="1:19">
      <c r="A467" s="1">
        <v>2454758.68768</v>
      </c>
      <c r="B467" s="1" t="s">
        <v>1335</v>
      </c>
      <c r="C467" s="1">
        <v>0.99199999999999999</v>
      </c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</row>
    <row r="468" spans="1:19">
      <c r="A468" s="1">
        <v>2454758.7173199998</v>
      </c>
      <c r="B468" s="1" t="s">
        <v>1335</v>
      </c>
      <c r="C468" s="1">
        <v>0.97199999999999998</v>
      </c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</row>
    <row r="469" spans="1:19">
      <c r="A469" s="1">
        <v>2454758.74694</v>
      </c>
      <c r="B469" s="1" t="s">
        <v>1335</v>
      </c>
      <c r="C469" s="1">
        <v>0.94599999999999995</v>
      </c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</row>
    <row r="470" spans="1:19">
      <c r="A470" s="1">
        <v>2454758.7765700002</v>
      </c>
      <c r="B470" s="1" t="s">
        <v>1335</v>
      </c>
      <c r="C470" s="1">
        <v>0.98399999999999999</v>
      </c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</row>
    <row r="471" spans="1:19">
      <c r="A471" s="1">
        <v>2454759.6193499998</v>
      </c>
      <c r="B471" s="1" t="s">
        <v>1336</v>
      </c>
      <c r="C471" s="1">
        <v>0.97899999999999998</v>
      </c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</row>
    <row r="472" spans="1:19">
      <c r="A472" s="1">
        <v>2454760.5656900001</v>
      </c>
      <c r="B472" s="1" t="s">
        <v>1337</v>
      </c>
      <c r="C472" s="1">
        <v>0.98899999999999999</v>
      </c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</row>
    <row r="473" spans="1:19">
      <c r="A473" s="1">
        <v>2454760.5953299999</v>
      </c>
      <c r="B473" s="1" t="s">
        <v>1337</v>
      </c>
      <c r="C473" s="1">
        <v>0.98699999999999999</v>
      </c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</row>
    <row r="474" spans="1:19">
      <c r="A474" s="1">
        <v>2454760.6249500001</v>
      </c>
      <c r="B474" s="1" t="s">
        <v>1337</v>
      </c>
      <c r="C474" s="1">
        <v>0.98199999999999998</v>
      </c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</row>
    <row r="475" spans="1:19">
      <c r="A475" s="1">
        <v>2454760.6545799999</v>
      </c>
      <c r="B475" s="1" t="s">
        <v>1337</v>
      </c>
      <c r="C475" s="1">
        <v>1.0409999999999999</v>
      </c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</row>
    <row r="476" spans="1:19">
      <c r="A476" s="1">
        <v>2454760.6842100001</v>
      </c>
      <c r="B476" s="1" t="s">
        <v>1337</v>
      </c>
      <c r="C476" s="1">
        <v>1.0169999999999999</v>
      </c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</row>
    <row r="477" spans="1:19">
      <c r="A477" s="1">
        <v>2454760.7138399999</v>
      </c>
      <c r="B477" s="1" t="s">
        <v>1337</v>
      </c>
      <c r="C477" s="1">
        <v>1.024</v>
      </c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</row>
    <row r="478" spans="1:19">
      <c r="A478" s="1">
        <v>2454760.7434700001</v>
      </c>
      <c r="B478" s="1" t="s">
        <v>1337</v>
      </c>
      <c r="C478" s="1">
        <v>0.98</v>
      </c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</row>
    <row r="479" spans="1:19">
      <c r="A479" s="1">
        <v>2454760.7730999999</v>
      </c>
      <c r="B479" s="1" t="s">
        <v>1337</v>
      </c>
      <c r="C479" s="1">
        <v>1.0529999999999999</v>
      </c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</row>
    <row r="480" spans="1:19">
      <c r="A480" s="1">
        <v>2454761.5656900001</v>
      </c>
      <c r="B480" s="1" t="s">
        <v>1066</v>
      </c>
      <c r="C480" s="1">
        <v>1.073</v>
      </c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</row>
    <row r="481" spans="1:19">
      <c r="A481" s="1">
        <v>2454761.5953199998</v>
      </c>
      <c r="B481" s="1" t="s">
        <v>1066</v>
      </c>
      <c r="C481" s="1">
        <v>1.1040000000000001</v>
      </c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</row>
    <row r="482" spans="1:19">
      <c r="A482" s="1">
        <v>2454761.6249500001</v>
      </c>
      <c r="B482" s="1" t="s">
        <v>1066</v>
      </c>
      <c r="C482" s="1">
        <v>1.1120000000000001</v>
      </c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</row>
    <row r="483" spans="1:19">
      <c r="A483" s="1">
        <v>2454761.6545799999</v>
      </c>
      <c r="B483" s="1" t="s">
        <v>1066</v>
      </c>
      <c r="C483" s="1">
        <v>1.0760000000000001</v>
      </c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</row>
    <row r="484" spans="1:19">
      <c r="A484" s="1">
        <v>2454761.6554100001</v>
      </c>
      <c r="B484" s="1" t="s">
        <v>1066</v>
      </c>
      <c r="C484" s="1">
        <v>1.036</v>
      </c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</row>
    <row r="485" spans="1:19">
      <c r="A485" s="1">
        <v>2454761.6842100001</v>
      </c>
      <c r="B485" s="1" t="s">
        <v>1066</v>
      </c>
      <c r="C485" s="1">
        <v>1.008</v>
      </c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</row>
    <row r="486" spans="1:19">
      <c r="A486" s="1">
        <v>2454761.7138399999</v>
      </c>
      <c r="B486" s="1" t="s">
        <v>1066</v>
      </c>
      <c r="C486" s="1">
        <v>1.0049999999999999</v>
      </c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</row>
    <row r="487" spans="1:19">
      <c r="A487" s="1">
        <v>2454761.7434700001</v>
      </c>
      <c r="B487" s="1" t="s">
        <v>1066</v>
      </c>
      <c r="C487" s="1">
        <v>0.98799999999999999</v>
      </c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</row>
    <row r="488" spans="1:19">
      <c r="A488" s="1">
        <v>2454761.7730999999</v>
      </c>
      <c r="B488" s="1" t="s">
        <v>1066</v>
      </c>
      <c r="C488" s="1">
        <v>0.995</v>
      </c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</row>
    <row r="489" spans="1:19">
      <c r="A489" s="1">
        <v>2454762.5656900001</v>
      </c>
      <c r="B489" s="1" t="s">
        <v>1338</v>
      </c>
      <c r="C489" s="1">
        <v>1.0529999999999999</v>
      </c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</row>
    <row r="490" spans="1:19">
      <c r="A490" s="1">
        <v>2454762.5953199998</v>
      </c>
      <c r="B490" s="1" t="s">
        <v>1338</v>
      </c>
      <c r="C490" s="1">
        <v>1.028</v>
      </c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</row>
    <row r="491" spans="1:19">
      <c r="A491" s="1">
        <v>2454762.6249500001</v>
      </c>
      <c r="B491" s="1" t="s">
        <v>1338</v>
      </c>
      <c r="C491" s="1">
        <v>1.0409999999999999</v>
      </c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</row>
    <row r="492" spans="1:19">
      <c r="A492" s="1">
        <v>2454762.6545799999</v>
      </c>
      <c r="B492" s="1" t="s">
        <v>1338</v>
      </c>
      <c r="C492" s="1">
        <v>0.97499999999999998</v>
      </c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</row>
    <row r="493" spans="1:19">
      <c r="A493" s="1">
        <v>2454762.6842100001</v>
      </c>
      <c r="B493" s="1" t="s">
        <v>1338</v>
      </c>
      <c r="C493" s="1">
        <v>0.99399999999999999</v>
      </c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</row>
    <row r="494" spans="1:19">
      <c r="A494" s="1">
        <v>2454762.7138399999</v>
      </c>
      <c r="B494" s="1" t="s">
        <v>1338</v>
      </c>
      <c r="C494" s="1">
        <v>1.014</v>
      </c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</row>
    <row r="495" spans="1:19">
      <c r="A495" s="1">
        <v>2454763.56568</v>
      </c>
      <c r="B495" s="1" t="s">
        <v>1339</v>
      </c>
      <c r="C495" s="1">
        <v>1.07</v>
      </c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</row>
    <row r="496" spans="1:19">
      <c r="A496" s="1">
        <v>2454763.5953199998</v>
      </c>
      <c r="B496" s="1" t="s">
        <v>1339</v>
      </c>
      <c r="C496" s="1">
        <v>1.071</v>
      </c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</row>
    <row r="497" spans="1:19">
      <c r="A497" s="1">
        <v>2454763.6249500001</v>
      </c>
      <c r="B497" s="1" t="s">
        <v>1339</v>
      </c>
      <c r="C497" s="1">
        <v>1.0349999999999999</v>
      </c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</row>
    <row r="498" spans="1:19">
      <c r="A498" s="1">
        <v>2454763.6545799999</v>
      </c>
      <c r="B498" s="1" t="s">
        <v>1339</v>
      </c>
      <c r="C498" s="1">
        <v>1.1639999999999999</v>
      </c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</row>
    <row r="499" spans="1:19">
      <c r="A499" s="1">
        <v>2454763.6842100001</v>
      </c>
      <c r="B499" s="1" t="s">
        <v>1339</v>
      </c>
      <c r="C499" s="1">
        <v>1.081</v>
      </c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</row>
    <row r="500" spans="1:19">
      <c r="A500" s="1">
        <v>2454763.7138399999</v>
      </c>
      <c r="B500" s="1" t="s">
        <v>1339</v>
      </c>
      <c r="C500" s="1">
        <v>1.052</v>
      </c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</row>
    <row r="501" spans="1:19">
      <c r="A501" s="1">
        <v>2454765.5622200002</v>
      </c>
      <c r="B501" s="1" t="s">
        <v>1340</v>
      </c>
      <c r="C501" s="1">
        <v>1.081</v>
      </c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</row>
    <row r="502" spans="1:19">
      <c r="A502" s="1">
        <v>2454765.59185</v>
      </c>
      <c r="B502" s="1" t="s">
        <v>1340</v>
      </c>
      <c r="C502" s="1">
        <v>1.099</v>
      </c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</row>
    <row r="503" spans="1:19">
      <c r="A503" s="1">
        <v>2454765.6214800002</v>
      </c>
      <c r="B503" s="1" t="s">
        <v>1340</v>
      </c>
      <c r="C503" s="1">
        <v>1.131</v>
      </c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</row>
    <row r="504" spans="1:19">
      <c r="A504" s="1">
        <v>2454765.65111</v>
      </c>
      <c r="B504" s="1" t="s">
        <v>1340</v>
      </c>
      <c r="C504" s="1">
        <v>1.127</v>
      </c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</row>
    <row r="505" spans="1:19">
      <c r="A505" s="1">
        <v>2454765.6807400002</v>
      </c>
      <c r="B505" s="1" t="s">
        <v>1340</v>
      </c>
      <c r="C505" s="1">
        <v>1.157</v>
      </c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</row>
    <row r="506" spans="1:19">
      <c r="A506" s="1">
        <v>2454765.71037</v>
      </c>
      <c r="B506" s="1" t="s">
        <v>1340</v>
      </c>
      <c r="C506" s="1">
        <v>1.0229999999999999</v>
      </c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</row>
    <row r="507" spans="1:19">
      <c r="A507" s="1">
        <v>2454766.5656900001</v>
      </c>
      <c r="B507" s="1" t="s">
        <v>1341</v>
      </c>
      <c r="C507" s="1">
        <v>1.018</v>
      </c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</row>
    <row r="508" spans="1:19">
      <c r="A508" s="1">
        <v>2454766.5953199998</v>
      </c>
      <c r="B508" s="1" t="s">
        <v>1341</v>
      </c>
      <c r="C508" s="1">
        <v>1.0029999999999999</v>
      </c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</row>
    <row r="509" spans="1:19">
      <c r="A509" s="1">
        <v>2454766.6249500001</v>
      </c>
      <c r="B509" s="1" t="s">
        <v>1341</v>
      </c>
      <c r="C509" s="1">
        <v>1.0329999999999999</v>
      </c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</row>
    <row r="510" spans="1:19">
      <c r="A510" s="1">
        <v>2454766.6545799999</v>
      </c>
      <c r="B510" s="1" t="s">
        <v>1341</v>
      </c>
      <c r="C510" s="1">
        <v>1.0209999999999999</v>
      </c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</row>
    <row r="511" spans="1:19">
      <c r="A511" s="1">
        <v>2454766.6842100001</v>
      </c>
      <c r="B511" s="1" t="s">
        <v>1341</v>
      </c>
      <c r="C511" s="1">
        <v>1.0289999999999999</v>
      </c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</row>
    <row r="512" spans="1:19">
      <c r="A512" s="1">
        <v>2454766.7138399999</v>
      </c>
      <c r="B512" s="1" t="s">
        <v>1341</v>
      </c>
      <c r="C512" s="1">
        <v>1.0209999999999999</v>
      </c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</row>
    <row r="513" spans="1:19">
      <c r="A513" s="1">
        <v>2454767.5657500001</v>
      </c>
      <c r="B513" s="1" t="s">
        <v>1342</v>
      </c>
      <c r="C513" s="1">
        <v>1.042</v>
      </c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</row>
    <row r="514" spans="1:19">
      <c r="A514" s="1">
        <v>2454767.5954100001</v>
      </c>
      <c r="B514" s="1" t="s">
        <v>1342</v>
      </c>
      <c r="C514" s="1">
        <v>1.0760000000000001</v>
      </c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</row>
    <row r="515" spans="1:19">
      <c r="A515" s="1">
        <v>2454767.6250300002</v>
      </c>
      <c r="B515" s="1" t="s">
        <v>1342</v>
      </c>
      <c r="C515" s="1">
        <v>1.0840000000000001</v>
      </c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</row>
    <row r="516" spans="1:19">
      <c r="A516" s="1">
        <v>2454767.65466</v>
      </c>
      <c r="B516" s="1" t="s">
        <v>1342</v>
      </c>
      <c r="C516" s="1">
        <v>1.087</v>
      </c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</row>
    <row r="517" spans="1:19">
      <c r="A517" s="1">
        <v>2454767.6842899998</v>
      </c>
      <c r="B517" s="1" t="s">
        <v>1342</v>
      </c>
      <c r="C517" s="1">
        <v>1.1439999999999999</v>
      </c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</row>
    <row r="518" spans="1:19">
      <c r="A518" s="1">
        <v>2454767.71392</v>
      </c>
      <c r="B518" s="1" t="s">
        <v>1342</v>
      </c>
      <c r="C518" s="1">
        <v>1.048</v>
      </c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</row>
    <row r="519" spans="1:19">
      <c r="A519" s="1">
        <v>2454768.5129999998</v>
      </c>
      <c r="B519" s="1" t="s">
        <v>1343</v>
      </c>
      <c r="C519" s="1">
        <v>1.05</v>
      </c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</row>
    <row r="520" spans="1:19">
      <c r="A520" s="1">
        <v>2454768.5154900001</v>
      </c>
      <c r="B520" s="1" t="s">
        <v>1343</v>
      </c>
      <c r="C520" s="1">
        <v>1.0529999999999999</v>
      </c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</row>
    <row r="521" spans="1:19">
      <c r="A521" s="1">
        <v>2454768.5657199998</v>
      </c>
      <c r="B521" s="1" t="s">
        <v>1343</v>
      </c>
      <c r="C521" s="1">
        <v>1.127</v>
      </c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</row>
    <row r="522" spans="1:19">
      <c r="A522" s="1">
        <v>2454768.5953799998</v>
      </c>
      <c r="B522" s="1" t="s">
        <v>1343</v>
      </c>
      <c r="C522" s="1">
        <v>1.1739999999999999</v>
      </c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</row>
    <row r="523" spans="1:19">
      <c r="A523" s="1">
        <v>2454768.6250100001</v>
      </c>
      <c r="B523" s="1" t="s">
        <v>1343</v>
      </c>
      <c r="C523" s="1">
        <v>1.0289999999999999</v>
      </c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</row>
    <row r="524" spans="1:19">
      <c r="A524" s="1">
        <v>2454768.6546399998</v>
      </c>
      <c r="B524" s="1" t="s">
        <v>1343</v>
      </c>
      <c r="C524" s="1">
        <v>1.1279999999999999</v>
      </c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</row>
    <row r="525" spans="1:19">
      <c r="A525" s="1">
        <v>2454768.6842700001</v>
      </c>
      <c r="B525" s="1" t="s">
        <v>1343</v>
      </c>
      <c r="C525" s="1">
        <v>1.1160000000000001</v>
      </c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</row>
    <row r="526" spans="1:19">
      <c r="A526" s="1">
        <v>2454768.7138999999</v>
      </c>
      <c r="B526" s="1" t="s">
        <v>1343</v>
      </c>
      <c r="C526" s="1">
        <v>1.0289999999999999</v>
      </c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</row>
    <row r="527" spans="1:19">
      <c r="A527" s="1">
        <v>2454769.5657299999</v>
      </c>
      <c r="B527" s="1" t="s">
        <v>1344</v>
      </c>
      <c r="C527" s="1">
        <v>1.1479999999999999</v>
      </c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</row>
    <row r="528" spans="1:19">
      <c r="A528" s="1">
        <v>2454769.5953700002</v>
      </c>
      <c r="B528" s="1" t="s">
        <v>1344</v>
      </c>
      <c r="C528" s="1">
        <v>1.1679999999999999</v>
      </c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</row>
    <row r="529" spans="1:19">
      <c r="A529" s="1">
        <v>2454769.6217899998</v>
      </c>
      <c r="B529" s="1" t="s">
        <v>1344</v>
      </c>
      <c r="C529" s="1">
        <v>1.042</v>
      </c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</row>
    <row r="530" spans="1:19">
      <c r="A530" s="1">
        <v>2454769.62439</v>
      </c>
      <c r="B530" s="1" t="s">
        <v>1344</v>
      </c>
      <c r="C530" s="1">
        <v>1.0609999999999999</v>
      </c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</row>
    <row r="531" spans="1:19">
      <c r="A531" s="1">
        <v>2454769.625</v>
      </c>
      <c r="B531" s="1" t="s">
        <v>1344</v>
      </c>
      <c r="C531" s="1">
        <v>1.0629999999999999</v>
      </c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</row>
    <row r="532" spans="1:19">
      <c r="A532" s="1">
        <v>2454769.6546299998</v>
      </c>
      <c r="B532" s="1" t="s">
        <v>1344</v>
      </c>
      <c r="C532" s="1">
        <v>1.0389999999999999</v>
      </c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</row>
    <row r="533" spans="1:19">
      <c r="A533" s="1">
        <v>2454769.68426</v>
      </c>
      <c r="B533" s="1" t="s">
        <v>1344</v>
      </c>
      <c r="C533" s="1">
        <v>1.04</v>
      </c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</row>
    <row r="534" spans="1:19">
      <c r="A534" s="1">
        <v>2454769.7138899998</v>
      </c>
      <c r="B534" s="1" t="s">
        <v>1344</v>
      </c>
      <c r="C534" s="1">
        <v>1.117</v>
      </c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</row>
    <row r="535" spans="1:19">
      <c r="A535" s="1">
        <v>2454770.5657700002</v>
      </c>
      <c r="B535" s="1" t="s">
        <v>1345</v>
      </c>
      <c r="C535" s="1">
        <v>1.069</v>
      </c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</row>
    <row r="536" spans="1:19">
      <c r="A536" s="1">
        <v>2454770.5954300002</v>
      </c>
      <c r="B536" s="1" t="s">
        <v>1345</v>
      </c>
      <c r="C536" s="1">
        <v>1.0580000000000001</v>
      </c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</row>
    <row r="537" spans="1:19">
      <c r="A537" s="1">
        <v>2454770.62506</v>
      </c>
      <c r="B537" s="1" t="s">
        <v>1345</v>
      </c>
      <c r="C537" s="1">
        <v>1.0980000000000001</v>
      </c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</row>
    <row r="538" spans="1:19">
      <c r="A538" s="1">
        <v>2454770.6546900002</v>
      </c>
      <c r="B538" s="1" t="s">
        <v>1345</v>
      </c>
      <c r="C538" s="1">
        <v>1.1459999999999999</v>
      </c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</row>
    <row r="539" spans="1:19">
      <c r="A539" s="1">
        <v>2454770.68432</v>
      </c>
      <c r="B539" s="1" t="s">
        <v>1345</v>
      </c>
      <c r="C539" s="1">
        <v>1.0589999999999999</v>
      </c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</row>
    <row r="540" spans="1:19">
      <c r="A540" s="1">
        <v>2454770.7139499998</v>
      </c>
      <c r="B540" s="1" t="s">
        <v>1345</v>
      </c>
      <c r="C540" s="1">
        <v>1.034</v>
      </c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</row>
    <row r="541" spans="1:19">
      <c r="A541" s="1">
        <v>2454771.6250999998</v>
      </c>
      <c r="B541" s="1" t="s">
        <v>1346</v>
      </c>
      <c r="C541" s="1">
        <v>1.115</v>
      </c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</row>
    <row r="542" spans="1:19">
      <c r="A542" s="1">
        <v>2454771.6547300001</v>
      </c>
      <c r="B542" s="1" t="s">
        <v>1346</v>
      </c>
      <c r="C542" s="1">
        <v>1.1319999999999999</v>
      </c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</row>
    <row r="543" spans="1:19">
      <c r="A543" s="1">
        <v>2454771.6843599998</v>
      </c>
      <c r="B543" s="1" t="s">
        <v>1346</v>
      </c>
      <c r="C543" s="1">
        <v>1.022</v>
      </c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</row>
    <row r="544" spans="1:19">
      <c r="A544" s="1">
        <v>2454771.7139900001</v>
      </c>
      <c r="B544" s="1" t="s">
        <v>1346</v>
      </c>
      <c r="C544" s="1">
        <v>1.0569999999999999</v>
      </c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</row>
    <row r="545" spans="1:19">
      <c r="A545" s="1">
        <v>2454772.5575199998</v>
      </c>
      <c r="B545" s="1" t="s">
        <v>1347</v>
      </c>
      <c r="C545" s="1">
        <v>1.0529999999999999</v>
      </c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</row>
    <row r="546" spans="1:19">
      <c r="A546" s="1">
        <v>2454772.5872900002</v>
      </c>
      <c r="B546" s="1" t="s">
        <v>1347</v>
      </c>
      <c r="C546" s="1">
        <v>1.206</v>
      </c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</row>
    <row r="547" spans="1:19">
      <c r="A547" s="1">
        <v>2454772.6169199999</v>
      </c>
      <c r="B547" s="1" t="s">
        <v>1347</v>
      </c>
      <c r="C547" s="1">
        <v>1.07</v>
      </c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</row>
    <row r="548" spans="1:19">
      <c r="A548" s="1">
        <v>2454772.6465500002</v>
      </c>
      <c r="B548" s="1" t="s">
        <v>1347</v>
      </c>
      <c r="C548" s="1">
        <v>1.105</v>
      </c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</row>
    <row r="549" spans="1:19">
      <c r="A549" s="1">
        <v>2454772.67618</v>
      </c>
      <c r="B549" s="1" t="s">
        <v>1347</v>
      </c>
      <c r="C549" s="1">
        <v>1.0589999999999999</v>
      </c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</row>
    <row r="550" spans="1:19">
      <c r="A550" s="1">
        <v>2454772.7058100002</v>
      </c>
      <c r="B550" s="1" t="s">
        <v>1347</v>
      </c>
      <c r="C550" s="1">
        <v>1.0609999999999999</v>
      </c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</row>
    <row r="551" spans="1:19">
      <c r="A551" s="1">
        <v>2454773.55535</v>
      </c>
      <c r="B551" s="1" t="s">
        <v>1348</v>
      </c>
      <c r="C551" s="1">
        <v>1.0229999999999999</v>
      </c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</row>
    <row r="552" spans="1:19">
      <c r="A552" s="1">
        <v>2454773.5849299999</v>
      </c>
      <c r="B552" s="1" t="s">
        <v>1348</v>
      </c>
      <c r="C552" s="1">
        <v>1.085</v>
      </c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</row>
    <row r="553" spans="1:19">
      <c r="A553" s="1">
        <v>2454773.6145000001</v>
      </c>
      <c r="B553" s="1" t="s">
        <v>1348</v>
      </c>
      <c r="C553" s="1">
        <v>1.046</v>
      </c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</row>
    <row r="554" spans="1:19">
      <c r="A554" s="1">
        <v>2454773.6440699999</v>
      </c>
      <c r="B554" s="1" t="s">
        <v>1348</v>
      </c>
      <c r="C554" s="1">
        <v>1.0580000000000001</v>
      </c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</row>
    <row r="555" spans="1:19">
      <c r="A555" s="1">
        <v>2454773.6736400002</v>
      </c>
      <c r="B555" s="1" t="s">
        <v>1348</v>
      </c>
      <c r="C555" s="1">
        <v>1.0549999999999999</v>
      </c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</row>
    <row r="556" spans="1:19">
      <c r="A556" s="1">
        <v>2454773.70322</v>
      </c>
      <c r="B556" s="1" t="s">
        <v>1348</v>
      </c>
      <c r="C556" s="1">
        <v>1.04</v>
      </c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</row>
    <row r="557" spans="1:19">
      <c r="A557" s="1">
        <v>2454774.55528</v>
      </c>
      <c r="B557" s="1" t="s">
        <v>1349</v>
      </c>
      <c r="C557" s="1">
        <v>1.0449999999999999</v>
      </c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</row>
    <row r="558" spans="1:19">
      <c r="A558" s="1">
        <v>2454774.5677200002</v>
      </c>
      <c r="B558" s="1" t="s">
        <v>1349</v>
      </c>
      <c r="C558" s="1">
        <v>1.0649999999999999</v>
      </c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</row>
    <row r="559" spans="1:19">
      <c r="A559" s="1">
        <v>2454774.5702</v>
      </c>
      <c r="B559" s="1" t="s">
        <v>1349</v>
      </c>
      <c r="C559" s="1">
        <v>1.0620000000000001</v>
      </c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</row>
    <row r="560" spans="1:19">
      <c r="A560" s="1">
        <v>2454774.5726899998</v>
      </c>
      <c r="B560" s="1" t="s">
        <v>1349</v>
      </c>
      <c r="C560" s="1">
        <v>1.0349999999999999</v>
      </c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</row>
    <row r="561" spans="1:19">
      <c r="A561" s="1">
        <v>2454774.5751800002</v>
      </c>
      <c r="B561" s="1" t="s">
        <v>1349</v>
      </c>
      <c r="C561" s="1">
        <v>1.02</v>
      </c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</row>
    <row r="562" spans="1:19">
      <c r="A562" s="1">
        <v>2454774.5849100002</v>
      </c>
      <c r="B562" s="1" t="s">
        <v>1349</v>
      </c>
      <c r="C562" s="1">
        <v>1.1439999999999999</v>
      </c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</row>
    <row r="563" spans="1:19">
      <c r="A563" s="1">
        <v>2454774.61454</v>
      </c>
      <c r="B563" s="1" t="s">
        <v>1349</v>
      </c>
      <c r="C563" s="1">
        <v>1.071</v>
      </c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</row>
    <row r="564" spans="1:19">
      <c r="A564" s="1">
        <v>2454774.7034300002</v>
      </c>
      <c r="B564" s="1" t="s">
        <v>1349</v>
      </c>
      <c r="C564" s="1">
        <v>0.98</v>
      </c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</row>
    <row r="565" spans="1:19">
      <c r="A565" s="1">
        <v>2454777.5587399998</v>
      </c>
      <c r="B565" s="1" t="s">
        <v>1350</v>
      </c>
      <c r="C565" s="1">
        <v>1.1279999999999999</v>
      </c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</row>
    <row r="566" spans="1:19">
      <c r="A566" s="1">
        <v>2454777.5883800001</v>
      </c>
      <c r="B566" s="1" t="s">
        <v>1350</v>
      </c>
      <c r="C566" s="1">
        <v>1.0169999999999999</v>
      </c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</row>
    <row r="567" spans="1:19">
      <c r="A567" s="1">
        <v>2454777.6180099999</v>
      </c>
      <c r="B567" s="1" t="s">
        <v>1350</v>
      </c>
      <c r="C567" s="1">
        <v>1.028</v>
      </c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</row>
    <row r="568" spans="1:19">
      <c r="A568" s="1">
        <v>2454777.6476400001</v>
      </c>
      <c r="B568" s="1" t="s">
        <v>1350</v>
      </c>
      <c r="C568" s="1">
        <v>1.014</v>
      </c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</row>
    <row r="569" spans="1:19">
      <c r="A569" s="1">
        <v>2454777.6772699999</v>
      </c>
      <c r="B569" s="1" t="s">
        <v>1350</v>
      </c>
      <c r="C569" s="1">
        <v>1.016</v>
      </c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</row>
    <row r="570" spans="1:19">
      <c r="A570" s="1">
        <v>2454777.7069000001</v>
      </c>
      <c r="B570" s="1" t="s">
        <v>1350</v>
      </c>
      <c r="C570" s="1">
        <v>1.024</v>
      </c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</row>
    <row r="571" spans="1:19">
      <c r="A571" s="1">
        <v>2454778.5563500002</v>
      </c>
      <c r="B571" s="1" t="s">
        <v>1351</v>
      </c>
      <c r="C571" s="1">
        <v>1.127</v>
      </c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</row>
    <row r="572" spans="1:19">
      <c r="A572" s="1">
        <v>2454778.58598</v>
      </c>
      <c r="B572" s="1" t="s">
        <v>1351</v>
      </c>
      <c r="C572" s="1">
        <v>1.1519999999999999</v>
      </c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</row>
    <row r="573" spans="1:19">
      <c r="A573" s="1">
        <v>2454778.6156100002</v>
      </c>
      <c r="B573" s="1" t="s">
        <v>1351</v>
      </c>
      <c r="C573" s="1">
        <v>1.0580000000000001</v>
      </c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</row>
    <row r="574" spans="1:19">
      <c r="A574" s="1">
        <v>2454778.64524</v>
      </c>
      <c r="B574" s="1" t="s">
        <v>1351</v>
      </c>
      <c r="C574" s="1">
        <v>1.077</v>
      </c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</row>
    <row r="575" spans="1:19">
      <c r="A575" s="1">
        <v>2454778.6748700002</v>
      </c>
      <c r="B575" s="1" t="s">
        <v>1351</v>
      </c>
      <c r="C575" s="1">
        <v>0.997</v>
      </c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</row>
    <row r="576" spans="1:19">
      <c r="A576" s="1">
        <v>2454778.7045</v>
      </c>
      <c r="B576" s="1" t="s">
        <v>1351</v>
      </c>
      <c r="C576" s="1">
        <v>1.01</v>
      </c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</row>
    <row r="577" spans="1:19">
      <c r="A577" s="1">
        <v>2454779.5552699999</v>
      </c>
      <c r="B577" s="1" t="s">
        <v>1352</v>
      </c>
      <c r="C577" s="1">
        <v>1.0229999999999999</v>
      </c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</row>
    <row r="578" spans="1:19">
      <c r="A578" s="1">
        <v>2454779.5849100002</v>
      </c>
      <c r="B578" s="1" t="s">
        <v>1352</v>
      </c>
      <c r="C578" s="1">
        <v>1.0720000000000001</v>
      </c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</row>
    <row r="579" spans="1:19">
      <c r="A579" s="1">
        <v>2454779.61454</v>
      </c>
      <c r="B579" s="1" t="s">
        <v>1352</v>
      </c>
      <c r="C579" s="1">
        <v>1.0069999999999999</v>
      </c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</row>
    <row r="580" spans="1:19">
      <c r="A580" s="1">
        <v>2454779.6441700002</v>
      </c>
      <c r="B580" s="1" t="s">
        <v>1352</v>
      </c>
      <c r="C580" s="1">
        <v>1.002</v>
      </c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</row>
    <row r="581" spans="1:19">
      <c r="A581" s="1">
        <v>2454779.6738</v>
      </c>
      <c r="B581" s="1" t="s">
        <v>1352</v>
      </c>
      <c r="C581" s="1">
        <v>0.997</v>
      </c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</row>
    <row r="582" spans="1:19">
      <c r="A582" s="1">
        <v>2454779.7034300002</v>
      </c>
      <c r="B582" s="1" t="s">
        <v>1352</v>
      </c>
      <c r="C582" s="1">
        <v>1.05</v>
      </c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</row>
    <row r="583" spans="1:19">
      <c r="A583" s="1">
        <v>2454781.5638000001</v>
      </c>
      <c r="B583" s="1" t="s">
        <v>1353</v>
      </c>
      <c r="C583" s="1">
        <v>1.0149999999999999</v>
      </c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</row>
    <row r="584" spans="1:19">
      <c r="A584" s="1">
        <v>2454781.59344</v>
      </c>
      <c r="B584" s="1" t="s">
        <v>1353</v>
      </c>
      <c r="C584" s="1">
        <v>1.044</v>
      </c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</row>
    <row r="585" spans="1:19">
      <c r="A585" s="1">
        <v>2454781.6230700002</v>
      </c>
      <c r="B585" s="1" t="s">
        <v>1353</v>
      </c>
      <c r="C585" s="1">
        <v>1.03</v>
      </c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</row>
    <row r="586" spans="1:19">
      <c r="A586" s="1">
        <v>2454781.6527</v>
      </c>
      <c r="B586" s="1" t="s">
        <v>1353</v>
      </c>
      <c r="C586" s="1">
        <v>0.97799999999999998</v>
      </c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</row>
    <row r="587" spans="1:19">
      <c r="A587" s="1">
        <v>2454781.71196</v>
      </c>
      <c r="B587" s="1" t="s">
        <v>1353</v>
      </c>
      <c r="C587" s="1">
        <v>0.98599999999999999</v>
      </c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</row>
    <row r="588" spans="1:19">
      <c r="A588" s="1">
        <v>2454782.5518</v>
      </c>
      <c r="B588" s="1" t="s">
        <v>1354</v>
      </c>
      <c r="C588" s="1">
        <v>1.034</v>
      </c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</row>
    <row r="589" spans="1:19">
      <c r="A589" s="1">
        <v>2454782.5814299998</v>
      </c>
      <c r="B589" s="1" t="s">
        <v>1354</v>
      </c>
      <c r="C589" s="1">
        <v>0.98</v>
      </c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</row>
    <row r="590" spans="1:19">
      <c r="A590" s="1">
        <v>2454782.61106</v>
      </c>
      <c r="B590" s="1" t="s">
        <v>1354</v>
      </c>
      <c r="C590" s="1">
        <v>1.1259999999999999</v>
      </c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</row>
    <row r="591" spans="1:19">
      <c r="A591" s="1">
        <v>2454782.6406899998</v>
      </c>
      <c r="B591" s="1" t="s">
        <v>1354</v>
      </c>
      <c r="C591" s="1">
        <v>1.0660000000000001</v>
      </c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</row>
    <row r="592" spans="1:19">
      <c r="A592" s="1">
        <v>2454782.67032</v>
      </c>
      <c r="B592" s="1" t="s">
        <v>1354</v>
      </c>
      <c r="C592" s="1">
        <v>1.0009999999999999</v>
      </c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</row>
    <row r="593" spans="1:19">
      <c r="A593" s="1">
        <v>2454782.6999499998</v>
      </c>
      <c r="B593" s="1" t="s">
        <v>1354</v>
      </c>
      <c r="C593" s="1">
        <v>1.0409999999999999</v>
      </c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</row>
    <row r="594" spans="1:19">
      <c r="A594" s="1">
        <v>2454782.72958</v>
      </c>
      <c r="B594" s="1" t="s">
        <v>1354</v>
      </c>
      <c r="C594" s="1">
        <v>1.03</v>
      </c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</row>
    <row r="595" spans="1:19">
      <c r="A595" s="1">
        <v>2454783.55614</v>
      </c>
      <c r="B595" s="1" t="s">
        <v>1355</v>
      </c>
      <c r="C595" s="1">
        <v>1.022</v>
      </c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</row>
    <row r="596" spans="1:19">
      <c r="A596" s="1">
        <v>2454783.5857899999</v>
      </c>
      <c r="B596" s="1" t="s">
        <v>1355</v>
      </c>
      <c r="C596" s="1">
        <v>1.0389999999999999</v>
      </c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</row>
    <row r="597" spans="1:19">
      <c r="A597" s="1">
        <v>2454783.6154200002</v>
      </c>
      <c r="B597" s="1" t="s">
        <v>1355</v>
      </c>
      <c r="C597" s="1">
        <v>1.028</v>
      </c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</row>
    <row r="598" spans="1:19">
      <c r="A598" s="1">
        <v>2454783.6450499999</v>
      </c>
      <c r="B598" s="1" t="s">
        <v>1355</v>
      </c>
      <c r="C598" s="1">
        <v>1.099</v>
      </c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</row>
    <row r="599" spans="1:19">
      <c r="A599" s="1">
        <v>2454783.6746800002</v>
      </c>
      <c r="B599" s="1" t="s">
        <v>1355</v>
      </c>
      <c r="C599" s="1">
        <v>0.98599999999999999</v>
      </c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</row>
    <row r="600" spans="1:19">
      <c r="A600" s="1">
        <v>2454783.7043099999</v>
      </c>
      <c r="B600" s="1" t="s">
        <v>1355</v>
      </c>
      <c r="C600" s="1">
        <v>1.0209999999999999</v>
      </c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</row>
    <row r="601" spans="1:19">
      <c r="A601" s="1">
        <v>2454784.5815699999</v>
      </c>
      <c r="B601" s="1" t="s">
        <v>1356</v>
      </c>
      <c r="C601" s="1">
        <v>1.0209999999999999</v>
      </c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</row>
    <row r="602" spans="1:19">
      <c r="A602" s="1">
        <v>2454784.6112099998</v>
      </c>
      <c r="B602" s="1" t="s">
        <v>1356</v>
      </c>
      <c r="C602" s="1">
        <v>0.998</v>
      </c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</row>
    <row r="603" spans="1:19">
      <c r="A603" s="1">
        <v>2454784.64084</v>
      </c>
      <c r="B603" s="1" t="s">
        <v>1356</v>
      </c>
      <c r="C603" s="1">
        <v>1.119</v>
      </c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</row>
    <row r="604" spans="1:19">
      <c r="A604" s="1">
        <v>2454784.6704699998</v>
      </c>
      <c r="B604" s="1" t="s">
        <v>1356</v>
      </c>
      <c r="C604" s="1">
        <v>1.002</v>
      </c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</row>
    <row r="605" spans="1:19">
      <c r="A605" s="1">
        <v>2454784.7001</v>
      </c>
      <c r="B605" s="1" t="s">
        <v>1356</v>
      </c>
      <c r="C605" s="1">
        <v>0.97499999999999998</v>
      </c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</row>
    <row r="606" spans="1:19">
      <c r="A606" s="1">
        <v>2454785.5600200002</v>
      </c>
      <c r="B606" s="1" t="s">
        <v>1357</v>
      </c>
      <c r="C606" s="1">
        <v>1.024</v>
      </c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</row>
    <row r="607" spans="1:19">
      <c r="A607" s="1">
        <v>2454785.58965</v>
      </c>
      <c r="B607" s="1" t="s">
        <v>1357</v>
      </c>
      <c r="C607" s="1">
        <v>0.98399999999999999</v>
      </c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</row>
    <row r="608" spans="1:19">
      <c r="A608" s="1">
        <v>2454785.6192800002</v>
      </c>
      <c r="B608" s="1" t="s">
        <v>1357</v>
      </c>
      <c r="C608" s="1">
        <v>1.0109999999999999</v>
      </c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</row>
    <row r="609" spans="1:19">
      <c r="A609" s="1">
        <v>2454785.64891</v>
      </c>
      <c r="B609" s="1" t="s">
        <v>1357</v>
      </c>
      <c r="C609" s="1">
        <v>1.016</v>
      </c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</row>
    <row r="610" spans="1:19">
      <c r="A610" s="1">
        <v>2454785.6785400002</v>
      </c>
      <c r="B610" s="1" t="s">
        <v>1357</v>
      </c>
      <c r="C610" s="1">
        <v>1.008</v>
      </c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</row>
    <row r="611" spans="1:19">
      <c r="A611" s="1">
        <v>2454785.70817</v>
      </c>
      <c r="B611" s="1" t="s">
        <v>1357</v>
      </c>
      <c r="C611" s="1">
        <v>0.99</v>
      </c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</row>
    <row r="612" spans="1:19">
      <c r="A612" s="1">
        <v>2454786.5629599998</v>
      </c>
      <c r="B612" s="1" t="s">
        <v>1358</v>
      </c>
      <c r="C612" s="1">
        <v>1.0309999999999999</v>
      </c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</row>
    <row r="613" spans="1:19">
      <c r="A613" s="1">
        <v>2454786.5926000001</v>
      </c>
      <c r="B613" s="1" t="s">
        <v>1358</v>
      </c>
      <c r="C613" s="1">
        <v>1.163</v>
      </c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</row>
    <row r="614" spans="1:19">
      <c r="A614" s="1">
        <v>2454786.6222299999</v>
      </c>
      <c r="B614" s="1" t="s">
        <v>1358</v>
      </c>
      <c r="C614" s="1">
        <v>1.0189999999999999</v>
      </c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</row>
    <row r="615" spans="1:19">
      <c r="A615" s="1">
        <v>2454786.6518600001</v>
      </c>
      <c r="B615" s="1" t="s">
        <v>1358</v>
      </c>
      <c r="C615" s="1">
        <v>1.0229999999999999</v>
      </c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</row>
    <row r="616" spans="1:19">
      <c r="A616" s="1">
        <v>2454786.7111200001</v>
      </c>
      <c r="B616" s="1" t="s">
        <v>1358</v>
      </c>
      <c r="C616" s="1">
        <v>0.97499999999999998</v>
      </c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</row>
    <row r="617" spans="1:19">
      <c r="A617" s="1">
        <v>2454787.5518100001</v>
      </c>
      <c r="B617" s="1" t="s">
        <v>1359</v>
      </c>
      <c r="C617" s="1">
        <v>1.016</v>
      </c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</row>
    <row r="618" spans="1:19">
      <c r="A618" s="1">
        <v>2454787.5814499999</v>
      </c>
      <c r="B618" s="1" t="s">
        <v>1359</v>
      </c>
      <c r="C618" s="1">
        <v>1.123</v>
      </c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</row>
    <row r="619" spans="1:19">
      <c r="A619" s="1">
        <v>2454787.6110800002</v>
      </c>
      <c r="B619" s="1" t="s">
        <v>1359</v>
      </c>
      <c r="C619" s="1">
        <v>0.99199999999999999</v>
      </c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</row>
    <row r="620" spans="1:19">
      <c r="A620" s="1">
        <v>2454787.6407099999</v>
      </c>
      <c r="B620" s="1" t="s">
        <v>1359</v>
      </c>
      <c r="C620" s="1">
        <v>1.135</v>
      </c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</row>
    <row r="621" spans="1:19">
      <c r="A621" s="1">
        <v>2454787.6703400002</v>
      </c>
      <c r="B621" s="1" t="s">
        <v>1359</v>
      </c>
      <c r="C621" s="1">
        <v>1.0629999999999999</v>
      </c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</row>
    <row r="622" spans="1:19">
      <c r="A622" s="1">
        <v>2454787.6999599999</v>
      </c>
      <c r="B622" s="1" t="s">
        <v>1359</v>
      </c>
      <c r="C622" s="1">
        <v>0.97299999999999998</v>
      </c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</row>
    <row r="623" spans="1:19">
      <c r="A623" s="1">
        <v>2454788.5650499999</v>
      </c>
      <c r="B623" s="1" t="s">
        <v>1671</v>
      </c>
      <c r="C623" s="1">
        <v>1.024</v>
      </c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</row>
    <row r="624" spans="1:19">
      <c r="A624" s="1">
        <v>2454788.5946900002</v>
      </c>
      <c r="B624" s="1" t="s">
        <v>1671</v>
      </c>
      <c r="C624" s="1">
        <v>1.0269999999999999</v>
      </c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</row>
    <row r="625" spans="1:19">
      <c r="A625" s="1">
        <v>2454788.6243199999</v>
      </c>
      <c r="B625" s="1" t="s">
        <v>1671</v>
      </c>
      <c r="C625" s="1">
        <v>1.02</v>
      </c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</row>
    <row r="626" spans="1:19">
      <c r="A626" s="1">
        <v>2454788.6539500002</v>
      </c>
      <c r="B626" s="1" t="s">
        <v>1671</v>
      </c>
      <c r="C626" s="1">
        <v>1.052</v>
      </c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</row>
    <row r="627" spans="1:19">
      <c r="A627" s="1">
        <v>2454788.68358</v>
      </c>
      <c r="B627" s="1" t="s">
        <v>1671</v>
      </c>
      <c r="C627" s="1">
        <v>1.0209999999999999</v>
      </c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</row>
    <row r="628" spans="1:19">
      <c r="A628" s="1">
        <v>2454789.5664599999</v>
      </c>
      <c r="B628" s="1" t="s">
        <v>1360</v>
      </c>
      <c r="C628" s="1">
        <v>1.034</v>
      </c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</row>
    <row r="629" spans="1:19">
      <c r="A629" s="1">
        <v>2454789.5961000002</v>
      </c>
      <c r="B629" s="1" t="s">
        <v>1360</v>
      </c>
      <c r="C629" s="1">
        <v>1.0680000000000001</v>
      </c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</row>
    <row r="630" spans="1:19">
      <c r="A630" s="1">
        <v>2454789.62573</v>
      </c>
      <c r="B630" s="1" t="s">
        <v>1360</v>
      </c>
      <c r="C630" s="1">
        <v>1.0209999999999999</v>
      </c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</row>
    <row r="631" spans="1:19">
      <c r="A631" s="1">
        <v>2454789.6553600002</v>
      </c>
      <c r="B631" s="1" t="s">
        <v>1360</v>
      </c>
      <c r="C631" s="1">
        <v>1.0029999999999999</v>
      </c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</row>
    <row r="632" spans="1:19">
      <c r="A632" s="1">
        <v>2454789.68499</v>
      </c>
      <c r="B632" s="1" t="s">
        <v>1360</v>
      </c>
      <c r="C632" s="1">
        <v>1.028</v>
      </c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</row>
    <row r="633" spans="1:19">
      <c r="A633" s="1">
        <v>2454790.5594899999</v>
      </c>
      <c r="B633" s="1" t="s">
        <v>1361</v>
      </c>
      <c r="C633" s="1">
        <v>1.04</v>
      </c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</row>
    <row r="634" spans="1:19">
      <c r="A634" s="1">
        <v>2454790.58873</v>
      </c>
      <c r="B634" s="1" t="s">
        <v>1361</v>
      </c>
      <c r="C634" s="1">
        <v>0.78700000000000003</v>
      </c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</row>
    <row r="635" spans="1:19">
      <c r="A635" s="1">
        <v>2454790.6187499999</v>
      </c>
      <c r="B635" s="1" t="s">
        <v>1361</v>
      </c>
      <c r="C635" s="1">
        <v>1.022</v>
      </c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</row>
    <row r="636" spans="1:19">
      <c r="A636" s="1">
        <v>2454790.6483800001</v>
      </c>
      <c r="B636" s="1" t="s">
        <v>1361</v>
      </c>
      <c r="C636" s="1">
        <v>1.0089999999999999</v>
      </c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</row>
    <row r="637" spans="1:19">
      <c r="A637" s="1">
        <v>2454790.6780099999</v>
      </c>
      <c r="B637" s="1" t="s">
        <v>1361</v>
      </c>
      <c r="C637" s="1">
        <v>1.0129999999999999</v>
      </c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</row>
    <row r="638" spans="1:19">
      <c r="A638" s="1">
        <v>2454790.7076400002</v>
      </c>
      <c r="B638" s="1" t="s">
        <v>1361</v>
      </c>
      <c r="C638" s="1">
        <v>0.95899999999999996</v>
      </c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</row>
    <row r="639" spans="1:19">
      <c r="A639" s="1">
        <v>2454791.5578700001</v>
      </c>
      <c r="B639" s="1" t="s">
        <v>1068</v>
      </c>
      <c r="C639" s="1">
        <v>0.998</v>
      </c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</row>
    <row r="640" spans="1:19">
      <c r="A640" s="1">
        <v>2454791.5874999999</v>
      </c>
      <c r="B640" s="1" t="s">
        <v>1068</v>
      </c>
      <c r="C640" s="1">
        <v>1.006</v>
      </c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</row>
    <row r="641" spans="1:19">
      <c r="A641" s="1">
        <v>2454791.6171300001</v>
      </c>
      <c r="B641" s="1" t="s">
        <v>1068</v>
      </c>
      <c r="C641" s="1">
        <v>1</v>
      </c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</row>
    <row r="642" spans="1:19">
      <c r="A642" s="1">
        <v>2454791.6467599999</v>
      </c>
      <c r="B642" s="1" t="s">
        <v>1068</v>
      </c>
      <c r="C642" s="1">
        <v>1.0009999999999999</v>
      </c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</row>
    <row r="643" spans="1:19">
      <c r="A643" s="1">
        <v>2454791.6763900002</v>
      </c>
      <c r="B643" s="1" t="s">
        <v>1068</v>
      </c>
      <c r="C643" s="1">
        <v>1.0269999999999999</v>
      </c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</row>
    <row r="644" spans="1:19">
      <c r="A644" s="1">
        <v>2454791.7060199999</v>
      </c>
      <c r="B644" s="1" t="s">
        <v>1068</v>
      </c>
      <c r="C644" s="1">
        <v>0.90500000000000003</v>
      </c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</row>
    <row r="645" spans="1:19">
      <c r="A645" s="1">
        <v>2454792.5524499998</v>
      </c>
      <c r="B645" s="1" t="s">
        <v>1672</v>
      </c>
      <c r="C645" s="1">
        <v>0.98799999999999999</v>
      </c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</row>
    <row r="646" spans="1:19">
      <c r="A646" s="1">
        <v>2454792.5820800001</v>
      </c>
      <c r="B646" s="1" t="s">
        <v>1672</v>
      </c>
      <c r="C646" s="1">
        <v>0.99399999999999999</v>
      </c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</row>
    <row r="647" spans="1:19">
      <c r="A647" s="1">
        <v>2454792.6117099999</v>
      </c>
      <c r="B647" s="1" t="s">
        <v>1672</v>
      </c>
      <c r="C647" s="1">
        <v>1.0209999999999999</v>
      </c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</row>
    <row r="648" spans="1:19">
      <c r="A648" s="1">
        <v>2454792.6413400001</v>
      </c>
      <c r="B648" s="1" t="s">
        <v>1672</v>
      </c>
      <c r="C648" s="1">
        <v>0.999</v>
      </c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</row>
    <row r="649" spans="1:19">
      <c r="A649" s="1">
        <v>2454792.6709699999</v>
      </c>
      <c r="B649" s="1" t="s">
        <v>1672</v>
      </c>
      <c r="C649" s="1">
        <v>1.0009999999999999</v>
      </c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</row>
    <row r="650" spans="1:19">
      <c r="A650" s="1">
        <v>2454793.55694</v>
      </c>
      <c r="B650" s="1" t="s">
        <v>1362</v>
      </c>
      <c r="C650" s="1">
        <v>1.0089999999999999</v>
      </c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</row>
    <row r="651" spans="1:19">
      <c r="A651" s="1">
        <v>2454793.5865699998</v>
      </c>
      <c r="B651" s="1" t="s">
        <v>1362</v>
      </c>
      <c r="C651" s="1">
        <v>1.028</v>
      </c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</row>
    <row r="652" spans="1:19">
      <c r="A652" s="1">
        <v>2454793.6162</v>
      </c>
      <c r="B652" s="1" t="s">
        <v>1362</v>
      </c>
      <c r="C652" s="1">
        <v>1.006</v>
      </c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</row>
    <row r="653" spans="1:19">
      <c r="A653" s="1">
        <v>2454793.6458299998</v>
      </c>
      <c r="B653" s="1" t="s">
        <v>1362</v>
      </c>
      <c r="C653" s="1">
        <v>0.98599999999999999</v>
      </c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</row>
    <row r="654" spans="1:19">
      <c r="A654" s="1">
        <v>2454793.6754600001</v>
      </c>
      <c r="B654" s="1" t="s">
        <v>1362</v>
      </c>
      <c r="C654" s="1">
        <v>0.98799999999999999</v>
      </c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</row>
    <row r="655" spans="1:19">
      <c r="A655" s="1">
        <v>2454794.5812300001</v>
      </c>
      <c r="B655" s="1" t="s">
        <v>1363</v>
      </c>
      <c r="C655" s="1">
        <v>1.0129999999999999</v>
      </c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</row>
    <row r="656" spans="1:19">
      <c r="A656" s="1">
        <v>2454794.61081</v>
      </c>
      <c r="B656" s="1" t="s">
        <v>1363</v>
      </c>
      <c r="C656" s="1">
        <v>1.034</v>
      </c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</row>
    <row r="657" spans="1:19">
      <c r="A657" s="1">
        <v>2454799.5553299999</v>
      </c>
      <c r="B657" s="1" t="s">
        <v>1365</v>
      </c>
      <c r="C657" s="1">
        <v>1.0860000000000001</v>
      </c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</row>
    <row r="658" spans="1:19">
      <c r="A658" s="1">
        <v>2454799.5849700002</v>
      </c>
      <c r="B658" s="1" t="s">
        <v>1365</v>
      </c>
      <c r="C658" s="1">
        <v>1.004</v>
      </c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</row>
    <row r="659" spans="1:19">
      <c r="A659" s="1">
        <v>2454800.4635999999</v>
      </c>
      <c r="B659" s="1" t="s">
        <v>1365</v>
      </c>
      <c r="C659" s="1">
        <v>0.7</v>
      </c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</row>
    <row r="660" spans="1:19">
      <c r="A660" s="1">
        <v>2454800.5639200001</v>
      </c>
      <c r="B660" s="1" t="s">
        <v>1366</v>
      </c>
      <c r="C660" s="1">
        <v>1.0349999999999999</v>
      </c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</row>
    <row r="661" spans="1:19">
      <c r="A661" s="1">
        <v>2454800.5935499999</v>
      </c>
      <c r="B661" s="1" t="s">
        <v>1366</v>
      </c>
      <c r="C661" s="1">
        <v>0.97499999999999998</v>
      </c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</row>
    <row r="662" spans="1:19">
      <c r="A662" s="1">
        <v>2454800.6231800001</v>
      </c>
      <c r="B662" s="1" t="s">
        <v>1366</v>
      </c>
      <c r="C662" s="1">
        <v>0.99099999999999999</v>
      </c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</row>
    <row r="663" spans="1:19">
      <c r="A663" s="1">
        <v>2454800.6528099999</v>
      </c>
      <c r="B663" s="1" t="s">
        <v>1366</v>
      </c>
      <c r="C663" s="1">
        <v>0.97399999999999998</v>
      </c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</row>
    <row r="664" spans="1:19">
      <c r="A664" s="1">
        <v>2454800.6824400001</v>
      </c>
      <c r="B664" s="1" t="s">
        <v>1366</v>
      </c>
      <c r="C664" s="1">
        <v>1.0580000000000001</v>
      </c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</row>
    <row r="665" spans="1:19">
      <c r="A665" s="1">
        <v>2454801.55534</v>
      </c>
      <c r="B665" s="1" t="s">
        <v>1367</v>
      </c>
      <c r="C665" s="1">
        <v>1.032</v>
      </c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</row>
    <row r="666" spans="1:19">
      <c r="A666" s="1">
        <v>2454801.5849799998</v>
      </c>
      <c r="B666" s="1" t="s">
        <v>1367</v>
      </c>
      <c r="C666" s="1">
        <v>1.0389999999999999</v>
      </c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</row>
    <row r="667" spans="1:19">
      <c r="A667" s="1">
        <v>2454801.61461</v>
      </c>
      <c r="B667" s="1" t="s">
        <v>1367</v>
      </c>
      <c r="C667" s="1">
        <v>1.034</v>
      </c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</row>
    <row r="668" spans="1:19">
      <c r="A668" s="1">
        <v>2454801.6442399998</v>
      </c>
      <c r="B668" s="1" t="s">
        <v>1367</v>
      </c>
      <c r="C668" s="1">
        <v>1.044</v>
      </c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</row>
    <row r="669" spans="1:19">
      <c r="A669" s="1">
        <v>2454801.67386</v>
      </c>
      <c r="B669" s="1" t="s">
        <v>1367</v>
      </c>
      <c r="C669" s="1">
        <v>1.0640000000000001</v>
      </c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</row>
    <row r="670" spans="1:19">
      <c r="A670" s="1">
        <v>2454802.5539000002</v>
      </c>
      <c r="B670" s="1" t="s">
        <v>1368</v>
      </c>
      <c r="C670" s="1">
        <v>1.077</v>
      </c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</row>
    <row r="671" spans="1:19">
      <c r="A671" s="1">
        <v>2454802.5835299999</v>
      </c>
      <c r="B671" s="1" t="s">
        <v>1368</v>
      </c>
      <c r="C671" s="1">
        <v>1.0229999999999999</v>
      </c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</row>
    <row r="672" spans="1:19">
      <c r="A672" s="1">
        <v>2454802.6131600002</v>
      </c>
      <c r="B672" s="1" t="s">
        <v>1368</v>
      </c>
      <c r="C672" s="1">
        <v>0.996</v>
      </c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</row>
    <row r="673" spans="1:19">
      <c r="A673" s="1">
        <v>2454802.64279</v>
      </c>
      <c r="B673" s="1" t="s">
        <v>1368</v>
      </c>
      <c r="C673" s="1">
        <v>0.99299999999999999</v>
      </c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</row>
    <row r="674" spans="1:19">
      <c r="A674" s="1">
        <v>2454802.6724200002</v>
      </c>
      <c r="B674" s="1" t="s">
        <v>1368</v>
      </c>
      <c r="C674" s="1">
        <v>0.98899999999999999</v>
      </c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</row>
    <row r="675" spans="1:19">
      <c r="A675" s="1">
        <v>2454804.5554499999</v>
      </c>
      <c r="B675" s="1" t="s">
        <v>1369</v>
      </c>
      <c r="C675" s="1">
        <v>0.99</v>
      </c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</row>
    <row r="676" spans="1:19">
      <c r="A676" s="1">
        <v>2454804.5850900002</v>
      </c>
      <c r="B676" s="1" t="s">
        <v>1369</v>
      </c>
      <c r="C676" s="1">
        <v>1.0269999999999999</v>
      </c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</row>
    <row r="677" spans="1:19">
      <c r="A677" s="1">
        <v>2454804.61472</v>
      </c>
      <c r="B677" s="1" t="s">
        <v>1369</v>
      </c>
      <c r="C677" s="1">
        <v>1.026</v>
      </c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</row>
    <row r="678" spans="1:19">
      <c r="A678" s="1">
        <v>2454804.6443500002</v>
      </c>
      <c r="B678" s="1" t="s">
        <v>1369</v>
      </c>
      <c r="C678" s="1">
        <v>1.0089999999999999</v>
      </c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</row>
    <row r="679" spans="1:19">
      <c r="A679" s="1">
        <v>2454804.67398</v>
      </c>
      <c r="B679" s="1" t="s">
        <v>1369</v>
      </c>
      <c r="C679" s="1">
        <v>1.028</v>
      </c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</row>
    <row r="680" spans="1:19">
      <c r="A680" s="1">
        <v>2454806.5558699998</v>
      </c>
      <c r="B680" s="1" t="s">
        <v>1370</v>
      </c>
      <c r="C680" s="1">
        <v>1.0309999999999999</v>
      </c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</row>
    <row r="681" spans="1:19">
      <c r="A681" s="1">
        <v>2454806.5855</v>
      </c>
      <c r="B681" s="1" t="s">
        <v>1370</v>
      </c>
      <c r="C681" s="1">
        <v>1.0629999999999999</v>
      </c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</row>
    <row r="682" spans="1:19">
      <c r="A682" s="1">
        <v>2454806.6151299998</v>
      </c>
      <c r="B682" s="1" t="s">
        <v>1370</v>
      </c>
      <c r="C682" s="1">
        <v>1.01</v>
      </c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</row>
    <row r="683" spans="1:19">
      <c r="A683" s="1">
        <v>2454806.6447600001</v>
      </c>
      <c r="B683" s="1" t="s">
        <v>1370</v>
      </c>
      <c r="C683" s="1">
        <v>0.97799999999999998</v>
      </c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</row>
    <row r="684" spans="1:19">
      <c r="A684" s="1">
        <v>2454807.5729899998</v>
      </c>
      <c r="B684" s="1" t="s">
        <v>1371</v>
      </c>
      <c r="C684" s="1">
        <v>1.0049999999999999</v>
      </c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</row>
    <row r="685" spans="1:19">
      <c r="A685" s="1">
        <v>2454807.6026300001</v>
      </c>
      <c r="B685" s="1" t="s">
        <v>1371</v>
      </c>
      <c r="C685" s="1">
        <v>1.0109999999999999</v>
      </c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</row>
    <row r="686" spans="1:19">
      <c r="A686" s="1">
        <v>2454807.6322599999</v>
      </c>
      <c r="B686" s="1" t="s">
        <v>1371</v>
      </c>
      <c r="C686" s="1">
        <v>0.99399999999999999</v>
      </c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</row>
    <row r="687" spans="1:19">
      <c r="A687" s="1">
        <v>2454807.66188</v>
      </c>
      <c r="B687" s="1" t="s">
        <v>1371</v>
      </c>
      <c r="C687" s="1">
        <v>0.995</v>
      </c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</row>
    <row r="688" spans="1:19">
      <c r="A688" s="1">
        <v>2454810.55694</v>
      </c>
      <c r="B688" s="1" t="s">
        <v>1373</v>
      </c>
      <c r="C688" s="1">
        <v>1.026</v>
      </c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</row>
    <row r="689" spans="1:19">
      <c r="A689" s="1">
        <v>2454810.5865699998</v>
      </c>
      <c r="B689" s="1" t="s">
        <v>1373</v>
      </c>
      <c r="C689" s="1">
        <v>1.008</v>
      </c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</row>
    <row r="690" spans="1:19">
      <c r="A690" s="1">
        <v>2454810.6162</v>
      </c>
      <c r="B690" s="1" t="s">
        <v>1373</v>
      </c>
      <c r="C690" s="1">
        <v>0.98099999999999998</v>
      </c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</row>
    <row r="691" spans="1:19">
      <c r="A691" s="1">
        <v>2454811.5575600001</v>
      </c>
      <c r="B691" s="1" t="s">
        <v>1374</v>
      </c>
      <c r="C691" s="1">
        <v>1.0169999999999999</v>
      </c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</row>
    <row r="692" spans="1:19">
      <c r="A692" s="1">
        <v>2454811.5872</v>
      </c>
      <c r="B692" s="1" t="s">
        <v>1374</v>
      </c>
      <c r="C692" s="1">
        <v>1.036</v>
      </c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</row>
    <row r="693" spans="1:19">
      <c r="A693" s="1">
        <v>2454811.6168300002</v>
      </c>
      <c r="B693" s="1" t="s">
        <v>1374</v>
      </c>
      <c r="C693" s="1">
        <v>1.01</v>
      </c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</row>
    <row r="694" spans="1:19">
      <c r="A694" s="1">
        <v>2454811.64646</v>
      </c>
      <c r="B694" s="1" t="s">
        <v>1374</v>
      </c>
      <c r="C694" s="1">
        <v>1.016</v>
      </c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</row>
    <row r="695" spans="1:19">
      <c r="A695" s="1">
        <v>2454812.5592299998</v>
      </c>
      <c r="B695" s="1" t="s">
        <v>1375</v>
      </c>
      <c r="C695" s="1">
        <v>1.0049999999999999</v>
      </c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</row>
    <row r="696" spans="1:19">
      <c r="A696" s="1">
        <v>2454812.5888700001</v>
      </c>
      <c r="B696" s="1" t="s">
        <v>1375</v>
      </c>
      <c r="C696" s="1">
        <v>1.0129999999999999</v>
      </c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</row>
    <row r="697" spans="1:19">
      <c r="A697" s="1">
        <v>2454812.6184899998</v>
      </c>
      <c r="B697" s="1" t="s">
        <v>1375</v>
      </c>
      <c r="C697" s="1">
        <v>1.0029999999999999</v>
      </c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</row>
    <row r="698" spans="1:19">
      <c r="A698" s="1">
        <v>2454812.64812</v>
      </c>
      <c r="B698" s="1" t="s">
        <v>1375</v>
      </c>
      <c r="C698" s="1">
        <v>0.95799999999999996</v>
      </c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</row>
    <row r="699" spans="1:19">
      <c r="A699" s="1">
        <v>2454821.5755699999</v>
      </c>
      <c r="B699" s="1" t="s">
        <v>1377</v>
      </c>
      <c r="C699" s="1">
        <v>0.999</v>
      </c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</row>
    <row r="700" spans="1:19">
      <c r="A700" s="1">
        <v>2454822.0716300001</v>
      </c>
      <c r="B700" s="1" t="s">
        <v>1377</v>
      </c>
      <c r="C700" s="1">
        <v>1.0660000000000001</v>
      </c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</row>
    <row r="701" spans="1:19">
      <c r="A701" s="1">
        <v>2454822.5677100001</v>
      </c>
      <c r="B701" s="1" t="s">
        <v>1070</v>
      </c>
      <c r="C701" s="1">
        <v>1.0189999999999999</v>
      </c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</row>
    <row r="702" spans="1:19">
      <c r="A702" s="1">
        <v>2454822.5973399999</v>
      </c>
      <c r="B702" s="1" t="s">
        <v>1070</v>
      </c>
      <c r="C702" s="1">
        <v>1.0609999999999999</v>
      </c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</row>
    <row r="703" spans="1:19">
      <c r="A703" s="1">
        <v>2454822.6269700001</v>
      </c>
      <c r="B703" s="1" t="s">
        <v>1070</v>
      </c>
      <c r="C703" s="1">
        <v>0.97299999999999998</v>
      </c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</row>
    <row r="704" spans="1:19">
      <c r="A704" s="1">
        <v>2454829.5735599999</v>
      </c>
      <c r="B704" s="1" t="s">
        <v>1378</v>
      </c>
      <c r="C704" s="1">
        <v>0.97199999999999998</v>
      </c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</row>
    <row r="705" spans="1:19">
      <c r="A705" s="1">
        <v>2454829.6031800001</v>
      </c>
      <c r="B705" s="1" t="s">
        <v>1378</v>
      </c>
      <c r="C705" s="1">
        <v>1.0069999999999999</v>
      </c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</row>
    <row r="706" spans="1:19">
      <c r="A706" s="1">
        <v>2455011.6898099999</v>
      </c>
      <c r="B706" s="1" t="s">
        <v>1387</v>
      </c>
      <c r="C706" s="1">
        <v>1.214</v>
      </c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</row>
    <row r="707" spans="1:19">
      <c r="A707" s="1">
        <v>2455011.6919200001</v>
      </c>
      <c r="B707" s="1" t="s">
        <v>1387</v>
      </c>
      <c r="C707" s="1">
        <v>1.1759999999999999</v>
      </c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</row>
    <row r="708" spans="1:19">
      <c r="A708" s="1">
        <v>2455011.6948799998</v>
      </c>
      <c r="B708" s="1" t="s">
        <v>1387</v>
      </c>
      <c r="C708" s="1">
        <v>1.17</v>
      </c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</row>
    <row r="709" spans="1:19">
      <c r="A709" s="1">
        <v>2455019.63803</v>
      </c>
      <c r="B709" s="1" t="s">
        <v>1388</v>
      </c>
      <c r="C709" s="1">
        <v>1.2649999999999999</v>
      </c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</row>
    <row r="710" spans="1:19">
      <c r="A710" s="1">
        <v>2455019.6415800001</v>
      </c>
      <c r="B710" s="1" t="s">
        <v>1388</v>
      </c>
      <c r="C710" s="1">
        <v>1.2809999999999999</v>
      </c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</row>
    <row r="711" spans="1:19">
      <c r="A711" s="1">
        <v>2455023.6248699999</v>
      </c>
      <c r="B711" s="1" t="s">
        <v>1389</v>
      </c>
      <c r="C711" s="1">
        <v>1.083</v>
      </c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</row>
    <row r="712" spans="1:19">
      <c r="A712" s="1">
        <v>2455023.6266600001</v>
      </c>
      <c r="B712" s="1" t="s">
        <v>1389</v>
      </c>
      <c r="C712" s="1">
        <v>1.0760000000000001</v>
      </c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</row>
    <row r="713" spans="1:19">
      <c r="A713" s="1">
        <v>2455023.62843</v>
      </c>
      <c r="B713" s="1" t="s">
        <v>1389</v>
      </c>
      <c r="C713" s="1">
        <v>1.1559999999999999</v>
      </c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</row>
    <row r="714" spans="1:19">
      <c r="A714" s="1">
        <v>2455024.60311</v>
      </c>
      <c r="B714" s="1" t="s">
        <v>1673</v>
      </c>
      <c r="C714" s="1">
        <v>1.28</v>
      </c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</row>
    <row r="715" spans="1:19">
      <c r="A715" s="1">
        <v>2455024.6073699999</v>
      </c>
      <c r="B715" s="1" t="s">
        <v>1673</v>
      </c>
      <c r="C715" s="1">
        <v>1.319</v>
      </c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</row>
    <row r="716" spans="1:19">
      <c r="A716" s="1">
        <v>2455025.6274799998</v>
      </c>
      <c r="B716" s="1" t="s">
        <v>1390</v>
      </c>
      <c r="C716" s="1">
        <v>1.143</v>
      </c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</row>
    <row r="717" spans="1:19">
      <c r="A717" s="1">
        <v>2455025.63197</v>
      </c>
      <c r="B717" s="1" t="s">
        <v>1390</v>
      </c>
      <c r="C717" s="1">
        <v>1.101</v>
      </c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</row>
    <row r="718" spans="1:19">
      <c r="A718" s="1">
        <v>2455025.6364600002</v>
      </c>
      <c r="B718" s="1" t="s">
        <v>1390</v>
      </c>
      <c r="C718" s="1">
        <v>1.1140000000000001</v>
      </c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</row>
    <row r="719" spans="1:19">
      <c r="A719" s="1">
        <v>2455025.6409399998</v>
      </c>
      <c r="B719" s="1" t="s">
        <v>1390</v>
      </c>
      <c r="C719" s="1">
        <v>1.232</v>
      </c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</row>
    <row r="720" spans="1:19">
      <c r="A720" s="1">
        <v>2455026.6037599999</v>
      </c>
      <c r="B720" s="1" t="s">
        <v>1674</v>
      </c>
      <c r="C720" s="1">
        <v>1.2609999999999999</v>
      </c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</row>
    <row r="721" spans="1:19">
      <c r="A721" s="1">
        <v>2455026.6072999998</v>
      </c>
      <c r="B721" s="1" t="s">
        <v>1674</v>
      </c>
      <c r="C721" s="1">
        <v>1.246</v>
      </c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</row>
    <row r="722" spans="1:19">
      <c r="A722" s="1">
        <v>2455028.61399</v>
      </c>
      <c r="B722" s="1" t="s">
        <v>1391</v>
      </c>
      <c r="C722" s="1">
        <v>1.31</v>
      </c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</row>
    <row r="723" spans="1:19">
      <c r="A723" s="1">
        <v>2455032.6446099998</v>
      </c>
      <c r="B723" s="1" t="s">
        <v>1392</v>
      </c>
      <c r="C723" s="1">
        <v>1.335</v>
      </c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</row>
    <row r="724" spans="1:19">
      <c r="A724" s="1">
        <v>2455032.6507000001</v>
      </c>
      <c r="B724" s="1" t="s">
        <v>1392</v>
      </c>
      <c r="C724" s="1">
        <v>1.091</v>
      </c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</row>
    <row r="725" spans="1:19">
      <c r="A725" s="1">
        <v>2455032.6518999999</v>
      </c>
      <c r="B725" s="1" t="s">
        <v>1392</v>
      </c>
      <c r="C725" s="1">
        <v>1.137</v>
      </c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</row>
    <row r="726" spans="1:19">
      <c r="A726" s="1">
        <v>2455032.6530800001</v>
      </c>
      <c r="B726" s="1" t="s">
        <v>1392</v>
      </c>
      <c r="C726" s="1">
        <v>1.0860000000000001</v>
      </c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</row>
    <row r="727" spans="1:19">
      <c r="A727" s="1">
        <v>2455032.65435</v>
      </c>
      <c r="B727" s="1" t="s">
        <v>1392</v>
      </c>
      <c r="C727" s="1">
        <v>1.1399999999999999</v>
      </c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</row>
    <row r="728" spans="1:19">
      <c r="A728" s="1">
        <v>2455032.6555499998</v>
      </c>
      <c r="B728" s="1" t="s">
        <v>1392</v>
      </c>
      <c r="C728" s="1">
        <v>1.149</v>
      </c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</row>
    <row r="729" spans="1:19">
      <c r="A729" s="1">
        <v>2455038.65301</v>
      </c>
      <c r="B729" s="1" t="s">
        <v>1393</v>
      </c>
      <c r="C729" s="1">
        <v>1.18</v>
      </c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</row>
    <row r="730" spans="1:19">
      <c r="A730" s="1">
        <v>2455039.5937399999</v>
      </c>
      <c r="B730" s="1" t="s">
        <v>1675</v>
      </c>
      <c r="C730" s="1">
        <v>1.363</v>
      </c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</row>
    <row r="731" spans="1:19">
      <c r="A731" s="1">
        <v>2455043.6451500002</v>
      </c>
      <c r="B731" s="1" t="s">
        <v>1394</v>
      </c>
      <c r="C731" s="1">
        <v>1.248</v>
      </c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</row>
    <row r="732" spans="1:19">
      <c r="A732" s="1">
        <v>2455043.6490600002</v>
      </c>
      <c r="B732" s="1" t="s">
        <v>1394</v>
      </c>
      <c r="C732" s="1">
        <v>1.2549999999999999</v>
      </c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</row>
    <row r="733" spans="1:19">
      <c r="A733" s="1">
        <v>2455044.6337700002</v>
      </c>
      <c r="B733" s="1" t="s">
        <v>1676</v>
      </c>
      <c r="C733" s="1">
        <v>1.2230000000000001</v>
      </c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</row>
    <row r="734" spans="1:19">
      <c r="A734" s="1">
        <v>2455067.61161</v>
      </c>
      <c r="B734" s="1" t="s">
        <v>1397</v>
      </c>
      <c r="C734" s="1">
        <v>1.3380000000000001</v>
      </c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</row>
    <row r="735" spans="1:19">
      <c r="A735" s="1">
        <v>2455080.6532299998</v>
      </c>
      <c r="B735" s="1" t="s">
        <v>1398</v>
      </c>
      <c r="C735" s="1">
        <v>1.0329999999999999</v>
      </c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</row>
    <row r="736" spans="1:19">
      <c r="A736" s="1">
        <v>2455085.7730800002</v>
      </c>
      <c r="B736" s="1" t="s">
        <v>1677</v>
      </c>
      <c r="C736" s="1">
        <v>1.37</v>
      </c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</row>
    <row r="737" spans="1:19">
      <c r="A737" s="1">
        <v>2455086.6747699999</v>
      </c>
      <c r="B737" s="1" t="s">
        <v>1399</v>
      </c>
      <c r="C737" s="1">
        <v>1.3979999999999999</v>
      </c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</row>
    <row r="738" spans="1:19">
      <c r="A738" s="1">
        <v>2455086.6783799999</v>
      </c>
      <c r="B738" s="1" t="s">
        <v>1399</v>
      </c>
      <c r="C738" s="1">
        <v>1.3959999999999999</v>
      </c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</row>
    <row r="739" spans="1:19">
      <c r="A739" s="1">
        <v>2455086.6812100001</v>
      </c>
      <c r="B739" s="1" t="s">
        <v>1399</v>
      </c>
      <c r="C739" s="1">
        <v>1.3360000000000001</v>
      </c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</row>
    <row r="740" spans="1:19">
      <c r="A740" s="1">
        <v>2455086.6840300001</v>
      </c>
      <c r="B740" s="1" t="s">
        <v>1399</v>
      </c>
      <c r="C740" s="1">
        <v>1.3169999999999999</v>
      </c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</row>
    <row r="741" spans="1:19">
      <c r="A741" s="1">
        <v>2455086.6869000001</v>
      </c>
      <c r="B741" s="1" t="s">
        <v>1399</v>
      </c>
      <c r="C741" s="1">
        <v>1.2589999999999999</v>
      </c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</row>
    <row r="742" spans="1:19">
      <c r="A742" s="1">
        <v>2455086.68976</v>
      </c>
      <c r="B742" s="1" t="s">
        <v>1399</v>
      </c>
      <c r="C742" s="1">
        <v>1.3049999999999999</v>
      </c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</row>
    <row r="743" spans="1:19">
      <c r="A743" s="1">
        <v>2455089.6401999998</v>
      </c>
      <c r="B743" s="1" t="s">
        <v>1400</v>
      </c>
      <c r="C743" s="1">
        <v>1.0389999999999999</v>
      </c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</row>
    <row r="744" spans="1:19">
      <c r="A744" s="1">
        <v>2455094.62573</v>
      </c>
      <c r="B744" s="1" t="s">
        <v>1401</v>
      </c>
      <c r="C744" s="1">
        <v>1.0389999999999999</v>
      </c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</row>
    <row r="745" spans="1:19">
      <c r="A745" s="1">
        <v>2455096.5994500001</v>
      </c>
      <c r="B745" s="1" t="s">
        <v>1402</v>
      </c>
      <c r="C745" s="1">
        <v>1.0089999999999999</v>
      </c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</row>
    <row r="746" spans="1:19">
      <c r="A746" s="1">
        <v>2455096.6155400001</v>
      </c>
      <c r="B746" s="1" t="s">
        <v>1402</v>
      </c>
      <c r="C746" s="1">
        <v>1.2769999999999999</v>
      </c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</row>
    <row r="747" spans="1:19">
      <c r="A747" s="1">
        <v>2455096.6190900002</v>
      </c>
      <c r="B747" s="1" t="s">
        <v>1402</v>
      </c>
      <c r="C747" s="1">
        <v>1.379</v>
      </c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</row>
    <row r="748" spans="1:19">
      <c r="A748" s="1">
        <v>2455096.62188</v>
      </c>
      <c r="B748" s="1" t="s">
        <v>1402</v>
      </c>
      <c r="C748" s="1">
        <v>1.2190000000000001</v>
      </c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</row>
    <row r="749" spans="1:19">
      <c r="A749" s="1">
        <v>2455100.5985900001</v>
      </c>
      <c r="B749" s="1" t="s">
        <v>1403</v>
      </c>
      <c r="C749" s="1">
        <v>1.014</v>
      </c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</row>
    <row r="750" spans="1:19">
      <c r="A750" s="1">
        <v>2455130.5606</v>
      </c>
      <c r="B750" s="1" t="s">
        <v>1405</v>
      </c>
      <c r="C750" s="1">
        <v>1.1120000000000001</v>
      </c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</row>
    <row r="751" spans="1:19">
      <c r="A751" s="1">
        <v>2455392.8462399999</v>
      </c>
      <c r="B751" s="1" t="s">
        <v>1406</v>
      </c>
      <c r="C751" s="1">
        <v>1.1220000000000001</v>
      </c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</row>
    <row r="752" spans="1:19">
      <c r="A752" s="1">
        <v>2455397.4500899999</v>
      </c>
      <c r="B752" s="1" t="s">
        <v>1678</v>
      </c>
      <c r="C752" s="1">
        <v>1.0049999999999999</v>
      </c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</row>
    <row r="753" spans="1:19">
      <c r="A753" s="1">
        <v>2455397.4513500002</v>
      </c>
      <c r="B753" s="1" t="s">
        <v>1678</v>
      </c>
      <c r="C753" s="1">
        <v>1.0229999999999999</v>
      </c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</row>
    <row r="754" spans="1:19">
      <c r="A754" s="1">
        <v>2455397.8517200002</v>
      </c>
      <c r="B754" s="1" t="s">
        <v>1407</v>
      </c>
      <c r="C754" s="1">
        <v>1.125</v>
      </c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</row>
    <row r="755" spans="1:19">
      <c r="A755" s="1">
        <v>2455400.81</v>
      </c>
      <c r="B755" s="1" t="s">
        <v>1408</v>
      </c>
      <c r="C755" s="1">
        <v>1.0649999999999999</v>
      </c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</row>
    <row r="756" spans="1:19">
      <c r="A756" s="1">
        <v>2455400.82449</v>
      </c>
      <c r="B756" s="1" t="s">
        <v>1408</v>
      </c>
      <c r="C756" s="1">
        <v>1.0509999999999999</v>
      </c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</row>
    <row r="757" spans="1:19">
      <c r="A757" s="1">
        <v>2455404.7621399998</v>
      </c>
      <c r="B757" s="1" t="s">
        <v>1409</v>
      </c>
      <c r="C757" s="1">
        <v>1.0129999999999999</v>
      </c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</row>
    <row r="758" spans="1:19">
      <c r="A758" s="1">
        <v>2455408.8147399998</v>
      </c>
      <c r="B758" s="1" t="s">
        <v>1410</v>
      </c>
      <c r="C758" s="1">
        <v>0.98899999999999999</v>
      </c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</row>
    <row r="759" spans="1:19">
      <c r="A759" s="1">
        <v>2455410.4440199998</v>
      </c>
      <c r="B759" s="1" t="s">
        <v>1107</v>
      </c>
      <c r="C759" s="1">
        <v>0.85399999999999998</v>
      </c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</row>
    <row r="760" spans="1:19">
      <c r="A760" s="1">
        <v>2455410.8319299999</v>
      </c>
      <c r="B760" s="1" t="s">
        <v>1411</v>
      </c>
      <c r="C760" s="1">
        <v>0.96699999999999997</v>
      </c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</row>
    <row r="761" spans="1:19">
      <c r="A761" s="1">
        <v>2455412.7909200001</v>
      </c>
      <c r="B761" s="1" t="s">
        <v>1412</v>
      </c>
      <c r="C761" s="1">
        <v>0.97399999999999998</v>
      </c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</row>
    <row r="762" spans="1:19">
      <c r="A762" s="1">
        <v>2455414.4254899998</v>
      </c>
      <c r="B762" s="1" t="s">
        <v>1413</v>
      </c>
      <c r="C762" s="1">
        <v>0.86199999999999999</v>
      </c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</row>
    <row r="763" spans="1:19">
      <c r="A763" s="1">
        <v>2455414.4267500001</v>
      </c>
      <c r="B763" s="1" t="s">
        <v>1413</v>
      </c>
      <c r="C763" s="1">
        <v>0.85299999999999998</v>
      </c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</row>
    <row r="764" spans="1:19">
      <c r="A764" s="1">
        <v>2455414.4279999998</v>
      </c>
      <c r="B764" s="1" t="s">
        <v>1413</v>
      </c>
      <c r="C764" s="1">
        <v>0.85799999999999998</v>
      </c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</row>
    <row r="765" spans="1:19">
      <c r="A765" s="1">
        <v>2455416.8236199999</v>
      </c>
      <c r="B765" s="1" t="s">
        <v>1414</v>
      </c>
      <c r="C765" s="1">
        <v>0.94299999999999995</v>
      </c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</row>
    <row r="766" spans="1:19">
      <c r="A766" s="1">
        <v>2455419.7630400001</v>
      </c>
      <c r="B766" s="1" t="s">
        <v>1415</v>
      </c>
      <c r="C766" s="1">
        <v>0.97799999999999998</v>
      </c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</row>
    <row r="767" spans="1:19">
      <c r="A767" s="1">
        <v>2455420.74395</v>
      </c>
      <c r="B767" s="1" t="s">
        <v>1679</v>
      </c>
      <c r="C767" s="1">
        <v>1.004</v>
      </c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</row>
    <row r="768" spans="1:19">
      <c r="A768" s="1">
        <v>2455421.7766200001</v>
      </c>
      <c r="B768" s="1" t="s">
        <v>1416</v>
      </c>
      <c r="C768" s="1">
        <v>0.997</v>
      </c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</row>
    <row r="769" spans="1:19">
      <c r="A769" s="1">
        <v>2455422.3880400001</v>
      </c>
      <c r="B769" s="1" t="s">
        <v>1416</v>
      </c>
      <c r="C769" s="1">
        <v>0.95499999999999996</v>
      </c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</row>
    <row r="770" spans="1:19">
      <c r="A770" s="1">
        <v>2455425.4237799998</v>
      </c>
      <c r="B770" s="1" t="s">
        <v>1680</v>
      </c>
      <c r="C770" s="1">
        <v>0.90100000000000002</v>
      </c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</row>
    <row r="771" spans="1:19">
      <c r="A771" s="1">
        <v>2455425.7349800002</v>
      </c>
      <c r="B771" s="1" t="s">
        <v>1418</v>
      </c>
      <c r="C771" s="1">
        <v>1.0049999999999999</v>
      </c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</row>
    <row r="772" spans="1:19">
      <c r="A772" s="1">
        <v>2455427.8371700002</v>
      </c>
      <c r="B772" s="1" t="s">
        <v>1420</v>
      </c>
      <c r="C772" s="1">
        <v>0.99199999999999999</v>
      </c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</row>
    <row r="773" spans="1:19">
      <c r="A773" s="1">
        <v>2455428.7405400001</v>
      </c>
      <c r="B773" s="1" t="s">
        <v>1421</v>
      </c>
      <c r="C773" s="1">
        <v>0.99399999999999999</v>
      </c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</row>
    <row r="774" spans="1:19">
      <c r="A774" s="1">
        <v>2455431.7494899998</v>
      </c>
      <c r="B774" s="1" t="s">
        <v>1681</v>
      </c>
      <c r="C774" s="1">
        <v>0.94199999999999995</v>
      </c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</row>
    <row r="775" spans="1:19">
      <c r="A775" s="1">
        <v>2455433.7029499998</v>
      </c>
      <c r="B775" s="1" t="s">
        <v>1424</v>
      </c>
      <c r="C775" s="1">
        <v>0.90900000000000003</v>
      </c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</row>
    <row r="776" spans="1:19">
      <c r="A776" s="1">
        <v>2455434.7479900001</v>
      </c>
      <c r="B776" s="1" t="s">
        <v>1682</v>
      </c>
      <c r="C776" s="1">
        <v>0.92500000000000004</v>
      </c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</row>
    <row r="777" spans="1:19">
      <c r="A777" s="1">
        <v>2455434.7654300001</v>
      </c>
      <c r="B777" s="1" t="s">
        <v>1682</v>
      </c>
      <c r="C777" s="1">
        <v>0.95599999999999996</v>
      </c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</row>
    <row r="778" spans="1:19">
      <c r="A778" s="1">
        <v>2455435.73177</v>
      </c>
      <c r="B778" s="1" t="s">
        <v>1425</v>
      </c>
      <c r="C778" s="1">
        <v>0.94399999999999995</v>
      </c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</row>
    <row r="779" spans="1:19">
      <c r="A779" s="1">
        <v>2455436.6916800002</v>
      </c>
      <c r="B779" s="1" t="s">
        <v>1426</v>
      </c>
      <c r="C779" s="1">
        <v>0.90600000000000003</v>
      </c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</row>
    <row r="780" spans="1:19">
      <c r="A780" s="1">
        <v>2455441.6793900002</v>
      </c>
      <c r="B780" s="1" t="s">
        <v>1428</v>
      </c>
      <c r="C780" s="1">
        <v>0.93600000000000005</v>
      </c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</row>
    <row r="781" spans="1:19">
      <c r="A781" s="1">
        <v>2455443.76939</v>
      </c>
      <c r="B781" s="1" t="s">
        <v>1430</v>
      </c>
      <c r="C781" s="1">
        <v>1.018</v>
      </c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</row>
    <row r="782" spans="1:19">
      <c r="A782" s="1">
        <v>2455444.7784899999</v>
      </c>
      <c r="B782" s="1" t="s">
        <v>1431</v>
      </c>
      <c r="C782" s="1">
        <v>0.995</v>
      </c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</row>
    <row r="783" spans="1:19">
      <c r="A783" s="1">
        <v>2455446.7840300002</v>
      </c>
      <c r="B783" s="1" t="s">
        <v>1683</v>
      </c>
      <c r="C783" s="1">
        <v>0.98299999999999998</v>
      </c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</row>
    <row r="784" spans="1:19">
      <c r="A784" s="1">
        <v>2455447.7472100002</v>
      </c>
      <c r="B784" s="1" t="s">
        <v>1433</v>
      </c>
      <c r="C784" s="1">
        <v>0.996</v>
      </c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</row>
    <row r="785" spans="1:19">
      <c r="A785" s="1">
        <v>2455449.7646499998</v>
      </c>
      <c r="B785" s="1" t="s">
        <v>1434</v>
      </c>
      <c r="C785" s="1">
        <v>0.998</v>
      </c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</row>
    <row r="786" spans="1:19">
      <c r="A786" s="1">
        <v>2455450.6690099998</v>
      </c>
      <c r="B786" s="1" t="s">
        <v>1435</v>
      </c>
      <c r="C786" s="1">
        <v>0.96799999999999997</v>
      </c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</row>
    <row r="787" spans="1:19">
      <c r="A787" s="1">
        <v>2455450.7666000002</v>
      </c>
      <c r="B787" s="1" t="s">
        <v>1435</v>
      </c>
      <c r="C787" s="1">
        <v>0.995</v>
      </c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</row>
    <row r="788" spans="1:19">
      <c r="A788" s="1">
        <v>2455451.6686399998</v>
      </c>
      <c r="B788" s="1" t="s">
        <v>1436</v>
      </c>
      <c r="C788" s="1">
        <v>0.99</v>
      </c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</row>
    <row r="789" spans="1:19">
      <c r="A789" s="1">
        <v>2455451.8023000001</v>
      </c>
      <c r="B789" s="1" t="s">
        <v>1436</v>
      </c>
      <c r="C789" s="1">
        <v>1.0109999999999999</v>
      </c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</row>
    <row r="790" spans="1:19">
      <c r="A790" s="1">
        <v>2455452.76847</v>
      </c>
      <c r="B790" s="1" t="s">
        <v>1110</v>
      </c>
      <c r="C790" s="1">
        <v>0.997</v>
      </c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</row>
    <row r="791" spans="1:19">
      <c r="A791" s="1">
        <v>2455454.7908299998</v>
      </c>
      <c r="B791" s="1" t="s">
        <v>1437</v>
      </c>
      <c r="C791" s="1">
        <v>0.99299999999999999</v>
      </c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</row>
    <row r="792" spans="1:19">
      <c r="A792" s="1">
        <v>2455455.8240499999</v>
      </c>
      <c r="B792" s="1" t="s">
        <v>1438</v>
      </c>
      <c r="C792" s="1">
        <v>1.012</v>
      </c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</row>
    <row r="793" spans="1:19">
      <c r="A793" s="1">
        <v>2455457.7691199998</v>
      </c>
      <c r="B793" s="1" t="s">
        <v>1439</v>
      </c>
      <c r="C793" s="1">
        <v>1.052</v>
      </c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</row>
    <row r="794" spans="1:19">
      <c r="A794" s="1">
        <v>2455459.79654</v>
      </c>
      <c r="B794" s="1" t="s">
        <v>1441</v>
      </c>
      <c r="C794" s="1">
        <v>1.032</v>
      </c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</row>
    <row r="795" spans="1:19">
      <c r="A795" s="1">
        <v>2455460.35335</v>
      </c>
      <c r="B795" s="1" t="s">
        <v>1441</v>
      </c>
      <c r="C795" s="1">
        <v>0.98499999999999999</v>
      </c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</row>
    <row r="796" spans="1:19">
      <c r="A796" s="1">
        <v>2455462.65411</v>
      </c>
      <c r="B796" s="1" t="s">
        <v>1442</v>
      </c>
      <c r="C796" s="1">
        <v>1.079</v>
      </c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</row>
    <row r="797" spans="1:19">
      <c r="A797" s="1">
        <v>2455463.7784299999</v>
      </c>
      <c r="B797" s="1" t="s">
        <v>1443</v>
      </c>
      <c r="C797" s="1">
        <v>1.129</v>
      </c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</row>
    <row r="798" spans="1:19">
      <c r="A798" s="1">
        <v>2455464.6339799999</v>
      </c>
      <c r="B798" s="1" t="s">
        <v>1684</v>
      </c>
      <c r="C798" s="1">
        <v>1.099</v>
      </c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</row>
    <row r="799" spans="1:19">
      <c r="A799" s="1">
        <v>2455466.6529899999</v>
      </c>
      <c r="B799" s="1" t="s">
        <v>1685</v>
      </c>
      <c r="C799" s="1">
        <v>1.0760000000000001</v>
      </c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</row>
    <row r="800" spans="1:19">
      <c r="A800" s="1">
        <v>2455466.76749</v>
      </c>
      <c r="B800" s="1" t="s">
        <v>1685</v>
      </c>
      <c r="C800" s="1">
        <v>1.145</v>
      </c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</row>
    <row r="801" spans="1:19">
      <c r="A801" s="1">
        <v>2455467.6598200002</v>
      </c>
      <c r="B801" s="1" t="s">
        <v>1445</v>
      </c>
      <c r="C801" s="1">
        <v>1.1479999999999999</v>
      </c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</row>
    <row r="802" spans="1:19">
      <c r="A802" s="1">
        <v>2455467.7707699998</v>
      </c>
      <c r="B802" s="1" t="s">
        <v>1445</v>
      </c>
      <c r="C802" s="1">
        <v>1.173</v>
      </c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</row>
    <row r="803" spans="1:19">
      <c r="A803" s="1">
        <v>2455468.3330100002</v>
      </c>
      <c r="B803" s="1" t="s">
        <v>1445</v>
      </c>
      <c r="C803" s="1">
        <v>1.03</v>
      </c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</row>
    <row r="804" spans="1:19">
      <c r="A804" s="1">
        <v>2455468.6581299999</v>
      </c>
      <c r="B804" s="1" t="s">
        <v>1446</v>
      </c>
      <c r="C804" s="1">
        <v>1.101</v>
      </c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</row>
    <row r="805" spans="1:19">
      <c r="A805" s="1">
        <v>2455468.66279</v>
      </c>
      <c r="B805" s="1" t="s">
        <v>1446</v>
      </c>
      <c r="C805" s="1">
        <v>1.151</v>
      </c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</row>
    <row r="806" spans="1:19">
      <c r="A806" s="1">
        <v>2455468.7114800001</v>
      </c>
      <c r="B806" s="1" t="s">
        <v>1446</v>
      </c>
      <c r="C806" s="1">
        <v>1.1759999999999999</v>
      </c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</row>
    <row r="807" spans="1:19">
      <c r="A807" s="1">
        <v>2455469.6219000001</v>
      </c>
      <c r="B807" s="1" t="s">
        <v>1447</v>
      </c>
      <c r="C807" s="1">
        <v>1.133</v>
      </c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</row>
    <row r="808" spans="1:19">
      <c r="A808" s="1">
        <v>2455469.7701500002</v>
      </c>
      <c r="B808" s="1" t="s">
        <v>1447</v>
      </c>
      <c r="C808" s="1">
        <v>1.169</v>
      </c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</row>
    <row r="809" spans="1:19">
      <c r="A809" s="1">
        <v>2455470.6423900002</v>
      </c>
      <c r="B809" s="1" t="s">
        <v>1111</v>
      </c>
      <c r="C809" s="1">
        <v>1.153</v>
      </c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</row>
    <row r="810" spans="1:19">
      <c r="A810" s="1">
        <v>2455470.6511300001</v>
      </c>
      <c r="B810" s="1" t="s">
        <v>1111</v>
      </c>
      <c r="C810" s="1">
        <v>1.1200000000000001</v>
      </c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</row>
    <row r="811" spans="1:19">
      <c r="A811" s="1">
        <v>2455470.7749700001</v>
      </c>
      <c r="B811" s="1" t="s">
        <v>1111</v>
      </c>
      <c r="C811" s="1">
        <v>1.208</v>
      </c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</row>
    <row r="812" spans="1:19">
      <c r="A812" s="1">
        <v>2455471.6266700001</v>
      </c>
      <c r="B812" s="1" t="s">
        <v>1448</v>
      </c>
      <c r="C812" s="1">
        <v>1.1459999999999999</v>
      </c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</row>
    <row r="813" spans="1:19">
      <c r="A813" s="1">
        <v>2455472.639</v>
      </c>
      <c r="B813" s="1" t="s">
        <v>1686</v>
      </c>
      <c r="C813" s="1">
        <v>1.1599999999999999</v>
      </c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</row>
    <row r="814" spans="1:19">
      <c r="A814" s="1">
        <v>2455473.6972599998</v>
      </c>
      <c r="B814" s="1" t="s">
        <v>1449</v>
      </c>
      <c r="C814" s="1">
        <v>1.1910000000000001</v>
      </c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</row>
    <row r="815" spans="1:19">
      <c r="A815" s="1">
        <v>2455475.6500200001</v>
      </c>
      <c r="B815" s="1" t="s">
        <v>1450</v>
      </c>
      <c r="C815" s="1">
        <v>1.1160000000000001</v>
      </c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</row>
    <row r="816" spans="1:19">
      <c r="A816" s="1">
        <v>2455475.7681800001</v>
      </c>
      <c r="B816" s="1" t="s">
        <v>1450</v>
      </c>
      <c r="C816" s="1">
        <v>1.1890000000000001</v>
      </c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</row>
    <row r="817" spans="1:19">
      <c r="A817" s="1">
        <v>2455476.7592000002</v>
      </c>
      <c r="B817" s="1" t="s">
        <v>1451</v>
      </c>
      <c r="C817" s="1">
        <v>1.155</v>
      </c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</row>
    <row r="818" spans="1:19">
      <c r="A818" s="1">
        <v>2455477.72108</v>
      </c>
      <c r="B818" s="1" t="s">
        <v>1687</v>
      </c>
      <c r="C818" s="1">
        <v>1.2010000000000001</v>
      </c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</row>
    <row r="819" spans="1:19">
      <c r="A819" s="1">
        <v>2455479.6783699999</v>
      </c>
      <c r="B819" s="1" t="s">
        <v>1453</v>
      </c>
      <c r="C819" s="1">
        <v>1.1779999999999999</v>
      </c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</row>
    <row r="820" spans="1:19">
      <c r="A820" s="1">
        <v>2455480.25171</v>
      </c>
      <c r="B820" s="1" t="s">
        <v>1453</v>
      </c>
      <c r="C820" s="1">
        <v>1.1419999999999999</v>
      </c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</row>
    <row r="821" spans="1:19">
      <c r="A821" s="1">
        <v>2455480.6758699999</v>
      </c>
      <c r="B821" s="1" t="s">
        <v>1454</v>
      </c>
      <c r="C821" s="1">
        <v>1.1339999999999999</v>
      </c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</row>
    <row r="822" spans="1:19">
      <c r="A822" s="1">
        <v>2455481.76138</v>
      </c>
      <c r="B822" s="1" t="s">
        <v>1455</v>
      </c>
      <c r="C822" s="1">
        <v>1.224</v>
      </c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</row>
    <row r="823" spans="1:19">
      <c r="A823" s="1">
        <v>2455482.2955999998</v>
      </c>
      <c r="B823" s="1" t="s">
        <v>1455</v>
      </c>
      <c r="C823" s="1">
        <v>1.06</v>
      </c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</row>
    <row r="824" spans="1:19">
      <c r="A824" s="1">
        <v>2455482.3381699999</v>
      </c>
      <c r="B824" s="1" t="s">
        <v>1455</v>
      </c>
      <c r="C824" s="1">
        <v>1.2250000000000001</v>
      </c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</row>
    <row r="825" spans="1:19">
      <c r="A825" s="1">
        <v>2455482.6217800002</v>
      </c>
      <c r="B825" s="1" t="s">
        <v>1112</v>
      </c>
      <c r="C825" s="1">
        <v>1.1379999999999999</v>
      </c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</row>
    <row r="826" spans="1:19">
      <c r="A826" s="1">
        <v>2455482.7458000001</v>
      </c>
      <c r="B826" s="1" t="s">
        <v>1112</v>
      </c>
      <c r="C826" s="1">
        <v>1.169</v>
      </c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</row>
    <row r="827" spans="1:19">
      <c r="A827" s="1">
        <v>2455483.62745</v>
      </c>
      <c r="B827" s="1" t="s">
        <v>1688</v>
      </c>
      <c r="C827" s="1">
        <v>1.21</v>
      </c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</row>
    <row r="828" spans="1:19">
      <c r="A828" s="1">
        <v>2455483.6837800001</v>
      </c>
      <c r="B828" s="1" t="s">
        <v>1688</v>
      </c>
      <c r="C828" s="1">
        <v>1.2</v>
      </c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</row>
    <row r="829" spans="1:19">
      <c r="A829" s="1">
        <v>2455483.7923699999</v>
      </c>
      <c r="B829" s="1" t="s">
        <v>1688</v>
      </c>
      <c r="C829" s="1">
        <v>1.254</v>
      </c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</row>
    <row r="830" spans="1:19">
      <c r="A830" s="1">
        <v>2455484.76089</v>
      </c>
      <c r="B830" s="1" t="s">
        <v>1456</v>
      </c>
      <c r="C830" s="1">
        <v>1.2509999999999999</v>
      </c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</row>
    <row r="831" spans="1:19">
      <c r="A831" s="1">
        <v>2455485.6518299999</v>
      </c>
      <c r="B831" s="1" t="s">
        <v>1457</v>
      </c>
      <c r="C831" s="1">
        <v>1.1819999999999999</v>
      </c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</row>
    <row r="832" spans="1:19">
      <c r="A832" s="1">
        <v>2455485.7142699999</v>
      </c>
      <c r="B832" s="1" t="s">
        <v>1457</v>
      </c>
      <c r="C832" s="1">
        <v>1.2669999999999999</v>
      </c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</row>
    <row r="833" spans="1:19">
      <c r="A833" s="1">
        <v>2455486.78015</v>
      </c>
      <c r="B833" s="1" t="s">
        <v>1689</v>
      </c>
      <c r="C833" s="1">
        <v>1.236</v>
      </c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</row>
    <row r="834" spans="1:19">
      <c r="A834" s="1">
        <v>2455487.6222600001</v>
      </c>
      <c r="B834" s="1" t="s">
        <v>1458</v>
      </c>
      <c r="C834" s="1">
        <v>1.1240000000000001</v>
      </c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</row>
    <row r="835" spans="1:19">
      <c r="A835" s="1">
        <v>2455487.7659700001</v>
      </c>
      <c r="B835" s="1" t="s">
        <v>1458</v>
      </c>
      <c r="C835" s="1">
        <v>1.24</v>
      </c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</row>
    <row r="836" spans="1:19">
      <c r="A836" s="1">
        <v>2455488.6339199999</v>
      </c>
      <c r="B836" s="1" t="s">
        <v>1459</v>
      </c>
      <c r="C836" s="1">
        <v>1.2070000000000001</v>
      </c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</row>
    <row r="837" spans="1:19">
      <c r="A837" s="1">
        <v>2455488.7618999998</v>
      </c>
      <c r="B837" s="1" t="s">
        <v>1459</v>
      </c>
      <c r="C837" s="1">
        <v>1.194</v>
      </c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</row>
    <row r="838" spans="1:19">
      <c r="A838" s="1">
        <v>2455489.6159700002</v>
      </c>
      <c r="B838" s="1" t="s">
        <v>1690</v>
      </c>
      <c r="C838" s="1">
        <v>1.2150000000000001</v>
      </c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</row>
    <row r="839" spans="1:19">
      <c r="A839" s="1">
        <v>2455489.7144499999</v>
      </c>
      <c r="B839" s="1" t="s">
        <v>1690</v>
      </c>
      <c r="C839" s="1">
        <v>1.246</v>
      </c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</row>
    <row r="840" spans="1:19">
      <c r="A840" s="1">
        <v>2455492.0847499999</v>
      </c>
      <c r="B840" s="1" t="s">
        <v>1461</v>
      </c>
      <c r="C840" s="1">
        <v>1.2769999999999999</v>
      </c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</row>
    <row r="841" spans="1:19">
      <c r="A841" s="1">
        <v>2455492.4900000002</v>
      </c>
      <c r="B841" s="1" t="s">
        <v>1461</v>
      </c>
      <c r="C841" s="1">
        <v>1.2290000000000001</v>
      </c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</row>
    <row r="842" spans="1:19">
      <c r="A842" s="1">
        <v>2455492.4915</v>
      </c>
      <c r="B842" s="1" t="s">
        <v>1461</v>
      </c>
      <c r="C842" s="1">
        <v>1.226</v>
      </c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</row>
    <row r="843" spans="1:19">
      <c r="A843" s="1">
        <v>2455492.4929999998</v>
      </c>
      <c r="B843" s="1" t="s">
        <v>1461</v>
      </c>
      <c r="C843" s="1">
        <v>1.2509999999999999</v>
      </c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</row>
    <row r="844" spans="1:19">
      <c r="A844" s="1">
        <v>2455492.5460000001</v>
      </c>
      <c r="B844" s="1" t="s">
        <v>1462</v>
      </c>
      <c r="C844" s="1">
        <v>1.129</v>
      </c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</row>
    <row r="845" spans="1:19">
      <c r="A845" s="1">
        <v>2455492.5989999999</v>
      </c>
      <c r="B845" s="1" t="s">
        <v>1462</v>
      </c>
      <c r="C845" s="1">
        <v>1.2250000000000001</v>
      </c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</row>
    <row r="846" spans="1:19">
      <c r="A846" s="1">
        <v>2455492.6005000002</v>
      </c>
      <c r="B846" s="1" t="s">
        <v>1462</v>
      </c>
      <c r="C846" s="1">
        <v>1.2410000000000001</v>
      </c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</row>
    <row r="847" spans="1:19">
      <c r="A847" s="1">
        <v>2455492.6025</v>
      </c>
      <c r="B847" s="1" t="s">
        <v>1462</v>
      </c>
      <c r="C847" s="1">
        <v>1.24</v>
      </c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</row>
    <row r="848" spans="1:19">
      <c r="A848" s="1">
        <v>2455492.6039999998</v>
      </c>
      <c r="B848" s="1" t="s">
        <v>1462</v>
      </c>
      <c r="C848" s="1">
        <v>1.2410000000000001</v>
      </c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</row>
    <row r="849" spans="1:19">
      <c r="A849" s="1">
        <v>2455492.6055000001</v>
      </c>
      <c r="B849" s="1" t="s">
        <v>1462</v>
      </c>
      <c r="C849" s="1">
        <v>1.22</v>
      </c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</row>
    <row r="850" spans="1:19">
      <c r="A850" s="1">
        <v>2455492.6069999998</v>
      </c>
      <c r="B850" s="1" t="s">
        <v>1462</v>
      </c>
      <c r="C850" s="1">
        <v>1.2190000000000001</v>
      </c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</row>
    <row r="851" spans="1:19">
      <c r="A851" s="1">
        <v>2455492.6085000001</v>
      </c>
      <c r="B851" s="1" t="s">
        <v>1462</v>
      </c>
      <c r="C851" s="1">
        <v>1.2310000000000001</v>
      </c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</row>
    <row r="852" spans="1:19">
      <c r="A852" s="1">
        <v>2455492.6105</v>
      </c>
      <c r="B852" s="1" t="s">
        <v>1462</v>
      </c>
      <c r="C852" s="1">
        <v>1.2370000000000001</v>
      </c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</row>
    <row r="853" spans="1:19">
      <c r="A853" s="1">
        <v>2455492.6115000001</v>
      </c>
      <c r="B853" s="1" t="s">
        <v>1462</v>
      </c>
      <c r="C853" s="1">
        <v>1.206</v>
      </c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</row>
    <row r="854" spans="1:19">
      <c r="A854" s="1">
        <v>2455492.6135</v>
      </c>
      <c r="B854" s="1" t="s">
        <v>1462</v>
      </c>
      <c r="C854" s="1">
        <v>1.2210000000000001</v>
      </c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</row>
    <row r="855" spans="1:19">
      <c r="A855" s="1">
        <v>2455492.6150000002</v>
      </c>
      <c r="B855" s="1" t="s">
        <v>1462</v>
      </c>
      <c r="C855" s="1">
        <v>1.202</v>
      </c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</row>
    <row r="856" spans="1:19">
      <c r="A856" s="1">
        <v>2455492.6175000002</v>
      </c>
      <c r="B856" s="1" t="s">
        <v>1462</v>
      </c>
      <c r="C856" s="1">
        <v>1.2549999999999999</v>
      </c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</row>
    <row r="857" spans="1:19">
      <c r="A857" s="1">
        <v>2455492.62</v>
      </c>
      <c r="B857" s="1" t="s">
        <v>1462</v>
      </c>
      <c r="C857" s="1">
        <v>1.2410000000000001</v>
      </c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</row>
    <row r="858" spans="1:19">
      <c r="A858" s="1">
        <v>2455492.6214999999</v>
      </c>
      <c r="B858" s="1" t="s">
        <v>1462</v>
      </c>
      <c r="C858" s="1">
        <v>1.218</v>
      </c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</row>
    <row r="859" spans="1:19">
      <c r="A859" s="1">
        <v>2455492.6230000001</v>
      </c>
      <c r="B859" s="1" t="s">
        <v>1462</v>
      </c>
      <c r="C859" s="1">
        <v>1.298</v>
      </c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</row>
    <row r="860" spans="1:19">
      <c r="A860" s="1">
        <v>2455492.6244999999</v>
      </c>
      <c r="B860" s="1" t="s">
        <v>1462</v>
      </c>
      <c r="C860" s="1">
        <v>1.206</v>
      </c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</row>
    <row r="861" spans="1:19">
      <c r="A861" s="1">
        <v>2455492.6264999998</v>
      </c>
      <c r="B861" s="1" t="s">
        <v>1462</v>
      </c>
      <c r="C861" s="1">
        <v>1.2010000000000001</v>
      </c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</row>
    <row r="862" spans="1:19">
      <c r="A862" s="1">
        <v>2455492.628</v>
      </c>
      <c r="B862" s="1" t="s">
        <v>1462</v>
      </c>
      <c r="C862" s="1">
        <v>1.1970000000000001</v>
      </c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</row>
    <row r="863" spans="1:19">
      <c r="A863" s="1">
        <v>2455492.6294999998</v>
      </c>
      <c r="B863" s="1" t="s">
        <v>1462</v>
      </c>
      <c r="C863" s="1">
        <v>1.2050000000000001</v>
      </c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</row>
    <row r="864" spans="1:19">
      <c r="A864" s="1">
        <v>2455492.6310000001</v>
      </c>
      <c r="B864" s="1" t="s">
        <v>1462</v>
      </c>
      <c r="C864" s="1">
        <v>1.2350000000000001</v>
      </c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</row>
    <row r="865" spans="1:19">
      <c r="A865" s="1">
        <v>2455492.6324999998</v>
      </c>
      <c r="B865" s="1" t="s">
        <v>1462</v>
      </c>
      <c r="C865" s="1">
        <v>1.202</v>
      </c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</row>
    <row r="866" spans="1:19">
      <c r="A866" s="1">
        <v>2455492.6340000001</v>
      </c>
      <c r="B866" s="1" t="s">
        <v>1462</v>
      </c>
      <c r="C866" s="1">
        <v>1.2250000000000001</v>
      </c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</row>
    <row r="867" spans="1:19">
      <c r="A867" s="1">
        <v>2455492.6354999999</v>
      </c>
      <c r="B867" s="1" t="s">
        <v>1462</v>
      </c>
      <c r="C867" s="1">
        <v>1.181</v>
      </c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</row>
    <row r="868" spans="1:19">
      <c r="A868" s="1">
        <v>2455492.6375000002</v>
      </c>
      <c r="B868" s="1" t="s">
        <v>1462</v>
      </c>
      <c r="C868" s="1">
        <v>1.2130000000000001</v>
      </c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</row>
    <row r="869" spans="1:19">
      <c r="A869" s="1">
        <v>2455492.639</v>
      </c>
      <c r="B869" s="1" t="s">
        <v>1462</v>
      </c>
      <c r="C869" s="1">
        <v>1.208</v>
      </c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</row>
    <row r="870" spans="1:19">
      <c r="A870" s="1">
        <v>2455492.6405000002</v>
      </c>
      <c r="B870" s="1" t="s">
        <v>1462</v>
      </c>
      <c r="C870" s="1">
        <v>1.1890000000000001</v>
      </c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</row>
    <row r="871" spans="1:19">
      <c r="A871" s="1">
        <v>2455492.642</v>
      </c>
      <c r="B871" s="1" t="s">
        <v>1462</v>
      </c>
      <c r="C871" s="1">
        <v>1.202</v>
      </c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</row>
    <row r="872" spans="1:19">
      <c r="A872" s="1">
        <v>2455492.6434999998</v>
      </c>
      <c r="B872" s="1" t="s">
        <v>1462</v>
      </c>
      <c r="C872" s="1">
        <v>1.228</v>
      </c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</row>
    <row r="873" spans="1:19">
      <c r="A873" s="1">
        <v>2455492.6455000001</v>
      </c>
      <c r="B873" s="1" t="s">
        <v>1462</v>
      </c>
      <c r="C873" s="1">
        <v>1.2230000000000001</v>
      </c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</row>
    <row r="874" spans="1:19">
      <c r="A874" s="1">
        <v>2455492.6469999999</v>
      </c>
      <c r="B874" s="1" t="s">
        <v>1462</v>
      </c>
      <c r="C874" s="1">
        <v>1.2</v>
      </c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</row>
    <row r="875" spans="1:19">
      <c r="A875" s="1">
        <v>2455492.6485000001</v>
      </c>
      <c r="B875" s="1" t="s">
        <v>1462</v>
      </c>
      <c r="C875" s="1">
        <v>1.2230000000000001</v>
      </c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</row>
    <row r="876" spans="1:19">
      <c r="A876" s="1">
        <v>2455492.65</v>
      </c>
      <c r="B876" s="1" t="s">
        <v>1462</v>
      </c>
      <c r="C876" s="1">
        <v>1.224</v>
      </c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</row>
    <row r="877" spans="1:19">
      <c r="A877" s="1">
        <v>2455492.6515000002</v>
      </c>
      <c r="B877" s="1" t="s">
        <v>1462</v>
      </c>
      <c r="C877" s="1">
        <v>1.2270000000000001</v>
      </c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</row>
    <row r="878" spans="1:19">
      <c r="A878" s="1">
        <v>2455492.6535</v>
      </c>
      <c r="B878" s="1" t="s">
        <v>1462</v>
      </c>
      <c r="C878" s="1">
        <v>1.177</v>
      </c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</row>
    <row r="879" spans="1:19">
      <c r="A879" s="1">
        <v>2455492.6545000002</v>
      </c>
      <c r="B879" s="1" t="s">
        <v>1462</v>
      </c>
      <c r="C879" s="1">
        <v>1.19</v>
      </c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</row>
    <row r="880" spans="1:19">
      <c r="A880" s="1">
        <v>2455492.6565</v>
      </c>
      <c r="B880" s="1" t="s">
        <v>1462</v>
      </c>
      <c r="C880" s="1">
        <v>1.232</v>
      </c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</row>
    <row r="881" spans="1:19">
      <c r="A881" s="1">
        <v>2455492.6579999998</v>
      </c>
      <c r="B881" s="1" t="s">
        <v>1462</v>
      </c>
      <c r="C881" s="1">
        <v>1.21</v>
      </c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</row>
    <row r="882" spans="1:19">
      <c r="A882" s="1">
        <v>2455492.6595000001</v>
      </c>
      <c r="B882" s="1" t="s">
        <v>1462</v>
      </c>
      <c r="C882" s="1">
        <v>1.2310000000000001</v>
      </c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</row>
    <row r="883" spans="1:19">
      <c r="A883" s="1">
        <v>2455492.6609999998</v>
      </c>
      <c r="B883" s="1" t="s">
        <v>1462</v>
      </c>
      <c r="C883" s="1">
        <v>1.2</v>
      </c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</row>
    <row r="884" spans="1:19">
      <c r="A884" s="1">
        <v>2455492.6625000001</v>
      </c>
      <c r="B884" s="1" t="s">
        <v>1462</v>
      </c>
      <c r="C884" s="1">
        <v>1.228</v>
      </c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</row>
    <row r="885" spans="1:19">
      <c r="A885" s="1">
        <v>2455492.6645</v>
      </c>
      <c r="B885" s="1" t="s">
        <v>1462</v>
      </c>
      <c r="C885" s="1">
        <v>1.1830000000000001</v>
      </c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</row>
    <row r="886" spans="1:19">
      <c r="A886" s="1">
        <v>2455492.6660000002</v>
      </c>
      <c r="B886" s="1" t="s">
        <v>1462</v>
      </c>
      <c r="C886" s="1">
        <v>1.1859999999999999</v>
      </c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</row>
    <row r="887" spans="1:19">
      <c r="A887" s="1">
        <v>2455492.6675</v>
      </c>
      <c r="B887" s="1" t="s">
        <v>1462</v>
      </c>
      <c r="C887" s="1">
        <v>1.1819999999999999</v>
      </c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</row>
    <row r="888" spans="1:19">
      <c r="A888" s="1">
        <v>2455492.6690000002</v>
      </c>
      <c r="B888" s="1" t="s">
        <v>1462</v>
      </c>
      <c r="C888" s="1">
        <v>1.2330000000000001</v>
      </c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</row>
    <row r="889" spans="1:19">
      <c r="A889" s="1">
        <v>2455492.6705</v>
      </c>
      <c r="B889" s="1" t="s">
        <v>1462</v>
      </c>
      <c r="C889" s="1">
        <v>1.204</v>
      </c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</row>
    <row r="890" spans="1:19">
      <c r="A890" s="1">
        <v>2455492.6724999999</v>
      </c>
      <c r="B890" s="1" t="s">
        <v>1462</v>
      </c>
      <c r="C890" s="1">
        <v>1.1930000000000001</v>
      </c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</row>
    <row r="891" spans="1:19">
      <c r="A891" s="1">
        <v>2455492.6740000001</v>
      </c>
      <c r="B891" s="1" t="s">
        <v>1462</v>
      </c>
      <c r="C891" s="1">
        <v>1.228</v>
      </c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</row>
    <row r="892" spans="1:19">
      <c r="A892" s="1">
        <v>2455493.7140299999</v>
      </c>
      <c r="B892" s="1" t="s">
        <v>1463</v>
      </c>
      <c r="C892" s="1">
        <v>1.2709999999999999</v>
      </c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</row>
    <row r="893" spans="1:19">
      <c r="A893" s="1">
        <v>2455495.7142400001</v>
      </c>
      <c r="B893" s="1" t="s">
        <v>1464</v>
      </c>
      <c r="C893" s="1">
        <v>1.278</v>
      </c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</row>
    <row r="894" spans="1:19">
      <c r="A894" s="1">
        <v>2455497.75917</v>
      </c>
      <c r="B894" s="1" t="s">
        <v>1465</v>
      </c>
      <c r="C894" s="1">
        <v>1.2709999999999999</v>
      </c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</row>
    <row r="895" spans="1:19">
      <c r="A895" s="1">
        <v>2455498.76321</v>
      </c>
      <c r="B895" s="1" t="s">
        <v>1691</v>
      </c>
      <c r="C895" s="1">
        <v>1.264</v>
      </c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</row>
    <row r="896" spans="1:19">
      <c r="A896" s="1">
        <v>2455499.34687</v>
      </c>
      <c r="B896" s="1" t="s">
        <v>1691</v>
      </c>
      <c r="C896" s="1">
        <v>1.25</v>
      </c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</row>
    <row r="897" spans="1:19">
      <c r="A897" s="1">
        <v>2455499.6365999999</v>
      </c>
      <c r="B897" s="1" t="s">
        <v>1113</v>
      </c>
      <c r="C897" s="1">
        <v>1.204</v>
      </c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</row>
    <row r="898" spans="1:19">
      <c r="A898" s="1">
        <v>2455502.61479</v>
      </c>
      <c r="B898" s="1" t="s">
        <v>1466</v>
      </c>
      <c r="C898" s="1">
        <v>1.2669999999999999</v>
      </c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</row>
    <row r="899" spans="1:19">
      <c r="A899" s="1">
        <v>2455502.7136900001</v>
      </c>
      <c r="B899" s="1" t="s">
        <v>1466</v>
      </c>
      <c r="C899" s="1">
        <v>1.2729999999999999</v>
      </c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</row>
    <row r="900" spans="1:19">
      <c r="A900" s="1">
        <v>2455503.6836600001</v>
      </c>
      <c r="B900" s="1" t="s">
        <v>1467</v>
      </c>
      <c r="C900" s="1">
        <v>1.262</v>
      </c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</row>
    <row r="901" spans="1:19">
      <c r="A901" s="1">
        <v>2455512.6233700002</v>
      </c>
      <c r="B901" s="1" t="s">
        <v>1471</v>
      </c>
      <c r="C901" s="1">
        <v>1.244</v>
      </c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</row>
    <row r="902" spans="1:19">
      <c r="A902" s="1">
        <v>2455515.3243800001</v>
      </c>
      <c r="B902" s="1" t="s">
        <v>1472</v>
      </c>
      <c r="C902" s="1">
        <v>1.0449999999999999</v>
      </c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</row>
    <row r="903" spans="1:19">
      <c r="A903" s="1">
        <v>2455519.5766500002</v>
      </c>
      <c r="B903" s="1" t="s">
        <v>1474</v>
      </c>
      <c r="C903" s="1">
        <v>1.329</v>
      </c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</row>
    <row r="904" spans="1:19">
      <c r="A904" s="1">
        <v>2455528.2293600002</v>
      </c>
      <c r="B904" s="1" t="s">
        <v>1478</v>
      </c>
      <c r="C904" s="1">
        <v>0.97599999999999998</v>
      </c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</row>
    <row r="905" spans="1:19">
      <c r="A905" s="1">
        <v>2455528.2329299999</v>
      </c>
      <c r="B905" s="1" t="s">
        <v>1478</v>
      </c>
      <c r="C905" s="1">
        <v>0.96</v>
      </c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</row>
    <row r="906" spans="1:19">
      <c r="A906" s="1">
        <v>2455577.1429499998</v>
      </c>
      <c r="B906" s="1" t="s">
        <v>1487</v>
      </c>
      <c r="C906" s="1">
        <v>0.83099999999999996</v>
      </c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</row>
    <row r="907" spans="1:19">
      <c r="A907" s="1">
        <v>2455776.4397999998</v>
      </c>
      <c r="B907" s="1" t="s">
        <v>1507</v>
      </c>
      <c r="C907" s="1">
        <v>1.0209999999999999</v>
      </c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</row>
    <row r="908" spans="1:19">
      <c r="A908" s="1">
        <v>2455782.4448299999</v>
      </c>
      <c r="B908" s="1" t="s">
        <v>1509</v>
      </c>
      <c r="C908" s="1">
        <v>1.0820000000000001</v>
      </c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</row>
    <row r="909" spans="1:19">
      <c r="A909" s="1">
        <v>2455815.38063</v>
      </c>
      <c r="B909" s="1" t="s">
        <v>1516</v>
      </c>
      <c r="C909" s="1">
        <v>0.83699999999999997</v>
      </c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</row>
    <row r="910" spans="1:19">
      <c r="A910" s="1">
        <v>2455835.3898399998</v>
      </c>
      <c r="B910" s="1" t="s">
        <v>1522</v>
      </c>
      <c r="C910" s="1">
        <v>0.86799999999999999</v>
      </c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</row>
    <row r="911" spans="1:19">
      <c r="A911" s="1">
        <v>2455986.02</v>
      </c>
      <c r="B911" s="1" t="s">
        <v>1554</v>
      </c>
      <c r="C911" s="1">
        <v>1.23</v>
      </c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</row>
    <row r="912" spans="1:19">
      <c r="A912" s="1">
        <v>2456094.8315900001</v>
      </c>
      <c r="B912" s="1" t="s">
        <v>1560</v>
      </c>
      <c r="C912" s="1">
        <v>1.06</v>
      </c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</row>
    <row r="913" spans="1:19">
      <c r="A913" s="1">
        <v>2456095.4670199999</v>
      </c>
      <c r="B913" s="1" t="s">
        <v>1560</v>
      </c>
      <c r="C913" s="1">
        <v>1.08</v>
      </c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</row>
    <row r="914" spans="1:19">
      <c r="A914" s="1">
        <v>2456102.78755</v>
      </c>
      <c r="B914" s="1" t="s">
        <v>1562</v>
      </c>
      <c r="C914" s="1">
        <v>1.0449999999999999</v>
      </c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</row>
    <row r="915" spans="1:19">
      <c r="A915" s="1">
        <v>2456114.73196</v>
      </c>
      <c r="B915" s="1" t="s">
        <v>1565</v>
      </c>
      <c r="C915" s="1">
        <v>1.141</v>
      </c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</row>
    <row r="916" spans="1:19">
      <c r="A916" s="1">
        <v>2456121.7533300002</v>
      </c>
      <c r="B916" s="1" t="s">
        <v>1566</v>
      </c>
      <c r="C916" s="1">
        <v>1.1419999999999999</v>
      </c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</row>
    <row r="917" spans="1:19">
      <c r="A917" s="1">
        <v>2456130.7694600001</v>
      </c>
      <c r="B917" s="1" t="s">
        <v>1152</v>
      </c>
      <c r="C917" s="1">
        <v>1.179</v>
      </c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</row>
    <row r="918" spans="1:19">
      <c r="A918" s="1">
        <v>2456142.6983400001</v>
      </c>
      <c r="B918" s="1" t="s">
        <v>1568</v>
      </c>
      <c r="C918" s="1">
        <v>1.236</v>
      </c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</row>
    <row r="919" spans="1:19">
      <c r="A919" s="1">
        <v>2456153.3968400001</v>
      </c>
      <c r="B919" s="1" t="s">
        <v>1569</v>
      </c>
      <c r="C919" s="1">
        <v>1.0760000000000001</v>
      </c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</row>
    <row r="920" spans="1:19">
      <c r="A920" s="1">
        <v>2456164.7736399998</v>
      </c>
      <c r="B920" s="1" t="s">
        <v>1572</v>
      </c>
      <c r="C920" s="1">
        <v>1.111</v>
      </c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</row>
    <row r="921" spans="1:19">
      <c r="A921" s="1">
        <v>2456167.6683800002</v>
      </c>
      <c r="B921" s="1" t="s">
        <v>1573</v>
      </c>
      <c r="C921" s="1">
        <v>1.0529999999999999</v>
      </c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</row>
    <row r="922" spans="1:19">
      <c r="A922" s="1">
        <v>2456168.6856800001</v>
      </c>
      <c r="B922" s="1" t="s">
        <v>1574</v>
      </c>
      <c r="C922" s="1">
        <v>1.111</v>
      </c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</row>
    <row r="923" spans="1:19">
      <c r="A923" s="1">
        <v>2456172.6495300001</v>
      </c>
      <c r="B923" s="1" t="s">
        <v>1575</v>
      </c>
      <c r="C923" s="1">
        <v>0.99</v>
      </c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</row>
    <row r="924" spans="1:19">
      <c r="A924" s="1">
        <v>2456173.6773299999</v>
      </c>
      <c r="B924" s="1" t="s">
        <v>1576</v>
      </c>
      <c r="C924" s="1">
        <v>0.98099999999999998</v>
      </c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</row>
    <row r="925" spans="1:19">
      <c r="A925" s="1">
        <v>2456179.6702200002</v>
      </c>
      <c r="B925" s="1" t="s">
        <v>1577</v>
      </c>
      <c r="C925" s="1">
        <v>0.93500000000000005</v>
      </c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</row>
    <row r="926" spans="1:19">
      <c r="A926" s="1">
        <v>2456180.1587</v>
      </c>
      <c r="B926" s="1" t="s">
        <v>1577</v>
      </c>
      <c r="C926" s="1">
        <v>0.92900000000000005</v>
      </c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</row>
    <row r="927" spans="1:19">
      <c r="A927" s="1">
        <v>2456180.6489499998</v>
      </c>
      <c r="B927" s="1" t="s">
        <v>1692</v>
      </c>
      <c r="C927" s="1">
        <v>0.98599999999999999</v>
      </c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</row>
    <row r="928" spans="1:19">
      <c r="A928" s="1">
        <v>2456181.14989</v>
      </c>
      <c r="B928" s="1" t="s">
        <v>1692</v>
      </c>
      <c r="C928" s="1">
        <v>0.94799999999999995</v>
      </c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</row>
    <row r="929" spans="1:19">
      <c r="A929" s="1">
        <v>2456181.6525699999</v>
      </c>
      <c r="B929" s="1" t="s">
        <v>1578</v>
      </c>
      <c r="C929" s="1">
        <v>0.93500000000000005</v>
      </c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</row>
    <row r="930" spans="1:19">
      <c r="A930" s="1">
        <v>2456181.6803199998</v>
      </c>
      <c r="B930" s="1" t="s">
        <v>1578</v>
      </c>
      <c r="C930" s="1">
        <v>0.94799999999999995</v>
      </c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</row>
    <row r="931" spans="1:19">
      <c r="A931" s="1">
        <v>2456184.5723000001</v>
      </c>
      <c r="B931" s="1" t="s">
        <v>1579</v>
      </c>
      <c r="C931" s="1">
        <v>0.97899999999999998</v>
      </c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</row>
    <row r="932" spans="1:19">
      <c r="A932" s="1">
        <v>2456184.6503900001</v>
      </c>
      <c r="B932" s="1" t="s">
        <v>1579</v>
      </c>
      <c r="C932" s="1">
        <v>0.98099999999999998</v>
      </c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</row>
    <row r="933" spans="1:19">
      <c r="A933" s="1">
        <v>2456185.1440499998</v>
      </c>
      <c r="B933" s="1" t="s">
        <v>1579</v>
      </c>
      <c r="C933" s="1">
        <v>0.96199999999999997</v>
      </c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</row>
    <row r="934" spans="1:19">
      <c r="A934" s="1">
        <v>2456185.6414800002</v>
      </c>
      <c r="B934" s="1" t="s">
        <v>1580</v>
      </c>
      <c r="C934" s="1">
        <v>0.97099999999999997</v>
      </c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</row>
    <row r="935" spans="1:19">
      <c r="A935" s="1">
        <v>2456186.6509099999</v>
      </c>
      <c r="B935" s="1" t="s">
        <v>1581</v>
      </c>
      <c r="C935" s="1">
        <v>0.99299999999999999</v>
      </c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</row>
    <row r="936" spans="1:19">
      <c r="A936" s="1">
        <v>2456194.5480599999</v>
      </c>
      <c r="B936" s="1" t="s">
        <v>1582</v>
      </c>
      <c r="C936" s="1">
        <v>0.88300000000000001</v>
      </c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</row>
    <row r="937" spans="1:19">
      <c r="A937" s="1">
        <v>2456195.6442399998</v>
      </c>
      <c r="B937" s="1" t="s">
        <v>1583</v>
      </c>
      <c r="C937" s="1">
        <v>0.97099999999999997</v>
      </c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</row>
    <row r="938" spans="1:19">
      <c r="A938" s="1">
        <v>2456206.6137999999</v>
      </c>
      <c r="B938" s="1" t="s">
        <v>1584</v>
      </c>
      <c r="C938" s="1">
        <v>1.008</v>
      </c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</row>
    <row r="939" spans="1:19">
      <c r="A939" s="1">
        <v>2456221.3072899999</v>
      </c>
      <c r="B939" s="1" t="s">
        <v>1158</v>
      </c>
      <c r="C939" s="1">
        <v>1</v>
      </c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</row>
    <row r="940" spans="1:19">
      <c r="A940" s="1">
        <v>2456221.5731000002</v>
      </c>
      <c r="B940" s="1" t="s">
        <v>1585</v>
      </c>
      <c r="C940" s="1">
        <v>1.05</v>
      </c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</row>
    <row r="941" spans="1:19">
      <c r="A941" s="1">
        <v>2456221.6078599999</v>
      </c>
      <c r="B941" s="1" t="s">
        <v>1585</v>
      </c>
      <c r="C941" s="1">
        <v>1.075</v>
      </c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</row>
    <row r="942" spans="1:19">
      <c r="A942" s="1">
        <v>2456854.95719</v>
      </c>
      <c r="B942" s="1" t="s">
        <v>21</v>
      </c>
      <c r="C942" s="1">
        <v>1.21</v>
      </c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</row>
    <row r="943" spans="1:19">
      <c r="A943" s="1">
        <v>2456870.4459500001</v>
      </c>
      <c r="B943" s="1" t="s">
        <v>24</v>
      </c>
      <c r="C943" s="1">
        <v>1.2430000000000001</v>
      </c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</row>
    <row r="944" spans="1:19">
      <c r="A944" s="1">
        <v>2456872.4935599999</v>
      </c>
      <c r="B944" s="1" t="s">
        <v>25</v>
      </c>
      <c r="C944" s="1">
        <v>1.264</v>
      </c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</row>
    <row r="945" spans="1:19">
      <c r="A945" s="1">
        <v>2456874.4515499999</v>
      </c>
      <c r="B945" s="1" t="s">
        <v>26</v>
      </c>
      <c r="C945" s="1">
        <v>1.222</v>
      </c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</row>
    <row r="946" spans="1:19">
      <c r="A946" s="1">
        <v>2456883.41469</v>
      </c>
      <c r="B946" s="1" t="s">
        <v>27</v>
      </c>
      <c r="C946" s="1">
        <v>1.198</v>
      </c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</row>
    <row r="947" spans="1:19">
      <c r="A947" s="1">
        <v>2456887.3854100001</v>
      </c>
      <c r="B947" s="1" t="s">
        <v>29</v>
      </c>
      <c r="C947" s="1">
        <v>1.204</v>
      </c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</row>
    <row r="948" spans="1:19">
      <c r="A948" s="1">
        <v>2456890.3968199999</v>
      </c>
      <c r="B948" s="1" t="s">
        <v>30</v>
      </c>
      <c r="C948" s="1">
        <v>1.2330000000000001</v>
      </c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</row>
    <row r="949" spans="1:19">
      <c r="A949" s="1">
        <v>2456901.37714</v>
      </c>
      <c r="B949" s="1" t="s">
        <v>31</v>
      </c>
      <c r="C949" s="1">
        <v>1.232</v>
      </c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</row>
    <row r="950" spans="1:19">
      <c r="A950" s="1">
        <v>2456912.4319099998</v>
      </c>
      <c r="B950" s="1" t="s">
        <v>32</v>
      </c>
      <c r="C950" s="1">
        <v>1.177</v>
      </c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</row>
    <row r="951" spans="1:19">
      <c r="A951" s="1">
        <v>2456915.3938699998</v>
      </c>
      <c r="B951" s="1" t="s">
        <v>33</v>
      </c>
      <c r="C951" s="1">
        <v>1.171</v>
      </c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</row>
    <row r="952" spans="1:19">
      <c r="A952" s="1">
        <v>2456921.4429500001</v>
      </c>
      <c r="B952" s="1" t="s">
        <v>34</v>
      </c>
      <c r="C952" s="1">
        <v>1.1950000000000001</v>
      </c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</row>
    <row r="953" spans="1:19">
      <c r="A953" s="1">
        <v>2456927.3417000002</v>
      </c>
      <c r="B953" s="1" t="s">
        <v>35</v>
      </c>
      <c r="C953" s="1">
        <v>1.2330000000000001</v>
      </c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</row>
    <row r="954" spans="1:19">
      <c r="A954" s="1">
        <v>2456948.31684</v>
      </c>
      <c r="B954" s="1" t="s">
        <v>38</v>
      </c>
      <c r="C954" s="1">
        <v>1.1419999999999999</v>
      </c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</row>
    <row r="955" spans="1:19">
      <c r="A955" s="1">
        <v>2456957.3194400002</v>
      </c>
      <c r="B955" s="1" t="s">
        <v>40</v>
      </c>
      <c r="C955" s="1">
        <v>1.3140000000000001</v>
      </c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</row>
    <row r="956" spans="1:19">
      <c r="A956" s="1">
        <v>2456989.3372499999</v>
      </c>
      <c r="B956" s="1" t="s">
        <v>44</v>
      </c>
      <c r="C956" s="1">
        <v>1.351</v>
      </c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</row>
    <row r="957" spans="1:19">
      <c r="A957" s="1">
        <v>2457023.27404</v>
      </c>
      <c r="B957" s="1" t="s">
        <v>10</v>
      </c>
      <c r="C957" s="1">
        <v>1.264</v>
      </c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</row>
    <row r="958" spans="1:19">
      <c r="A958" s="1">
        <v>2457219.4427899998</v>
      </c>
      <c r="B958" s="1" t="s">
        <v>54</v>
      </c>
      <c r="C958" s="1">
        <v>1.466</v>
      </c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</row>
    <row r="959" spans="1:19">
      <c r="A959" s="1">
        <v>2457262.46312</v>
      </c>
      <c r="B959" s="1" t="s">
        <v>55</v>
      </c>
      <c r="C959" s="1">
        <v>1.385</v>
      </c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</row>
    <row r="960" spans="1:19">
      <c r="A960" s="1">
        <v>2457290.3520599999</v>
      </c>
      <c r="B960" s="1" t="s">
        <v>56</v>
      </c>
      <c r="C960" s="1">
        <v>1.325</v>
      </c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</row>
    <row r="961" spans="1:19">
      <c r="A961" s="1">
        <v>2457472.6291700001</v>
      </c>
      <c r="B961" s="1" t="s">
        <v>108</v>
      </c>
      <c r="C961" s="1">
        <v>1.1599999999999999</v>
      </c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</row>
    <row r="962" spans="1:19">
      <c r="A962" s="1">
        <v>2457574.49028</v>
      </c>
      <c r="B962" s="1" t="s">
        <v>119</v>
      </c>
      <c r="C962" s="1">
        <v>1.34</v>
      </c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</row>
    <row r="963" spans="1:19">
      <c r="A963" s="1">
        <v>2457583.92967</v>
      </c>
      <c r="B963" s="1" t="s">
        <v>121</v>
      </c>
      <c r="C963" s="1">
        <v>1.3480000000000001</v>
      </c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</row>
    <row r="964" spans="1:19">
      <c r="A964" s="1">
        <v>2457583.9324699999</v>
      </c>
      <c r="B964" s="1" t="s">
        <v>121</v>
      </c>
      <c r="C964" s="1">
        <v>1.3819999999999999</v>
      </c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</row>
    <row r="965" spans="1:19">
      <c r="A965" s="1">
        <v>2457583.9353200002</v>
      </c>
      <c r="B965" s="1" t="s">
        <v>121</v>
      </c>
      <c r="C965" s="1">
        <v>1.371</v>
      </c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</row>
    <row r="966" spans="1:19">
      <c r="A966" s="1">
        <v>2457584.3951300001</v>
      </c>
      <c r="B966" s="1" t="s">
        <v>121</v>
      </c>
      <c r="C966" s="1">
        <v>1.3759999999999999</v>
      </c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</row>
    <row r="967" spans="1:19">
      <c r="A967" s="1">
        <v>2457584.8549299999</v>
      </c>
      <c r="B967" s="1" t="s">
        <v>122</v>
      </c>
      <c r="C967" s="1">
        <v>1.391</v>
      </c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</row>
    <row r="968" spans="1:19">
      <c r="A968" s="1">
        <v>2457584.8577299998</v>
      </c>
      <c r="B968" s="1" t="s">
        <v>122</v>
      </c>
      <c r="C968" s="1">
        <v>1.377</v>
      </c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</row>
    <row r="969" spans="1:19">
      <c r="A969" s="1">
        <v>2457584.8605</v>
      </c>
      <c r="B969" s="1" t="s">
        <v>122</v>
      </c>
      <c r="C969" s="1">
        <v>1.379</v>
      </c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</row>
    <row r="970" spans="1:19">
      <c r="A970" s="1">
        <v>2457586.8663300001</v>
      </c>
      <c r="B970" s="1" t="s">
        <v>123</v>
      </c>
      <c r="C970" s="1">
        <v>1.361</v>
      </c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</row>
    <row r="971" spans="1:19">
      <c r="A971" s="1">
        <v>2457586.8691799999</v>
      </c>
      <c r="B971" s="1" t="s">
        <v>123</v>
      </c>
      <c r="C971" s="1">
        <v>1.375</v>
      </c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</row>
    <row r="972" spans="1:19">
      <c r="A972" s="1">
        <v>2457586.8720200001</v>
      </c>
      <c r="B972" s="1" t="s">
        <v>123</v>
      </c>
      <c r="C972" s="1">
        <v>1.373</v>
      </c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</row>
    <row r="973" spans="1:19">
      <c r="A973" s="1">
        <v>2457588.9263599999</v>
      </c>
      <c r="B973" s="1" t="s">
        <v>124</v>
      </c>
      <c r="C973" s="1">
        <v>1.37</v>
      </c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</row>
    <row r="974" spans="1:19">
      <c r="A974" s="1">
        <v>2457588.92918</v>
      </c>
      <c r="B974" s="1" t="s">
        <v>124</v>
      </c>
      <c r="C974" s="1">
        <v>1.381</v>
      </c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</row>
    <row r="975" spans="1:19">
      <c r="A975" s="1">
        <v>2457588.93199</v>
      </c>
      <c r="B975" s="1" t="s">
        <v>124</v>
      </c>
      <c r="C975" s="1">
        <v>1.3879999999999999</v>
      </c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</row>
    <row r="976" spans="1:19">
      <c r="A976" s="1">
        <v>2457589.4154300001</v>
      </c>
      <c r="B976" s="1" t="s">
        <v>124</v>
      </c>
      <c r="C976" s="1">
        <v>1.345</v>
      </c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</row>
    <row r="977" spans="1:19">
      <c r="A977" s="1">
        <v>2457589.8988700002</v>
      </c>
      <c r="B977" s="1" t="s">
        <v>125</v>
      </c>
      <c r="C977" s="1">
        <v>1.3759999999999999</v>
      </c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</row>
    <row r="978" spans="1:19">
      <c r="A978" s="1">
        <v>2457589.9016499999</v>
      </c>
      <c r="B978" s="1" t="s">
        <v>125</v>
      </c>
      <c r="C978" s="1">
        <v>1.401</v>
      </c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</row>
    <row r="979" spans="1:19">
      <c r="A979" s="1">
        <v>2457589.9044499998</v>
      </c>
      <c r="B979" s="1" t="s">
        <v>125</v>
      </c>
      <c r="C979" s="1">
        <v>1.3580000000000001</v>
      </c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</row>
    <row r="980" spans="1:19">
      <c r="A980" s="1">
        <v>2457591.9580000001</v>
      </c>
      <c r="B980" s="1" t="s">
        <v>126</v>
      </c>
      <c r="C980" s="1">
        <v>1.351</v>
      </c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</row>
    <row r="981" spans="1:19">
      <c r="A981" s="1">
        <v>2457591.9607799998</v>
      </c>
      <c r="B981" s="1" t="s">
        <v>126</v>
      </c>
      <c r="C981" s="1">
        <v>1.393</v>
      </c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</row>
    <row r="982" spans="1:19">
      <c r="A982" s="1">
        <v>2457591.9635600001</v>
      </c>
      <c r="B982" s="1" t="s">
        <v>126</v>
      </c>
      <c r="C982" s="1">
        <v>1.389</v>
      </c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</row>
    <row r="983" spans="1:19">
      <c r="A983" s="1">
        <v>2457593.8971799999</v>
      </c>
      <c r="B983" s="1" t="s">
        <v>127</v>
      </c>
      <c r="C983" s="1">
        <v>1.353</v>
      </c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</row>
    <row r="984" spans="1:19">
      <c r="A984" s="1">
        <v>2457599.36944</v>
      </c>
      <c r="B984" s="1" t="s">
        <v>128</v>
      </c>
      <c r="C984" s="1">
        <v>1.28</v>
      </c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</row>
    <row r="985" spans="1:19">
      <c r="A985" s="1">
        <v>2457628.3131900001</v>
      </c>
      <c r="B985" s="1" t="s">
        <v>129</v>
      </c>
      <c r="C985" s="1">
        <v>1.22</v>
      </c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</row>
    <row r="986" spans="1:19">
      <c r="A986" s="1">
        <v>2457639.3409699998</v>
      </c>
      <c r="B986" s="1" t="s">
        <v>193</v>
      </c>
      <c r="C986" s="1">
        <v>1.19</v>
      </c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</row>
    <row r="987" spans="1:19">
      <c r="A987" s="1">
        <v>2457659.2638900001</v>
      </c>
      <c r="B987" s="1" t="s">
        <v>195</v>
      </c>
      <c r="C987" s="1">
        <v>1.2</v>
      </c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AA465"/>
  <sheetViews>
    <sheetView topLeftCell="A62" workbookViewId="0">
      <selection activeCell="C86" sqref="C86"/>
    </sheetView>
  </sheetViews>
  <sheetFormatPr baseColWidth="10" defaultRowHeight="15"/>
  <cols>
    <col min="2" max="2" width="22.28515625" customWidth="1"/>
    <col min="3" max="3" width="11.42578125" style="48"/>
  </cols>
  <sheetData>
    <row r="1" spans="1:27">
      <c r="A1" s="1">
        <v>2456855.4426699998</v>
      </c>
      <c r="B1" s="1" t="s">
        <v>21</v>
      </c>
      <c r="C1" s="47">
        <v>11.973000000000001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>
      <c r="A2" s="1">
        <v>2456863.4698600001</v>
      </c>
      <c r="B2" s="1" t="s">
        <v>22</v>
      </c>
      <c r="C2" s="47">
        <v>12.019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>
      <c r="A3" s="1">
        <v>2456869.4380299998</v>
      </c>
      <c r="B3" s="1" t="s">
        <v>23</v>
      </c>
      <c r="C3" s="47">
        <v>12.016999999999999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>
      <c r="A4" s="1">
        <v>2456870.4469300001</v>
      </c>
      <c r="B4" s="1" t="s">
        <v>24</v>
      </c>
      <c r="C4" s="47">
        <v>12.05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>
      <c r="A5" s="1">
        <v>2456872.49474</v>
      </c>
      <c r="B5" s="1" t="s">
        <v>25</v>
      </c>
      <c r="C5" s="47">
        <v>12.068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>
      <c r="A6" s="1">
        <v>2456874.45095</v>
      </c>
      <c r="B6" s="1" t="s">
        <v>26</v>
      </c>
      <c r="C6" s="47">
        <v>12.026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>
      <c r="A7" s="1">
        <v>2456883.4152799998</v>
      </c>
      <c r="B7" s="1" t="s">
        <v>27</v>
      </c>
      <c r="C7" s="47">
        <v>12.074999999999999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>
      <c r="A8" s="1">
        <v>2456887.3869599998</v>
      </c>
      <c r="B8" s="1" t="s">
        <v>29</v>
      </c>
      <c r="C8" s="47">
        <v>12.081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>
      <c r="A9" s="1">
        <v>2456890.3974100002</v>
      </c>
      <c r="B9" s="1" t="s">
        <v>30</v>
      </c>
      <c r="C9" s="47">
        <v>12.073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>
      <c r="A10" s="1">
        <v>2456901.3776600002</v>
      </c>
      <c r="B10" s="1" t="s">
        <v>31</v>
      </c>
      <c r="C10" s="47">
        <v>12.096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>
      <c r="A11" s="1">
        <v>2456912.4325000001</v>
      </c>
      <c r="B11" s="1" t="s">
        <v>32</v>
      </c>
      <c r="C11" s="47">
        <v>12.095000000000001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>
      <c r="A12" s="1">
        <v>2456915.3933100002</v>
      </c>
      <c r="B12" s="1" t="s">
        <v>33</v>
      </c>
      <c r="C12" s="47">
        <v>12.086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>
      <c r="A13" s="1">
        <v>2456921.4440899999</v>
      </c>
      <c r="B13" s="1" t="s">
        <v>34</v>
      </c>
      <c r="C13" s="47">
        <v>12.067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>
      <c r="A14" s="1">
        <v>2456927.3422300001</v>
      </c>
      <c r="B14" s="1" t="s">
        <v>35</v>
      </c>
      <c r="C14" s="47">
        <v>12.055999999999999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>
      <c r="A15" s="1">
        <v>2456948.3155299998</v>
      </c>
      <c r="B15" s="1" t="s">
        <v>38</v>
      </c>
      <c r="C15" s="47">
        <v>11.893000000000001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>
      <c r="A16" s="1">
        <v>2456957.3208300001</v>
      </c>
      <c r="B16" s="1" t="s">
        <v>40</v>
      </c>
      <c r="C16" s="47">
        <v>12.012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>
      <c r="A17" s="1">
        <v>2456989.3382899999</v>
      </c>
      <c r="B17" s="1" t="s">
        <v>44</v>
      </c>
      <c r="C17" s="47">
        <v>12.013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>
      <c r="A18" s="1">
        <v>2457023.2757899999</v>
      </c>
      <c r="B18" s="1" t="s">
        <v>10</v>
      </c>
      <c r="C18" s="47">
        <v>12.097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>
      <c r="A19" s="1">
        <v>2457219.4426799999</v>
      </c>
      <c r="B19" s="1" t="s">
        <v>54</v>
      </c>
      <c r="C19" s="47">
        <v>12.586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>
      <c r="A20" s="1">
        <v>2457262.4629799998</v>
      </c>
      <c r="B20" s="1" t="s">
        <v>55</v>
      </c>
      <c r="C20" s="47">
        <v>12.622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>
      <c r="A21" s="1">
        <v>2457290.3519199998</v>
      </c>
      <c r="B21" s="1" t="s">
        <v>56</v>
      </c>
      <c r="C21" s="47">
        <v>12.590999999999999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>
      <c r="A22" s="1">
        <v>2457472.6291700001</v>
      </c>
      <c r="B22" s="1" t="s">
        <v>108</v>
      </c>
      <c r="C22" s="47">
        <v>11.86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>
      <c r="A23" s="1">
        <v>2457574.49028</v>
      </c>
      <c r="B23" s="1" t="s">
        <v>119</v>
      </c>
      <c r="C23" s="47">
        <v>11.99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>
      <c r="A24" s="1">
        <v>2457583.9301800001</v>
      </c>
      <c r="B24" s="1" t="s">
        <v>121</v>
      </c>
      <c r="C24" s="47">
        <v>12.036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>
      <c r="A25" s="1">
        <v>2457583.9306200002</v>
      </c>
      <c r="B25" s="1" t="s">
        <v>121</v>
      </c>
      <c r="C25" s="47">
        <v>12.032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>
      <c r="A26" s="1">
        <v>2457583.9310499998</v>
      </c>
      <c r="B26" s="1" t="s">
        <v>121</v>
      </c>
      <c r="C26" s="47">
        <v>12.036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>
      <c r="A27" s="1">
        <v>2457583.9358299999</v>
      </c>
      <c r="B27" s="1" t="s">
        <v>121</v>
      </c>
      <c r="C27" s="47">
        <v>12.055999999999999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>
      <c r="A28" s="1">
        <v>2457583.9362699999</v>
      </c>
      <c r="B28" s="1" t="s">
        <v>121</v>
      </c>
      <c r="C28" s="47">
        <v>12.037000000000001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>
      <c r="A29" s="1">
        <v>2457583.9367</v>
      </c>
      <c r="B29" s="1" t="s">
        <v>121</v>
      </c>
      <c r="C29" s="47">
        <v>12.047000000000001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>
      <c r="A30" s="1">
        <v>2457584.85543</v>
      </c>
      <c r="B30" s="1" t="s">
        <v>122</v>
      </c>
      <c r="C30" s="47">
        <v>12.061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>
      <c r="A31" s="1">
        <v>2457584.8558700001</v>
      </c>
      <c r="B31" s="1" t="s">
        <v>122</v>
      </c>
      <c r="C31" s="47">
        <v>12.066000000000001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>
      <c r="A32" s="1">
        <v>2457584.8563100002</v>
      </c>
      <c r="B32" s="1" t="s">
        <v>122</v>
      </c>
      <c r="C32" s="47">
        <v>12.061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>
      <c r="A33" s="1">
        <v>2457584.8609699998</v>
      </c>
      <c r="B33" s="1" t="s">
        <v>122</v>
      </c>
      <c r="C33" s="47">
        <v>12.044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>
      <c r="A34" s="1">
        <v>2457584.8613900002</v>
      </c>
      <c r="B34" s="1" t="s">
        <v>122</v>
      </c>
      <c r="C34" s="47">
        <v>12.061999999999999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>
      <c r="A35" s="1">
        <v>2457584.8618200002</v>
      </c>
      <c r="B35" s="1" t="s">
        <v>122</v>
      </c>
      <c r="C35" s="47">
        <v>12.065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>
      <c r="A36" s="1">
        <v>2457586.8668300002</v>
      </c>
      <c r="B36" s="1" t="s">
        <v>123</v>
      </c>
      <c r="C36" s="47">
        <v>12.044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>
      <c r="A37" s="1">
        <v>2457586.8672699998</v>
      </c>
      <c r="B37" s="1" t="s">
        <v>123</v>
      </c>
      <c r="C37" s="47">
        <v>12.032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>
      <c r="A38" s="1">
        <v>2457586.8676999998</v>
      </c>
      <c r="B38" s="1" t="s">
        <v>123</v>
      </c>
      <c r="C38" s="47">
        <v>12.04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>
      <c r="A39" s="1">
        <v>2457586.8725200002</v>
      </c>
      <c r="B39" s="1" t="s">
        <v>123</v>
      </c>
      <c r="C39" s="47">
        <v>12.04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>
      <c r="A40" s="1">
        <v>2457586.8729599998</v>
      </c>
      <c r="B40" s="1" t="s">
        <v>123</v>
      </c>
      <c r="C40" s="47">
        <v>12.06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>
      <c r="A41" s="1">
        <v>2457586.8733899998</v>
      </c>
      <c r="B41" s="1" t="s">
        <v>123</v>
      </c>
      <c r="C41" s="47">
        <v>12.032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>
      <c r="A42" s="1">
        <v>2457588.92686</v>
      </c>
      <c r="B42" s="1" t="s">
        <v>124</v>
      </c>
      <c r="C42" s="47">
        <v>12.023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>
      <c r="A43" s="1">
        <v>2457588.9273000001</v>
      </c>
      <c r="B43" s="1" t="s">
        <v>124</v>
      </c>
      <c r="C43" s="47">
        <v>12.018000000000001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>
      <c r="A44" s="1">
        <v>2457588.9277300001</v>
      </c>
      <c r="B44" s="1" t="s">
        <v>124</v>
      </c>
      <c r="C44" s="47">
        <v>12.047000000000001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>
      <c r="A45" s="1">
        <v>2457588.93248</v>
      </c>
      <c r="B45" s="1" t="s">
        <v>124</v>
      </c>
      <c r="C45" s="47">
        <v>12.045999999999999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>
      <c r="A46" s="1">
        <v>2457588.9329200001</v>
      </c>
      <c r="B46" s="1" t="s">
        <v>124</v>
      </c>
      <c r="C46" s="47">
        <v>12.010999999999999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>
      <c r="A47" s="1">
        <v>2457588.9333500001</v>
      </c>
      <c r="B47" s="1" t="s">
        <v>124</v>
      </c>
      <c r="C47" s="47">
        <v>12.006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>
      <c r="A48" s="1">
        <v>2457589.8993700002</v>
      </c>
      <c r="B48" s="1" t="s">
        <v>125</v>
      </c>
      <c r="C48" s="47">
        <v>12.036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>
      <c r="A49" s="1">
        <v>2457589.8997999998</v>
      </c>
      <c r="B49" s="1" t="s">
        <v>125</v>
      </c>
      <c r="C49" s="47">
        <v>12.048999999999999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>
      <c r="A50" s="1">
        <v>2457589.9002399999</v>
      </c>
      <c r="B50" s="1" t="s">
        <v>125</v>
      </c>
      <c r="C50" s="47">
        <v>12.051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>
      <c r="A51" s="1">
        <v>2457589.90496</v>
      </c>
      <c r="B51" s="1" t="s">
        <v>125</v>
      </c>
      <c r="C51" s="47">
        <v>12.032999999999999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>
      <c r="A52" s="1">
        <v>2457589.90539</v>
      </c>
      <c r="B52" s="1" t="s">
        <v>125</v>
      </c>
      <c r="C52" s="47">
        <v>12.038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>
      <c r="A53" s="1">
        <v>2457589.90582</v>
      </c>
      <c r="B53" s="1" t="s">
        <v>125</v>
      </c>
      <c r="C53" s="47">
        <v>12.022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>
      <c r="A54" s="1">
        <v>2457591.9585000002</v>
      </c>
      <c r="B54" s="1" t="s">
        <v>126</v>
      </c>
      <c r="C54" s="47">
        <v>12.01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>
      <c r="A55" s="1">
        <v>2457591.9589399998</v>
      </c>
      <c r="B55" s="1" t="s">
        <v>126</v>
      </c>
      <c r="C55" s="47">
        <v>12.02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>
      <c r="A56" s="1">
        <v>2457591.9593699998</v>
      </c>
      <c r="B56" s="1" t="s">
        <v>126</v>
      </c>
      <c r="C56" s="47">
        <v>12.037000000000001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>
      <c r="A57" s="1">
        <v>2457591.9640600001</v>
      </c>
      <c r="B57" s="1" t="s">
        <v>126</v>
      </c>
      <c r="C57" s="47">
        <v>12.022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>
      <c r="A58" s="1">
        <v>2457591.9644800001</v>
      </c>
      <c r="B58" s="1" t="s">
        <v>126</v>
      </c>
      <c r="C58" s="47">
        <v>11.987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>
      <c r="A59" s="1">
        <v>2457591.9649200002</v>
      </c>
      <c r="B59" s="1" t="s">
        <v>126</v>
      </c>
      <c r="C59" s="47">
        <v>12.010999999999999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>
      <c r="A60" s="1">
        <v>2457593.8976400001</v>
      </c>
      <c r="B60" s="1" t="s">
        <v>127</v>
      </c>
      <c r="C60" s="47">
        <v>12.007999999999999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>
      <c r="A61" s="1">
        <v>2457593.8981499998</v>
      </c>
      <c r="B61" s="1" t="s">
        <v>127</v>
      </c>
      <c r="C61" s="47">
        <v>12.018000000000001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>
      <c r="A62" s="1">
        <v>2457593.8985799998</v>
      </c>
      <c r="B62" s="1" t="s">
        <v>127</v>
      </c>
      <c r="C62" s="47">
        <v>12.015000000000001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>
      <c r="A63" s="1">
        <v>2457599.36944</v>
      </c>
      <c r="B63" s="1" t="s">
        <v>128</v>
      </c>
      <c r="C63" s="47">
        <v>11.91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>
      <c r="A64" s="1">
        <v>2457472.6291700001</v>
      </c>
      <c r="B64" s="1" t="s">
        <v>108</v>
      </c>
      <c r="C64" s="47">
        <v>11.86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>
        <v>2457574.49028</v>
      </c>
      <c r="B65" s="1" t="s">
        <v>119</v>
      </c>
      <c r="C65" s="47">
        <v>11.99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1">
        <v>2457584.39604</v>
      </c>
      <c r="B66" s="1" t="s">
        <v>121</v>
      </c>
      <c r="C66" s="47">
        <v>12.05025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1">
        <v>2457586.87011</v>
      </c>
      <c r="B67" s="1" t="s">
        <v>123</v>
      </c>
      <c r="C67" s="47">
        <v>12.041333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1">
        <v>2457588.9285900001</v>
      </c>
      <c r="B68" s="1" t="s">
        <v>124</v>
      </c>
      <c r="C68" s="47">
        <v>12.0335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1">
        <v>2457589.66023</v>
      </c>
      <c r="B69" s="1" t="s">
        <v>125</v>
      </c>
      <c r="C69" s="47">
        <v>12.030749999999999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1">
        <v>2457591.9617099999</v>
      </c>
      <c r="B70" s="1" t="s">
        <v>126</v>
      </c>
      <c r="C70" s="47">
        <v>12.0145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>
        <v>2457593.89812</v>
      </c>
      <c r="B71" s="1" t="s">
        <v>127</v>
      </c>
      <c r="C71" s="47">
        <v>12.013667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>
        <v>2457599.36944</v>
      </c>
      <c r="B72" s="1" t="s">
        <v>128</v>
      </c>
      <c r="C72" s="47">
        <v>11.91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>
        <v>2457628.3131900001</v>
      </c>
      <c r="B73" s="1" t="s">
        <v>129</v>
      </c>
      <c r="C73" s="47">
        <v>12.08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>
        <v>2457639.3409699998</v>
      </c>
      <c r="B74" s="1" t="s">
        <v>193</v>
      </c>
      <c r="C74" s="47">
        <v>12.06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>
        <v>2457659.2638900001</v>
      </c>
      <c r="B75" s="1" t="s">
        <v>195</v>
      </c>
      <c r="C75" s="47">
        <v>12.02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>
        <v>2457900.4467000002</v>
      </c>
      <c r="B76" s="1" t="s">
        <v>1726</v>
      </c>
      <c r="C76" s="47">
        <v>12.176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>
        <v>2457980.3548599998</v>
      </c>
      <c r="B77" s="1" t="s">
        <v>1727</v>
      </c>
      <c r="C77" s="47">
        <v>12.36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>
        <v>2457996.3062499999</v>
      </c>
      <c r="B78" s="1" t="s">
        <v>1718</v>
      </c>
      <c r="C78" s="47">
        <v>12.49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>
        <v>2458056.3213800001</v>
      </c>
      <c r="B79" s="1" t="s">
        <v>1723</v>
      </c>
      <c r="C79" s="47">
        <v>12.683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47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47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47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47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47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47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47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47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47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47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47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47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47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47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47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47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47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47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47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47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47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>
      <c r="A101" s="1"/>
      <c r="B101" s="1"/>
      <c r="C101" s="47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>
      <c r="A102" s="1"/>
      <c r="B102" s="1"/>
      <c r="C102" s="47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>
      <c r="A103" s="1"/>
      <c r="B103" s="1"/>
      <c r="C103" s="47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>
      <c r="A104" s="1"/>
      <c r="B104" s="1"/>
      <c r="C104" s="47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>
      <c r="A105" s="1"/>
      <c r="B105" s="1"/>
      <c r="C105" s="47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>
      <c r="A106" s="1"/>
      <c r="B106" s="1"/>
      <c r="C106" s="47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>
      <c r="A107" s="1"/>
      <c r="B107" s="1"/>
      <c r="C107" s="47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>
      <c r="A108" s="1"/>
      <c r="B108" s="1"/>
      <c r="C108" s="47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>
      <c r="A109" s="1"/>
      <c r="B109" s="1"/>
      <c r="C109" s="47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>
      <c r="A110" s="1"/>
      <c r="B110" s="1"/>
      <c r="C110" s="47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>
      <c r="A111" s="1"/>
      <c r="B111" s="1"/>
      <c r="C111" s="47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>
      <c r="A112" s="1"/>
      <c r="B112" s="1"/>
      <c r="C112" s="47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>
      <c r="A113" s="1"/>
      <c r="B113" s="1"/>
      <c r="C113" s="47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>
      <c r="A114" s="1"/>
      <c r="B114" s="1"/>
      <c r="C114" s="47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>
      <c r="A115" s="1"/>
      <c r="B115" s="1"/>
      <c r="C115" s="47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>
      <c r="A116" s="1"/>
      <c r="B116" s="1"/>
      <c r="C116" s="47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>
      <c r="A117" s="1"/>
      <c r="B117" s="1"/>
      <c r="C117" s="47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>
      <c r="A118" s="1"/>
      <c r="B118" s="1"/>
      <c r="C118" s="47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>
      <c r="A119" s="1"/>
      <c r="B119" s="1"/>
      <c r="C119" s="47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>
      <c r="A120" s="1"/>
      <c r="B120" s="1"/>
      <c r="C120" s="47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>
      <c r="A121" s="1"/>
      <c r="B121" s="1"/>
      <c r="C121" s="47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>
      <c r="A122" s="1"/>
      <c r="B122" s="1"/>
      <c r="C122" s="47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>
      <c r="A123" s="1"/>
      <c r="B123" s="1"/>
      <c r="C123" s="47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>
      <c r="A124" s="1"/>
      <c r="B124" s="1"/>
      <c r="C124" s="47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>
      <c r="A125" s="1"/>
      <c r="B125" s="1"/>
      <c r="C125" s="47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>
      <c r="A126" s="1"/>
      <c r="B126" s="1"/>
      <c r="C126" s="47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>
      <c r="A127" s="1"/>
      <c r="B127" s="1"/>
      <c r="C127" s="47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>
      <c r="A128" s="1"/>
      <c r="B128" s="1"/>
      <c r="C128" s="47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>
      <c r="A129" s="1"/>
      <c r="B129" s="1"/>
      <c r="C129" s="47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>
      <c r="A130" s="1"/>
      <c r="B130" s="1"/>
      <c r="C130" s="47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>
      <c r="A131" s="1"/>
      <c r="B131" s="1"/>
      <c r="C131" s="47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>
      <c r="A132" s="1"/>
      <c r="B132" s="1"/>
      <c r="C132" s="47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>
      <c r="A133" s="1"/>
      <c r="B133" s="1"/>
      <c r="C133" s="47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>
      <c r="A134" s="1"/>
      <c r="B134" s="1"/>
      <c r="C134" s="47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>
      <c r="A135" s="1"/>
      <c r="B135" s="1"/>
      <c r="C135" s="47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>
      <c r="A136" s="1"/>
      <c r="B136" s="1"/>
      <c r="C136" s="47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>
      <c r="A137" s="1"/>
      <c r="B137" s="1"/>
      <c r="C137" s="47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>
      <c r="A138" s="1"/>
      <c r="B138" s="1"/>
      <c r="C138" s="47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>
      <c r="A139" s="1"/>
      <c r="B139" s="1"/>
      <c r="C139" s="47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>
      <c r="A140" s="1"/>
      <c r="B140" s="1"/>
      <c r="C140" s="47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>
      <c r="A141" s="1"/>
      <c r="B141" s="1"/>
      <c r="C141" s="47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>
      <c r="A142" s="1"/>
      <c r="B142" s="1"/>
      <c r="C142" s="47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>
      <c r="A143" s="1"/>
      <c r="B143" s="1"/>
      <c r="C143" s="47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>
      <c r="A144" s="1"/>
      <c r="B144" s="1"/>
      <c r="C144" s="47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>
      <c r="A145" s="1"/>
      <c r="B145" s="1"/>
      <c r="C145" s="47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>
      <c r="A146" s="1"/>
      <c r="B146" s="1"/>
      <c r="C146" s="47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>
      <c r="A147" s="1"/>
      <c r="B147" s="1"/>
      <c r="C147" s="47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>
      <c r="A148" s="1"/>
      <c r="B148" s="1"/>
      <c r="C148" s="47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>
      <c r="A149" s="1"/>
      <c r="B149" s="1"/>
      <c r="C149" s="47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>
      <c r="A150" s="1"/>
      <c r="B150" s="1"/>
      <c r="C150" s="47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>
      <c r="A151" s="1"/>
      <c r="B151" s="1"/>
      <c r="C151" s="47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>
      <c r="A152" s="1"/>
      <c r="B152" s="1"/>
      <c r="C152" s="47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>
      <c r="A153" s="1"/>
      <c r="B153" s="1"/>
      <c r="C153" s="47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>
      <c r="A154" s="1"/>
      <c r="B154" s="1"/>
      <c r="C154" s="47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>
      <c r="A155" s="1"/>
      <c r="B155" s="1"/>
      <c r="C155" s="47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>
      <c r="A156" s="1"/>
      <c r="B156" s="1"/>
      <c r="C156" s="47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>
      <c r="A157" s="1"/>
      <c r="B157" s="1"/>
      <c r="C157" s="47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>
      <c r="A158" s="1"/>
      <c r="B158" s="1"/>
      <c r="C158" s="47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>
      <c r="A159" s="1"/>
      <c r="B159" s="1"/>
      <c r="C159" s="47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>
      <c r="A160" s="1"/>
      <c r="B160" s="1"/>
      <c r="C160" s="47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>
      <c r="A161" s="1"/>
      <c r="B161" s="1"/>
      <c r="C161" s="47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>
      <c r="A162" s="1"/>
      <c r="B162" s="1"/>
      <c r="C162" s="47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>
      <c r="A163" s="1"/>
      <c r="B163" s="1"/>
      <c r="C163" s="47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>
      <c r="A164" s="1"/>
      <c r="B164" s="1"/>
      <c r="C164" s="47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>
      <c r="A165" s="1"/>
      <c r="B165" s="1"/>
      <c r="C165" s="47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>
      <c r="A166" s="1"/>
      <c r="B166" s="1"/>
      <c r="C166" s="47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>
      <c r="A167" s="1"/>
      <c r="B167" s="1"/>
      <c r="C167" s="47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>
      <c r="A168" s="1"/>
      <c r="B168" s="1"/>
      <c r="C168" s="47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>
      <c r="A169" s="1"/>
      <c r="B169" s="1"/>
      <c r="C169" s="47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>
      <c r="A170" s="1"/>
      <c r="B170" s="1"/>
      <c r="C170" s="47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>
      <c r="A171" s="1"/>
      <c r="B171" s="1"/>
      <c r="C171" s="47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>
      <c r="A172" s="1"/>
      <c r="B172" s="1"/>
      <c r="C172" s="47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>
      <c r="A173" s="1"/>
      <c r="B173" s="1"/>
      <c r="C173" s="47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>
      <c r="A174" s="1"/>
      <c r="B174" s="1"/>
      <c r="C174" s="47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>
      <c r="A175" s="1"/>
      <c r="B175" s="1"/>
      <c r="C175" s="47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>
      <c r="A176" s="1"/>
      <c r="B176" s="1"/>
      <c r="C176" s="47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>
      <c r="A177" s="1"/>
      <c r="B177" s="1"/>
      <c r="C177" s="47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>
      <c r="A178" s="1"/>
      <c r="B178" s="1"/>
      <c r="C178" s="47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>
      <c r="A179" s="1"/>
      <c r="B179" s="1"/>
      <c r="C179" s="47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>
      <c r="A180" s="1"/>
      <c r="B180" s="1"/>
      <c r="C180" s="47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>
      <c r="A181" s="1"/>
      <c r="B181" s="1"/>
      <c r="C181" s="47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>
      <c r="A182" s="1"/>
      <c r="B182" s="1"/>
      <c r="C182" s="47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>
      <c r="A183" s="1"/>
      <c r="B183" s="1"/>
      <c r="C183" s="47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>
      <c r="A184" s="1"/>
      <c r="B184" s="1"/>
      <c r="C184" s="47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>
      <c r="A185" s="1"/>
      <c r="B185" s="1"/>
      <c r="C185" s="47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>
      <c r="A186" s="1"/>
      <c r="B186" s="1"/>
      <c r="C186" s="47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>
      <c r="A187" s="1"/>
      <c r="B187" s="1"/>
      <c r="C187" s="47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>
      <c r="A188" s="1"/>
      <c r="B188" s="1"/>
      <c r="C188" s="47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>
      <c r="A189" s="1"/>
      <c r="B189" s="1"/>
      <c r="C189" s="47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>
      <c r="A190" s="1"/>
      <c r="B190" s="1"/>
      <c r="C190" s="47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>
      <c r="A191" s="1"/>
      <c r="B191" s="1"/>
      <c r="C191" s="47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>
      <c r="A192" s="1"/>
      <c r="B192" s="1"/>
      <c r="C192" s="47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>
      <c r="A193" s="1"/>
      <c r="B193" s="1"/>
      <c r="C193" s="47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>
      <c r="A194" s="1"/>
      <c r="B194" s="1"/>
      <c r="C194" s="47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>
      <c r="A195" s="1"/>
      <c r="B195" s="1"/>
      <c r="C195" s="47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>
      <c r="A196" s="1"/>
      <c r="B196" s="1"/>
      <c r="C196" s="47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>
      <c r="A197" s="1"/>
      <c r="B197" s="1"/>
      <c r="C197" s="47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>
      <c r="A198" s="1"/>
      <c r="B198" s="1"/>
      <c r="C198" s="47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>
      <c r="A199" s="1"/>
      <c r="B199" s="1"/>
      <c r="C199" s="47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>
      <c r="A200" s="1"/>
      <c r="B200" s="1"/>
      <c r="C200" s="47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>
      <c r="A201" s="1"/>
      <c r="B201" s="1"/>
      <c r="C201" s="47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>
      <c r="A202" s="1"/>
      <c r="B202" s="1"/>
      <c r="C202" s="47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>
      <c r="A203" s="1"/>
      <c r="B203" s="1"/>
      <c r="C203" s="47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>
      <c r="A204" s="1"/>
      <c r="B204" s="1"/>
      <c r="C204" s="47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>
      <c r="A205" s="1"/>
      <c r="B205" s="1"/>
      <c r="C205" s="47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>
      <c r="A206" s="1"/>
      <c r="B206" s="1"/>
      <c r="C206" s="47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>
      <c r="A207" s="1"/>
      <c r="B207" s="1"/>
      <c r="C207" s="47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>
      <c r="A208" s="1"/>
      <c r="B208" s="1"/>
      <c r="C208" s="47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>
      <c r="A209" s="1"/>
      <c r="B209" s="1"/>
      <c r="C209" s="47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>
      <c r="A210" s="1"/>
      <c r="B210" s="1"/>
      <c r="C210" s="47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>
      <c r="A211" s="1"/>
      <c r="B211" s="1"/>
      <c r="C211" s="47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>
      <c r="A212" s="1"/>
      <c r="B212" s="1"/>
      <c r="C212" s="47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>
      <c r="A213" s="1"/>
      <c r="B213" s="1"/>
      <c r="C213" s="47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>
      <c r="A214" s="1"/>
      <c r="B214" s="1"/>
      <c r="C214" s="47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>
      <c r="A215" s="1"/>
      <c r="B215" s="1"/>
      <c r="C215" s="47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>
      <c r="A216" s="1"/>
      <c r="B216" s="1"/>
      <c r="C216" s="47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>
      <c r="A217" s="1"/>
      <c r="B217" s="1"/>
      <c r="C217" s="47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>
      <c r="A218" s="1"/>
      <c r="B218" s="1"/>
      <c r="C218" s="47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>
      <c r="A219" s="1"/>
      <c r="B219" s="1"/>
      <c r="C219" s="47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>
      <c r="A220" s="1"/>
      <c r="B220" s="1"/>
      <c r="C220" s="47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>
      <c r="A221" s="1"/>
      <c r="B221" s="1"/>
      <c r="C221" s="47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>
      <c r="A222" s="1"/>
      <c r="B222" s="1"/>
      <c r="C222" s="47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>
      <c r="A223" s="1"/>
      <c r="B223" s="1"/>
      <c r="C223" s="47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>
      <c r="A224" s="1"/>
      <c r="B224" s="1"/>
      <c r="C224" s="47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>
      <c r="A225" s="1"/>
      <c r="B225" s="1"/>
      <c r="C225" s="47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/>
      <c r="B226" s="1"/>
      <c r="C226" s="47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/>
      <c r="B227" s="1"/>
      <c r="C227" s="47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/>
      <c r="B228" s="1"/>
      <c r="C228" s="47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/>
      <c r="B229" s="1"/>
      <c r="C229" s="47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/>
      <c r="B230" s="1"/>
      <c r="C230" s="47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/>
      <c r="B231" s="1"/>
      <c r="C231" s="47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/>
      <c r="B232" s="1"/>
      <c r="C232" s="47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/>
      <c r="B233" s="1"/>
      <c r="C233" s="47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/>
      <c r="B234" s="1"/>
      <c r="C234" s="47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/>
      <c r="B235" s="1"/>
      <c r="C235" s="47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/>
      <c r="B236" s="1"/>
      <c r="C236" s="47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/>
      <c r="B237" s="1"/>
      <c r="C237" s="47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/>
      <c r="B238" s="1"/>
      <c r="C238" s="47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/>
      <c r="B239" s="1"/>
      <c r="C239" s="47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/>
      <c r="B240" s="1"/>
      <c r="C240" s="47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/>
      <c r="B241" s="1"/>
      <c r="C241" s="47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/>
      <c r="B242" s="1"/>
      <c r="C242" s="47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/>
      <c r="B243" s="1"/>
      <c r="C243" s="47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/>
      <c r="B244" s="1"/>
      <c r="C244" s="47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/>
      <c r="B245" s="1"/>
      <c r="C245" s="47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/>
      <c r="B246" s="1"/>
      <c r="C246" s="47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/>
      <c r="B247" s="1"/>
      <c r="C247" s="47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/>
      <c r="B248" s="1"/>
      <c r="C248" s="47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/>
      <c r="B249" s="1"/>
      <c r="C249" s="47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/>
      <c r="B250" s="1"/>
      <c r="C250" s="47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/>
      <c r="B251" s="1"/>
      <c r="C251" s="47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/>
      <c r="B252" s="1"/>
      <c r="C252" s="47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/>
      <c r="B253" s="1"/>
      <c r="C253" s="47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/>
      <c r="B254" s="1"/>
      <c r="C254" s="47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/>
      <c r="B255" s="1"/>
      <c r="C255" s="47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/>
      <c r="B256" s="1"/>
      <c r="C256" s="47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/>
      <c r="B257" s="1"/>
      <c r="C257" s="47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/>
      <c r="B258" s="1"/>
      <c r="C258" s="47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/>
      <c r="B259" s="1"/>
      <c r="C259" s="47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/>
      <c r="B260" s="1"/>
      <c r="C260" s="47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/>
      <c r="B261" s="1"/>
      <c r="C261" s="47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/>
      <c r="B262" s="1"/>
      <c r="C262" s="47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/>
      <c r="B263" s="1"/>
      <c r="C263" s="47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/>
      <c r="B264" s="1"/>
      <c r="C264" s="47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/>
      <c r="B265" s="1"/>
      <c r="C265" s="47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/>
      <c r="B266" s="1"/>
      <c r="C266" s="47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/>
      <c r="B267" s="1"/>
      <c r="C267" s="47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/>
      <c r="B268" s="1"/>
      <c r="C268" s="47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/>
      <c r="B269" s="1"/>
      <c r="C269" s="47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/>
      <c r="B270" s="1"/>
      <c r="C270" s="47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/>
      <c r="B271" s="1"/>
      <c r="C271" s="47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/>
      <c r="B272" s="1"/>
      <c r="C272" s="47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/>
      <c r="B273" s="1"/>
      <c r="C273" s="47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/>
      <c r="B274" s="1"/>
      <c r="C274" s="47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/>
      <c r="B275" s="1"/>
      <c r="C275" s="47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/>
      <c r="B276" s="1"/>
      <c r="C276" s="47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/>
      <c r="B277" s="1"/>
      <c r="C277" s="47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/>
      <c r="B278" s="1"/>
      <c r="C278" s="47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/>
      <c r="B279" s="1"/>
      <c r="C279" s="47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/>
      <c r="B280" s="1"/>
      <c r="C280" s="47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/>
      <c r="B281" s="1"/>
      <c r="C281" s="47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/>
      <c r="B282" s="1"/>
      <c r="C282" s="47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/>
      <c r="B283" s="1"/>
      <c r="C283" s="47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/>
      <c r="B284" s="1"/>
      <c r="C284" s="47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/>
      <c r="B285" s="1"/>
      <c r="C285" s="47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/>
      <c r="B286" s="1"/>
      <c r="C286" s="47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/>
      <c r="B287" s="1"/>
      <c r="C287" s="47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/>
      <c r="B288" s="1"/>
      <c r="C288" s="47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/>
      <c r="B289" s="1"/>
      <c r="C289" s="47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/>
      <c r="B290" s="1"/>
      <c r="C290" s="47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/>
      <c r="B291" s="1"/>
      <c r="C291" s="47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/>
      <c r="B292" s="1"/>
      <c r="C292" s="47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/>
      <c r="B293" s="1"/>
      <c r="C293" s="47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/>
      <c r="B294" s="1"/>
      <c r="C294" s="47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/>
      <c r="B295" s="1"/>
      <c r="C295" s="47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/>
      <c r="B296" s="1"/>
      <c r="C296" s="47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/>
      <c r="B297" s="1"/>
      <c r="C297" s="47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/>
      <c r="B298" s="1"/>
      <c r="C298" s="47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/>
      <c r="B299" s="1"/>
      <c r="C299" s="47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/>
      <c r="B300" s="1"/>
      <c r="C300" s="47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/>
      <c r="B301" s="1"/>
      <c r="C301" s="47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/>
      <c r="B302" s="1"/>
      <c r="C302" s="47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/>
      <c r="B303" s="1"/>
      <c r="C303" s="47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/>
      <c r="B304" s="1"/>
      <c r="C304" s="47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/>
      <c r="B305" s="1"/>
      <c r="C305" s="47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/>
      <c r="B306" s="1"/>
      <c r="C306" s="47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>
      <c r="A307" s="1"/>
      <c r="B307" s="1"/>
      <c r="C307" s="47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>
      <c r="A308" s="1"/>
      <c r="B308" s="1"/>
      <c r="C308" s="47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>
      <c r="A309" s="1"/>
      <c r="B309" s="1"/>
      <c r="C309" s="47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>
      <c r="A310" s="1"/>
      <c r="B310" s="1"/>
      <c r="C310" s="47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>
      <c r="A311" s="1"/>
      <c r="B311" s="1"/>
      <c r="C311" s="47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>
      <c r="A312" s="1"/>
      <c r="B312" s="1"/>
      <c r="C312" s="47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>
      <c r="A313" s="1"/>
      <c r="B313" s="1"/>
      <c r="C313" s="47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>
      <c r="A314" s="1"/>
      <c r="B314" s="1"/>
      <c r="C314" s="47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>
      <c r="A315" s="1"/>
      <c r="B315" s="1"/>
      <c r="C315" s="47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>
      <c r="A316" s="1"/>
      <c r="B316" s="1"/>
      <c r="C316" s="47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>
      <c r="A317" s="1"/>
      <c r="B317" s="1"/>
      <c r="C317" s="47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>
      <c r="A318" s="1"/>
      <c r="B318" s="1"/>
      <c r="C318" s="47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>
      <c r="A319" s="1"/>
      <c r="B319" s="1"/>
      <c r="C319" s="47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>
      <c r="A320" s="1"/>
      <c r="B320" s="1"/>
      <c r="C320" s="47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>
      <c r="A321" s="1"/>
      <c r="B321" s="1"/>
      <c r="C321" s="47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>
      <c r="A322" s="1"/>
      <c r="B322" s="1"/>
      <c r="C322" s="47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>
      <c r="A323" s="1"/>
      <c r="B323" s="1"/>
      <c r="C323" s="47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>
      <c r="A324" s="1"/>
      <c r="B324" s="1"/>
      <c r="C324" s="47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>
      <c r="A325" s="1"/>
      <c r="B325" s="1"/>
      <c r="C325" s="47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>
      <c r="A326" s="1"/>
      <c r="B326" s="1"/>
      <c r="C326" s="47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>
      <c r="A327" s="1"/>
      <c r="B327" s="1"/>
      <c r="C327" s="47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>
      <c r="A328" s="1"/>
      <c r="B328" s="1"/>
      <c r="C328" s="47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>
      <c r="A329" s="1"/>
      <c r="B329" s="1"/>
      <c r="C329" s="47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>
      <c r="A330" s="1"/>
      <c r="B330" s="1"/>
      <c r="C330" s="47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>
      <c r="A331" s="1"/>
      <c r="B331" s="1"/>
      <c r="C331" s="47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>
      <c r="A332" s="1"/>
      <c r="B332" s="1"/>
      <c r="C332" s="47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>
      <c r="A333" s="1"/>
      <c r="B333" s="1"/>
      <c r="C333" s="47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>
      <c r="A334" s="1"/>
      <c r="B334" s="1"/>
      <c r="C334" s="47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>
      <c r="A335" s="1"/>
      <c r="B335" s="1"/>
      <c r="C335" s="47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>
      <c r="A336" s="1"/>
      <c r="B336" s="1"/>
      <c r="C336" s="47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>
      <c r="A337" s="1"/>
      <c r="B337" s="1"/>
      <c r="C337" s="47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>
      <c r="A338" s="1"/>
      <c r="B338" s="1"/>
      <c r="C338" s="47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>
      <c r="A339" s="1"/>
      <c r="B339" s="1"/>
      <c r="C339" s="47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>
      <c r="A340" s="1"/>
      <c r="B340" s="1"/>
      <c r="C340" s="47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>
      <c r="A341" s="1"/>
      <c r="B341" s="1"/>
      <c r="C341" s="47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>
      <c r="A342" s="1"/>
      <c r="B342" s="1"/>
      <c r="C342" s="47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>
      <c r="A343" s="1"/>
      <c r="B343" s="1"/>
      <c r="C343" s="47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>
      <c r="A344" s="1"/>
      <c r="B344" s="1"/>
      <c r="C344" s="47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>
      <c r="A345" s="1"/>
      <c r="B345" s="1"/>
      <c r="C345" s="47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>
      <c r="A346" s="1"/>
      <c r="B346" s="1"/>
      <c r="C346" s="47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>
      <c r="A347" s="1"/>
      <c r="B347" s="1"/>
      <c r="C347" s="47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>
      <c r="A348" s="1"/>
      <c r="B348" s="1"/>
      <c r="C348" s="47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>
      <c r="A349" s="1"/>
      <c r="B349" s="1"/>
      <c r="C349" s="47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>
      <c r="A350" s="1"/>
      <c r="B350" s="1"/>
      <c r="C350" s="47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>
      <c r="A351" s="1"/>
      <c r="B351" s="1"/>
      <c r="C351" s="47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>
      <c r="A352" s="1"/>
      <c r="B352" s="1"/>
      <c r="C352" s="47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>
      <c r="A353" s="1"/>
      <c r="B353" s="1"/>
      <c r="C353" s="47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>
      <c r="A354" s="1"/>
      <c r="B354" s="1"/>
      <c r="C354" s="47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>
      <c r="A355" s="1"/>
      <c r="B355" s="1"/>
      <c r="C355" s="47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>
      <c r="A356" s="1"/>
      <c r="B356" s="1"/>
      <c r="C356" s="47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>
      <c r="A357" s="1"/>
      <c r="B357" s="1"/>
      <c r="C357" s="47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>
      <c r="A358" s="1"/>
      <c r="B358" s="1"/>
      <c r="C358" s="47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>
      <c r="A359" s="1"/>
      <c r="B359" s="1"/>
      <c r="C359" s="47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>
      <c r="A360" s="1"/>
      <c r="B360" s="1"/>
      <c r="C360" s="47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>
      <c r="A361" s="1"/>
      <c r="B361" s="1"/>
      <c r="C361" s="47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>
      <c r="A362" s="1"/>
      <c r="B362" s="1"/>
      <c r="C362" s="47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>
      <c r="A363" s="1"/>
      <c r="B363" s="1"/>
      <c r="C363" s="47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>
      <c r="A364" s="1"/>
      <c r="B364" s="1"/>
      <c r="C364" s="47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>
      <c r="A365" s="1"/>
      <c r="B365" s="1"/>
      <c r="C365" s="47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>
      <c r="A366" s="1"/>
      <c r="B366" s="1"/>
      <c r="C366" s="47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>
      <c r="A367" s="1"/>
      <c r="B367" s="1"/>
      <c r="C367" s="47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>
      <c r="A368" s="1"/>
      <c r="B368" s="1"/>
      <c r="C368" s="47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>
      <c r="A369" s="1"/>
      <c r="B369" s="1"/>
      <c r="C369" s="47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>
      <c r="A370" s="1"/>
      <c r="B370" s="1"/>
      <c r="C370" s="47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>
      <c r="A371" s="1"/>
      <c r="B371" s="1"/>
      <c r="C371" s="47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>
      <c r="A372" s="1"/>
      <c r="B372" s="1"/>
      <c r="C372" s="47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>
      <c r="A373" s="1"/>
      <c r="B373" s="1"/>
      <c r="C373" s="47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>
      <c r="A374" s="1"/>
      <c r="B374" s="1"/>
      <c r="C374" s="47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>
      <c r="A375" s="1"/>
      <c r="B375" s="1"/>
      <c r="C375" s="47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>
      <c r="A376" s="1"/>
      <c r="B376" s="1"/>
      <c r="C376" s="47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>
      <c r="A377" s="1"/>
      <c r="B377" s="1"/>
      <c r="C377" s="47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>
      <c r="A378" s="1"/>
      <c r="B378" s="1"/>
      <c r="C378" s="47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>
      <c r="A379" s="1"/>
      <c r="B379" s="1"/>
      <c r="C379" s="47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>
      <c r="A380" s="1"/>
      <c r="B380" s="1"/>
      <c r="C380" s="47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>
      <c r="A381" s="1"/>
      <c r="B381" s="1"/>
      <c r="C381" s="47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>
      <c r="A382" s="1"/>
      <c r="B382" s="1"/>
      <c r="C382" s="47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>
      <c r="A383" s="1"/>
      <c r="B383" s="1"/>
      <c r="C383" s="47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>
      <c r="A384" s="1"/>
      <c r="B384" s="1"/>
      <c r="C384" s="47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>
      <c r="A385" s="1"/>
      <c r="B385" s="1"/>
      <c r="C385" s="47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>
      <c r="A386" s="1"/>
      <c r="B386" s="1"/>
      <c r="C386" s="47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>
      <c r="A387" s="1"/>
      <c r="B387" s="1"/>
      <c r="C387" s="47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>
      <c r="A388" s="1"/>
      <c r="B388" s="1"/>
      <c r="C388" s="47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>
      <c r="A389" s="1"/>
      <c r="B389" s="1"/>
      <c r="C389" s="47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>
      <c r="A390" s="1"/>
      <c r="B390" s="1"/>
      <c r="C390" s="47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>
      <c r="A391" s="1"/>
      <c r="B391" s="1"/>
      <c r="C391" s="47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>
      <c r="A392" s="1"/>
      <c r="B392" s="1"/>
      <c r="C392" s="47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>
      <c r="A393" s="1"/>
      <c r="B393" s="1"/>
      <c r="C393" s="47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>
      <c r="A394" s="1"/>
      <c r="B394" s="1"/>
      <c r="C394" s="47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>
      <c r="A395" s="1"/>
      <c r="B395" s="1"/>
      <c r="C395" s="47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>
      <c r="A396" s="1"/>
      <c r="B396" s="1"/>
      <c r="C396" s="47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>
      <c r="A397" s="1"/>
      <c r="B397" s="1"/>
      <c r="C397" s="47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>
      <c r="A398" s="1"/>
      <c r="B398" s="1"/>
      <c r="C398" s="47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>
      <c r="A399" s="1"/>
      <c r="B399" s="1"/>
      <c r="C399" s="47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>
      <c r="A400" s="1"/>
      <c r="B400" s="1"/>
      <c r="C400" s="47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>
      <c r="A401" s="1"/>
      <c r="B401" s="1"/>
      <c r="C401" s="47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>
      <c r="A402" s="1"/>
      <c r="B402" s="1"/>
      <c r="C402" s="47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>
      <c r="A403" s="1"/>
      <c r="B403" s="1"/>
      <c r="C403" s="47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>
      <c r="A404" s="1"/>
      <c r="B404" s="1"/>
      <c r="C404" s="47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>
      <c r="A405" s="1"/>
      <c r="B405" s="1"/>
      <c r="C405" s="47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>
      <c r="A406" s="1"/>
      <c r="B406" s="1"/>
      <c r="C406" s="47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>
      <c r="A407" s="1"/>
      <c r="B407" s="1"/>
      <c r="C407" s="47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>
      <c r="A408" s="1"/>
      <c r="B408" s="1"/>
      <c r="C408" s="47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>
      <c r="A409" s="1"/>
      <c r="B409" s="1"/>
      <c r="C409" s="47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>
      <c r="A410" s="1"/>
      <c r="B410" s="1"/>
      <c r="C410" s="47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>
      <c r="A411" s="1"/>
      <c r="B411" s="1"/>
      <c r="C411" s="47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>
      <c r="A412" s="1"/>
      <c r="B412" s="1"/>
      <c r="C412" s="47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>
      <c r="A413" s="1"/>
      <c r="B413" s="1"/>
      <c r="C413" s="47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>
      <c r="A414" s="1"/>
      <c r="B414" s="1"/>
      <c r="C414" s="47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>
      <c r="A415" s="1"/>
      <c r="B415" s="1"/>
      <c r="C415" s="47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>
      <c r="A416" s="1"/>
      <c r="B416" s="1"/>
      <c r="C416" s="47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>
      <c r="A417" s="1"/>
      <c r="B417" s="1"/>
      <c r="C417" s="47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>
      <c r="A418" s="1"/>
      <c r="B418" s="1"/>
      <c r="C418" s="47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>
      <c r="A419" s="1"/>
      <c r="B419" s="1"/>
      <c r="C419" s="47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>
      <c r="A420" s="1"/>
      <c r="B420" s="1"/>
      <c r="C420" s="47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>
      <c r="A421" s="1"/>
      <c r="B421" s="1"/>
      <c r="C421" s="47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>
      <c r="A422" s="1"/>
      <c r="B422" s="1"/>
      <c r="C422" s="47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>
      <c r="A423" s="1"/>
      <c r="B423" s="1"/>
      <c r="C423" s="47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>
      <c r="A424" s="1"/>
      <c r="B424" s="1"/>
      <c r="C424" s="47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>
      <c r="A425" s="1"/>
      <c r="B425" s="1"/>
      <c r="C425" s="47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>
      <c r="A426" s="1"/>
      <c r="B426" s="1"/>
      <c r="C426" s="47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>
      <c r="A427" s="1"/>
      <c r="B427" s="1"/>
      <c r="C427" s="47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>
      <c r="A428" s="1"/>
      <c r="B428" s="1"/>
      <c r="C428" s="47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>
      <c r="A429" s="1"/>
      <c r="B429" s="1"/>
      <c r="C429" s="47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>
      <c r="A430" s="1"/>
      <c r="B430" s="1"/>
      <c r="C430" s="47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>
      <c r="A431" s="1"/>
      <c r="B431" s="1"/>
      <c r="C431" s="47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>
      <c r="A432" s="1"/>
      <c r="B432" s="1"/>
      <c r="C432" s="47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>
      <c r="A433" s="1"/>
      <c r="B433" s="1"/>
      <c r="C433" s="47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>
      <c r="A434" s="1"/>
      <c r="B434" s="1"/>
      <c r="C434" s="47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>
      <c r="A435" s="1"/>
      <c r="B435" s="1"/>
      <c r="C435" s="47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>
      <c r="A436" s="1"/>
      <c r="B436" s="1"/>
      <c r="C436" s="47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>
      <c r="A437" s="1"/>
      <c r="B437" s="1"/>
      <c r="C437" s="47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>
      <c r="A438" s="1"/>
      <c r="B438" s="1"/>
      <c r="C438" s="47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>
      <c r="A439" s="1"/>
      <c r="B439" s="1"/>
      <c r="C439" s="47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>
      <c r="A440" s="1"/>
      <c r="B440" s="1"/>
      <c r="C440" s="47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>
      <c r="A441" s="1"/>
      <c r="B441" s="1"/>
      <c r="C441" s="47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>
      <c r="A442" s="1"/>
      <c r="B442" s="1"/>
      <c r="C442" s="47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>
      <c r="A443" s="1"/>
      <c r="B443" s="1"/>
      <c r="C443" s="47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>
      <c r="A444" s="1"/>
      <c r="B444" s="1"/>
      <c r="C444" s="47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>
      <c r="A445" s="1"/>
      <c r="B445" s="1"/>
      <c r="C445" s="47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>
      <c r="A446" s="1"/>
      <c r="B446" s="1"/>
      <c r="C446" s="47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>
      <c r="A447" s="1"/>
      <c r="B447" s="1"/>
      <c r="C447" s="47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>
      <c r="A448" s="1"/>
      <c r="B448" s="1"/>
      <c r="C448" s="47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>
      <c r="A449" s="1"/>
      <c r="B449" s="1"/>
      <c r="C449" s="47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>
      <c r="A450" s="1"/>
      <c r="B450" s="1"/>
      <c r="C450" s="47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>
      <c r="A451" s="1"/>
      <c r="B451" s="1"/>
      <c r="C451" s="47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>
      <c r="A452" s="1"/>
      <c r="B452" s="1"/>
      <c r="C452" s="47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>
      <c r="A453" s="1"/>
      <c r="B453" s="1"/>
      <c r="C453" s="47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>
      <c r="A454" s="1"/>
      <c r="B454" s="1"/>
      <c r="C454" s="47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>
      <c r="A455" s="1"/>
      <c r="B455" s="1"/>
      <c r="C455" s="47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>
      <c r="A456" s="1"/>
      <c r="B456" s="1"/>
      <c r="C456" s="47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>
      <c r="A457" s="1"/>
      <c r="B457" s="1"/>
      <c r="C457" s="47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>
      <c r="A458" s="1"/>
      <c r="B458" s="1"/>
      <c r="C458" s="47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>
      <c r="A459" s="1"/>
      <c r="B459" s="1"/>
      <c r="C459" s="47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>
      <c r="A460" s="1"/>
      <c r="B460" s="1"/>
      <c r="C460" s="47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>
      <c r="A461" s="1"/>
      <c r="B461" s="1"/>
      <c r="C461" s="47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>
      <c r="A462" s="1"/>
      <c r="B462" s="1"/>
      <c r="C462" s="47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>
      <c r="A463" s="1"/>
      <c r="B463" s="1"/>
      <c r="C463" s="47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>
      <c r="A464" s="1"/>
      <c r="B464" s="1"/>
      <c r="C464" s="47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>
      <c r="A465" s="1"/>
      <c r="B465" s="1"/>
      <c r="C465" s="47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"/>
  <dimension ref="A1:P38"/>
  <sheetViews>
    <sheetView showGridLines="0" workbookViewId="0">
      <selection activeCell="K12" sqref="K12"/>
    </sheetView>
  </sheetViews>
  <sheetFormatPr baseColWidth="10" defaultRowHeight="15"/>
  <cols>
    <col min="3" max="3" width="11.85546875" bestFit="1" customWidth="1"/>
    <col min="5" max="5" width="7" bestFit="1" customWidth="1"/>
  </cols>
  <sheetData>
    <row r="1" spans="1:16">
      <c r="P1" t="s">
        <v>135</v>
      </c>
    </row>
    <row r="2" spans="1:16">
      <c r="P2" t="s">
        <v>136</v>
      </c>
    </row>
    <row r="3" spans="1:16">
      <c r="C3" s="25"/>
      <c r="D3" s="25" t="s">
        <v>131</v>
      </c>
      <c r="E3" s="25" t="s">
        <v>28</v>
      </c>
      <c r="F3" s="25"/>
      <c r="G3" s="25"/>
      <c r="H3" s="25"/>
      <c r="I3" s="25"/>
      <c r="J3" s="25"/>
      <c r="K3" s="25"/>
      <c r="L3" s="25"/>
      <c r="P3" t="s">
        <v>137</v>
      </c>
    </row>
    <row r="4" spans="1:16">
      <c r="C4" s="25"/>
      <c r="D4" s="25" t="s">
        <v>185</v>
      </c>
      <c r="E4" s="25" t="str">
        <f>CONCATENATE("D:\SymbioticStudies\" &amp; E5)</f>
        <v>D:\SymbioticStudies\CICyg</v>
      </c>
      <c r="F4" s="25"/>
      <c r="G4" s="25"/>
      <c r="H4" s="25" t="str">
        <f>+CONCATENATE("D:\SITEWEB\SymbioticStars\Studies\" &amp; E5)</f>
        <v>D:\SITEWEB\SymbioticStars\Studies\CICyg</v>
      </c>
      <c r="I4" s="25"/>
      <c r="J4" s="25"/>
      <c r="K4" s="25"/>
      <c r="L4" s="25"/>
      <c r="P4" t="s">
        <v>138</v>
      </c>
    </row>
    <row r="5" spans="1:16">
      <c r="C5" s="25"/>
      <c r="D5" s="25" t="s">
        <v>189</v>
      </c>
      <c r="E5" s="25" t="str">
        <f>+SUBSTITUTE(E3," ","")</f>
        <v>CICyg</v>
      </c>
      <c r="F5" s="25"/>
      <c r="G5" s="25"/>
      <c r="H5" s="25"/>
      <c r="I5" s="25"/>
      <c r="J5" s="25"/>
      <c r="K5" s="25"/>
      <c r="L5" s="25"/>
      <c r="P5" t="s">
        <v>139</v>
      </c>
    </row>
    <row r="6" spans="1:16">
      <c r="P6" t="s">
        <v>140</v>
      </c>
    </row>
    <row r="7" spans="1:16">
      <c r="C7" s="28" t="s">
        <v>186</v>
      </c>
      <c r="D7" s="28">
        <v>853.8</v>
      </c>
      <c r="F7" s="25" t="s">
        <v>174</v>
      </c>
      <c r="G7" s="25">
        <f>+VLOOKUP($J$9,$B$16:$G$33,5)</f>
        <v>1</v>
      </c>
      <c r="H7" s="25"/>
      <c r="P7" t="s">
        <v>141</v>
      </c>
    </row>
    <row r="8" spans="1:16">
      <c r="C8" s="28" t="s">
        <v>187</v>
      </c>
      <c r="D8" s="28">
        <v>2450426</v>
      </c>
      <c r="F8" s="25" t="s">
        <v>175</v>
      </c>
      <c r="G8" s="25">
        <v>500</v>
      </c>
      <c r="H8" s="25" t="s">
        <v>184</v>
      </c>
      <c r="P8" t="s">
        <v>142</v>
      </c>
    </row>
    <row r="9" spans="1:16">
      <c r="C9" s="28" t="s">
        <v>188</v>
      </c>
      <c r="D9" s="28">
        <v>14.96</v>
      </c>
      <c r="F9" s="25" t="s">
        <v>176</v>
      </c>
      <c r="G9" s="25">
        <f>+G8/2</f>
        <v>250</v>
      </c>
      <c r="H9" s="25"/>
      <c r="J9">
        <v>4</v>
      </c>
      <c r="P9" t="s">
        <v>143</v>
      </c>
    </row>
    <row r="10" spans="1:16">
      <c r="F10" s="25" t="s">
        <v>177</v>
      </c>
      <c r="G10" s="25">
        <f>+VLOOKUP($J$9,$B$16:$G$33,6)</f>
        <v>0.5</v>
      </c>
      <c r="H10" s="25"/>
      <c r="P10" t="s">
        <v>144</v>
      </c>
    </row>
    <row r="11" spans="1:16">
      <c r="C11" s="25" t="s">
        <v>1693</v>
      </c>
      <c r="D11" s="25">
        <v>250</v>
      </c>
      <c r="F11" s="25" t="s">
        <v>178</v>
      </c>
      <c r="G11" s="25"/>
      <c r="H11" s="25"/>
      <c r="P11" t="s">
        <v>145</v>
      </c>
    </row>
    <row r="12" spans="1:16">
      <c r="C12" s="25" t="s">
        <v>1694</v>
      </c>
      <c r="D12" s="25">
        <v>600</v>
      </c>
      <c r="F12" s="25" t="s">
        <v>190</v>
      </c>
      <c r="G12" s="25">
        <f>+VLOOKUP($J$9,$B$16:$H$33,7)</f>
        <v>35</v>
      </c>
      <c r="H12" s="25"/>
      <c r="P12" t="s">
        <v>146</v>
      </c>
    </row>
    <row r="13" spans="1:16">
      <c r="C13" s="25" t="s">
        <v>1695</v>
      </c>
      <c r="D13" s="29" t="str">
        <f>+VLOOKUP([2]Feuil1!A1,[2]Feuil1!A3:B6,2)</f>
        <v>b</v>
      </c>
      <c r="F13" s="25" t="s">
        <v>191</v>
      </c>
      <c r="G13" s="26">
        <f>+VLOOKUP($J$9,$B$16:$H$33,4)</f>
        <v>6300.32</v>
      </c>
      <c r="H13" s="25"/>
      <c r="P13" t="s">
        <v>147</v>
      </c>
    </row>
    <row r="14" spans="1:16">
      <c r="A14" s="30"/>
      <c r="F14" s="25" t="s">
        <v>192</v>
      </c>
      <c r="G14" s="27" t="str">
        <f>+VLOOKUP($J$9,$B$16:$H$33,2)</f>
        <v>[OI] 6300</v>
      </c>
      <c r="H14" s="25"/>
      <c r="P14" t="s">
        <v>148</v>
      </c>
    </row>
    <row r="15" spans="1:16" ht="39.75" customHeight="1">
      <c r="A15" s="30"/>
      <c r="F15" t="s">
        <v>174</v>
      </c>
      <c r="G15" t="s">
        <v>177</v>
      </c>
      <c r="P15" t="s">
        <v>149</v>
      </c>
    </row>
    <row r="16" spans="1:16">
      <c r="B16">
        <v>1</v>
      </c>
      <c r="C16" t="str">
        <f>+CONCATENATE(D16 &amp; " " &amp; ROUND( E16,0))</f>
        <v>Ha 6563</v>
      </c>
      <c r="D16" t="s">
        <v>132</v>
      </c>
      <c r="E16">
        <v>6562.82</v>
      </c>
      <c r="F16" s="24">
        <v>20</v>
      </c>
      <c r="G16" s="24">
        <v>4</v>
      </c>
      <c r="H16">
        <v>550</v>
      </c>
      <c r="P16" t="s">
        <v>150</v>
      </c>
    </row>
    <row r="17" spans="2:16">
      <c r="B17">
        <v>2</v>
      </c>
      <c r="C17" t="str">
        <f t="shared" ref="C17:C30" si="0">+CONCATENATE(D17 &amp; " " &amp; ROUND( E17,0))</f>
        <v>Hb 4861</v>
      </c>
      <c r="D17" t="s">
        <v>133</v>
      </c>
      <c r="E17">
        <v>4861.34</v>
      </c>
      <c r="F17" s="24">
        <v>30</v>
      </c>
      <c r="G17" s="24">
        <v>5</v>
      </c>
      <c r="H17">
        <v>820</v>
      </c>
      <c r="P17" t="s">
        <v>151</v>
      </c>
    </row>
    <row r="18" spans="2:16">
      <c r="B18">
        <v>3</v>
      </c>
      <c r="C18" t="str">
        <f t="shared" si="0"/>
        <v>Hg 4340</v>
      </c>
      <c r="D18" t="s">
        <v>134</v>
      </c>
      <c r="E18">
        <v>4340</v>
      </c>
      <c r="F18" s="24"/>
      <c r="G18" s="24"/>
      <c r="P18" t="s">
        <v>152</v>
      </c>
    </row>
    <row r="19" spans="2:16">
      <c r="B19">
        <v>4</v>
      </c>
      <c r="C19" t="str">
        <f t="shared" si="0"/>
        <v>[OI] 6300</v>
      </c>
      <c r="D19" t="s">
        <v>173</v>
      </c>
      <c r="E19">
        <v>6300.32</v>
      </c>
      <c r="F19" s="24">
        <v>1</v>
      </c>
      <c r="G19" s="24">
        <v>0.5</v>
      </c>
      <c r="H19">
        <v>35</v>
      </c>
      <c r="P19" t="s">
        <v>153</v>
      </c>
    </row>
    <row r="20" spans="2:16">
      <c r="B20">
        <v>5</v>
      </c>
      <c r="C20" t="str">
        <f t="shared" si="0"/>
        <v>[OI] 6363</v>
      </c>
      <c r="D20" t="s">
        <v>173</v>
      </c>
      <c r="E20">
        <v>6363</v>
      </c>
      <c r="F20" s="24"/>
      <c r="G20" s="24"/>
      <c r="P20" t="s">
        <v>154</v>
      </c>
    </row>
    <row r="21" spans="2:16">
      <c r="B21">
        <v>6</v>
      </c>
      <c r="C21" t="str">
        <f t="shared" si="0"/>
        <v>He I 5016</v>
      </c>
      <c r="D21" t="s">
        <v>179</v>
      </c>
      <c r="E21">
        <v>5016</v>
      </c>
      <c r="F21" s="24"/>
      <c r="G21" s="24"/>
      <c r="P21" t="s">
        <v>155</v>
      </c>
    </row>
    <row r="22" spans="2:16">
      <c r="B22">
        <v>7</v>
      </c>
      <c r="C22" t="str">
        <f t="shared" si="0"/>
        <v>He I 5876</v>
      </c>
      <c r="D22" t="s">
        <v>179</v>
      </c>
      <c r="E22">
        <v>5875.65</v>
      </c>
      <c r="F22" s="24">
        <v>10</v>
      </c>
      <c r="G22" s="24">
        <v>2</v>
      </c>
      <c r="H22">
        <v>300</v>
      </c>
      <c r="P22" t="s">
        <v>156</v>
      </c>
    </row>
    <row r="23" spans="2:16">
      <c r="B23">
        <v>8</v>
      </c>
      <c r="C23" t="str">
        <f t="shared" si="0"/>
        <v>He I 6678</v>
      </c>
      <c r="D23" t="s">
        <v>179</v>
      </c>
      <c r="E23">
        <v>6678.15</v>
      </c>
      <c r="F23" s="24">
        <v>6</v>
      </c>
      <c r="G23" s="24">
        <v>2</v>
      </c>
      <c r="H23">
        <v>200</v>
      </c>
      <c r="P23" t="s">
        <v>157</v>
      </c>
    </row>
    <row r="24" spans="2:16">
      <c r="B24">
        <v>9</v>
      </c>
      <c r="C24" t="str">
        <f t="shared" si="0"/>
        <v>He I 7065</v>
      </c>
      <c r="D24" t="s">
        <v>179</v>
      </c>
      <c r="E24">
        <v>7065</v>
      </c>
      <c r="F24" s="24">
        <v>6</v>
      </c>
      <c r="G24" s="24">
        <v>2</v>
      </c>
      <c r="H24">
        <v>150</v>
      </c>
      <c r="P24" t="s">
        <v>158</v>
      </c>
    </row>
    <row r="25" spans="2:16">
      <c r="B25">
        <v>10</v>
      </c>
      <c r="C25" t="str">
        <f t="shared" si="0"/>
        <v>He II 4686</v>
      </c>
      <c r="D25" t="s">
        <v>180</v>
      </c>
      <c r="E25">
        <v>4685.68</v>
      </c>
      <c r="F25" s="24">
        <v>20</v>
      </c>
      <c r="G25" s="24">
        <v>5</v>
      </c>
      <c r="H25">
        <v>600</v>
      </c>
      <c r="P25" t="s">
        <v>159</v>
      </c>
    </row>
    <row r="26" spans="2:16">
      <c r="B26">
        <v>11</v>
      </c>
      <c r="C26" t="str">
        <f t="shared" si="0"/>
        <v>[O III] 5007</v>
      </c>
      <c r="D26" t="s">
        <v>181</v>
      </c>
      <c r="E26">
        <v>5006.84</v>
      </c>
      <c r="F26" s="24">
        <v>5</v>
      </c>
      <c r="G26" s="24">
        <v>2</v>
      </c>
      <c r="H26">
        <v>150</v>
      </c>
      <c r="P26" t="s">
        <v>160</v>
      </c>
    </row>
    <row r="27" spans="2:16">
      <c r="B27">
        <v>12</v>
      </c>
      <c r="C27" t="str">
        <f t="shared" si="0"/>
        <v>[O III] 4959</v>
      </c>
      <c r="D27" t="s">
        <v>181</v>
      </c>
      <c r="E27">
        <v>4959</v>
      </c>
      <c r="F27" s="24">
        <v>1</v>
      </c>
      <c r="G27" s="24">
        <v>0.2</v>
      </c>
      <c r="H27">
        <v>20</v>
      </c>
      <c r="P27" t="s">
        <v>161</v>
      </c>
    </row>
    <row r="28" spans="2:16">
      <c r="B28">
        <v>13</v>
      </c>
      <c r="C28" t="str">
        <f t="shared" si="0"/>
        <v>[O III] 4363</v>
      </c>
      <c r="D28" t="s">
        <v>181</v>
      </c>
      <c r="E28">
        <v>4363</v>
      </c>
      <c r="F28" s="24"/>
      <c r="G28" s="24"/>
      <c r="P28" t="s">
        <v>162</v>
      </c>
    </row>
    <row r="29" spans="2:16">
      <c r="B29">
        <v>14</v>
      </c>
      <c r="C29" t="str">
        <f t="shared" si="0"/>
        <v>[Fe VII] 6087</v>
      </c>
      <c r="D29" t="s">
        <v>182</v>
      </c>
      <c r="E29">
        <v>6087</v>
      </c>
      <c r="F29" s="24">
        <v>2</v>
      </c>
      <c r="G29" s="24">
        <v>1</v>
      </c>
      <c r="H29">
        <v>60</v>
      </c>
      <c r="P29" t="s">
        <v>163</v>
      </c>
    </row>
    <row r="30" spans="2:16">
      <c r="B30">
        <v>15</v>
      </c>
      <c r="C30" t="str">
        <f t="shared" si="0"/>
        <v>[Fe VII] 5721</v>
      </c>
      <c r="D30" t="s">
        <v>182</v>
      </c>
      <c r="E30">
        <v>5721</v>
      </c>
      <c r="F30" s="24">
        <v>2</v>
      </c>
      <c r="G30" s="24">
        <v>1</v>
      </c>
      <c r="H30">
        <v>50</v>
      </c>
      <c r="P30" t="s">
        <v>164</v>
      </c>
    </row>
    <row r="31" spans="2:16">
      <c r="D31" t="s">
        <v>182</v>
      </c>
      <c r="P31" t="s">
        <v>165</v>
      </c>
    </row>
    <row r="32" spans="2:16">
      <c r="D32" t="s">
        <v>183</v>
      </c>
      <c r="P32" t="s">
        <v>166</v>
      </c>
    </row>
    <row r="33" spans="4:16">
      <c r="D33" t="s">
        <v>183</v>
      </c>
      <c r="P33" t="s">
        <v>167</v>
      </c>
    </row>
    <row r="34" spans="4:16">
      <c r="P34" t="s">
        <v>168</v>
      </c>
    </row>
    <row r="35" spans="4:16">
      <c r="P35" t="s">
        <v>169</v>
      </c>
    </row>
    <row r="36" spans="4:16">
      <c r="P36" t="s">
        <v>170</v>
      </c>
    </row>
    <row r="37" spans="4:16">
      <c r="P37" t="s">
        <v>171</v>
      </c>
    </row>
    <row r="38" spans="4:16">
      <c r="P38" t="s">
        <v>172</v>
      </c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m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457200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">
                <anchor moveWithCells="1" sizeWithCells="1">
                  <from>
                    <xdr:col>10</xdr:col>
                    <xdr:colOff>552450</xdr:colOff>
                    <xdr:row>5</xdr:row>
                    <xdr:rowOff>180975</xdr:rowOff>
                  </from>
                  <to>
                    <xdr:col>11</xdr:col>
                    <xdr:colOff>476250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autoLine="0" autoPict="0">
                <anchor moveWithCells="1">
                  <from>
                    <xdr:col>3</xdr:col>
                    <xdr:colOff>104775</xdr:colOff>
                    <xdr:row>12</xdr:row>
                    <xdr:rowOff>9525</xdr:rowOff>
                  </from>
                  <to>
                    <xdr:col>3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B266D-FC5D-4E25-B3D2-CC9072AB6269}">
  <sheetPr codeName="Feuil15"/>
  <dimension ref="A1:AP101"/>
  <sheetViews>
    <sheetView workbookViewId="0">
      <selection activeCell="D2" sqref="D2"/>
    </sheetView>
  </sheetViews>
  <sheetFormatPr baseColWidth="10" defaultRowHeight="15"/>
  <cols>
    <col min="4" max="4" width="6.5703125" bestFit="1" customWidth="1"/>
    <col min="5" max="5" width="6" bestFit="1" customWidth="1"/>
    <col min="6" max="6" width="6" style="24" customWidth="1"/>
    <col min="7" max="7" width="5.5703125" style="24" bestFit="1" customWidth="1"/>
    <col min="8" max="8" width="8.85546875" style="24" bestFit="1" customWidth="1"/>
    <col min="9" max="10" width="11.42578125" style="24"/>
    <col min="11" max="11" width="11.42578125" style="85"/>
    <col min="12" max="12" width="17.7109375" customWidth="1"/>
    <col min="14" max="14" width="16.5703125" style="85" customWidth="1"/>
    <col min="15" max="16" width="11.42578125" style="85"/>
    <col min="17" max="17" width="17.140625" style="85" customWidth="1"/>
    <col min="18" max="18" width="11.42578125" style="85"/>
    <col min="19" max="19" width="17.140625" style="85" customWidth="1"/>
    <col min="20" max="24" width="11.42578125" style="85"/>
    <col min="26" max="26" width="11.42578125" style="48"/>
  </cols>
  <sheetData>
    <row r="1" spans="1:42">
      <c r="B1" t="s">
        <v>1749</v>
      </c>
      <c r="C1" t="s">
        <v>1747</v>
      </c>
      <c r="D1" t="s">
        <v>1829</v>
      </c>
      <c r="E1" t="s">
        <v>1830</v>
      </c>
      <c r="G1" s="24" t="s">
        <v>180</v>
      </c>
      <c r="H1" s="24" t="s">
        <v>1831</v>
      </c>
      <c r="I1" s="24" t="s">
        <v>1832</v>
      </c>
      <c r="J1" s="24" t="s">
        <v>1833</v>
      </c>
      <c r="K1" s="85" t="s">
        <v>1732</v>
      </c>
      <c r="L1" s="83" t="s">
        <v>1747</v>
      </c>
      <c r="M1" s="83" t="s">
        <v>1877</v>
      </c>
      <c r="P1" s="85" t="s">
        <v>1876</v>
      </c>
      <c r="T1" s="85" t="s">
        <v>1881</v>
      </c>
      <c r="W1" s="85" t="s">
        <v>1864</v>
      </c>
      <c r="AD1" t="s">
        <v>1744</v>
      </c>
    </row>
    <row r="2" spans="1:42">
      <c r="A2">
        <v>7268.3711999999359</v>
      </c>
      <c r="B2" s="87">
        <f>2450000+A2</f>
        <v>2457268.3711999999</v>
      </c>
      <c r="C2" s="88">
        <f t="shared" ref="C2:C37" si="0">+B2-$AD$3+$AD$2</f>
        <v>42249.371199999936</v>
      </c>
      <c r="D2" s="89">
        <f t="shared" ref="D2:D7" si="1">+(B2-JD0)/P-INT((B2-JD0)/P)+0.115-1</f>
        <v>-0.81030897165620019</v>
      </c>
      <c r="E2">
        <v>22.9</v>
      </c>
      <c r="F2" s="24">
        <f>+E2-4.579</f>
        <v>18.320999999999998</v>
      </c>
      <c r="G2" s="57">
        <v>9.94</v>
      </c>
      <c r="H2" s="57">
        <v>6.15</v>
      </c>
      <c r="I2" s="57">
        <v>1.06</v>
      </c>
      <c r="J2" s="57">
        <v>-6.1</v>
      </c>
      <c r="K2" s="57">
        <v>2.76</v>
      </c>
      <c r="L2" s="1" t="s">
        <v>1789</v>
      </c>
      <c r="M2" s="1">
        <v>2.33</v>
      </c>
      <c r="N2" s="1" t="s">
        <v>1789</v>
      </c>
      <c r="O2" s="1">
        <v>-47.37</v>
      </c>
      <c r="P2" s="1">
        <v>25.23</v>
      </c>
      <c r="S2" s="1" t="s">
        <v>1789</v>
      </c>
      <c r="T2" s="1">
        <v>-2.99</v>
      </c>
      <c r="U2" s="85">
        <f>+($D2+decalp)*2*3.14</f>
        <v>-4.6070174103014221</v>
      </c>
      <c r="V2" s="85">
        <f t="shared" ref="V2:V37" si="2">+gamma+(SIN(U2)*K)</f>
        <v>23.651702010708274</v>
      </c>
      <c r="W2" s="85">
        <f t="shared" ref="W2:W37" si="3">IF(E2&lt;&gt;"",F2-V2,"")</f>
        <v>-5.3307020107082757</v>
      </c>
      <c r="X2" s="85">
        <f t="shared" ref="X2:X37" si="4">IF(E2&lt;&gt;"",ABS(W2),"")</f>
        <v>5.3307020107082757</v>
      </c>
      <c r="Y2">
        <f t="shared" ref="Y2:Y32" si="5">(H2-K2)</f>
        <v>3.3900000000000006</v>
      </c>
      <c r="Z2" s="1">
        <f t="shared" ref="Z2:Z11" si="6">+P2-J2</f>
        <v>31.33</v>
      </c>
      <c r="AA2" t="s">
        <v>1761</v>
      </c>
      <c r="AB2" s="48">
        <v>7.6707473200559817E-2</v>
      </c>
      <c r="AD2" s="30">
        <v>36526</v>
      </c>
      <c r="AN2">
        <v>0.01</v>
      </c>
      <c r="AO2">
        <f t="shared" ref="AO2:AO33" si="7">+($AN2+decalp)*2*3.14</f>
        <v>0.5445229316995156</v>
      </c>
      <c r="AP2">
        <f t="shared" ref="AP2:AP33" si="8">+gamma+(SIN(AO2)*K)</f>
        <v>20.509447007635075</v>
      </c>
    </row>
    <row r="3" spans="1:42" ht="18.75">
      <c r="A3">
        <v>7283.3333000000566</v>
      </c>
      <c r="B3">
        <f t="shared" ref="B3:B37" si="9">2450000+A3</f>
        <v>2457283.3333000001</v>
      </c>
      <c r="C3" s="30">
        <f t="shared" si="0"/>
        <v>42264.333300000057</v>
      </c>
      <c r="D3" s="89">
        <f t="shared" si="1"/>
        <v>-0.79278484422574835</v>
      </c>
      <c r="E3">
        <v>23.3</v>
      </c>
      <c r="F3" s="24">
        <f t="shared" ref="F3:F37" si="10">+E3-4.579</f>
        <v>18.721</v>
      </c>
      <c r="G3" s="57">
        <v>4.4400000000000004</v>
      </c>
      <c r="H3" s="57">
        <v>4.5999999999999996</v>
      </c>
      <c r="I3" s="57">
        <v>2.2999999999999998</v>
      </c>
      <c r="J3" s="57">
        <v>-9.99</v>
      </c>
      <c r="K3" s="57">
        <v>0.39</v>
      </c>
      <c r="L3" s="1" t="s">
        <v>1790</v>
      </c>
      <c r="M3" s="1">
        <v>-0.66</v>
      </c>
      <c r="N3" s="1" t="s">
        <v>1790</v>
      </c>
      <c r="O3" s="1">
        <v>-47.32</v>
      </c>
      <c r="P3" s="1">
        <v>20.86</v>
      </c>
      <c r="S3" s="1" t="s">
        <v>1790</v>
      </c>
      <c r="T3" s="1">
        <v>-7.91</v>
      </c>
      <c r="U3" s="85">
        <f t="shared" ref="U3:U37" si="11">+(D3+decalp)*2*3.14</f>
        <v>-4.4969658900381839</v>
      </c>
      <c r="V3" s="85">
        <f t="shared" si="2"/>
        <v>23.53584021965397</v>
      </c>
      <c r="W3" s="85">
        <f t="shared" si="3"/>
        <v>-4.8148402196539699</v>
      </c>
      <c r="X3" s="85">
        <f t="shared" si="4"/>
        <v>4.8148402196539699</v>
      </c>
      <c r="Y3">
        <f t="shared" si="5"/>
        <v>4.21</v>
      </c>
      <c r="Z3" s="1">
        <f t="shared" si="6"/>
        <v>30.85</v>
      </c>
      <c r="AA3" t="s">
        <v>1819</v>
      </c>
      <c r="AB3" s="81">
        <v>6.5952314974056385</v>
      </c>
      <c r="AD3" s="80">
        <v>2451545</v>
      </c>
      <c r="AN3">
        <v>0.02</v>
      </c>
      <c r="AO3">
        <f t="shared" si="7"/>
        <v>0.60732293169951568</v>
      </c>
      <c r="AP3">
        <f t="shared" si="8"/>
        <v>20.856759013298024</v>
      </c>
    </row>
    <row r="4" spans="1:42">
      <c r="A4">
        <v>7293.3262000000104</v>
      </c>
      <c r="B4">
        <f t="shared" si="9"/>
        <v>2457293.3262</v>
      </c>
      <c r="C4" s="30">
        <f t="shared" si="0"/>
        <v>42274.32620000001</v>
      </c>
      <c r="D4" s="89">
        <f t="shared" si="1"/>
        <v>-0.78108081517918593</v>
      </c>
      <c r="E4">
        <v>23</v>
      </c>
      <c r="F4" s="24">
        <f t="shared" si="10"/>
        <v>18.420999999999999</v>
      </c>
      <c r="G4" s="57">
        <v>2.96</v>
      </c>
      <c r="H4" s="57">
        <v>4.68</v>
      </c>
      <c r="I4" s="57">
        <v>1.23</v>
      </c>
      <c r="J4" s="57">
        <v>-13.76</v>
      </c>
      <c r="K4" s="57">
        <v>-0.17</v>
      </c>
      <c r="L4" s="1" t="s">
        <v>1791</v>
      </c>
      <c r="M4" s="1">
        <v>1.68</v>
      </c>
      <c r="N4" s="1" t="s">
        <v>1791</v>
      </c>
      <c r="O4" s="1">
        <v>-46.46</v>
      </c>
      <c r="P4" s="1">
        <v>17.420000000000002</v>
      </c>
      <c r="S4" s="1" t="s">
        <v>1791</v>
      </c>
      <c r="T4" s="1">
        <v>-10.92</v>
      </c>
      <c r="U4" s="85">
        <f t="shared" si="11"/>
        <v>-4.4234645876257721</v>
      </c>
      <c r="V4" s="85">
        <f t="shared" si="2"/>
        <v>23.414915673370405</v>
      </c>
      <c r="W4" s="85">
        <f t="shared" si="3"/>
        <v>-4.993915673370406</v>
      </c>
      <c r="X4" s="85">
        <f t="shared" si="4"/>
        <v>4.993915673370406</v>
      </c>
      <c r="Y4">
        <f t="shared" si="5"/>
        <v>4.8499999999999996</v>
      </c>
      <c r="Z4" s="1">
        <f t="shared" si="6"/>
        <v>31.18</v>
      </c>
      <c r="AA4" t="s">
        <v>1762</v>
      </c>
      <c r="AB4" s="81">
        <v>17.093050629178443</v>
      </c>
      <c r="AN4">
        <v>0.03</v>
      </c>
      <c r="AO4">
        <f t="shared" si="7"/>
        <v>0.67012293169951564</v>
      </c>
      <c r="AP4">
        <f t="shared" si="8"/>
        <v>21.189232432999891</v>
      </c>
    </row>
    <row r="5" spans="1:42">
      <c r="A5">
        <v>7322.3423000001349</v>
      </c>
      <c r="B5">
        <f t="shared" si="9"/>
        <v>2457322.3423000001</v>
      </c>
      <c r="C5" s="30">
        <f t="shared" si="0"/>
        <v>42303.342300000135</v>
      </c>
      <c r="D5" s="89">
        <f t="shared" si="1"/>
        <v>-0.74709615835074161</v>
      </c>
      <c r="E5">
        <v>28.4</v>
      </c>
      <c r="F5" s="24">
        <f t="shared" si="10"/>
        <v>23.820999999999998</v>
      </c>
      <c r="G5" s="57">
        <v>2.99</v>
      </c>
      <c r="H5" s="57">
        <v>11.78</v>
      </c>
      <c r="I5" s="57">
        <v>10.210000000000001</v>
      </c>
      <c r="J5" s="57">
        <v>-19.869999999999997</v>
      </c>
      <c r="K5" s="57">
        <v>3.63</v>
      </c>
      <c r="L5" s="1" t="s">
        <v>1792</v>
      </c>
      <c r="M5" s="1">
        <v>7.2</v>
      </c>
      <c r="N5" s="1" t="s">
        <v>1792</v>
      </c>
      <c r="O5" s="1">
        <v>-43.56</v>
      </c>
      <c r="P5" s="1">
        <v>11.64</v>
      </c>
      <c r="S5" s="1" t="s">
        <v>1792</v>
      </c>
      <c r="T5" s="1">
        <v>-10.89</v>
      </c>
      <c r="U5" s="85">
        <f t="shared" si="11"/>
        <v>-4.2100409427431416</v>
      </c>
      <c r="V5" s="85">
        <f t="shared" si="2"/>
        <v>22.873470521867056</v>
      </c>
      <c r="W5" s="85">
        <f t="shared" si="3"/>
        <v>0.94752947813294242</v>
      </c>
      <c r="X5" s="85">
        <f t="shared" si="4"/>
        <v>0.94752947813294242</v>
      </c>
      <c r="Y5">
        <f t="shared" si="5"/>
        <v>8.1499999999999986</v>
      </c>
      <c r="Z5" s="1">
        <f t="shared" si="6"/>
        <v>31.509999999999998</v>
      </c>
      <c r="AN5">
        <v>0.04</v>
      </c>
      <c r="AO5">
        <f t="shared" si="7"/>
        <v>0.73292293169951572</v>
      </c>
      <c r="AP5">
        <f t="shared" si="8"/>
        <v>21.505556475649946</v>
      </c>
    </row>
    <row r="6" spans="1:42">
      <c r="A6">
        <v>7324.3210999998264</v>
      </c>
      <c r="B6">
        <f t="shared" si="9"/>
        <v>2457324.3210999998</v>
      </c>
      <c r="C6" s="30">
        <f t="shared" si="0"/>
        <v>42305.321099999826</v>
      </c>
      <c r="D6" s="89">
        <f t="shared" si="1"/>
        <v>-0.74477851955981778</v>
      </c>
      <c r="E6">
        <v>28.6</v>
      </c>
      <c r="F6" s="24">
        <f t="shared" si="10"/>
        <v>24.021000000000001</v>
      </c>
      <c r="G6" s="57">
        <v>2.94</v>
      </c>
      <c r="H6" s="57">
        <v>12.33</v>
      </c>
      <c r="I6" s="57">
        <v>10.27</v>
      </c>
      <c r="J6" s="57">
        <v>-20.45</v>
      </c>
      <c r="K6" s="57">
        <v>3.34</v>
      </c>
      <c r="L6" s="1" t="s">
        <v>1793</v>
      </c>
      <c r="M6" s="1">
        <v>5.81</v>
      </c>
      <c r="N6" s="1" t="s">
        <v>1793</v>
      </c>
      <c r="O6" s="1">
        <v>-40.93</v>
      </c>
      <c r="P6" s="1">
        <v>11.43</v>
      </c>
      <c r="S6" s="1" t="s">
        <v>1793</v>
      </c>
      <c r="T6" s="1">
        <v>-9.9600000000000009</v>
      </c>
      <c r="U6" s="85">
        <f t="shared" si="11"/>
        <v>-4.1954861711361398</v>
      </c>
      <c r="V6" s="85">
        <f t="shared" si="2"/>
        <v>22.82664116593353</v>
      </c>
      <c r="W6" s="85">
        <f t="shared" si="3"/>
        <v>1.1943588340664704</v>
      </c>
      <c r="X6" s="85">
        <f t="shared" si="4"/>
        <v>1.1943588340664704</v>
      </c>
      <c r="Y6">
        <f t="shared" si="5"/>
        <v>8.99</v>
      </c>
      <c r="Z6" s="1">
        <f t="shared" si="6"/>
        <v>31.88</v>
      </c>
      <c r="AN6">
        <v>0.05</v>
      </c>
      <c r="AO6">
        <f t="shared" si="7"/>
        <v>0.79572293169951558</v>
      </c>
      <c r="AP6">
        <f t="shared" si="8"/>
        <v>21.804484019787282</v>
      </c>
    </row>
    <row r="7" spans="1:42">
      <c r="A7">
        <v>7353.3050000001676</v>
      </c>
      <c r="B7">
        <f t="shared" si="9"/>
        <v>2457353.3050000002</v>
      </c>
      <c r="C7" s="30">
        <f t="shared" si="0"/>
        <v>42334.305000000168</v>
      </c>
      <c r="D7" s="89">
        <f t="shared" si="1"/>
        <v>-0.71083157648141282</v>
      </c>
      <c r="E7">
        <v>30.4</v>
      </c>
      <c r="F7" s="24">
        <f t="shared" si="10"/>
        <v>25.820999999999998</v>
      </c>
      <c r="G7" s="57">
        <v>5.22</v>
      </c>
      <c r="H7" s="57">
        <v>21.23</v>
      </c>
      <c r="I7" s="57">
        <v>7.32</v>
      </c>
      <c r="J7" s="57">
        <v>-26.66</v>
      </c>
      <c r="K7" s="57">
        <v>10.41</v>
      </c>
      <c r="L7" s="1" t="s">
        <v>1794</v>
      </c>
      <c r="M7" s="1">
        <v>12.68</v>
      </c>
      <c r="N7" s="1" t="s">
        <v>1794</v>
      </c>
      <c r="O7" s="1">
        <v>-35.159999999999997</v>
      </c>
      <c r="P7" s="1">
        <v>-1.58</v>
      </c>
      <c r="S7" s="1" t="s">
        <v>1794</v>
      </c>
      <c r="T7" s="1">
        <v>-10.83</v>
      </c>
      <c r="U7" s="85">
        <f t="shared" si="11"/>
        <v>-3.9822993686037571</v>
      </c>
      <c r="V7" s="85">
        <f t="shared" si="2"/>
        <v>22.007254171935003</v>
      </c>
      <c r="W7" s="85">
        <f t="shared" si="3"/>
        <v>3.8137458280649952</v>
      </c>
      <c r="X7" s="85">
        <f t="shared" si="4"/>
        <v>3.8137458280649952</v>
      </c>
      <c r="Y7">
        <f t="shared" si="5"/>
        <v>10.82</v>
      </c>
      <c r="Z7" s="1">
        <f t="shared" si="6"/>
        <v>25.08</v>
      </c>
      <c r="AC7" s="82">
        <f>+decalp*P</f>
        <v>65.49284061863797</v>
      </c>
      <c r="AD7" t="s">
        <v>1763</v>
      </c>
      <c r="AN7">
        <v>0.06</v>
      </c>
      <c r="AO7">
        <f t="shared" si="7"/>
        <v>0.85852293169951566</v>
      </c>
      <c r="AP7">
        <f t="shared" si="8"/>
        <v>22.084836530412076</v>
      </c>
    </row>
    <row r="8" spans="1:42">
      <c r="A8">
        <v>7369.2683000001125</v>
      </c>
      <c r="B8">
        <f t="shared" si="9"/>
        <v>2457369.2683000001</v>
      </c>
      <c r="C8" s="30">
        <f t="shared" si="0"/>
        <v>42350.268300000113</v>
      </c>
      <c r="D8" s="89">
        <f t="shared" ref="D8:D32" si="12">+(B8-JD0)/P-INT((B8-JD0)/P)+0.115</f>
        <v>0.30786519091135189</v>
      </c>
      <c r="E8">
        <v>30.3</v>
      </c>
      <c r="F8" s="24">
        <f t="shared" si="10"/>
        <v>25.721</v>
      </c>
      <c r="G8" s="57">
        <v>3.5</v>
      </c>
      <c r="H8" s="57">
        <v>35.31</v>
      </c>
      <c r="I8" s="57">
        <v>6.35</v>
      </c>
      <c r="J8" s="57">
        <v>-29.56</v>
      </c>
      <c r="K8" s="57">
        <v>11.31</v>
      </c>
      <c r="L8" s="1" t="s">
        <v>1795</v>
      </c>
      <c r="M8" s="1">
        <v>12.33</v>
      </c>
      <c r="N8" s="1" t="s">
        <v>1795</v>
      </c>
      <c r="O8" s="1">
        <v>-41.07</v>
      </c>
      <c r="P8" s="1">
        <v>-3.57</v>
      </c>
      <c r="S8" s="1" t="s">
        <v>1795</v>
      </c>
      <c r="T8" s="1">
        <v>-9.7200000000000006</v>
      </c>
      <c r="U8" s="85">
        <f t="shared" si="11"/>
        <v>2.4151163306228058</v>
      </c>
      <c r="V8" s="85">
        <f t="shared" si="2"/>
        <v>21.473865527043973</v>
      </c>
      <c r="W8" s="85">
        <f t="shared" si="3"/>
        <v>4.2471344729560272</v>
      </c>
      <c r="X8" s="85">
        <f t="shared" si="4"/>
        <v>4.2471344729560272</v>
      </c>
      <c r="Y8">
        <f t="shared" si="5"/>
        <v>24</v>
      </c>
      <c r="Z8" s="1">
        <f t="shared" si="6"/>
        <v>25.99</v>
      </c>
      <c r="AN8">
        <v>7.0000000000000007E-2</v>
      </c>
      <c r="AO8">
        <f t="shared" si="7"/>
        <v>0.92132293169951573</v>
      </c>
      <c r="AP8">
        <f t="shared" si="8"/>
        <v>22.345508705411689</v>
      </c>
    </row>
    <row r="9" spans="1:42">
      <c r="A9">
        <v>7383.2412000000477</v>
      </c>
      <c r="B9">
        <f t="shared" si="9"/>
        <v>2457383.2412</v>
      </c>
      <c r="C9" s="30">
        <f t="shared" si="0"/>
        <v>42364.241200000048</v>
      </c>
      <c r="D9" s="89">
        <f t="shared" si="12"/>
        <v>0.32423073319284312</v>
      </c>
      <c r="E9">
        <v>29.5</v>
      </c>
      <c r="F9" s="24">
        <f t="shared" si="10"/>
        <v>24.920999999999999</v>
      </c>
      <c r="G9" s="57">
        <v>0.92</v>
      </c>
      <c r="H9" s="57">
        <v>31.43</v>
      </c>
      <c r="I9" s="57">
        <v>0.21</v>
      </c>
      <c r="J9" s="57">
        <v>-33.64</v>
      </c>
      <c r="K9" s="57">
        <v>9.82</v>
      </c>
      <c r="L9" s="1" t="s">
        <v>1796</v>
      </c>
      <c r="M9" s="1">
        <v>8.86</v>
      </c>
      <c r="P9" s="1">
        <v>-13.13</v>
      </c>
      <c r="Q9" s="1" t="s">
        <v>1796</v>
      </c>
      <c r="R9" s="1">
        <v>16.13</v>
      </c>
      <c r="S9" s="1" t="s">
        <v>1796</v>
      </c>
      <c r="T9" s="1">
        <v>-6.87</v>
      </c>
      <c r="U9" s="85">
        <f t="shared" si="11"/>
        <v>2.5178919361505705</v>
      </c>
      <c r="V9" s="85">
        <f t="shared" si="2"/>
        <v>20.944950138399779</v>
      </c>
      <c r="W9" s="85">
        <f t="shared" si="3"/>
        <v>3.9760498616002202</v>
      </c>
      <c r="X9" s="85">
        <f t="shared" si="4"/>
        <v>3.9760498616002202</v>
      </c>
      <c r="Y9">
        <f t="shared" si="5"/>
        <v>21.61</v>
      </c>
      <c r="Z9" s="1">
        <f t="shared" si="6"/>
        <v>20.509999999999998</v>
      </c>
      <c r="AB9" t="s">
        <v>1825</v>
      </c>
      <c r="AC9">
        <v>1</v>
      </c>
      <c r="AD9" t="s">
        <v>184</v>
      </c>
      <c r="AN9">
        <v>0.08</v>
      </c>
      <c r="AO9">
        <f t="shared" si="7"/>
        <v>0.98412293169951581</v>
      </c>
      <c r="AP9">
        <f t="shared" si="8"/>
        <v>22.585472833262909</v>
      </c>
    </row>
    <row r="10" spans="1:42">
      <c r="A10">
        <v>7435.7289999998175</v>
      </c>
      <c r="B10">
        <f t="shared" si="9"/>
        <v>2457435.7289999998</v>
      </c>
      <c r="C10" s="30">
        <f t="shared" si="0"/>
        <v>42416.728999999817</v>
      </c>
      <c r="D10" s="89">
        <f t="shared" si="12"/>
        <v>0.38570625439191786</v>
      </c>
      <c r="E10">
        <v>27</v>
      </c>
      <c r="F10" s="24">
        <f t="shared" si="10"/>
        <v>22.420999999999999</v>
      </c>
      <c r="G10" s="57">
        <v>-1.65</v>
      </c>
      <c r="H10" s="57">
        <v>19.37</v>
      </c>
      <c r="I10" s="57">
        <v>12.68</v>
      </c>
      <c r="J10" s="57">
        <v>-42.86</v>
      </c>
      <c r="K10" s="57">
        <v>10.99</v>
      </c>
      <c r="L10" s="1" t="s">
        <v>1797</v>
      </c>
      <c r="M10" s="1">
        <v>9.0399999999999991</v>
      </c>
      <c r="P10" s="1">
        <v>-24.1</v>
      </c>
      <c r="Q10" s="1" t="s">
        <v>1797</v>
      </c>
      <c r="R10" s="1">
        <v>12.56</v>
      </c>
      <c r="S10" s="1" t="s">
        <v>1797</v>
      </c>
      <c r="T10" s="1">
        <v>6.14</v>
      </c>
      <c r="U10" s="85">
        <f t="shared" si="11"/>
        <v>2.9039582092807601</v>
      </c>
      <c r="V10" s="85">
        <f t="shared" si="2"/>
        <v>18.645595885777649</v>
      </c>
      <c r="W10" s="85">
        <f t="shared" si="3"/>
        <v>3.7754041142223507</v>
      </c>
      <c r="X10" s="85">
        <f t="shared" si="4"/>
        <v>3.7754041142223507</v>
      </c>
      <c r="Y10">
        <f t="shared" si="5"/>
        <v>8.3800000000000008</v>
      </c>
      <c r="Z10" s="1">
        <f t="shared" si="6"/>
        <v>18.759999999999998</v>
      </c>
      <c r="AN10">
        <v>0.09</v>
      </c>
      <c r="AO10">
        <f t="shared" si="7"/>
        <v>1.0469229316995157</v>
      </c>
      <c r="AP10">
        <f t="shared" si="8"/>
        <v>22.803782844829843</v>
      </c>
    </row>
    <row r="11" spans="1:42">
      <c r="A11">
        <v>7495.5713999997824</v>
      </c>
      <c r="B11" s="87">
        <f t="shared" si="9"/>
        <v>2457495.5713999998</v>
      </c>
      <c r="C11" s="88">
        <f t="shared" si="0"/>
        <v>42476.571399999782</v>
      </c>
      <c r="D11" s="89">
        <f t="shared" si="12"/>
        <v>0.45579573670623375</v>
      </c>
      <c r="E11">
        <v>26.3</v>
      </c>
      <c r="F11" s="24">
        <f t="shared" si="10"/>
        <v>21.721</v>
      </c>
      <c r="G11" s="57">
        <v>4.0599999999999996</v>
      </c>
      <c r="H11" s="57">
        <v>20.43</v>
      </c>
      <c r="I11" s="57">
        <v>18.12</v>
      </c>
      <c r="J11" s="57">
        <v>-40.89</v>
      </c>
      <c r="K11" s="57">
        <v>10</v>
      </c>
      <c r="L11" s="1" t="s">
        <v>1798</v>
      </c>
      <c r="M11" s="1">
        <v>10.69</v>
      </c>
      <c r="N11" s="1" t="s">
        <v>1798</v>
      </c>
      <c r="O11" s="1">
        <v>85.25</v>
      </c>
      <c r="P11" s="1">
        <v>-26.15</v>
      </c>
      <c r="Q11" s="1" t="s">
        <v>1798</v>
      </c>
      <c r="R11" s="1">
        <v>14.55</v>
      </c>
      <c r="S11" s="1" t="s">
        <v>1798</v>
      </c>
      <c r="T11" s="1">
        <v>21.63</v>
      </c>
      <c r="U11" s="85">
        <f t="shared" si="11"/>
        <v>3.3441201582146638</v>
      </c>
      <c r="V11" s="85">
        <f t="shared" si="2"/>
        <v>15.76644740536144</v>
      </c>
      <c r="W11" s="85">
        <f t="shared" si="3"/>
        <v>5.9545525946385602</v>
      </c>
      <c r="X11" s="85">
        <f t="shared" si="4"/>
        <v>5.9545525946385602</v>
      </c>
      <c r="Y11">
        <f t="shared" si="5"/>
        <v>10.43</v>
      </c>
      <c r="Z11" s="1">
        <f t="shared" si="6"/>
        <v>14.740000000000002</v>
      </c>
      <c r="AN11">
        <v>0.1</v>
      </c>
      <c r="AO11">
        <f t="shared" si="7"/>
        <v>1.1097229316995156</v>
      </c>
      <c r="AP11">
        <f t="shared" si="8"/>
        <v>22.999578043283147</v>
      </c>
    </row>
    <row r="12" spans="1:42">
      <c r="A12">
        <v>7509.5386999999173</v>
      </c>
      <c r="B12">
        <f t="shared" si="9"/>
        <v>2457509.5386999999</v>
      </c>
      <c r="C12" s="30">
        <f t="shared" si="0"/>
        <v>42490.538699999917</v>
      </c>
      <c r="D12" s="89">
        <f t="shared" si="12"/>
        <v>0.47215472007486325</v>
      </c>
      <c r="E12">
        <v>25.05</v>
      </c>
      <c r="F12" s="24">
        <f t="shared" si="10"/>
        <v>20.471</v>
      </c>
      <c r="G12" s="57">
        <v>5.7</v>
      </c>
      <c r="H12" s="57">
        <v>20.97</v>
      </c>
      <c r="I12" s="57">
        <v>18.12</v>
      </c>
      <c r="J12" s="57">
        <v>-36.35</v>
      </c>
      <c r="K12" s="57">
        <v>10.31</v>
      </c>
      <c r="L12" s="1" t="s">
        <v>1799</v>
      </c>
      <c r="M12" s="1">
        <v>9.51</v>
      </c>
      <c r="Q12" s="1" t="s">
        <v>1799</v>
      </c>
      <c r="R12" s="1">
        <v>13.9</v>
      </c>
      <c r="S12" s="1" t="s">
        <v>1799</v>
      </c>
      <c r="T12" s="1">
        <v>19.329999999999998</v>
      </c>
      <c r="U12" s="85">
        <f t="shared" si="11"/>
        <v>3.4468545737696572</v>
      </c>
      <c r="V12" s="85">
        <f t="shared" si="2"/>
        <v>15.110899991206541</v>
      </c>
      <c r="W12" s="85">
        <f t="shared" si="3"/>
        <v>5.3601000087934594</v>
      </c>
      <c r="X12" s="85">
        <f t="shared" si="4"/>
        <v>5.3601000087934594</v>
      </c>
      <c r="Y12">
        <f t="shared" si="5"/>
        <v>10.659999999999998</v>
      </c>
      <c r="Z12" s="1"/>
      <c r="AN12">
        <v>0.11</v>
      </c>
      <c r="AO12">
        <f t="shared" si="7"/>
        <v>1.1725229316995156</v>
      </c>
      <c r="AP12">
        <f t="shared" si="8"/>
        <v>23.172086497435146</v>
      </c>
    </row>
    <row r="13" spans="1:42">
      <c r="A13">
        <v>7548.4865000001155</v>
      </c>
      <c r="B13">
        <f t="shared" si="9"/>
        <v>2457548.4865000001</v>
      </c>
      <c r="C13" s="30">
        <f t="shared" si="0"/>
        <v>42529.486500000115</v>
      </c>
      <c r="D13" s="89">
        <f t="shared" si="12"/>
        <v>0.51777172639976299</v>
      </c>
      <c r="E13">
        <v>25.5</v>
      </c>
      <c r="F13" s="24">
        <f t="shared" si="10"/>
        <v>20.920999999999999</v>
      </c>
      <c r="G13" s="57">
        <v>7.45</v>
      </c>
      <c r="H13" s="57">
        <v>22.75</v>
      </c>
      <c r="I13" s="57">
        <v>20.329999999999998</v>
      </c>
      <c r="J13" s="57">
        <v>-15.92</v>
      </c>
      <c r="K13" s="57">
        <v>10.5</v>
      </c>
      <c r="L13" s="1" t="s">
        <v>1800</v>
      </c>
      <c r="M13" s="1">
        <v>10.63</v>
      </c>
      <c r="N13" s="1"/>
      <c r="O13" s="1"/>
      <c r="P13" s="1">
        <v>-26.18</v>
      </c>
      <c r="Q13" s="1" t="s">
        <v>1800</v>
      </c>
      <c r="R13" s="1">
        <v>13.85</v>
      </c>
      <c r="S13" s="1" t="s">
        <v>1800</v>
      </c>
      <c r="T13" s="1">
        <v>17.850000000000001</v>
      </c>
      <c r="U13" s="85">
        <f t="shared" si="11"/>
        <v>3.7333293734900272</v>
      </c>
      <c r="V13" s="85">
        <f t="shared" si="2"/>
        <v>13.414208772898961</v>
      </c>
      <c r="W13" s="85">
        <f t="shared" si="3"/>
        <v>7.5067912271010382</v>
      </c>
      <c r="X13" s="85">
        <f t="shared" si="4"/>
        <v>7.5067912271010382</v>
      </c>
      <c r="Y13">
        <f t="shared" si="5"/>
        <v>12.25</v>
      </c>
      <c r="Z13" s="1">
        <f t="shared" ref="Z13:Z32" si="13">+P13-J13</f>
        <v>-10.26</v>
      </c>
      <c r="AB13" t="s">
        <v>1744</v>
      </c>
      <c r="AN13">
        <v>0.12</v>
      </c>
      <c r="AO13">
        <f t="shared" si="7"/>
        <v>1.2353229316995156</v>
      </c>
      <c r="AP13">
        <f t="shared" si="8"/>
        <v>23.320628085112517</v>
      </c>
    </row>
    <row r="14" spans="1:42">
      <c r="A14">
        <v>7579.436999999918</v>
      </c>
      <c r="B14">
        <f t="shared" si="9"/>
        <v>2457579.4369999999</v>
      </c>
      <c r="C14" s="30">
        <f t="shared" si="0"/>
        <v>42560.436999999918</v>
      </c>
      <c r="D14" s="89">
        <f t="shared" si="12"/>
        <v>0.55402201920814931</v>
      </c>
      <c r="E14">
        <v>24.1</v>
      </c>
      <c r="F14" s="24">
        <f t="shared" si="10"/>
        <v>19.521000000000001</v>
      </c>
      <c r="G14" s="57">
        <v>7.65</v>
      </c>
      <c r="H14" s="57">
        <v>21.45</v>
      </c>
      <c r="I14" s="57">
        <v>7.95</v>
      </c>
      <c r="J14" s="57">
        <v>-12.11</v>
      </c>
      <c r="K14" s="57">
        <v>9.24</v>
      </c>
      <c r="L14" s="1" t="s">
        <v>1801</v>
      </c>
      <c r="M14" s="1">
        <v>11.02</v>
      </c>
      <c r="P14" s="1">
        <v>-26.47</v>
      </c>
      <c r="Q14" s="1" t="s">
        <v>1801</v>
      </c>
      <c r="R14" s="1">
        <v>14.81</v>
      </c>
      <c r="S14" s="1" t="s">
        <v>1801</v>
      </c>
      <c r="T14" s="1">
        <v>12.6</v>
      </c>
      <c r="U14" s="85">
        <f t="shared" si="11"/>
        <v>3.9609812123266934</v>
      </c>
      <c r="V14" s="85">
        <f t="shared" si="2"/>
        <v>12.273726647960695</v>
      </c>
      <c r="W14" s="85">
        <f t="shared" si="3"/>
        <v>7.247273352039306</v>
      </c>
      <c r="X14" s="85">
        <f t="shared" si="4"/>
        <v>7.247273352039306</v>
      </c>
      <c r="Y14">
        <f t="shared" si="5"/>
        <v>12.209999999999999</v>
      </c>
      <c r="Z14" s="1">
        <f t="shared" si="13"/>
        <v>-14.36</v>
      </c>
      <c r="AB14" t="s">
        <v>1744</v>
      </c>
      <c r="AN14">
        <v>0.13</v>
      </c>
      <c r="AO14">
        <f t="shared" si="7"/>
        <v>1.2981229316995158</v>
      </c>
      <c r="AP14">
        <f t="shared" si="8"/>
        <v>23.444617174567902</v>
      </c>
    </row>
    <row r="15" spans="1:42">
      <c r="A15">
        <v>7592.4530000002123</v>
      </c>
      <c r="B15">
        <f t="shared" si="9"/>
        <v>2457592.4530000002</v>
      </c>
      <c r="C15" s="30">
        <f t="shared" si="0"/>
        <v>42573.453000000212</v>
      </c>
      <c r="D15" s="89">
        <f t="shared" si="12"/>
        <v>0.56926680721505263</v>
      </c>
      <c r="E15">
        <v>22.9</v>
      </c>
      <c r="F15" s="24">
        <f t="shared" si="10"/>
        <v>18.320999999999998</v>
      </c>
      <c r="G15" s="57">
        <v>7.56</v>
      </c>
      <c r="H15" s="57">
        <v>20.07</v>
      </c>
      <c r="I15" s="57">
        <v>11.73</v>
      </c>
      <c r="J15" s="57">
        <v>-10.8</v>
      </c>
      <c r="K15" s="57">
        <v>9.6199999999999992</v>
      </c>
      <c r="L15" s="1" t="s">
        <v>1802</v>
      </c>
      <c r="M15" s="1">
        <v>9.42</v>
      </c>
      <c r="N15" s="1" t="s">
        <v>1802</v>
      </c>
      <c r="O15" s="1">
        <v>80.709999999999994</v>
      </c>
      <c r="P15" s="1">
        <v>-20.78</v>
      </c>
      <c r="Q15" s="1" t="s">
        <v>1802</v>
      </c>
      <c r="R15" s="1">
        <v>13.25</v>
      </c>
      <c r="S15" s="1" t="s">
        <v>1802</v>
      </c>
      <c r="T15" s="1">
        <v>6.5</v>
      </c>
      <c r="U15" s="85">
        <f t="shared" si="11"/>
        <v>4.0567184810100461</v>
      </c>
      <c r="V15" s="85">
        <f t="shared" si="2"/>
        <v>11.865410892541293</v>
      </c>
      <c r="W15" s="85">
        <f t="shared" si="3"/>
        <v>6.4555891074587048</v>
      </c>
      <c r="X15" s="85">
        <f t="shared" si="4"/>
        <v>6.4555891074587048</v>
      </c>
      <c r="Y15">
        <f t="shared" si="5"/>
        <v>10.450000000000001</v>
      </c>
      <c r="Z15" s="1">
        <f t="shared" si="13"/>
        <v>-9.98</v>
      </c>
      <c r="AN15">
        <v>0.14000000000000001</v>
      </c>
      <c r="AO15">
        <f t="shared" si="7"/>
        <v>1.3609229316995157</v>
      </c>
      <c r="AP15">
        <f t="shared" si="8"/>
        <v>23.543564933358841</v>
      </c>
    </row>
    <row r="16" spans="1:42">
      <c r="A16">
        <v>7606.4942000000738</v>
      </c>
      <c r="B16">
        <f t="shared" si="9"/>
        <v>2457606.4942000001</v>
      </c>
      <c r="C16" s="30">
        <f t="shared" si="0"/>
        <v>42587.494200000074</v>
      </c>
      <c r="D16" s="89">
        <f t="shared" si="12"/>
        <v>0.58571234481151691</v>
      </c>
      <c r="E16">
        <v>22</v>
      </c>
      <c r="F16" s="24">
        <f t="shared" si="10"/>
        <v>17.420999999999999</v>
      </c>
      <c r="G16" s="57">
        <v>8.98</v>
      </c>
      <c r="H16" s="57">
        <v>21.63</v>
      </c>
      <c r="I16" s="57">
        <v>18.190000000000001</v>
      </c>
      <c r="J16" s="57">
        <v>-10.27</v>
      </c>
      <c r="K16" s="57">
        <v>11.7</v>
      </c>
      <c r="L16" s="1" t="s">
        <v>1803</v>
      </c>
      <c r="M16" s="1">
        <v>11.6</v>
      </c>
      <c r="P16" s="1">
        <v>-21.75</v>
      </c>
      <c r="Q16" s="1" t="s">
        <v>1803</v>
      </c>
      <c r="R16" s="1">
        <v>12.15</v>
      </c>
      <c r="S16" s="1" t="s">
        <v>1803</v>
      </c>
      <c r="T16" s="1">
        <v>5.27</v>
      </c>
      <c r="U16" s="85">
        <f t="shared" si="11"/>
        <v>4.1599964571158417</v>
      </c>
      <c r="V16" s="85">
        <f t="shared" si="2"/>
        <v>11.478717743197439</v>
      </c>
      <c r="W16" s="85">
        <f t="shared" si="3"/>
        <v>5.9422822568025602</v>
      </c>
      <c r="X16" s="85">
        <f t="shared" si="4"/>
        <v>5.9422822568025602</v>
      </c>
      <c r="Y16">
        <f t="shared" si="5"/>
        <v>9.93</v>
      </c>
      <c r="Z16" s="1">
        <f t="shared" si="13"/>
        <v>-11.48</v>
      </c>
      <c r="AN16">
        <v>0.15</v>
      </c>
      <c r="AO16">
        <f t="shared" si="7"/>
        <v>1.4237229316995157</v>
      </c>
      <c r="AP16">
        <f t="shared" si="8"/>
        <v>23.617081255591188</v>
      </c>
    </row>
    <row r="17" spans="1:42">
      <c r="A17">
        <v>7623.4588999999687</v>
      </c>
      <c r="B17">
        <f t="shared" si="9"/>
        <v>2457623.4589</v>
      </c>
      <c r="C17" s="30">
        <f t="shared" si="0"/>
        <v>42604.458899999969</v>
      </c>
      <c r="D17" s="89">
        <f t="shared" si="12"/>
        <v>0.60558198641364469</v>
      </c>
      <c r="E17">
        <v>22.02</v>
      </c>
      <c r="F17" s="24">
        <f t="shared" si="10"/>
        <v>17.440999999999999</v>
      </c>
      <c r="G17" s="57">
        <v>9.07</v>
      </c>
      <c r="H17" s="57">
        <v>20.77</v>
      </c>
      <c r="I17" s="57">
        <v>13.71</v>
      </c>
      <c r="J17" s="57">
        <v>-6.81</v>
      </c>
      <c r="K17" s="57">
        <v>10.65</v>
      </c>
      <c r="L17" s="1" t="s">
        <v>1804</v>
      </c>
      <c r="M17" s="1">
        <v>10.56</v>
      </c>
      <c r="N17" s="1" t="s">
        <v>1804</v>
      </c>
      <c r="O17" s="1">
        <v>74.88</v>
      </c>
      <c r="P17" s="1">
        <v>-10.75</v>
      </c>
      <c r="Q17" s="1" t="s">
        <v>1804</v>
      </c>
      <c r="R17" s="1">
        <v>13.37</v>
      </c>
      <c r="S17" s="1" t="s">
        <v>1804</v>
      </c>
      <c r="T17" s="1">
        <v>-1.81</v>
      </c>
      <c r="U17" s="85">
        <f t="shared" si="11"/>
        <v>4.2847778063772042</v>
      </c>
      <c r="V17" s="85">
        <f t="shared" si="2"/>
        <v>11.091660456534216</v>
      </c>
      <c r="W17" s="85">
        <f t="shared" si="3"/>
        <v>6.3493395434657831</v>
      </c>
      <c r="X17" s="85">
        <f t="shared" si="4"/>
        <v>6.3493395434657831</v>
      </c>
      <c r="Y17">
        <f t="shared" si="5"/>
        <v>10.119999999999999</v>
      </c>
      <c r="Z17" s="1">
        <f t="shared" si="13"/>
        <v>-3.9400000000000004</v>
      </c>
      <c r="AA17" s="83"/>
      <c r="AN17">
        <v>0.16</v>
      </c>
      <c r="AO17">
        <f t="shared" si="7"/>
        <v>1.4865229316995157</v>
      </c>
      <c r="AP17">
        <f t="shared" si="8"/>
        <v>23.664876299928785</v>
      </c>
    </row>
    <row r="18" spans="1:42">
      <c r="A18">
        <v>7639.4166999999434</v>
      </c>
      <c r="B18">
        <f t="shared" si="9"/>
        <v>2457639.4166999999</v>
      </c>
      <c r="C18" s="30">
        <f t="shared" si="0"/>
        <v>42620.416699999943</v>
      </c>
      <c r="D18" s="89">
        <f t="shared" si="12"/>
        <v>0.624272312016801</v>
      </c>
      <c r="E18">
        <v>21.13</v>
      </c>
      <c r="F18" s="24">
        <f t="shared" si="10"/>
        <v>16.550999999999998</v>
      </c>
      <c r="G18" s="57">
        <v>10.210000000000001</v>
      </c>
      <c r="H18" s="57">
        <v>21.87</v>
      </c>
      <c r="I18" s="57">
        <v>13.43</v>
      </c>
      <c r="J18" s="57">
        <v>-2.6</v>
      </c>
      <c r="K18" s="57">
        <v>10.32</v>
      </c>
      <c r="L18" s="1" t="s">
        <v>1805</v>
      </c>
      <c r="M18" s="1">
        <v>8.6300000000000008</v>
      </c>
      <c r="P18" s="1">
        <v>-8.8699999999999992</v>
      </c>
      <c r="Q18" s="1" t="s">
        <v>1805</v>
      </c>
      <c r="R18" s="1">
        <v>14.95</v>
      </c>
      <c r="T18" s="1">
        <v>-4.16</v>
      </c>
      <c r="U18" s="85">
        <f t="shared" si="11"/>
        <v>4.4021530511650262</v>
      </c>
      <c r="V18" s="85">
        <f t="shared" si="2"/>
        <v>10.812665121455598</v>
      </c>
      <c r="W18" s="85">
        <f t="shared" si="3"/>
        <v>5.7383348785443999</v>
      </c>
      <c r="X18" s="85">
        <f t="shared" si="4"/>
        <v>5.7383348785443999</v>
      </c>
      <c r="Y18">
        <f t="shared" si="5"/>
        <v>11.55</v>
      </c>
      <c r="Z18" s="1">
        <f t="shared" si="13"/>
        <v>-6.27</v>
      </c>
      <c r="AA18" s="1"/>
      <c r="AN18">
        <v>0.17</v>
      </c>
      <c r="AO18">
        <f t="shared" si="7"/>
        <v>1.5493229316995158</v>
      </c>
      <c r="AP18">
        <f t="shared" si="8"/>
        <v>23.686761632305668</v>
      </c>
    </row>
    <row r="19" spans="1:42">
      <c r="A19">
        <v>7657.3697000001557</v>
      </c>
      <c r="B19">
        <f t="shared" si="9"/>
        <v>2457657.3697000002</v>
      </c>
      <c r="C19" s="30">
        <f t="shared" si="0"/>
        <v>42638.369700000156</v>
      </c>
      <c r="D19" s="89">
        <f t="shared" si="12"/>
        <v>0.64529948465701081</v>
      </c>
      <c r="E19">
        <v>18.7</v>
      </c>
      <c r="F19" s="24">
        <f t="shared" si="10"/>
        <v>14.120999999999999</v>
      </c>
      <c r="G19" s="57">
        <v>12.43</v>
      </c>
      <c r="H19" s="57">
        <v>22.56</v>
      </c>
      <c r="I19" s="57">
        <v>13.07</v>
      </c>
      <c r="J19" s="57">
        <v>1.42</v>
      </c>
      <c r="K19" s="57">
        <v>15.15</v>
      </c>
      <c r="L19" s="1" t="s">
        <v>1806</v>
      </c>
      <c r="M19" s="1">
        <v>13.91</v>
      </c>
      <c r="N19" s="1" t="s">
        <v>1806</v>
      </c>
      <c r="O19" s="1">
        <v>80.83</v>
      </c>
      <c r="P19" s="1">
        <v>-6.76</v>
      </c>
      <c r="Q19" s="1" t="s">
        <v>1806</v>
      </c>
      <c r="R19" s="1">
        <v>15.92</v>
      </c>
      <c r="S19" s="1" t="s">
        <v>1806</v>
      </c>
      <c r="T19" s="1">
        <v>-0.95</v>
      </c>
      <c r="U19" s="85">
        <f t="shared" si="11"/>
        <v>4.5342036953455436</v>
      </c>
      <c r="V19" s="85">
        <f t="shared" si="2"/>
        <v>10.602241694144089</v>
      </c>
      <c r="W19" s="85">
        <f t="shared" si="3"/>
        <v>3.5187583058559095</v>
      </c>
      <c r="X19" s="85">
        <f t="shared" si="4"/>
        <v>3.5187583058559095</v>
      </c>
      <c r="Y19">
        <f t="shared" si="5"/>
        <v>7.4099999999999984</v>
      </c>
      <c r="Z19" s="1">
        <f t="shared" si="13"/>
        <v>-8.18</v>
      </c>
      <c r="AA19" s="1"/>
      <c r="AN19">
        <v>0.18</v>
      </c>
      <c r="AO19">
        <f t="shared" si="7"/>
        <v>1.6121229316995156</v>
      </c>
      <c r="AP19">
        <f t="shared" si="8"/>
        <v>23.682650968835667</v>
      </c>
    </row>
    <row r="20" spans="1:42">
      <c r="A20">
        <v>7664.3308000001125</v>
      </c>
      <c r="B20">
        <f t="shared" si="9"/>
        <v>2457664.3308000001</v>
      </c>
      <c r="C20" s="30">
        <f t="shared" si="0"/>
        <v>42645.330800000113</v>
      </c>
      <c r="D20" s="89">
        <f t="shared" si="12"/>
        <v>0.65345256500364512</v>
      </c>
      <c r="E20">
        <v>19</v>
      </c>
      <c r="F20" s="24">
        <f t="shared" si="10"/>
        <v>14.420999999999999</v>
      </c>
      <c r="G20" s="57">
        <v>15</v>
      </c>
      <c r="H20" s="57">
        <v>25.31</v>
      </c>
      <c r="I20" s="57">
        <v>11.98</v>
      </c>
      <c r="J20" s="57">
        <v>2.0299999999999998</v>
      </c>
      <c r="K20" s="57">
        <v>16.73</v>
      </c>
      <c r="L20" s="1" t="s">
        <v>1807</v>
      </c>
      <c r="M20" s="1">
        <v>16.48</v>
      </c>
      <c r="N20" s="1" t="s">
        <v>1807</v>
      </c>
      <c r="O20" s="1">
        <v>74.83</v>
      </c>
      <c r="P20" s="1">
        <v>-2.46</v>
      </c>
      <c r="Q20" s="1" t="s">
        <v>1807</v>
      </c>
      <c r="R20" s="1">
        <v>17.47</v>
      </c>
      <c r="S20" s="1" t="s">
        <v>1807</v>
      </c>
      <c r="T20" s="1">
        <v>-2.65</v>
      </c>
      <c r="U20" s="85">
        <f t="shared" si="11"/>
        <v>4.5854050399224073</v>
      </c>
      <c r="V20" s="85">
        <f t="shared" si="2"/>
        <v>10.550921512113357</v>
      </c>
      <c r="W20" s="85">
        <f t="shared" si="3"/>
        <v>3.8700784878866425</v>
      </c>
      <c r="X20" s="85">
        <f t="shared" si="4"/>
        <v>3.8700784878866425</v>
      </c>
      <c r="Y20">
        <f t="shared" si="5"/>
        <v>8.5799999999999983</v>
      </c>
      <c r="Z20" s="1">
        <f t="shared" si="13"/>
        <v>-4.49</v>
      </c>
      <c r="AA20" s="1"/>
      <c r="AN20">
        <v>0.19</v>
      </c>
      <c r="AO20">
        <f t="shared" si="7"/>
        <v>1.6749229316995158</v>
      </c>
      <c r="AP20">
        <f t="shared" si="8"/>
        <v>23.652560515990452</v>
      </c>
    </row>
    <row r="21" spans="1:42">
      <c r="A21">
        <v>7691.2699000001885</v>
      </c>
      <c r="B21" s="87">
        <f t="shared" si="9"/>
        <v>2457691.2699000002</v>
      </c>
      <c r="C21" s="88">
        <f t="shared" si="0"/>
        <v>42672.269900000188</v>
      </c>
      <c r="D21" s="89">
        <f t="shared" si="12"/>
        <v>0.68500456781469921</v>
      </c>
      <c r="E21">
        <v>18.8</v>
      </c>
      <c r="F21" s="24">
        <f t="shared" si="10"/>
        <v>14.221</v>
      </c>
      <c r="G21" s="57">
        <v>16.579999999999998</v>
      </c>
      <c r="H21" s="57">
        <v>25.94</v>
      </c>
      <c r="I21" s="57">
        <v>11.56</v>
      </c>
      <c r="J21" s="57">
        <v>7.13</v>
      </c>
      <c r="K21" s="57">
        <v>16.18</v>
      </c>
      <c r="L21" s="1" t="s">
        <v>1808</v>
      </c>
      <c r="M21" s="1">
        <v>15.58</v>
      </c>
      <c r="N21" s="1" t="s">
        <v>1808</v>
      </c>
      <c r="O21" s="1">
        <v>72.89</v>
      </c>
      <c r="P21" s="1">
        <v>-0.62</v>
      </c>
      <c r="Q21" s="1" t="s">
        <v>1808</v>
      </c>
      <c r="R21" s="1">
        <v>16.809999999999999</v>
      </c>
      <c r="S21" s="1" t="s">
        <v>1808</v>
      </c>
      <c r="T21" s="1">
        <v>-13.08</v>
      </c>
      <c r="U21" s="85">
        <f t="shared" si="11"/>
        <v>4.783551617575827</v>
      </c>
      <c r="V21" s="85">
        <f t="shared" si="2"/>
        <v>10.514511610533194</v>
      </c>
      <c r="W21" s="85">
        <f t="shared" si="3"/>
        <v>3.7064883894668057</v>
      </c>
      <c r="X21" s="85">
        <f t="shared" si="4"/>
        <v>3.7064883894668057</v>
      </c>
      <c r="Y21">
        <f t="shared" si="5"/>
        <v>9.7600000000000016</v>
      </c>
      <c r="Z21" s="1">
        <f t="shared" si="13"/>
        <v>-7.75</v>
      </c>
      <c r="AA21" s="1"/>
      <c r="AC21" s="48">
        <v>0</v>
      </c>
      <c r="AN21">
        <v>0.2</v>
      </c>
      <c r="AO21">
        <f t="shared" si="7"/>
        <v>1.7377229316995157</v>
      </c>
      <c r="AP21">
        <f t="shared" si="8"/>
        <v>23.596608906704766</v>
      </c>
    </row>
    <row r="22" spans="1:42">
      <c r="A22">
        <v>7723.2935999999754</v>
      </c>
      <c r="B22">
        <f t="shared" si="9"/>
        <v>2457723.2936</v>
      </c>
      <c r="C22" s="30">
        <f t="shared" si="0"/>
        <v>42704.293599999975</v>
      </c>
      <c r="D22" s="89">
        <f t="shared" si="12"/>
        <v>0.72251182946823334</v>
      </c>
      <c r="E22">
        <v>16.8</v>
      </c>
      <c r="F22" s="24">
        <f t="shared" si="10"/>
        <v>12.221</v>
      </c>
      <c r="G22" s="57">
        <v>18.149999999999999</v>
      </c>
      <c r="H22" s="57">
        <v>27.68</v>
      </c>
      <c r="I22" s="57">
        <v>7.41</v>
      </c>
      <c r="J22" s="57">
        <v>9.9</v>
      </c>
      <c r="K22" s="57">
        <v>19.829999999999998</v>
      </c>
      <c r="L22" s="1" t="s">
        <v>1809</v>
      </c>
      <c r="M22" s="1">
        <v>15.03</v>
      </c>
      <c r="N22" s="1" t="s">
        <v>1809</v>
      </c>
      <c r="O22" s="1">
        <v>68.28</v>
      </c>
      <c r="P22" s="1">
        <v>7.77</v>
      </c>
      <c r="Q22" s="1" t="s">
        <v>1809</v>
      </c>
      <c r="R22" s="1">
        <v>18.12</v>
      </c>
      <c r="S22" s="1" t="s">
        <v>1809</v>
      </c>
      <c r="T22" s="1">
        <v>22.28</v>
      </c>
      <c r="U22" s="85">
        <f t="shared" si="11"/>
        <v>5.0190972207600213</v>
      </c>
      <c r="V22" s="85">
        <f t="shared" si="2"/>
        <v>10.80560151605842</v>
      </c>
      <c r="W22" s="85">
        <f t="shared" si="3"/>
        <v>1.4153984839415799</v>
      </c>
      <c r="X22" s="85">
        <f t="shared" si="4"/>
        <v>1.4153984839415799</v>
      </c>
      <c r="Y22">
        <f t="shared" si="5"/>
        <v>7.8500000000000014</v>
      </c>
      <c r="Z22" s="1">
        <f t="shared" si="13"/>
        <v>-2.1300000000000008</v>
      </c>
      <c r="AA22" s="1"/>
      <c r="AB22">
        <f>0.25/3</f>
        <v>8.3333333333333329E-2</v>
      </c>
      <c r="AC22" s="48">
        <f>+AB22</f>
        <v>8.3333333333333329E-2</v>
      </c>
      <c r="AN22">
        <v>0.21</v>
      </c>
      <c r="AO22">
        <f t="shared" si="7"/>
        <v>1.8005229316995155</v>
      </c>
      <c r="AP22">
        <f t="shared" si="8"/>
        <v>23.515016732660882</v>
      </c>
    </row>
    <row r="23" spans="1:42">
      <c r="A23">
        <v>7837.6518000001088</v>
      </c>
      <c r="B23">
        <f t="shared" si="9"/>
        <v>2457837.6518000001</v>
      </c>
      <c r="C23" s="30">
        <f t="shared" si="0"/>
        <v>42818.651800000109</v>
      </c>
      <c r="D23" s="89">
        <f t="shared" si="12"/>
        <v>0.85645209650984966</v>
      </c>
      <c r="E23">
        <v>16.100000000000001</v>
      </c>
      <c r="F23" s="24">
        <f t="shared" si="10"/>
        <v>11.521000000000001</v>
      </c>
      <c r="G23" s="57">
        <v>32.020000000000003</v>
      </c>
      <c r="H23" s="57">
        <v>35.880000000000003</v>
      </c>
      <c r="I23" s="57">
        <v>21.47</v>
      </c>
      <c r="J23" s="57">
        <v>26.2</v>
      </c>
      <c r="K23" s="57">
        <v>30.23</v>
      </c>
      <c r="L23" s="1" t="s">
        <v>1810</v>
      </c>
      <c r="M23" s="1">
        <v>29.1</v>
      </c>
      <c r="N23" s="57"/>
      <c r="O23" s="57"/>
      <c r="P23" s="1">
        <v>31.99</v>
      </c>
      <c r="Q23" s="1" t="s">
        <v>1810</v>
      </c>
      <c r="R23" s="1">
        <v>26.52</v>
      </c>
      <c r="S23" s="1" t="s">
        <v>1810</v>
      </c>
      <c r="T23" s="1">
        <v>24.79</v>
      </c>
      <c r="U23" s="85">
        <f t="shared" si="11"/>
        <v>5.8602420977813718</v>
      </c>
      <c r="V23" s="85">
        <f t="shared" si="2"/>
        <v>14.38606361529736</v>
      </c>
      <c r="W23" s="85">
        <f t="shared" si="3"/>
        <v>-2.865063615297359</v>
      </c>
      <c r="X23" s="85">
        <f t="shared" si="4"/>
        <v>2.865063615297359</v>
      </c>
      <c r="Y23">
        <f t="shared" si="5"/>
        <v>5.6500000000000021</v>
      </c>
      <c r="Z23" s="1">
        <f t="shared" si="13"/>
        <v>5.7899999999999991</v>
      </c>
      <c r="AA23" s="83"/>
      <c r="AC23" s="48">
        <f>+AB22+AB$22</f>
        <v>0.16666666666666666</v>
      </c>
      <c r="AN23">
        <v>0.22</v>
      </c>
      <c r="AO23">
        <f t="shared" si="7"/>
        <v>1.8633229316995155</v>
      </c>
      <c r="AP23">
        <f t="shared" si="8"/>
        <v>23.408105674596193</v>
      </c>
    </row>
    <row r="24" spans="1:42">
      <c r="A24">
        <v>7866.5671000001021</v>
      </c>
      <c r="B24">
        <f t="shared" si="9"/>
        <v>2457866.5671000001</v>
      </c>
      <c r="C24" s="30">
        <f t="shared" si="0"/>
        <v>42847.567100000102</v>
      </c>
      <c r="D24" s="89">
        <f t="shared" si="12"/>
        <v>0.89031869290243804</v>
      </c>
      <c r="E24">
        <v>16</v>
      </c>
      <c r="F24" s="24">
        <f t="shared" si="10"/>
        <v>11.420999999999999</v>
      </c>
      <c r="G24" s="57">
        <v>31.29</v>
      </c>
      <c r="H24" s="57">
        <v>37.049999999999997</v>
      </c>
      <c r="I24" s="57">
        <v>17.39</v>
      </c>
      <c r="J24" s="57">
        <v>28.45</v>
      </c>
      <c r="K24" s="57">
        <v>26.36</v>
      </c>
      <c r="L24" s="1" t="s">
        <v>1811</v>
      </c>
      <c r="M24" s="1">
        <v>29.77</v>
      </c>
      <c r="N24" s="57"/>
      <c r="O24" s="57"/>
      <c r="P24" s="1">
        <v>29.65</v>
      </c>
      <c r="Q24" s="1" t="s">
        <v>1811</v>
      </c>
      <c r="R24" s="1">
        <v>27.74</v>
      </c>
      <c r="S24" s="1" t="s">
        <v>1811</v>
      </c>
      <c r="T24" s="1">
        <v>29.1</v>
      </c>
      <c r="U24" s="85">
        <f t="shared" si="11"/>
        <v>6.0729243231268271</v>
      </c>
      <c r="V24" s="85">
        <f t="shared" si="2"/>
        <v>15.716525942656927</v>
      </c>
      <c r="W24" s="85">
        <f t="shared" si="3"/>
        <v>-4.2955259426569281</v>
      </c>
      <c r="X24" s="85">
        <f t="shared" si="4"/>
        <v>4.2955259426569281</v>
      </c>
      <c r="Y24">
        <f t="shared" si="5"/>
        <v>10.689999999999998</v>
      </c>
      <c r="Z24" s="1">
        <f t="shared" si="13"/>
        <v>1.1999999999999993</v>
      </c>
      <c r="AC24" s="48">
        <f>+AC23+AB$22</f>
        <v>0.25</v>
      </c>
      <c r="AN24">
        <v>0.23</v>
      </c>
      <c r="AO24">
        <f t="shared" si="7"/>
        <v>1.9261229316995157</v>
      </c>
      <c r="AP24">
        <f t="shared" si="8"/>
        <v>23.276297234062717</v>
      </c>
    </row>
    <row r="25" spans="1:42">
      <c r="A25">
        <v>7900.4942000000738</v>
      </c>
      <c r="B25" s="87">
        <f t="shared" si="9"/>
        <v>2457900.4942000001</v>
      </c>
      <c r="C25" s="88">
        <f t="shared" si="0"/>
        <v>42881.494200000074</v>
      </c>
      <c r="D25" s="89">
        <f t="shared" si="12"/>
        <v>0.93005528226759693</v>
      </c>
      <c r="E25">
        <v>16</v>
      </c>
      <c r="F25" s="24">
        <f t="shared" si="10"/>
        <v>11.420999999999999</v>
      </c>
      <c r="G25" s="57">
        <v>31.6</v>
      </c>
      <c r="H25" s="57">
        <v>39.200000000000003</v>
      </c>
      <c r="I25" s="57">
        <v>13.57</v>
      </c>
      <c r="J25" s="57">
        <v>31.66</v>
      </c>
      <c r="K25" s="57">
        <v>25.98</v>
      </c>
      <c r="L25" s="1" t="s">
        <v>1820</v>
      </c>
      <c r="M25" s="1">
        <v>23.82</v>
      </c>
      <c r="N25" s="57"/>
      <c r="O25" s="57"/>
      <c r="P25" s="1">
        <v>35.19</v>
      </c>
      <c r="Q25" s="1" t="s">
        <v>1820</v>
      </c>
      <c r="R25" s="1">
        <v>31.96</v>
      </c>
      <c r="S25" s="1" t="s">
        <v>1820</v>
      </c>
      <c r="T25" s="1">
        <v>30.46</v>
      </c>
      <c r="U25" s="85">
        <f t="shared" si="11"/>
        <v>6.3224701043400238</v>
      </c>
      <c r="V25" s="85">
        <f t="shared" si="2"/>
        <v>17.352076323260011</v>
      </c>
      <c r="W25" s="85">
        <f t="shared" si="3"/>
        <v>-5.9310763232600117</v>
      </c>
      <c r="X25" s="85">
        <f t="shared" si="4"/>
        <v>5.9310763232600117</v>
      </c>
      <c r="Y25">
        <f t="shared" si="5"/>
        <v>13.220000000000002</v>
      </c>
      <c r="Z25" s="1">
        <f t="shared" si="13"/>
        <v>3.5299999999999976</v>
      </c>
      <c r="AC25" s="48">
        <f t="shared" ref="AC25:AC33" si="14">+AC24+AB$22</f>
        <v>0.33333333333333331</v>
      </c>
      <c r="AN25">
        <v>0.24</v>
      </c>
      <c r="AO25">
        <f t="shared" si="7"/>
        <v>1.9889229316995156</v>
      </c>
      <c r="AP25">
        <f t="shared" si="8"/>
        <v>23.120111071638711</v>
      </c>
    </row>
    <row r="26" spans="1:42">
      <c r="A26">
        <v>7915.5613000001758</v>
      </c>
      <c r="B26">
        <f t="shared" si="9"/>
        <v>2457915.5613000002</v>
      </c>
      <c r="C26" s="30">
        <f t="shared" si="0"/>
        <v>42896.561300000176</v>
      </c>
      <c r="D26" s="89">
        <f t="shared" si="12"/>
        <v>0.94770238931854833</v>
      </c>
      <c r="E26">
        <v>16</v>
      </c>
      <c r="F26" s="24">
        <f t="shared" si="10"/>
        <v>11.420999999999999</v>
      </c>
      <c r="G26" s="57">
        <v>31.93</v>
      </c>
      <c r="H26" s="57">
        <v>42.07</v>
      </c>
      <c r="I26" s="57">
        <v>16.350000000000001</v>
      </c>
      <c r="J26" s="57">
        <v>31.47</v>
      </c>
      <c r="K26" s="57">
        <v>26.96</v>
      </c>
      <c r="L26" s="1" t="s">
        <v>1812</v>
      </c>
      <c r="M26" s="1">
        <v>25.18</v>
      </c>
      <c r="N26" s="57"/>
      <c r="O26" s="57"/>
      <c r="P26" s="1">
        <v>37.57</v>
      </c>
      <c r="Q26" s="1" t="s">
        <v>1812</v>
      </c>
      <c r="R26" s="1">
        <v>30.51</v>
      </c>
      <c r="S26" s="1" t="s">
        <v>1812</v>
      </c>
      <c r="T26" s="1">
        <v>21.47</v>
      </c>
      <c r="U26" s="85">
        <f t="shared" si="11"/>
        <v>6.4332939366199984</v>
      </c>
      <c r="V26" s="85">
        <f t="shared" si="2"/>
        <v>18.079338093064813</v>
      </c>
      <c r="W26" s="85">
        <f t="shared" si="3"/>
        <v>-6.6583380930648133</v>
      </c>
      <c r="X26" s="85">
        <f t="shared" si="4"/>
        <v>6.6583380930648133</v>
      </c>
      <c r="Y26">
        <f t="shared" si="5"/>
        <v>15.11</v>
      </c>
      <c r="Z26" s="1">
        <f t="shared" si="13"/>
        <v>6.1000000000000014</v>
      </c>
      <c r="AC26" s="48">
        <f t="shared" si="14"/>
        <v>0.41666666666666663</v>
      </c>
      <c r="AN26">
        <v>0.25</v>
      </c>
      <c r="AO26">
        <f t="shared" si="7"/>
        <v>2.0517229316995156</v>
      </c>
      <c r="AP26">
        <f t="shared" si="8"/>
        <v>22.940162958143937</v>
      </c>
    </row>
    <row r="27" spans="1:42">
      <c r="A27">
        <v>7954.6798999998719</v>
      </c>
      <c r="B27">
        <f t="shared" si="9"/>
        <v>2457954.6798999999</v>
      </c>
      <c r="C27" s="30">
        <f t="shared" si="0"/>
        <v>42935.679899999872</v>
      </c>
      <c r="D27" s="89">
        <f t="shared" si="12"/>
        <v>0.99351944249223734</v>
      </c>
      <c r="E27">
        <v>17.600000000000001</v>
      </c>
      <c r="F27" s="24">
        <f t="shared" si="10"/>
        <v>13.021000000000001</v>
      </c>
      <c r="G27" s="57">
        <v>28.18</v>
      </c>
      <c r="H27" s="57">
        <v>38.26</v>
      </c>
      <c r="I27" s="57">
        <v>7.71</v>
      </c>
      <c r="J27" s="57">
        <v>30.29</v>
      </c>
      <c r="K27" s="57">
        <v>23.18</v>
      </c>
      <c r="L27" s="1" t="s">
        <v>1813</v>
      </c>
      <c r="M27" s="1">
        <v>24.9</v>
      </c>
      <c r="N27" s="57"/>
      <c r="O27" s="57"/>
      <c r="P27" s="1">
        <v>35.799999999999997</v>
      </c>
      <c r="Q27" s="1"/>
      <c r="R27" s="1"/>
      <c r="S27" s="1" t="s">
        <v>1814</v>
      </c>
      <c r="T27" s="1">
        <v>4.12</v>
      </c>
      <c r="U27" s="85">
        <f t="shared" si="11"/>
        <v>6.7210250305507655</v>
      </c>
      <c r="V27" s="85">
        <f t="shared" si="2"/>
        <v>19.889322988832681</v>
      </c>
      <c r="W27" s="85">
        <f t="shared" si="3"/>
        <v>-6.8683229888326807</v>
      </c>
      <c r="X27" s="85">
        <f t="shared" si="4"/>
        <v>6.8683229888326807</v>
      </c>
      <c r="Y27">
        <f t="shared" si="5"/>
        <v>15.079999999999998</v>
      </c>
      <c r="Z27" s="1">
        <f t="shared" si="13"/>
        <v>5.509999999999998</v>
      </c>
      <c r="AC27" s="48">
        <f t="shared" si="14"/>
        <v>0.49999999999999994</v>
      </c>
      <c r="AN27">
        <v>0.26</v>
      </c>
      <c r="AO27">
        <f t="shared" si="7"/>
        <v>2.1145229316995158</v>
      </c>
      <c r="AP27">
        <f t="shared" si="8"/>
        <v>22.737162346936124</v>
      </c>
    </row>
    <row r="28" spans="1:42">
      <c r="A28">
        <v>7971.4314000001177</v>
      </c>
      <c r="B28">
        <f t="shared" si="9"/>
        <v>2457971.4314000001</v>
      </c>
      <c r="C28" s="30">
        <f t="shared" si="0"/>
        <v>42952.431400000118</v>
      </c>
      <c r="D28" s="89">
        <f t="shared" si="12"/>
        <v>1.0131393769033943</v>
      </c>
      <c r="E28">
        <v>17.2</v>
      </c>
      <c r="F28" s="24">
        <f t="shared" si="10"/>
        <v>12.620999999999999</v>
      </c>
      <c r="G28" s="57">
        <v>26.36</v>
      </c>
      <c r="H28" s="57">
        <v>30.44</v>
      </c>
      <c r="I28" s="57">
        <v>6.88</v>
      </c>
      <c r="J28" s="57">
        <v>29.21</v>
      </c>
      <c r="K28" s="57">
        <v>21.67</v>
      </c>
      <c r="L28" s="1" t="s">
        <v>1814</v>
      </c>
      <c r="M28" s="1">
        <v>22.29</v>
      </c>
      <c r="N28" s="57"/>
      <c r="O28" s="1">
        <v>-38.869999999999997</v>
      </c>
      <c r="P28" s="1">
        <v>38.72</v>
      </c>
      <c r="Q28" s="1"/>
      <c r="R28" s="1"/>
      <c r="S28" s="1" t="s">
        <v>1815</v>
      </c>
      <c r="T28" s="1"/>
      <c r="U28" s="85">
        <f t="shared" si="11"/>
        <v>6.8442382186528317</v>
      </c>
      <c r="V28" s="85">
        <f t="shared" si="2"/>
        <v>20.602228134321344</v>
      </c>
      <c r="W28" s="85">
        <f t="shared" si="3"/>
        <v>-7.9812281343213449</v>
      </c>
      <c r="X28" s="85">
        <f t="shared" si="4"/>
        <v>7.9812281343213449</v>
      </c>
      <c r="Y28">
        <f t="shared" si="5"/>
        <v>8.77</v>
      </c>
      <c r="Z28" s="1">
        <f t="shared" si="13"/>
        <v>9.509999999999998</v>
      </c>
      <c r="AC28" s="48">
        <f t="shared" si="14"/>
        <v>0.58333333333333326</v>
      </c>
      <c r="AN28">
        <v>0.27</v>
      </c>
      <c r="AO28">
        <f t="shared" si="7"/>
        <v>2.177322931699516</v>
      </c>
      <c r="AP28">
        <f t="shared" si="8"/>
        <v>22.511909576859878</v>
      </c>
    </row>
    <row r="29" spans="1:42">
      <c r="A29">
        <v>8014.3571999999695</v>
      </c>
      <c r="B29">
        <f t="shared" si="9"/>
        <v>2458014.3572</v>
      </c>
      <c r="C29" s="30">
        <f t="shared" si="0"/>
        <v>42995.357199999969</v>
      </c>
      <c r="D29" s="89">
        <f t="shared" si="12"/>
        <v>1.0634155539938754</v>
      </c>
      <c r="E29">
        <v>17.8</v>
      </c>
      <c r="F29" s="24">
        <f t="shared" si="10"/>
        <v>13.221</v>
      </c>
      <c r="G29" s="57">
        <v>22.37</v>
      </c>
      <c r="H29" s="57">
        <v>17.73</v>
      </c>
      <c r="I29" s="57">
        <v>1.31</v>
      </c>
      <c r="J29" s="57">
        <v>14.14</v>
      </c>
      <c r="K29" s="57">
        <v>14.27</v>
      </c>
      <c r="L29" s="1" t="s">
        <v>1815</v>
      </c>
      <c r="M29" s="1">
        <v>18</v>
      </c>
      <c r="N29" s="57"/>
      <c r="O29" s="1">
        <v>-54.13</v>
      </c>
      <c r="P29" s="1">
        <v>36.31</v>
      </c>
      <c r="Q29" s="1"/>
      <c r="R29" s="1"/>
      <c r="S29" s="1" t="s">
        <v>1816</v>
      </c>
      <c r="T29" s="1">
        <v>-2.85</v>
      </c>
      <c r="U29" s="85">
        <f t="shared" si="11"/>
        <v>7.1599726107810531</v>
      </c>
      <c r="V29" s="85">
        <f t="shared" si="2"/>
        <v>22.162725487858442</v>
      </c>
      <c r="W29" s="85">
        <f t="shared" si="3"/>
        <v>-8.9417254878584416</v>
      </c>
      <c r="X29" s="85">
        <f t="shared" si="4"/>
        <v>8.9417254878584416</v>
      </c>
      <c r="Y29">
        <f t="shared" si="5"/>
        <v>3.4600000000000009</v>
      </c>
      <c r="Z29" s="1">
        <f t="shared" si="13"/>
        <v>22.17</v>
      </c>
      <c r="AA29" s="83"/>
      <c r="AC29" s="48">
        <f t="shared" si="14"/>
        <v>0.66666666666666663</v>
      </c>
      <c r="AN29">
        <v>0.28000000000000003</v>
      </c>
      <c r="AO29">
        <f t="shared" si="7"/>
        <v>2.2401229316995157</v>
      </c>
      <c r="AP29">
        <f t="shared" si="8"/>
        <v>22.265292716875546</v>
      </c>
    </row>
    <row r="30" spans="1:42">
      <c r="A30">
        <v>8032.3629000000656</v>
      </c>
      <c r="B30">
        <f t="shared" si="9"/>
        <v>2458032.3629000001</v>
      </c>
      <c r="C30" s="30">
        <f t="shared" si="0"/>
        <v>43013.362900000066</v>
      </c>
      <c r="D30" s="89">
        <f t="shared" si="12"/>
        <v>1.0845044506911046</v>
      </c>
      <c r="E30">
        <v>23</v>
      </c>
      <c r="F30" s="24">
        <f t="shared" si="10"/>
        <v>18.420999999999999</v>
      </c>
      <c r="G30" s="57">
        <v>24.56</v>
      </c>
      <c r="H30" s="57">
        <v>16.47</v>
      </c>
      <c r="I30" s="57">
        <v>3.92</v>
      </c>
      <c r="J30" s="57">
        <v>6.69</v>
      </c>
      <c r="K30" s="57">
        <v>13.43</v>
      </c>
      <c r="P30" s="1">
        <v>31.46</v>
      </c>
      <c r="Q30" s="1"/>
      <c r="R30" s="1"/>
      <c r="S30" s="1" t="s">
        <v>1816</v>
      </c>
      <c r="T30" s="1">
        <v>-8.9499999999999993</v>
      </c>
      <c r="U30" s="85">
        <f t="shared" si="11"/>
        <v>7.2924108820396523</v>
      </c>
      <c r="V30" s="85">
        <f t="shared" si="2"/>
        <v>22.675384523718627</v>
      </c>
      <c r="W30" s="85">
        <f t="shared" si="3"/>
        <v>-4.2543845237186275</v>
      </c>
      <c r="X30" s="85">
        <f t="shared" si="4"/>
        <v>4.2543845237186275</v>
      </c>
      <c r="Y30">
        <f t="shared" si="5"/>
        <v>3.0399999999999991</v>
      </c>
      <c r="Z30" s="1">
        <f t="shared" si="13"/>
        <v>24.77</v>
      </c>
      <c r="AC30" s="48">
        <f t="shared" si="14"/>
        <v>0.75</v>
      </c>
      <c r="AN30">
        <v>0.28999999999999998</v>
      </c>
      <c r="AO30">
        <f t="shared" si="7"/>
        <v>2.3029229316995155</v>
      </c>
      <c r="AP30">
        <f t="shared" si="8"/>
        <v>21.998284064808267</v>
      </c>
    </row>
    <row r="31" spans="1:42">
      <c r="A31">
        <v>8041.2722999998368</v>
      </c>
      <c r="B31">
        <f t="shared" si="9"/>
        <v>2458041.2722999998</v>
      </c>
      <c r="C31" s="30">
        <f t="shared" si="0"/>
        <v>43022.272299999837</v>
      </c>
      <c r="D31" s="89">
        <f t="shared" si="12"/>
        <v>1.0949394471771343</v>
      </c>
      <c r="E31">
        <v>21.5</v>
      </c>
      <c r="F31" s="24">
        <f t="shared" si="10"/>
        <v>16.920999999999999</v>
      </c>
      <c r="G31" s="57">
        <v>23.02</v>
      </c>
      <c r="H31" s="57">
        <v>13.42</v>
      </c>
      <c r="I31" s="57">
        <v>1.4</v>
      </c>
      <c r="J31" s="57">
        <v>6.61</v>
      </c>
      <c r="K31" s="57">
        <v>9.3000000000000007</v>
      </c>
      <c r="L31" s="1" t="s">
        <v>1817</v>
      </c>
      <c r="M31" s="1">
        <v>10.4</v>
      </c>
      <c r="P31" s="1">
        <v>38.83</v>
      </c>
      <c r="Q31" s="1"/>
      <c r="R31" s="1"/>
      <c r="S31" s="1" t="s">
        <v>1817</v>
      </c>
      <c r="T31" s="1">
        <v>-13.2</v>
      </c>
      <c r="U31" s="85">
        <f t="shared" si="11"/>
        <v>7.3579426599719184</v>
      </c>
      <c r="V31" s="85">
        <f t="shared" si="2"/>
        <v>22.893389802146768</v>
      </c>
      <c r="W31" s="85">
        <f t="shared" si="3"/>
        <v>-5.9723898021467683</v>
      </c>
      <c r="X31" s="85">
        <f t="shared" si="4"/>
        <v>5.9723898021467683</v>
      </c>
      <c r="Y31">
        <f t="shared" si="5"/>
        <v>4.1199999999999992</v>
      </c>
      <c r="Z31" s="1">
        <f t="shared" si="13"/>
        <v>32.22</v>
      </c>
      <c r="AC31" s="48">
        <f t="shared" si="14"/>
        <v>0.83333333333333337</v>
      </c>
      <c r="AN31">
        <v>0.3</v>
      </c>
      <c r="AO31">
        <f t="shared" si="7"/>
        <v>2.3657229316995156</v>
      </c>
      <c r="AP31">
        <f t="shared" si="8"/>
        <v>21.711936314020988</v>
      </c>
    </row>
    <row r="32" spans="1:42">
      <c r="A32">
        <v>8059.3017000001855</v>
      </c>
      <c r="B32">
        <f t="shared" si="9"/>
        <v>2458059.3017000002</v>
      </c>
      <c r="C32" s="30">
        <f t="shared" si="0"/>
        <v>43040.301700000186</v>
      </c>
      <c r="D32" s="89">
        <f t="shared" si="12"/>
        <v>0.1160561021318658</v>
      </c>
      <c r="E32">
        <v>20.8</v>
      </c>
      <c r="F32" s="24">
        <f t="shared" si="10"/>
        <v>16.221</v>
      </c>
      <c r="G32" s="57">
        <v>19.43</v>
      </c>
      <c r="H32" s="57">
        <v>9.5500000000000007</v>
      </c>
      <c r="I32" s="57"/>
      <c r="J32" s="57">
        <v>4.09</v>
      </c>
      <c r="K32" s="57">
        <v>4.37</v>
      </c>
      <c r="P32" s="1">
        <v>36.950000000000003</v>
      </c>
      <c r="Q32" s="1"/>
      <c r="R32" s="1"/>
      <c r="S32" s="1" t="s">
        <v>1818</v>
      </c>
      <c r="U32" s="85">
        <f t="shared" si="11"/>
        <v>1.2105552530876329</v>
      </c>
      <c r="V32" s="85">
        <f t="shared" si="2"/>
        <v>23.264946565860612</v>
      </c>
      <c r="W32" s="85">
        <f t="shared" si="3"/>
        <v>-7.0439465658606117</v>
      </c>
      <c r="X32" s="85">
        <f t="shared" si="4"/>
        <v>7.0439465658606117</v>
      </c>
      <c r="Y32">
        <f t="shared" si="5"/>
        <v>5.1800000000000006</v>
      </c>
      <c r="Z32" s="1">
        <f t="shared" si="13"/>
        <v>32.86</v>
      </c>
      <c r="AC32" s="48">
        <f t="shared" si="14"/>
        <v>0.91666666666666674</v>
      </c>
      <c r="AN32">
        <v>0.31</v>
      </c>
      <c r="AO32">
        <f t="shared" si="7"/>
        <v>2.4285229316995158</v>
      </c>
      <c r="AP32">
        <f t="shared" si="8"/>
        <v>21.407378403124568</v>
      </c>
    </row>
    <row r="33" spans="1:42">
      <c r="A33">
        <v>8081.2941000000574</v>
      </c>
      <c r="C33" s="30">
        <f t="shared" si="0"/>
        <v>-2415019</v>
      </c>
      <c r="D33" s="89"/>
      <c r="J33" s="57"/>
      <c r="K33" s="57">
        <v>-4.1500000000000004</v>
      </c>
      <c r="U33" s="85">
        <f t="shared" si="11"/>
        <v>0.48172293169951569</v>
      </c>
      <c r="V33" s="85">
        <f t="shared" si="2"/>
        <v>20.148665708880038</v>
      </c>
      <c r="W33" s="85" t="str">
        <f t="shared" si="3"/>
        <v/>
      </c>
      <c r="X33" s="85" t="str">
        <f t="shared" si="4"/>
        <v/>
      </c>
      <c r="Z33" s="1"/>
      <c r="AC33" s="48">
        <f t="shared" si="14"/>
        <v>1</v>
      </c>
      <c r="AN33">
        <v>0.32</v>
      </c>
      <c r="AO33">
        <f t="shared" si="7"/>
        <v>2.4913229316995156</v>
      </c>
      <c r="AP33">
        <f t="shared" si="8"/>
        <v>21.085811065087594</v>
      </c>
    </row>
    <row r="34" spans="1:42">
      <c r="A34">
        <v>8088.2806000001729</v>
      </c>
      <c r="B34">
        <f t="shared" si="9"/>
        <v>2458088.2806000002</v>
      </c>
      <c r="C34" s="30">
        <f t="shared" si="0"/>
        <v>43069.280600000173</v>
      </c>
      <c r="D34" s="89">
        <f>+(B34-JD0)/P-INT((B34-JD0)/P)+0.115</f>
        <v>0.14999718903744763</v>
      </c>
      <c r="E34">
        <v>23</v>
      </c>
      <c r="F34" s="24">
        <f t="shared" si="10"/>
        <v>18.420999999999999</v>
      </c>
      <c r="G34" s="57">
        <v>16.79</v>
      </c>
      <c r="H34" s="57">
        <v>4.71</v>
      </c>
      <c r="I34" s="57">
        <v>-8.68</v>
      </c>
      <c r="J34" s="57">
        <v>1.52</v>
      </c>
      <c r="L34" s="1" t="s">
        <v>1822</v>
      </c>
      <c r="M34" s="1">
        <v>-4.45</v>
      </c>
      <c r="N34" s="1" t="s">
        <v>1822</v>
      </c>
      <c r="O34" s="1">
        <v>-59.63</v>
      </c>
      <c r="P34" s="1">
        <v>32.18</v>
      </c>
      <c r="Q34" s="1"/>
      <c r="R34" s="1"/>
      <c r="S34" s="1" t="s">
        <v>1822</v>
      </c>
      <c r="T34" s="1">
        <v>-9.06</v>
      </c>
      <c r="U34" s="85">
        <f t="shared" si="11"/>
        <v>1.4237052788546869</v>
      </c>
      <c r="V34" s="85">
        <f t="shared" si="2"/>
        <v>23.617064193276946</v>
      </c>
      <c r="W34" s="85">
        <f t="shared" si="3"/>
        <v>-5.1960641932769462</v>
      </c>
      <c r="X34" s="85">
        <f t="shared" si="4"/>
        <v>5.1960641932769462</v>
      </c>
      <c r="Y34">
        <f>(H34-K34)</f>
        <v>4.71</v>
      </c>
      <c r="Z34" s="1">
        <f>+P34-J34</f>
        <v>30.66</v>
      </c>
      <c r="AN34">
        <v>0.33</v>
      </c>
      <c r="AO34">
        <f t="shared" ref="AO34:AO65" si="15">+($AN34+decalp)*2*3.14</f>
        <v>2.5541229316995158</v>
      </c>
      <c r="AP34">
        <f t="shared" ref="AP34:AP65" si="16">+gamma+(SIN(AO34)*K)</f>
        <v>20.748502093293808</v>
      </c>
    </row>
    <row r="35" spans="1:42">
      <c r="A35">
        <v>8089.3363000000827</v>
      </c>
      <c r="C35" s="30">
        <f t="shared" si="0"/>
        <v>-2415019</v>
      </c>
      <c r="D35" s="89"/>
      <c r="N35" s="1" t="s">
        <v>1866</v>
      </c>
      <c r="O35" s="1">
        <v>-52.24</v>
      </c>
      <c r="P35" s="1"/>
      <c r="Q35" s="1"/>
      <c r="R35" s="1"/>
      <c r="S35" s="1"/>
      <c r="T35" s="1"/>
      <c r="U35" s="85">
        <f t="shared" si="11"/>
        <v>0.48172293169951569</v>
      </c>
      <c r="V35" s="85">
        <f t="shared" si="2"/>
        <v>20.148665708880038</v>
      </c>
      <c r="W35" s="85" t="str">
        <f t="shared" si="3"/>
        <v/>
      </c>
      <c r="X35" s="85" t="str">
        <f t="shared" si="4"/>
        <v/>
      </c>
      <c r="Z35" s="1"/>
      <c r="AN35">
        <v>0.34</v>
      </c>
      <c r="AO35">
        <f t="shared" si="15"/>
        <v>2.616922931699516</v>
      </c>
      <c r="AP35">
        <f t="shared" si="16"/>
        <v>20.3967813432109</v>
      </c>
    </row>
    <row r="36" spans="1:42">
      <c r="A36">
        <v>8093.2977999998257</v>
      </c>
      <c r="C36" s="30">
        <f t="shared" si="0"/>
        <v>-2415019</v>
      </c>
      <c r="D36" s="89"/>
      <c r="K36" s="57">
        <v>-3.92</v>
      </c>
      <c r="N36" s="1" t="s">
        <v>1867</v>
      </c>
      <c r="O36" s="1">
        <v>-49.53</v>
      </c>
      <c r="P36" s="1"/>
      <c r="Q36" s="1"/>
      <c r="R36" s="1"/>
      <c r="S36" s="1"/>
      <c r="T36" s="1"/>
      <c r="U36" s="85">
        <f t="shared" si="11"/>
        <v>0.48172293169951569</v>
      </c>
      <c r="V36" s="85">
        <f t="shared" si="2"/>
        <v>20.148665708880038</v>
      </c>
      <c r="W36" s="85" t="str">
        <f t="shared" si="3"/>
        <v/>
      </c>
      <c r="X36" s="85" t="str">
        <f t="shared" si="4"/>
        <v/>
      </c>
      <c r="Z36" s="1"/>
      <c r="AN36">
        <v>0.35</v>
      </c>
      <c r="AO36">
        <f t="shared" si="15"/>
        <v>2.6797229316995157</v>
      </c>
      <c r="AP36">
        <f t="shared" si="16"/>
        <v>20.032035489376792</v>
      </c>
    </row>
    <row r="37" spans="1:42">
      <c r="A37">
        <v>8099.2620999999344</v>
      </c>
      <c r="B37" s="87">
        <f t="shared" si="9"/>
        <v>2458099.2620999999</v>
      </c>
      <c r="C37" s="88">
        <f t="shared" si="0"/>
        <v>43080.262099999934</v>
      </c>
      <c r="D37" s="89">
        <f>+(B37-JD0)/P-INT((B37-JD0)/P)+0.115</f>
        <v>0.16285910049184138</v>
      </c>
      <c r="E37">
        <v>25</v>
      </c>
      <c r="F37" s="24">
        <f t="shared" si="10"/>
        <v>20.420999999999999</v>
      </c>
      <c r="G37" s="24">
        <v>13.8</v>
      </c>
      <c r="H37" s="57">
        <v>2.33</v>
      </c>
      <c r="I37" s="57">
        <v>-2.19</v>
      </c>
      <c r="J37" s="57">
        <v>-0.56000000000000005</v>
      </c>
      <c r="L37" s="1" t="s">
        <v>1823</v>
      </c>
      <c r="M37" s="1">
        <v>-3.37</v>
      </c>
      <c r="N37" s="1" t="s">
        <v>1823</v>
      </c>
      <c r="O37" s="1">
        <v>-60.52</v>
      </c>
      <c r="P37" s="1">
        <v>27.14</v>
      </c>
      <c r="Q37" s="1"/>
      <c r="R37" s="1"/>
      <c r="S37" s="1" t="s">
        <v>1823</v>
      </c>
      <c r="T37" s="1">
        <v>-6.12</v>
      </c>
      <c r="U37" s="85">
        <f t="shared" si="11"/>
        <v>1.5044780827882795</v>
      </c>
      <c r="V37" s="85">
        <f t="shared" si="2"/>
        <v>23.673784166274967</v>
      </c>
      <c r="W37" s="85">
        <f t="shared" si="3"/>
        <v>-3.2527841662749672</v>
      </c>
      <c r="X37" s="85">
        <f t="shared" si="4"/>
        <v>3.2527841662749672</v>
      </c>
      <c r="Y37">
        <f>(H37-K37)</f>
        <v>2.33</v>
      </c>
      <c r="Z37" s="1">
        <f>+P37-J37</f>
        <v>27.7</v>
      </c>
      <c r="AN37">
        <v>0.36</v>
      </c>
      <c r="AO37">
        <f t="shared" si="15"/>
        <v>2.7425229316995159</v>
      </c>
      <c r="AP37">
        <f t="shared" si="16"/>
        <v>19.655702558374223</v>
      </c>
    </row>
    <row r="38" spans="1:42">
      <c r="J38" s="57"/>
      <c r="AN38">
        <v>0.37</v>
      </c>
      <c r="AO38">
        <f t="shared" si="15"/>
        <v>2.8053229316995156</v>
      </c>
      <c r="AP38">
        <f t="shared" si="16"/>
        <v>19.269266259347674</v>
      </c>
    </row>
    <row r="39" spans="1:42">
      <c r="X39" s="85">
        <f>+SUM(X2:X37)</f>
        <v>165.41951696533991</v>
      </c>
      <c r="AN39">
        <v>0.38</v>
      </c>
      <c r="AO39">
        <f t="shared" si="15"/>
        <v>2.8681229316995158</v>
      </c>
      <c r="AP39">
        <f t="shared" si="16"/>
        <v>18.874250134414744</v>
      </c>
    </row>
    <row r="40" spans="1:42">
      <c r="AN40">
        <v>0.39</v>
      </c>
      <c r="AO40">
        <f t="shared" si="15"/>
        <v>2.930922931699516</v>
      </c>
      <c r="AP40">
        <f t="shared" si="16"/>
        <v>18.472211552034317</v>
      </c>
    </row>
    <row r="41" spans="1:42">
      <c r="AN41">
        <v>0.4</v>
      </c>
      <c r="AO41">
        <f t="shared" si="15"/>
        <v>2.9937229316995158</v>
      </c>
      <c r="AP41">
        <f t="shared" si="16"/>
        <v>18.064735567012839</v>
      </c>
    </row>
    <row r="42" spans="1:42">
      <c r="J42" s="24" t="s">
        <v>1833</v>
      </c>
      <c r="P42" s="85" t="s">
        <v>1875</v>
      </c>
      <c r="AN42">
        <v>0.41</v>
      </c>
      <c r="AO42">
        <f t="shared" si="15"/>
        <v>3.0565229316995155</v>
      </c>
      <c r="AP42">
        <f t="shared" si="16"/>
        <v>17.653428671355993</v>
      </c>
    </row>
    <row r="43" spans="1:42">
      <c r="AN43">
        <v>0.42</v>
      </c>
      <c r="AO43">
        <f t="shared" si="15"/>
        <v>3.1193229316995157</v>
      </c>
      <c r="AP43">
        <f t="shared" si="16"/>
        <v>17.239912460603257</v>
      </c>
    </row>
    <row r="44" spans="1:42">
      <c r="C44">
        <f>P</f>
        <v>853.8</v>
      </c>
      <c r="AN44">
        <v>0.43</v>
      </c>
      <c r="AO44">
        <f t="shared" si="15"/>
        <v>3.1821229316995159</v>
      </c>
      <c r="AP44">
        <f t="shared" si="16"/>
        <v>16.825817240616121</v>
      </c>
    </row>
    <row r="45" spans="1:42">
      <c r="C45">
        <f>JD0</f>
        <v>2442690</v>
      </c>
      <c r="AN45">
        <v>0.44</v>
      </c>
      <c r="AO45">
        <f t="shared" si="15"/>
        <v>3.2449229316995161</v>
      </c>
      <c r="AP45">
        <f t="shared" si="16"/>
        <v>16.412775600025459</v>
      </c>
    </row>
    <row r="46" spans="1:42">
      <c r="AN46">
        <v>0.45</v>
      </c>
      <c r="AO46">
        <f t="shared" si="15"/>
        <v>3.3077229316995163</v>
      </c>
      <c r="AP46">
        <f t="shared" si="16"/>
        <v>16.00241597367901</v>
      </c>
    </row>
    <row r="47" spans="1:42">
      <c r="AN47">
        <v>0.46</v>
      </c>
      <c r="AO47">
        <f t="shared" si="15"/>
        <v>3.3705229316995164</v>
      </c>
      <c r="AP47">
        <f t="shared" si="16"/>
        <v>15.5963562224653</v>
      </c>
    </row>
    <row r="48" spans="1:42">
      <c r="AN48">
        <v>0.47</v>
      </c>
      <c r="AO48">
        <f t="shared" si="15"/>
        <v>3.4333229316995157</v>
      </c>
      <c r="AP48">
        <f t="shared" si="16"/>
        <v>15.196197254825899</v>
      </c>
    </row>
    <row r="49" spans="40:42">
      <c r="AN49">
        <v>0.48</v>
      </c>
      <c r="AO49">
        <f t="shared" si="15"/>
        <v>3.4961229316995155</v>
      </c>
      <c r="AP49">
        <f t="shared" si="16"/>
        <v>14.803516715103404</v>
      </c>
    </row>
    <row r="50" spans="40:42">
      <c r="AN50">
        <v>0.49</v>
      </c>
      <c r="AO50">
        <f t="shared" si="15"/>
        <v>3.5589229316995157</v>
      </c>
      <c r="AP50">
        <f t="shared" si="16"/>
        <v>14.419862763609196</v>
      </c>
    </row>
    <row r="51" spans="40:42">
      <c r="AN51">
        <v>0.5</v>
      </c>
      <c r="AO51">
        <f t="shared" si="15"/>
        <v>3.6217229316995159</v>
      </c>
      <c r="AP51">
        <f t="shared" si="16"/>
        <v>14.046747972933275</v>
      </c>
    </row>
    <row r="52" spans="40:42">
      <c r="AN52">
        <v>0.51</v>
      </c>
      <c r="AO52">
        <f t="shared" si="15"/>
        <v>3.6845229316995161</v>
      </c>
      <c r="AP52">
        <f t="shared" si="16"/>
        <v>13.685643364560235</v>
      </c>
    </row>
    <row r="53" spans="40:42">
      <c r="AN53">
        <v>0.52</v>
      </c>
      <c r="AO53">
        <f t="shared" si="15"/>
        <v>3.7473229316995158</v>
      </c>
      <c r="AP53">
        <f t="shared" si="16"/>
        <v>13.33797260930233</v>
      </c>
    </row>
    <row r="54" spans="40:42">
      <c r="AN54">
        <v>0.53</v>
      </c>
      <c r="AO54">
        <f t="shared" si="15"/>
        <v>3.810122931699516</v>
      </c>
      <c r="AP54">
        <f t="shared" si="16"/>
        <v>13.005106414414616</v>
      </c>
    </row>
    <row r="55" spans="40:42">
      <c r="AN55">
        <v>0.54</v>
      </c>
      <c r="AO55">
        <f t="shared" si="15"/>
        <v>3.8729229316995162</v>
      </c>
      <c r="AP55">
        <f t="shared" si="16"/>
        <v>12.688357119521285</v>
      </c>
    </row>
    <row r="56" spans="40:42">
      <c r="AN56">
        <v>0.55000000000000004</v>
      </c>
      <c r="AO56">
        <f t="shared" si="15"/>
        <v>3.9357229316995159</v>
      </c>
      <c r="AP56">
        <f t="shared" si="16"/>
        <v>12.388973522658929</v>
      </c>
    </row>
    <row r="57" spans="40:42">
      <c r="AN57">
        <v>0.56000000000000005</v>
      </c>
      <c r="AO57">
        <f t="shared" si="15"/>
        <v>3.9985229316995161</v>
      </c>
      <c r="AP57">
        <f t="shared" si="16"/>
        <v>12.108135956835312</v>
      </c>
    </row>
    <row r="58" spans="40:42">
      <c r="AN58">
        <v>0.56999999999999995</v>
      </c>
      <c r="AO58">
        <f t="shared" si="15"/>
        <v>4.0613229316995154</v>
      </c>
      <c r="AP58">
        <f t="shared" si="16"/>
        <v>11.846951636514543</v>
      </c>
    </row>
    <row r="59" spans="40:42">
      <c r="AN59">
        <v>0.57999999999999996</v>
      </c>
      <c r="AO59">
        <f t="shared" si="15"/>
        <v>4.1241229316995156</v>
      </c>
      <c r="AP59">
        <f t="shared" si="16"/>
        <v>11.606450292375305</v>
      </c>
    </row>
    <row r="60" spans="40:42">
      <c r="AN60">
        <v>0.59</v>
      </c>
      <c r="AO60">
        <f t="shared" si="15"/>
        <v>4.1869229316995158</v>
      </c>
      <c r="AP60">
        <f t="shared" si="16"/>
        <v>11.387580111552349</v>
      </c>
    </row>
    <row r="61" spans="40:42">
      <c r="AN61">
        <v>0.6</v>
      </c>
      <c r="AO61">
        <f t="shared" si="15"/>
        <v>4.249722931699516</v>
      </c>
      <c r="AP61">
        <f t="shared" si="16"/>
        <v>11.191203999366969</v>
      </c>
    </row>
    <row r="62" spans="40:42">
      <c r="AN62">
        <v>0.61</v>
      </c>
      <c r="AO62">
        <f t="shared" si="15"/>
        <v>4.3125229316995162</v>
      </c>
      <c r="AP62">
        <f t="shared" si="16"/>
        <v>11.0180961772848</v>
      </c>
    </row>
    <row r="63" spans="40:42">
      <c r="AN63">
        <v>0.62</v>
      </c>
      <c r="AO63">
        <f t="shared" si="15"/>
        <v>4.3753229316995155</v>
      </c>
      <c r="AP63">
        <f t="shared" si="16"/>
        <v>10.868939130513606</v>
      </c>
    </row>
    <row r="64" spans="40:42">
      <c r="AN64">
        <v>0.63</v>
      </c>
      <c r="AO64">
        <f t="shared" si="15"/>
        <v>4.4381229316995157</v>
      </c>
      <c r="AP64">
        <f t="shared" si="16"/>
        <v>10.744320917275314</v>
      </c>
    </row>
    <row r="65" spans="40:42">
      <c r="AN65">
        <v>0.64</v>
      </c>
      <c r="AO65">
        <f t="shared" si="15"/>
        <v>4.5009229316995158</v>
      </c>
      <c r="AP65">
        <f t="shared" si="16"/>
        <v>10.644732850360583</v>
      </c>
    </row>
    <row r="66" spans="40:42">
      <c r="AN66">
        <v>0.65</v>
      </c>
      <c r="AO66">
        <f t="shared" ref="AO66:AO101" si="17">+($AN66+decalp)*2*3.14</f>
        <v>4.563722931699516</v>
      </c>
      <c r="AP66">
        <f t="shared" ref="AP66:AP97" si="18">+gamma+(SIN(AO66)*K)</f>
        <v>10.570567560106525</v>
      </c>
    </row>
    <row r="67" spans="40:42">
      <c r="AN67">
        <v>0.66</v>
      </c>
      <c r="AO67">
        <f t="shared" si="17"/>
        <v>4.6265229316995162</v>
      </c>
      <c r="AP67">
        <f t="shared" si="18"/>
        <v>10.522117446434288</v>
      </c>
    </row>
    <row r="68" spans="40:42">
      <c r="AN68">
        <v>0.67</v>
      </c>
      <c r="AO68">
        <f t="shared" si="17"/>
        <v>4.6893229316995164</v>
      </c>
      <c r="AP68">
        <f t="shared" si="18"/>
        <v>10.49957352604952</v>
      </c>
    </row>
    <row r="69" spans="40:42">
      <c r="AN69">
        <v>0.68</v>
      </c>
      <c r="AO69">
        <f t="shared" si="17"/>
        <v>4.7521229316995157</v>
      </c>
      <c r="AP69">
        <f t="shared" si="18"/>
        <v>10.503024679350593</v>
      </c>
    </row>
    <row r="70" spans="40:42">
      <c r="AN70">
        <v>0.69</v>
      </c>
      <c r="AO70">
        <f t="shared" si="17"/>
        <v>4.8149229316995159</v>
      </c>
      <c r="AP70">
        <f t="shared" si="18"/>
        <v>10.532457300013714</v>
      </c>
    </row>
    <row r="71" spans="40:42">
      <c r="AN71">
        <v>0.7</v>
      </c>
      <c r="AO71">
        <f t="shared" si="17"/>
        <v>4.8777229316995152</v>
      </c>
      <c r="AP71">
        <f t="shared" si="18"/>
        <v>10.587755348636469</v>
      </c>
    </row>
    <row r="72" spans="40:42">
      <c r="AN72">
        <v>0.71</v>
      </c>
      <c r="AO72">
        <f t="shared" si="17"/>
        <v>4.9405229316995154</v>
      </c>
      <c r="AP72">
        <f t="shared" si="18"/>
        <v>10.668700810228259</v>
      </c>
    </row>
    <row r="73" spans="40:42">
      <c r="AN73">
        <v>0.72</v>
      </c>
      <c r="AO73">
        <f t="shared" si="17"/>
        <v>5.0033229316995156</v>
      </c>
      <c r="AP73">
        <f t="shared" si="18"/>
        <v>10.774974553744009</v>
      </c>
    </row>
    <row r="74" spans="40:42">
      <c r="AN74">
        <v>0.73</v>
      </c>
      <c r="AO74">
        <f t="shared" si="17"/>
        <v>5.0661229316995158</v>
      </c>
      <c r="AP74">
        <f t="shared" si="18"/>
        <v>10.90615759027235</v>
      </c>
    </row>
    <row r="75" spans="40:42">
      <c r="AN75">
        <v>0.74</v>
      </c>
      <c r="AO75">
        <f t="shared" si="17"/>
        <v>5.128922931699516</v>
      </c>
      <c r="AP75">
        <f t="shared" si="18"/>
        <v>11.061732724917853</v>
      </c>
    </row>
    <row r="76" spans="40:42">
      <c r="AN76">
        <v>0.75</v>
      </c>
      <c r="AO76">
        <f t="shared" si="17"/>
        <v>5.1917229316995162</v>
      </c>
      <c r="AP76">
        <f t="shared" si="18"/>
        <v>11.241086595864658</v>
      </c>
    </row>
    <row r="77" spans="40:42">
      <c r="AN77">
        <v>0.76</v>
      </c>
      <c r="AO77">
        <f t="shared" si="17"/>
        <v>5.2545229316995163</v>
      </c>
      <c r="AP77">
        <f t="shared" si="18"/>
        <v>11.443512092582438</v>
      </c>
    </row>
    <row r="78" spans="40:42">
      <c r="AN78">
        <v>0.77</v>
      </c>
      <c r="AO78">
        <f t="shared" si="17"/>
        <v>5.3173229316995156</v>
      </c>
      <c r="AP78">
        <f t="shared" si="18"/>
        <v>11.668211143640777</v>
      </c>
    </row>
    <row r="79" spans="40:42">
      <c r="AN79">
        <v>0.78</v>
      </c>
      <c r="AO79">
        <f t="shared" si="17"/>
        <v>5.3801229316995158</v>
      </c>
      <c r="AP79">
        <f t="shared" si="18"/>
        <v>11.914297863140931</v>
      </c>
    </row>
    <row r="80" spans="40:42">
      <c r="AN80">
        <v>0.79</v>
      </c>
      <c r="AO80">
        <f t="shared" si="17"/>
        <v>5.442922931699516</v>
      </c>
      <c r="AP80">
        <f t="shared" si="18"/>
        <v>12.180802043359954</v>
      </c>
    </row>
    <row r="81" spans="40:42">
      <c r="AN81">
        <v>0.8</v>
      </c>
      <c r="AO81">
        <f t="shared" si="17"/>
        <v>5.5057229316995162</v>
      </c>
      <c r="AP81">
        <f t="shared" si="18"/>
        <v>12.466672979837357</v>
      </c>
    </row>
    <row r="82" spans="40:42">
      <c r="AN82">
        <v>0.81</v>
      </c>
      <c r="AO82">
        <f t="shared" si="17"/>
        <v>5.5685229316995164</v>
      </c>
      <c r="AP82">
        <f t="shared" si="18"/>
        <v>12.770783613823692</v>
      </c>
    </row>
    <row r="83" spans="40:42">
      <c r="AN83">
        <v>0.82</v>
      </c>
      <c r="AO83">
        <f t="shared" si="17"/>
        <v>5.6313229316995157</v>
      </c>
      <c r="AP83">
        <f t="shared" si="18"/>
        <v>13.091934975759273</v>
      </c>
    </row>
    <row r="84" spans="40:42">
      <c r="AN84">
        <v>0.83</v>
      </c>
      <c r="AO84">
        <f t="shared" si="17"/>
        <v>5.6941229316995159</v>
      </c>
      <c r="AP84">
        <f t="shared" si="18"/>
        <v>13.428860912264449</v>
      </c>
    </row>
    <row r="85" spans="40:42">
      <c r="AN85">
        <v>0.84</v>
      </c>
      <c r="AO85">
        <f t="shared" si="17"/>
        <v>5.7569229316995161</v>
      </c>
      <c r="AP85">
        <f t="shared" si="18"/>
        <v>13.780233078005011</v>
      </c>
    </row>
    <row r="86" spans="40:42">
      <c r="AN86">
        <v>0.85</v>
      </c>
      <c r="AO86">
        <f t="shared" si="17"/>
        <v>5.8197229316995154</v>
      </c>
      <c r="AP86">
        <f t="shared" si="18"/>
        <v>14.144666172752149</v>
      </c>
    </row>
    <row r="87" spans="40:42">
      <c r="AN87">
        <v>0.86</v>
      </c>
      <c r="AO87">
        <f t="shared" si="17"/>
        <v>5.8825229316995156</v>
      </c>
      <c r="AP87">
        <f t="shared" si="18"/>
        <v>14.520723402989599</v>
      </c>
    </row>
    <row r="88" spans="40:42">
      <c r="AN88">
        <v>0.87</v>
      </c>
      <c r="AO88">
        <f t="shared" si="17"/>
        <v>5.9453229316995158</v>
      </c>
      <c r="AP88">
        <f t="shared" si="18"/>
        <v>14.906922146535274</v>
      </c>
    </row>
    <row r="89" spans="40:42">
      <c r="AN89">
        <v>0.88</v>
      </c>
      <c r="AO89">
        <f t="shared" si="17"/>
        <v>6.0081229316995159</v>
      </c>
      <c r="AP89">
        <f t="shared" si="18"/>
        <v>15.301739797844512</v>
      </c>
    </row>
    <row r="90" spans="40:42">
      <c r="AN90">
        <v>0.89</v>
      </c>
      <c r="AO90">
        <f t="shared" si="17"/>
        <v>6.0709229316995161</v>
      </c>
      <c r="AP90">
        <f t="shared" si="18"/>
        <v>15.70361977094943</v>
      </c>
    </row>
    <row r="91" spans="40:42">
      <c r="AN91">
        <v>0.9</v>
      </c>
      <c r="AO91">
        <f t="shared" si="17"/>
        <v>6.1337229316995163</v>
      </c>
      <c r="AP91">
        <f t="shared" si="18"/>
        <v>16.110977636367636</v>
      </c>
    </row>
    <row r="92" spans="40:42">
      <c r="AN92">
        <v>0.91</v>
      </c>
      <c r="AO92">
        <f t="shared" si="17"/>
        <v>6.1965229316995165</v>
      </c>
      <c r="AP92">
        <f t="shared" si="18"/>
        <v>16.522207367785171</v>
      </c>
    </row>
    <row r="93" spans="40:42">
      <c r="AN93">
        <v>0.92</v>
      </c>
      <c r="AO93">
        <f t="shared" si="17"/>
        <v>6.2593229316995158</v>
      </c>
      <c r="AP93">
        <f t="shared" si="18"/>
        <v>16.935687673885969</v>
      </c>
    </row>
    <row r="94" spans="40:42">
      <c r="AN94">
        <v>0.93</v>
      </c>
      <c r="AO94">
        <f t="shared" si="17"/>
        <v>6.322122931699516</v>
      </c>
      <c r="AP94">
        <f t="shared" si="18"/>
        <v>17.349788390364218</v>
      </c>
    </row>
    <row r="95" spans="40:42">
      <c r="AN95">
        <v>0.94</v>
      </c>
      <c r="AO95">
        <f t="shared" si="17"/>
        <v>6.3849229316995162</v>
      </c>
      <c r="AP95">
        <f t="shared" si="18"/>
        <v>17.76287690691888</v>
      </c>
    </row>
    <row r="96" spans="40:42">
      <c r="AN96">
        <v>0.95</v>
      </c>
      <c r="AO96">
        <f t="shared" si="17"/>
        <v>6.4477229316995146</v>
      </c>
      <c r="AP96">
        <f t="shared" si="18"/>
        <v>18.173324603891658</v>
      </c>
    </row>
    <row r="97" spans="40:42">
      <c r="AN97">
        <v>0.96</v>
      </c>
      <c r="AO97">
        <f t="shared" si="17"/>
        <v>6.5105229316995166</v>
      </c>
      <c r="AP97">
        <f t="shared" si="18"/>
        <v>18.579513273171738</v>
      </c>
    </row>
    <row r="98" spans="40:42">
      <c r="AN98">
        <v>0.97</v>
      </c>
      <c r="AO98">
        <f t="shared" si="17"/>
        <v>6.573322931699515</v>
      </c>
      <c r="AP98">
        <f t="shared" ref="AP98:AP101" si="19">+gamma+(SIN(AO98)*K)</f>
        <v>18.979841498052352</v>
      </c>
    </row>
    <row r="99" spans="40:42">
      <c r="AN99">
        <v>0.98</v>
      </c>
      <c r="AO99">
        <f t="shared" si="17"/>
        <v>6.6361229316995161</v>
      </c>
      <c r="AP99">
        <f t="shared" si="19"/>
        <v>19.372730966886824</v>
      </c>
    </row>
    <row r="100" spans="40:42">
      <c r="AN100">
        <v>0.99</v>
      </c>
      <c r="AO100">
        <f t="shared" si="17"/>
        <v>6.6989229316995154</v>
      </c>
      <c r="AP100">
        <f t="shared" si="19"/>
        <v>19.756632695651515</v>
      </c>
    </row>
    <row r="101" spans="40:42">
      <c r="AN101">
        <v>1</v>
      </c>
      <c r="AO101">
        <f t="shared" si="17"/>
        <v>6.7617229316995164</v>
      </c>
      <c r="AP101">
        <f t="shared" si="19"/>
        <v>20.130033134883657</v>
      </c>
    </row>
  </sheetData>
  <conditionalFormatting sqref="N35:N37">
    <cfRule type="duplicateValues" dxfId="0" priority="3"/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2E90F-278C-489F-823C-41DA3AA94BD1}">
  <sheetPr codeName="Feuil16"/>
  <dimension ref="A1:R37"/>
  <sheetViews>
    <sheetView workbookViewId="0">
      <selection activeCell="N62" sqref="N62"/>
    </sheetView>
  </sheetViews>
  <sheetFormatPr baseColWidth="10" defaultRowHeight="15"/>
  <cols>
    <col min="4" max="4" width="4.5703125" bestFit="1" customWidth="1"/>
    <col min="5" max="5" width="15.7109375" customWidth="1"/>
    <col min="6" max="6" width="17.42578125" customWidth="1"/>
    <col min="9" max="9" width="17.140625" customWidth="1"/>
    <col min="11" max="12" width="16.5703125" customWidth="1"/>
  </cols>
  <sheetData>
    <row r="1" spans="1:18" ht="30">
      <c r="B1" t="s">
        <v>1749</v>
      </c>
      <c r="C1" t="s">
        <v>1747</v>
      </c>
      <c r="D1" t="s">
        <v>1829</v>
      </c>
      <c r="E1" s="83" t="s">
        <v>180</v>
      </c>
      <c r="F1" s="83" t="s">
        <v>1831</v>
      </c>
      <c r="G1" s="83" t="s">
        <v>1768</v>
      </c>
      <c r="H1" s="83" t="s">
        <v>1768</v>
      </c>
      <c r="I1" s="83" t="s">
        <v>1768</v>
      </c>
      <c r="J1" s="83" t="s">
        <v>1768</v>
      </c>
      <c r="K1" s="83" t="s">
        <v>1747</v>
      </c>
      <c r="L1" s="83" t="s">
        <v>1768</v>
      </c>
    </row>
    <row r="2" spans="1:18">
      <c r="A2">
        <v>7268.3711999999359</v>
      </c>
      <c r="B2" s="87">
        <f>2450000+A2</f>
        <v>2457268.3711999999</v>
      </c>
      <c r="C2" s="88">
        <f t="shared" ref="C2:C37" si="0">+B2-$R$3+$R$2</f>
        <v>42249.871199999936</v>
      </c>
      <c r="D2" s="89">
        <f t="shared" ref="D2:D37" si="1">+(B2-JD0)/P-INT((B2-JD0)/P)</f>
        <v>7.4691028343799815E-2</v>
      </c>
      <c r="E2" s="1">
        <v>55.81</v>
      </c>
      <c r="F2" s="1">
        <v>71.94</v>
      </c>
      <c r="G2" s="1">
        <v>49.77</v>
      </c>
      <c r="H2" s="1">
        <v>42.86</v>
      </c>
      <c r="I2" s="1">
        <v>102.58</v>
      </c>
      <c r="J2" s="1">
        <v>84.38</v>
      </c>
      <c r="K2" s="1" t="s">
        <v>1789</v>
      </c>
      <c r="L2" s="1">
        <v>73.95</v>
      </c>
      <c r="N2">
        <f>+L2/G2</f>
        <v>1.4858348402652199</v>
      </c>
      <c r="R2" s="30">
        <v>36526</v>
      </c>
    </row>
    <row r="3" spans="1:18" ht="18.75">
      <c r="A3">
        <v>7283.3333000000566</v>
      </c>
      <c r="B3">
        <f t="shared" ref="B3:B37" si="2">2450000+A3</f>
        <v>2457283.3333000001</v>
      </c>
      <c r="C3" s="30">
        <f t="shared" si="0"/>
        <v>42264.833300000057</v>
      </c>
      <c r="D3" s="48">
        <f t="shared" si="1"/>
        <v>9.2215155774251656E-2</v>
      </c>
      <c r="E3" s="1">
        <v>54.9</v>
      </c>
      <c r="F3" s="1">
        <v>75.02</v>
      </c>
      <c r="G3" s="1">
        <v>50.51</v>
      </c>
      <c r="H3" s="1">
        <v>46.54</v>
      </c>
      <c r="I3" s="1">
        <v>99.91</v>
      </c>
      <c r="J3" s="1">
        <v>84.54</v>
      </c>
      <c r="K3" s="1" t="s">
        <v>1790</v>
      </c>
      <c r="L3" s="1">
        <v>74.25</v>
      </c>
      <c r="N3">
        <f t="shared" ref="N3:N16" si="3">+L3/G3</f>
        <v>1.470005939417937</v>
      </c>
      <c r="R3" s="80">
        <f>2451545-0.5</f>
        <v>2451544.5</v>
      </c>
    </row>
    <row r="4" spans="1:18">
      <c r="A4">
        <v>7293.3262000000104</v>
      </c>
      <c r="B4">
        <f t="shared" si="2"/>
        <v>2457293.3262</v>
      </c>
      <c r="C4" s="30">
        <f t="shared" si="0"/>
        <v>42274.82620000001</v>
      </c>
      <c r="D4" s="48">
        <f t="shared" si="1"/>
        <v>0.10391918482081408</v>
      </c>
      <c r="E4" s="1">
        <v>57.16</v>
      </c>
      <c r="F4" s="1">
        <v>78.900000000000006</v>
      </c>
      <c r="G4" s="1">
        <v>52.49</v>
      </c>
      <c r="H4" s="1">
        <v>52.2</v>
      </c>
      <c r="I4" s="1">
        <v>96.53</v>
      </c>
      <c r="J4" s="1">
        <v>83.69</v>
      </c>
      <c r="K4" s="1" t="s">
        <v>1791</v>
      </c>
      <c r="L4" s="1">
        <v>76.17</v>
      </c>
      <c r="N4">
        <f t="shared" si="3"/>
        <v>1.4511335492474757</v>
      </c>
    </row>
    <row r="5" spans="1:18">
      <c r="A5">
        <v>7322.3423000001349</v>
      </c>
      <c r="B5">
        <f t="shared" si="2"/>
        <v>2457322.3423000001</v>
      </c>
      <c r="C5" s="30">
        <f t="shared" si="0"/>
        <v>42303.842300000135</v>
      </c>
      <c r="D5" s="48">
        <f t="shared" si="1"/>
        <v>0.1379038416492584</v>
      </c>
      <c r="E5" s="1">
        <v>63.85</v>
      </c>
      <c r="F5" s="1">
        <v>90</v>
      </c>
      <c r="G5" s="1">
        <v>53.53</v>
      </c>
      <c r="H5" s="1">
        <v>66.75</v>
      </c>
      <c r="I5" s="1">
        <v>92.32</v>
      </c>
      <c r="J5" s="1">
        <v>79.819999999999993</v>
      </c>
      <c r="K5" s="1" t="s">
        <v>1792</v>
      </c>
      <c r="L5" s="1">
        <v>81.66</v>
      </c>
      <c r="N5">
        <f t="shared" si="3"/>
        <v>1.5254997197832989</v>
      </c>
    </row>
    <row r="6" spans="1:18">
      <c r="A6">
        <v>7324.3210999998264</v>
      </c>
      <c r="B6">
        <f t="shared" si="2"/>
        <v>2457324.3210999998</v>
      </c>
      <c r="C6" s="30">
        <f t="shared" si="0"/>
        <v>42305.821099999826</v>
      </c>
      <c r="D6" s="48">
        <f t="shared" si="1"/>
        <v>0.14022148044018223</v>
      </c>
      <c r="E6" s="1">
        <v>63.17</v>
      </c>
      <c r="F6" s="1">
        <v>89.09</v>
      </c>
      <c r="G6" s="1">
        <v>52.48</v>
      </c>
      <c r="H6" s="1">
        <v>57.41</v>
      </c>
      <c r="I6" s="1">
        <v>91.97</v>
      </c>
      <c r="J6" s="1">
        <v>81.34</v>
      </c>
      <c r="K6" s="1" t="s">
        <v>1793</v>
      </c>
      <c r="L6" s="1">
        <v>83.85</v>
      </c>
      <c r="N6">
        <f t="shared" si="3"/>
        <v>1.5977515243902438</v>
      </c>
    </row>
    <row r="7" spans="1:18">
      <c r="A7">
        <v>7353.3050000001676</v>
      </c>
      <c r="B7">
        <f t="shared" si="2"/>
        <v>2457353.3050000002</v>
      </c>
      <c r="C7" s="30">
        <f t="shared" si="0"/>
        <v>42334.805000000168</v>
      </c>
      <c r="D7" s="48">
        <f t="shared" si="1"/>
        <v>0.17416842351858719</v>
      </c>
      <c r="E7" s="1">
        <v>70.459999999999994</v>
      </c>
      <c r="F7" s="1">
        <v>79.650000000000006</v>
      </c>
      <c r="G7" s="1">
        <v>59.06</v>
      </c>
      <c r="H7" s="1">
        <v>63.9</v>
      </c>
      <c r="I7" s="1">
        <v>86.72</v>
      </c>
      <c r="J7" s="1">
        <v>64.11</v>
      </c>
      <c r="K7" s="1" t="s">
        <v>1794</v>
      </c>
      <c r="L7" s="1">
        <v>91.35</v>
      </c>
      <c r="N7">
        <f t="shared" si="3"/>
        <v>1.5467321368100235</v>
      </c>
    </row>
    <row r="8" spans="1:18">
      <c r="A8">
        <v>7369.2683000001125</v>
      </c>
      <c r="B8">
        <f t="shared" si="2"/>
        <v>2457369.2683000001</v>
      </c>
      <c r="C8" s="30">
        <f t="shared" si="0"/>
        <v>42350.768300000113</v>
      </c>
      <c r="D8" s="48">
        <f t="shared" si="1"/>
        <v>0.1928651909113519</v>
      </c>
      <c r="E8" s="1">
        <v>71.97</v>
      </c>
      <c r="F8" s="1">
        <v>51.51</v>
      </c>
      <c r="G8" s="1">
        <v>52.37</v>
      </c>
      <c r="H8" s="1">
        <v>62.44</v>
      </c>
      <c r="I8" s="1">
        <v>86.94</v>
      </c>
      <c r="J8" s="1">
        <v>75.83</v>
      </c>
      <c r="K8" s="1" t="s">
        <v>1795</v>
      </c>
      <c r="L8" s="1">
        <v>79.349999999999994</v>
      </c>
      <c r="N8">
        <f t="shared" si="3"/>
        <v>1.5151804468206989</v>
      </c>
    </row>
    <row r="9" spans="1:18">
      <c r="A9">
        <v>7383.2412000000477</v>
      </c>
      <c r="B9">
        <f t="shared" si="2"/>
        <v>2457383.2412</v>
      </c>
      <c r="C9" s="30">
        <f t="shared" si="0"/>
        <v>42364.741200000048</v>
      </c>
      <c r="D9" s="48">
        <f t="shared" si="1"/>
        <v>0.20923073319284313</v>
      </c>
      <c r="E9" s="1">
        <v>71.430000000000007</v>
      </c>
      <c r="F9" s="1">
        <v>47.13</v>
      </c>
      <c r="G9" s="1">
        <v>48.69</v>
      </c>
      <c r="H9" s="1">
        <v>46.88</v>
      </c>
      <c r="I9" s="1">
        <v>79.06</v>
      </c>
      <c r="J9" s="1">
        <v>60.15</v>
      </c>
      <c r="K9" s="1" t="s">
        <v>1796</v>
      </c>
      <c r="L9" s="1">
        <v>73.17</v>
      </c>
      <c r="N9">
        <f t="shared" si="3"/>
        <v>1.5027726432532349</v>
      </c>
    </row>
    <row r="10" spans="1:18">
      <c r="A10">
        <v>7435.7289999998175</v>
      </c>
      <c r="B10">
        <f t="shared" si="2"/>
        <v>2457435.7289999998</v>
      </c>
      <c r="C10" s="30">
        <f t="shared" si="0"/>
        <v>42417.228999999817</v>
      </c>
      <c r="D10" s="48">
        <f t="shared" si="1"/>
        <v>0.27070625439191787</v>
      </c>
      <c r="E10" s="1">
        <v>69.48</v>
      </c>
      <c r="F10" s="1">
        <v>63.38</v>
      </c>
      <c r="G10" s="1">
        <v>35.630000000000003</v>
      </c>
      <c r="H10" s="1">
        <v>32.1</v>
      </c>
      <c r="I10" s="1">
        <v>78.5</v>
      </c>
      <c r="J10" s="1">
        <v>67.540000000000006</v>
      </c>
      <c r="K10" s="1" t="s">
        <v>1797</v>
      </c>
      <c r="L10" s="1">
        <v>62.23</v>
      </c>
      <c r="N10">
        <f t="shared" si="3"/>
        <v>1.7465618860510803</v>
      </c>
    </row>
    <row r="11" spans="1:18">
      <c r="A11">
        <v>7495.5713999997824</v>
      </c>
      <c r="B11" s="87">
        <f t="shared" si="2"/>
        <v>2457495.5713999998</v>
      </c>
      <c r="C11" s="88">
        <f t="shared" si="0"/>
        <v>42477.071399999782</v>
      </c>
      <c r="D11" s="89">
        <f t="shared" si="1"/>
        <v>0.34079573670623375</v>
      </c>
      <c r="E11" s="1">
        <v>57.65</v>
      </c>
      <c r="F11" s="1">
        <v>60.42</v>
      </c>
      <c r="G11" s="1">
        <v>36.61</v>
      </c>
      <c r="H11" s="1">
        <v>28.2</v>
      </c>
      <c r="I11" s="1">
        <v>100.7</v>
      </c>
      <c r="J11" s="1">
        <v>78.78</v>
      </c>
      <c r="K11" s="1" t="s">
        <v>1798</v>
      </c>
      <c r="L11" s="1">
        <v>57.24</v>
      </c>
      <c r="N11">
        <f t="shared" si="3"/>
        <v>1.5635072384594373</v>
      </c>
    </row>
    <row r="12" spans="1:18">
      <c r="A12">
        <v>7509.5386999999173</v>
      </c>
      <c r="B12">
        <f t="shared" si="2"/>
        <v>2457509.5386999999</v>
      </c>
      <c r="C12" s="30">
        <f t="shared" si="0"/>
        <v>42491.038699999917</v>
      </c>
      <c r="D12" s="48">
        <f t="shared" si="1"/>
        <v>0.35715472007486326</v>
      </c>
      <c r="E12" s="1">
        <v>56.15</v>
      </c>
      <c r="F12" s="1">
        <v>59.33</v>
      </c>
      <c r="G12" s="1">
        <v>34.47</v>
      </c>
      <c r="H12" s="1">
        <v>37.31</v>
      </c>
      <c r="I12" s="1">
        <v>106.41</v>
      </c>
      <c r="J12" s="1">
        <v>96.99</v>
      </c>
      <c r="K12" s="1" t="s">
        <v>1799</v>
      </c>
      <c r="L12" s="1">
        <v>59.67</v>
      </c>
      <c r="N12">
        <f t="shared" si="3"/>
        <v>1.731070496083551</v>
      </c>
    </row>
    <row r="13" spans="1:18">
      <c r="A13">
        <v>7548.4865000001155</v>
      </c>
      <c r="B13">
        <f t="shared" si="2"/>
        <v>2457548.4865000001</v>
      </c>
      <c r="C13" s="30">
        <f t="shared" si="0"/>
        <v>42529.986500000115</v>
      </c>
      <c r="D13" s="48">
        <f t="shared" si="1"/>
        <v>0.402771726399763</v>
      </c>
      <c r="E13" s="1">
        <v>50.96</v>
      </c>
      <c r="F13" s="1">
        <v>60.45</v>
      </c>
      <c r="G13" s="1">
        <v>33.5</v>
      </c>
      <c r="H13" s="1">
        <v>43.98</v>
      </c>
      <c r="I13" s="1">
        <v>118.63</v>
      </c>
      <c r="J13" s="1">
        <v>91.82</v>
      </c>
      <c r="K13" s="1" t="s">
        <v>1800</v>
      </c>
      <c r="L13" s="1">
        <v>55.36</v>
      </c>
      <c r="N13">
        <f t="shared" si="3"/>
        <v>1.6525373134328358</v>
      </c>
    </row>
    <row r="14" spans="1:18">
      <c r="A14">
        <v>7579.436999999918</v>
      </c>
      <c r="B14">
        <f t="shared" si="2"/>
        <v>2457579.4369999999</v>
      </c>
      <c r="C14" s="30">
        <f t="shared" si="0"/>
        <v>42560.936999999918</v>
      </c>
      <c r="D14" s="48">
        <f t="shared" si="1"/>
        <v>0.43902201920814932</v>
      </c>
      <c r="E14" s="1">
        <v>49.2</v>
      </c>
      <c r="F14" s="1">
        <v>65.03</v>
      </c>
      <c r="G14" s="1">
        <v>32.380000000000003</v>
      </c>
      <c r="H14" s="1">
        <v>26.87</v>
      </c>
      <c r="I14" s="1">
        <v>120.82</v>
      </c>
      <c r="J14" s="1">
        <v>78.02</v>
      </c>
      <c r="K14" s="1" t="s">
        <v>1801</v>
      </c>
      <c r="L14" s="1">
        <v>59.44</v>
      </c>
      <c r="N14">
        <f t="shared" si="3"/>
        <v>1.835701050030883</v>
      </c>
    </row>
    <row r="15" spans="1:18">
      <c r="A15">
        <v>7592.4530000002123</v>
      </c>
      <c r="B15">
        <f t="shared" si="2"/>
        <v>2457592.4530000002</v>
      </c>
      <c r="C15" s="30">
        <f t="shared" si="0"/>
        <v>42573.953000000212</v>
      </c>
      <c r="D15" s="48">
        <f t="shared" si="1"/>
        <v>0.45426680721505264</v>
      </c>
      <c r="E15" s="1">
        <v>48.62</v>
      </c>
      <c r="F15" s="1">
        <v>64.16</v>
      </c>
      <c r="G15" s="1">
        <v>33.36</v>
      </c>
      <c r="H15" s="1">
        <v>42.23</v>
      </c>
      <c r="I15" s="1">
        <v>122.27</v>
      </c>
      <c r="J15" s="1">
        <v>85.83</v>
      </c>
      <c r="K15" s="1" t="s">
        <v>1802</v>
      </c>
      <c r="L15" s="1">
        <v>59.35</v>
      </c>
      <c r="N15">
        <f t="shared" si="3"/>
        <v>1.7790767386091129</v>
      </c>
    </row>
    <row r="16" spans="1:18">
      <c r="A16">
        <v>7606.4942000000738</v>
      </c>
      <c r="B16">
        <f t="shared" si="2"/>
        <v>2457606.4942000001</v>
      </c>
      <c r="C16" s="30">
        <f t="shared" si="0"/>
        <v>42587.994200000074</v>
      </c>
      <c r="D16" s="48">
        <f t="shared" si="1"/>
        <v>0.47071234481151691</v>
      </c>
      <c r="E16" s="1">
        <v>47.56</v>
      </c>
      <c r="F16" s="1">
        <v>64.69</v>
      </c>
      <c r="G16" s="1">
        <v>34.64</v>
      </c>
      <c r="H16" s="1">
        <v>44.89</v>
      </c>
      <c r="I16" s="1">
        <v>120.04</v>
      </c>
      <c r="J16" s="1">
        <v>73.87</v>
      </c>
      <c r="K16" s="1" t="s">
        <v>1803</v>
      </c>
      <c r="L16" s="1">
        <v>58.28</v>
      </c>
      <c r="N16">
        <f t="shared" si="3"/>
        <v>1.6824480369515011</v>
      </c>
    </row>
    <row r="17" spans="1:12">
      <c r="A17">
        <v>7623.4588999999687</v>
      </c>
      <c r="B17">
        <f t="shared" si="2"/>
        <v>2457623.4589</v>
      </c>
      <c r="C17" s="30">
        <f t="shared" si="0"/>
        <v>42604.958899999969</v>
      </c>
      <c r="D17" s="48">
        <f t="shared" si="1"/>
        <v>0.4905819864136447</v>
      </c>
      <c r="E17" s="1">
        <v>53.22</v>
      </c>
      <c r="F17" s="1">
        <v>67.81</v>
      </c>
      <c r="H17" s="1">
        <v>44.89</v>
      </c>
      <c r="I17" s="1">
        <v>125.99</v>
      </c>
      <c r="J17" s="1">
        <v>77.88</v>
      </c>
      <c r="K17" s="1" t="s">
        <v>1804</v>
      </c>
      <c r="L17" s="1">
        <v>62.62</v>
      </c>
    </row>
    <row r="18" spans="1:12">
      <c r="A18">
        <v>7639.4166999999434</v>
      </c>
      <c r="B18">
        <f t="shared" si="2"/>
        <v>2457639.4166999999</v>
      </c>
      <c r="C18" s="30">
        <f t="shared" si="0"/>
        <v>42620.916699999943</v>
      </c>
      <c r="D18" s="48">
        <f t="shared" si="1"/>
        <v>0.50927231201680101</v>
      </c>
      <c r="E18" s="1">
        <v>56.48</v>
      </c>
      <c r="F18" s="1">
        <v>66.61</v>
      </c>
      <c r="H18" s="1">
        <v>49.42</v>
      </c>
      <c r="I18" s="1">
        <v>128.38999999999999</v>
      </c>
      <c r="J18" s="1">
        <v>79.540000000000006</v>
      </c>
      <c r="K18" s="1" t="s">
        <v>1807</v>
      </c>
      <c r="L18" s="1">
        <v>58.96</v>
      </c>
    </row>
    <row r="19" spans="1:12">
      <c r="A19">
        <v>7657.3697000001557</v>
      </c>
      <c r="B19">
        <f t="shared" si="2"/>
        <v>2457657.3697000002</v>
      </c>
      <c r="C19" s="30">
        <f t="shared" si="0"/>
        <v>42638.869700000156</v>
      </c>
      <c r="D19" s="48">
        <f t="shared" si="1"/>
        <v>0.53029948465701082</v>
      </c>
      <c r="E19" s="1">
        <v>56.52</v>
      </c>
      <c r="F19" s="1">
        <v>65.89</v>
      </c>
      <c r="H19" s="1">
        <v>47.78</v>
      </c>
      <c r="I19" s="1">
        <v>97.38</v>
      </c>
      <c r="J19" s="1">
        <v>69.64</v>
      </c>
      <c r="K19" s="1" t="s">
        <v>1808</v>
      </c>
      <c r="L19" s="1">
        <v>62.72</v>
      </c>
    </row>
    <row r="20" spans="1:12">
      <c r="A20">
        <v>7664.3308000001125</v>
      </c>
      <c r="B20">
        <f t="shared" si="2"/>
        <v>2457664.3308000001</v>
      </c>
      <c r="C20" s="30">
        <f t="shared" si="0"/>
        <v>42645.830800000113</v>
      </c>
      <c r="D20" s="48">
        <f t="shared" si="1"/>
        <v>0.53845256500364513</v>
      </c>
      <c r="E20" s="1">
        <v>56.97</v>
      </c>
      <c r="F20" s="1">
        <v>67.38</v>
      </c>
      <c r="H20" s="1">
        <v>43.84</v>
      </c>
      <c r="I20" s="1">
        <v>88.22</v>
      </c>
      <c r="J20" s="1">
        <v>71.53</v>
      </c>
      <c r="K20" s="1" t="s">
        <v>1809</v>
      </c>
      <c r="L20" s="1">
        <v>60.63</v>
      </c>
    </row>
    <row r="21" spans="1:12">
      <c r="A21">
        <v>7691.2699000001885</v>
      </c>
      <c r="B21" s="87">
        <f t="shared" si="2"/>
        <v>2457691.2699000002</v>
      </c>
      <c r="C21" s="88">
        <f t="shared" si="0"/>
        <v>42672.769900000188</v>
      </c>
      <c r="D21" s="89">
        <f t="shared" si="1"/>
        <v>0.57000456781469921</v>
      </c>
      <c r="E21" s="1">
        <v>63.48</v>
      </c>
      <c r="F21" s="1">
        <v>67.510000000000005</v>
      </c>
      <c r="H21" s="1">
        <v>44.28</v>
      </c>
      <c r="I21" s="1">
        <v>85.67</v>
      </c>
      <c r="J21" s="1">
        <v>67.989999999999995</v>
      </c>
      <c r="K21" s="1" t="s">
        <v>1810</v>
      </c>
      <c r="L21" s="1">
        <v>63.02</v>
      </c>
    </row>
    <row r="22" spans="1:12">
      <c r="A22">
        <v>7723.2935999999754</v>
      </c>
      <c r="B22">
        <f t="shared" si="2"/>
        <v>2457723.2936</v>
      </c>
      <c r="C22" s="30">
        <f t="shared" si="0"/>
        <v>42704.793599999975</v>
      </c>
      <c r="D22" s="48">
        <f t="shared" si="1"/>
        <v>0.60751182946823334</v>
      </c>
      <c r="E22" s="1">
        <v>64.59</v>
      </c>
      <c r="F22" s="1">
        <v>67.81</v>
      </c>
      <c r="H22" s="1">
        <v>37.29</v>
      </c>
      <c r="I22" s="1">
        <v>88.67</v>
      </c>
      <c r="J22" s="1">
        <v>58.6</v>
      </c>
      <c r="K22" s="1" t="s">
        <v>1811</v>
      </c>
      <c r="L22" s="1">
        <v>70.319999999999993</v>
      </c>
    </row>
    <row r="23" spans="1:12">
      <c r="A23">
        <v>7837.6518000001088</v>
      </c>
      <c r="B23">
        <f t="shared" si="2"/>
        <v>2457837.6518000001</v>
      </c>
      <c r="C23" s="30">
        <f t="shared" si="0"/>
        <v>42819.151800000109</v>
      </c>
      <c r="D23" s="48">
        <f t="shared" si="1"/>
        <v>0.74145209650984967</v>
      </c>
      <c r="E23" s="1">
        <v>74.03</v>
      </c>
      <c r="F23" s="1">
        <v>70.489999999999995</v>
      </c>
      <c r="H23" s="1">
        <v>46.52</v>
      </c>
      <c r="I23" s="1">
        <v>83.82</v>
      </c>
      <c r="J23" s="1">
        <v>71.69</v>
      </c>
      <c r="K23" s="1" t="s">
        <v>1820</v>
      </c>
      <c r="L23" s="1">
        <v>69.67</v>
      </c>
    </row>
    <row r="24" spans="1:12">
      <c r="A24">
        <v>7866.5671000001021</v>
      </c>
      <c r="B24">
        <f t="shared" si="2"/>
        <v>2457866.5671000001</v>
      </c>
      <c r="C24" s="30">
        <f t="shared" si="0"/>
        <v>42848.067100000102</v>
      </c>
      <c r="D24" s="48">
        <f t="shared" si="1"/>
        <v>0.77531869290243804</v>
      </c>
      <c r="E24" s="1">
        <v>78.17</v>
      </c>
      <c r="F24" s="1">
        <v>70.36</v>
      </c>
      <c r="H24" s="1">
        <v>37.880000000000003</v>
      </c>
      <c r="I24" s="1">
        <v>74.3</v>
      </c>
      <c r="J24" s="1">
        <v>66.099999999999994</v>
      </c>
      <c r="K24" s="1" t="s">
        <v>1812</v>
      </c>
      <c r="L24" s="1">
        <v>67.86</v>
      </c>
    </row>
    <row r="25" spans="1:12">
      <c r="A25">
        <v>7900.4942000000738</v>
      </c>
      <c r="B25" s="87">
        <f t="shared" si="2"/>
        <v>2457900.4942000001</v>
      </c>
      <c r="C25" s="88">
        <f t="shared" si="0"/>
        <v>42881.994200000074</v>
      </c>
      <c r="D25" s="89">
        <f t="shared" si="1"/>
        <v>0.81505528226759694</v>
      </c>
      <c r="F25" s="1">
        <v>66.16</v>
      </c>
      <c r="H25" s="1">
        <v>30.98</v>
      </c>
      <c r="I25" s="1">
        <v>80</v>
      </c>
      <c r="J25" s="1">
        <v>75.58</v>
      </c>
      <c r="K25" s="1" t="s">
        <v>1813</v>
      </c>
      <c r="L25" s="1">
        <v>60.96</v>
      </c>
    </row>
    <row r="26" spans="1:12">
      <c r="A26">
        <v>7915.5613000001758</v>
      </c>
      <c r="B26">
        <f t="shared" si="2"/>
        <v>2457915.5613000002</v>
      </c>
      <c r="C26" s="30">
        <f t="shared" si="0"/>
        <v>42897.061300000176</v>
      </c>
      <c r="D26" s="48">
        <f t="shared" si="1"/>
        <v>0.83270238931854834</v>
      </c>
      <c r="E26" s="1">
        <v>67.44</v>
      </c>
      <c r="F26" s="1">
        <v>58.71</v>
      </c>
      <c r="H26" s="1">
        <v>37.68</v>
      </c>
      <c r="I26" s="1">
        <v>74.86</v>
      </c>
      <c r="J26" s="1">
        <v>83.94</v>
      </c>
      <c r="K26" s="1" t="s">
        <v>1814</v>
      </c>
      <c r="L26" s="1">
        <v>63.4</v>
      </c>
    </row>
    <row r="27" spans="1:12">
      <c r="A27">
        <v>7954.6798999998719</v>
      </c>
      <c r="B27">
        <f t="shared" si="2"/>
        <v>2457954.6798999999</v>
      </c>
      <c r="C27" s="30">
        <f t="shared" si="0"/>
        <v>42936.179899999872</v>
      </c>
      <c r="D27" s="48">
        <f t="shared" si="1"/>
        <v>0.87851944249223735</v>
      </c>
      <c r="E27" s="1">
        <v>57.94</v>
      </c>
      <c r="F27" s="1">
        <v>54.81</v>
      </c>
      <c r="I27" s="1">
        <v>93.76</v>
      </c>
      <c r="J27" s="1">
        <v>76.13</v>
      </c>
      <c r="K27" s="1" t="s">
        <v>1815</v>
      </c>
      <c r="L27" s="1">
        <v>63.1</v>
      </c>
    </row>
    <row r="28" spans="1:12">
      <c r="A28">
        <v>7971.4314000001177</v>
      </c>
      <c r="B28">
        <f t="shared" si="2"/>
        <v>2457971.4314000001</v>
      </c>
      <c r="C28" s="30">
        <f t="shared" si="0"/>
        <v>42952.931400000118</v>
      </c>
      <c r="D28" s="48">
        <f t="shared" si="1"/>
        <v>0.89813937690339429</v>
      </c>
      <c r="E28" s="1">
        <v>57.16</v>
      </c>
      <c r="F28" s="1">
        <v>64.680000000000007</v>
      </c>
      <c r="H28" s="1">
        <v>34.83</v>
      </c>
      <c r="I28" s="1">
        <v>99.57</v>
      </c>
      <c r="J28" s="1">
        <v>92.58</v>
      </c>
    </row>
    <row r="29" spans="1:12">
      <c r="A29">
        <v>8014.3571999999695</v>
      </c>
      <c r="B29">
        <f t="shared" si="2"/>
        <v>2458014.3572</v>
      </c>
      <c r="C29" s="30">
        <f t="shared" si="0"/>
        <v>42995.857199999969</v>
      </c>
      <c r="D29" s="48">
        <f t="shared" si="1"/>
        <v>0.94841555399387545</v>
      </c>
      <c r="E29" s="1">
        <v>53.37</v>
      </c>
      <c r="F29" s="1">
        <v>63.67</v>
      </c>
      <c r="H29" s="1">
        <v>50.43</v>
      </c>
      <c r="I29" s="1">
        <v>98.07</v>
      </c>
      <c r="J29" s="1">
        <v>86.24</v>
      </c>
    </row>
    <row r="30" spans="1:12">
      <c r="A30">
        <v>8032.3629000000656</v>
      </c>
      <c r="B30">
        <f t="shared" si="2"/>
        <v>2458032.3629000001</v>
      </c>
      <c r="C30" s="30">
        <f t="shared" si="0"/>
        <v>43013.862900000066</v>
      </c>
      <c r="D30" s="48">
        <f t="shared" si="1"/>
        <v>0.96950445069110458</v>
      </c>
      <c r="E30" s="1">
        <v>47.76</v>
      </c>
      <c r="F30" s="1">
        <v>59.64</v>
      </c>
      <c r="H30" s="1">
        <v>46.33</v>
      </c>
      <c r="I30" s="1">
        <v>99.31</v>
      </c>
      <c r="J30" s="1">
        <v>90.95</v>
      </c>
    </row>
    <row r="31" spans="1:12">
      <c r="A31">
        <v>8041.2722999998368</v>
      </c>
      <c r="B31">
        <f t="shared" si="2"/>
        <v>2458041.2722999998</v>
      </c>
      <c r="C31" s="30">
        <f t="shared" si="0"/>
        <v>43022.772299999837</v>
      </c>
      <c r="D31" s="48">
        <f t="shared" si="1"/>
        <v>0.97993944717713433</v>
      </c>
      <c r="E31" s="1">
        <v>48.05</v>
      </c>
      <c r="F31" s="1">
        <v>59.05</v>
      </c>
      <c r="H31" s="1">
        <v>46.91</v>
      </c>
      <c r="I31" s="1">
        <v>90.06</v>
      </c>
      <c r="J31" s="1">
        <v>88.23</v>
      </c>
    </row>
    <row r="32" spans="1:12">
      <c r="A32">
        <v>8059.3017000001855</v>
      </c>
      <c r="B32">
        <f t="shared" si="2"/>
        <v>2458059.3017000002</v>
      </c>
      <c r="C32" s="30">
        <f t="shared" si="0"/>
        <v>43040.801700000186</v>
      </c>
      <c r="D32" s="48">
        <f t="shared" si="1"/>
        <v>1.0561021318657993E-3</v>
      </c>
      <c r="E32" s="1">
        <v>48.99</v>
      </c>
      <c r="F32" s="1">
        <v>59.92</v>
      </c>
      <c r="H32" s="1">
        <v>70.34</v>
      </c>
      <c r="I32" s="1">
        <v>83.13</v>
      </c>
    </row>
    <row r="33" spans="1:10">
      <c r="A33">
        <v>8081.2941000000574</v>
      </c>
      <c r="B33">
        <f t="shared" si="2"/>
        <v>2458081.2941000001</v>
      </c>
      <c r="C33" s="30">
        <f t="shared" si="0"/>
        <v>43062.794100000057</v>
      </c>
      <c r="D33" s="48">
        <f t="shared" si="1"/>
        <v>2.6814359334807136E-2</v>
      </c>
      <c r="I33" s="1">
        <v>84.7</v>
      </c>
    </row>
    <row r="34" spans="1:10">
      <c r="A34">
        <v>8088.2806000001729</v>
      </c>
      <c r="B34">
        <f t="shared" si="2"/>
        <v>2458088.2806000002</v>
      </c>
      <c r="C34" s="30">
        <f t="shared" si="0"/>
        <v>43069.780600000173</v>
      </c>
      <c r="D34" s="48">
        <f t="shared" si="1"/>
        <v>3.499718903744764E-2</v>
      </c>
      <c r="F34" s="1">
        <v>61.7</v>
      </c>
      <c r="H34" s="1">
        <v>46.61</v>
      </c>
      <c r="I34" s="1">
        <v>89.57</v>
      </c>
      <c r="J34" s="1">
        <v>85.62</v>
      </c>
    </row>
    <row r="35" spans="1:10">
      <c r="A35">
        <v>8089.3363000000827</v>
      </c>
      <c r="B35">
        <f t="shared" si="2"/>
        <v>2458089.3363000001</v>
      </c>
      <c r="C35" s="30">
        <f t="shared" si="0"/>
        <v>43070.836300000083</v>
      </c>
      <c r="D35" s="48">
        <f t="shared" si="1"/>
        <v>3.6233661279084117E-2</v>
      </c>
    </row>
    <row r="36" spans="1:10">
      <c r="A36">
        <v>8093.2977999998257</v>
      </c>
      <c r="B36">
        <f t="shared" si="2"/>
        <v>2458093.2977999998</v>
      </c>
      <c r="C36" s="30">
        <f t="shared" si="0"/>
        <v>43074.797799999826</v>
      </c>
      <c r="D36" s="48">
        <f t="shared" si="1"/>
        <v>4.0873506675833227E-2</v>
      </c>
    </row>
    <row r="37" spans="1:10">
      <c r="A37">
        <v>8099.2620999999344</v>
      </c>
      <c r="B37" s="87">
        <f t="shared" si="2"/>
        <v>2458099.2620999999</v>
      </c>
      <c r="C37" s="88">
        <f t="shared" si="0"/>
        <v>43080.762099999934</v>
      </c>
      <c r="D37" s="89">
        <f t="shared" si="1"/>
        <v>4.7859100491841389E-2</v>
      </c>
      <c r="F37" s="1">
        <v>61.55</v>
      </c>
      <c r="H37" s="1">
        <v>46.78</v>
      </c>
      <c r="I37" s="1">
        <v>78.930000000000007</v>
      </c>
      <c r="J37" s="1">
        <v>74.430000000000007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AF838-5FB9-4DA2-AD15-577BAA3407ED}">
  <sheetPr codeName="Feuil19"/>
  <dimension ref="A1:AF35"/>
  <sheetViews>
    <sheetView topLeftCell="N1" workbookViewId="0">
      <selection activeCell="AG23" sqref="AG23"/>
    </sheetView>
  </sheetViews>
  <sheetFormatPr baseColWidth="10" defaultRowHeight="15"/>
  <cols>
    <col min="1" max="2" width="11.42578125" style="100"/>
    <col min="3" max="3" width="7.5703125" style="100" bestFit="1" customWidth="1"/>
    <col min="4" max="16384" width="11.42578125" style="100"/>
  </cols>
  <sheetData>
    <row r="1" spans="1:32" s="99" customFormat="1">
      <c r="A1" s="98">
        <f t="shared" ref="A1:A33" si="0">(B1-JD0)/P+0.115-1</f>
        <v>16.189691028343798</v>
      </c>
      <c r="B1" s="98">
        <v>2457268.3711999999</v>
      </c>
      <c r="C1" s="98">
        <v>7268.3711999999396</v>
      </c>
      <c r="D1" s="98">
        <f t="shared" ref="D1:D33" si="1">+(B1-JD0)/P-17</f>
        <v>7.4691028343799815E-2</v>
      </c>
      <c r="E1" s="98">
        <v>7.1814639346959801</v>
      </c>
      <c r="F1" s="98">
        <v>2.8334506453346102</v>
      </c>
      <c r="G1" s="98">
        <v>0</v>
      </c>
      <c r="H1" s="98">
        <v>10.0406948092942</v>
      </c>
      <c r="I1" s="98">
        <v>6.04118646659178</v>
      </c>
      <c r="J1" s="98">
        <v>2.6504339127343202</v>
      </c>
      <c r="K1" s="98">
        <v>0.75560338992341203</v>
      </c>
      <c r="L1" s="98">
        <v>2.2558193523273999</v>
      </c>
      <c r="M1" s="98">
        <v>2.03270856578717</v>
      </c>
      <c r="N1" s="98">
        <v>3.9881557879061398</v>
      </c>
      <c r="O1" s="98">
        <v>-5.5040400522473698</v>
      </c>
      <c r="P1" s="98">
        <v>0</v>
      </c>
      <c r="Q1" s="98">
        <v>0</v>
      </c>
      <c r="R1" s="98">
        <v>0</v>
      </c>
      <c r="S1" s="98">
        <v>0</v>
      </c>
      <c r="T1" s="98">
        <v>0</v>
      </c>
      <c r="U1" s="98">
        <v>0</v>
      </c>
      <c r="V1" s="98">
        <v>0</v>
      </c>
      <c r="W1" s="98">
        <v>0</v>
      </c>
      <c r="X1" s="98">
        <v>0</v>
      </c>
      <c r="Y1" s="98">
        <v>0</v>
      </c>
      <c r="Z1" s="98">
        <v>0</v>
      </c>
      <c r="AA1" s="99">
        <v>0</v>
      </c>
      <c r="AB1" s="99">
        <v>0</v>
      </c>
      <c r="AC1" s="99">
        <v>0</v>
      </c>
      <c r="AD1" s="99">
        <v>0</v>
      </c>
      <c r="AE1" s="99">
        <v>0</v>
      </c>
      <c r="AF1" s="99">
        <v>0</v>
      </c>
    </row>
    <row r="2" spans="1:32">
      <c r="A2" s="98">
        <f t="shared" si="0"/>
        <v>16.20721515577425</v>
      </c>
      <c r="B2" s="47">
        <v>2457283.3333000001</v>
      </c>
      <c r="C2" s="47">
        <v>7283.3333000000603</v>
      </c>
      <c r="D2" s="98">
        <f t="shared" si="1"/>
        <v>9.2215155774251656E-2</v>
      </c>
      <c r="E2" s="47">
        <v>6.74488278650123</v>
      </c>
      <c r="F2" s="47">
        <v>0.324279912990733</v>
      </c>
      <c r="G2" s="47">
        <v>0</v>
      </c>
      <c r="H2" s="47">
        <v>4.6031726695516797</v>
      </c>
      <c r="I2" s="47">
        <v>4.4538702436520303</v>
      </c>
      <c r="J2" s="47">
        <v>0.31344043137993799</v>
      </c>
      <c r="K2" s="47">
        <v>-1.2306034770110701</v>
      </c>
      <c r="L2" s="47">
        <v>-0.55637635831223198</v>
      </c>
      <c r="M2" s="47">
        <v>-6.6660546391860406E-2</v>
      </c>
      <c r="N2" s="47">
        <v>1.7151317709910101</v>
      </c>
      <c r="O2" s="47">
        <v>-11.265383079406201</v>
      </c>
      <c r="P2" s="47">
        <v>0</v>
      </c>
      <c r="Q2" s="47">
        <v>0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47">
        <v>0</v>
      </c>
      <c r="Z2" s="47">
        <v>0</v>
      </c>
      <c r="AA2" s="100">
        <v>0</v>
      </c>
      <c r="AB2" s="100">
        <v>0</v>
      </c>
      <c r="AC2" s="100">
        <v>0</v>
      </c>
      <c r="AD2" s="100">
        <v>0</v>
      </c>
      <c r="AE2" s="100">
        <v>0</v>
      </c>
      <c r="AF2" s="100">
        <v>0</v>
      </c>
    </row>
    <row r="3" spans="1:32">
      <c r="A3" s="98">
        <f t="shared" si="0"/>
        <v>16.218919184820813</v>
      </c>
      <c r="B3" s="47">
        <v>2457293.3262</v>
      </c>
      <c r="C3" s="47">
        <v>7293.3262000000104</v>
      </c>
      <c r="D3" s="98">
        <f t="shared" si="1"/>
        <v>0.10391918482081408</v>
      </c>
      <c r="E3" s="47">
        <v>3.3798129136261199</v>
      </c>
      <c r="F3" s="47">
        <v>1.06457709146542</v>
      </c>
      <c r="G3" s="47">
        <v>0</v>
      </c>
      <c r="H3" s="47">
        <v>3.0326440545237099</v>
      </c>
      <c r="I3" s="47">
        <v>4.5569083150753196</v>
      </c>
      <c r="J3" s="47">
        <v>-0.219429839315046</v>
      </c>
      <c r="K3" s="47">
        <v>1.32639291038542</v>
      </c>
      <c r="L3" s="47">
        <v>1.75671985087516</v>
      </c>
      <c r="M3" s="47">
        <v>1.44586697770493</v>
      </c>
      <c r="N3" s="47">
        <v>4.3701906951374401</v>
      </c>
      <c r="O3" s="47">
        <v>-11.724647729656301</v>
      </c>
      <c r="P3" s="47">
        <v>0</v>
      </c>
      <c r="Q3" s="47">
        <v>0</v>
      </c>
      <c r="R3" s="47">
        <v>0</v>
      </c>
      <c r="S3" s="47">
        <v>0</v>
      </c>
      <c r="T3" s="47">
        <v>0</v>
      </c>
      <c r="U3" s="47">
        <v>0</v>
      </c>
      <c r="V3" s="47">
        <v>0</v>
      </c>
      <c r="W3" s="47">
        <v>0</v>
      </c>
      <c r="X3" s="47">
        <v>0</v>
      </c>
      <c r="Y3" s="47">
        <v>0</v>
      </c>
      <c r="Z3" s="47">
        <v>0</v>
      </c>
      <c r="AA3" s="100">
        <v>0</v>
      </c>
      <c r="AB3" s="100">
        <v>0</v>
      </c>
      <c r="AC3" s="100">
        <v>0</v>
      </c>
      <c r="AD3" s="100">
        <v>0</v>
      </c>
      <c r="AE3" s="100">
        <v>0</v>
      </c>
      <c r="AF3" s="100">
        <v>0</v>
      </c>
    </row>
    <row r="4" spans="1:32">
      <c r="A4" s="98">
        <f t="shared" si="0"/>
        <v>16.252903841649257</v>
      </c>
      <c r="B4" s="47">
        <v>2457322.3423000001</v>
      </c>
      <c r="C4" s="47">
        <v>7322.3423000001403</v>
      </c>
      <c r="D4" s="98">
        <f t="shared" si="1"/>
        <v>0.1379038416492584</v>
      </c>
      <c r="E4" s="47">
        <v>8.4131545717716598</v>
      </c>
      <c r="F4" s="47">
        <v>3.5311179156383399</v>
      </c>
      <c r="G4" s="47">
        <v>0</v>
      </c>
      <c r="H4" s="47">
        <v>3.0713428081460998</v>
      </c>
      <c r="I4" s="47">
        <v>11.5206792869068</v>
      </c>
      <c r="J4" s="47">
        <v>3.5236528527420701</v>
      </c>
      <c r="K4" s="47">
        <v>15.3065875802889</v>
      </c>
      <c r="L4" s="47">
        <v>7.0413816229629296</v>
      </c>
      <c r="M4" s="47">
        <v>7.9459104394974496</v>
      </c>
      <c r="N4" s="47">
        <v>9.9501457671664308</v>
      </c>
      <c r="O4" s="47">
        <v>-2.9283695237413099</v>
      </c>
      <c r="P4" s="47">
        <v>0</v>
      </c>
      <c r="Q4" s="47">
        <v>0</v>
      </c>
      <c r="R4" s="47">
        <v>0</v>
      </c>
      <c r="S4" s="47">
        <v>0</v>
      </c>
      <c r="T4" s="47">
        <v>0</v>
      </c>
      <c r="U4" s="47">
        <v>0</v>
      </c>
      <c r="V4" s="47">
        <v>0</v>
      </c>
      <c r="W4" s="47">
        <v>0</v>
      </c>
      <c r="X4" s="47">
        <v>0</v>
      </c>
      <c r="Y4" s="47">
        <v>0</v>
      </c>
      <c r="Z4" s="47">
        <v>0</v>
      </c>
      <c r="AA4" s="100">
        <v>0</v>
      </c>
      <c r="AB4" s="100">
        <v>0</v>
      </c>
      <c r="AC4" s="100">
        <v>0</v>
      </c>
      <c r="AD4" s="100">
        <v>0</v>
      </c>
      <c r="AE4" s="100">
        <v>0</v>
      </c>
      <c r="AF4" s="100">
        <v>0</v>
      </c>
    </row>
    <row r="5" spans="1:32">
      <c r="A5" s="98">
        <f t="shared" si="0"/>
        <v>16.255221480440181</v>
      </c>
      <c r="B5" s="47">
        <v>2457324.3210999998</v>
      </c>
      <c r="C5" s="47">
        <v>7324.32109999983</v>
      </c>
      <c r="D5" s="98">
        <f t="shared" si="1"/>
        <v>0.14022148044018223</v>
      </c>
      <c r="E5" s="47">
        <v>8.5580799588696497</v>
      </c>
      <c r="F5" s="47">
        <v>3.7146726174147902</v>
      </c>
      <c r="G5" s="47">
        <v>0</v>
      </c>
      <c r="H5" s="47">
        <v>3.0168605415965102</v>
      </c>
      <c r="I5" s="47">
        <v>12.1017528831124</v>
      </c>
      <c r="J5" s="47">
        <v>3.2628857888238398</v>
      </c>
      <c r="K5" s="47">
        <v>16.1857457938425</v>
      </c>
      <c r="L5" s="47">
        <v>5.8085986637758698</v>
      </c>
      <c r="M5" s="47">
        <v>8.4489333009302907</v>
      </c>
      <c r="N5" s="47">
        <v>10.258564348586001</v>
      </c>
      <c r="O5" s="47">
        <v>-1.5692839522637101</v>
      </c>
      <c r="P5" s="47">
        <v>0</v>
      </c>
      <c r="Q5" s="47">
        <v>0</v>
      </c>
      <c r="R5" s="47">
        <v>0</v>
      </c>
      <c r="S5" s="47">
        <v>0</v>
      </c>
      <c r="T5" s="47">
        <v>0</v>
      </c>
      <c r="U5" s="47">
        <v>0</v>
      </c>
      <c r="V5" s="47">
        <v>0</v>
      </c>
      <c r="W5" s="47">
        <v>0</v>
      </c>
      <c r="X5" s="47">
        <v>0</v>
      </c>
      <c r="Y5" s="47">
        <v>0</v>
      </c>
      <c r="Z5" s="47">
        <v>0</v>
      </c>
      <c r="AA5" s="100">
        <v>0</v>
      </c>
      <c r="AB5" s="100">
        <v>0</v>
      </c>
      <c r="AC5" s="100">
        <v>0</v>
      </c>
      <c r="AD5" s="100">
        <v>0</v>
      </c>
      <c r="AE5" s="100">
        <v>0</v>
      </c>
      <c r="AF5" s="100">
        <v>0</v>
      </c>
    </row>
    <row r="6" spans="1:32">
      <c r="A6" s="98">
        <f t="shared" si="0"/>
        <v>16.289168423518586</v>
      </c>
      <c r="B6" s="47">
        <v>2457353.3050000002</v>
      </c>
      <c r="C6" s="47">
        <v>7353.3050000001704</v>
      </c>
      <c r="D6" s="98">
        <f t="shared" si="1"/>
        <v>0.17416842351858719</v>
      </c>
      <c r="E6" s="47">
        <v>10.7318713903381</v>
      </c>
      <c r="F6" s="47">
        <v>8.7571290434300906</v>
      </c>
      <c r="G6" s="47">
        <v>0</v>
      </c>
      <c r="H6" s="47">
        <v>5.2774071143471701</v>
      </c>
      <c r="I6" s="47">
        <v>20.7256607449287</v>
      </c>
      <c r="J6" s="47">
        <v>10.2264401329424</v>
      </c>
      <c r="K6" s="47">
        <v>30.467486208763798</v>
      </c>
      <c r="L6" s="47">
        <v>12.548365253526301</v>
      </c>
      <c r="M6" s="47">
        <v>21.691181441153098</v>
      </c>
      <c r="N6" s="47"/>
      <c r="O6" s="47"/>
      <c r="P6" s="47">
        <v>0</v>
      </c>
      <c r="Q6" s="47">
        <v>0</v>
      </c>
      <c r="R6" s="47">
        <v>0</v>
      </c>
      <c r="S6" s="47">
        <v>0</v>
      </c>
      <c r="T6" s="47">
        <v>0</v>
      </c>
      <c r="U6" s="47">
        <v>0</v>
      </c>
      <c r="V6" s="47">
        <v>0</v>
      </c>
      <c r="W6" s="47">
        <v>0</v>
      </c>
      <c r="X6" s="47">
        <v>0</v>
      </c>
      <c r="Y6" s="47">
        <v>0</v>
      </c>
      <c r="Z6" s="47">
        <v>0</v>
      </c>
      <c r="AA6" s="100">
        <v>0</v>
      </c>
      <c r="AB6" s="100">
        <v>0</v>
      </c>
      <c r="AC6" s="100">
        <v>0</v>
      </c>
      <c r="AD6" s="100">
        <v>0</v>
      </c>
      <c r="AE6" s="100">
        <v>0</v>
      </c>
      <c r="AF6" s="100">
        <v>0</v>
      </c>
    </row>
    <row r="7" spans="1:32">
      <c r="A7" s="98">
        <f t="shared" si="0"/>
        <v>16.30786519091135</v>
      </c>
      <c r="B7" s="47">
        <v>2457369.2683000001</v>
      </c>
      <c r="C7" s="47">
        <v>7369.2683000001098</v>
      </c>
      <c r="D7" s="98">
        <f t="shared" si="1"/>
        <v>0.1928651909113519</v>
      </c>
      <c r="E7" s="47">
        <v>14.263322695643399</v>
      </c>
      <c r="F7" s="47">
        <v>11.9838615889803</v>
      </c>
      <c r="G7" s="47">
        <v>0</v>
      </c>
      <c r="H7" s="47">
        <v>3.57959474897359</v>
      </c>
      <c r="I7" s="47">
        <v>35.427110813333002</v>
      </c>
      <c r="J7" s="47">
        <v>11.167816036459101</v>
      </c>
      <c r="K7" s="47">
        <v>27.115161826840801</v>
      </c>
      <c r="L7" s="47">
        <v>12.347795741356601</v>
      </c>
      <c r="M7" s="47">
        <v>19.991862543782698</v>
      </c>
      <c r="N7" s="47"/>
      <c r="O7" s="47"/>
      <c r="P7" s="47">
        <v>0</v>
      </c>
      <c r="Q7" s="47">
        <v>0</v>
      </c>
      <c r="R7" s="47">
        <v>0</v>
      </c>
      <c r="S7" s="47">
        <v>0</v>
      </c>
      <c r="T7" s="47">
        <v>0</v>
      </c>
      <c r="U7" s="47">
        <v>0</v>
      </c>
      <c r="V7" s="47">
        <v>0</v>
      </c>
      <c r="W7" s="47">
        <v>0</v>
      </c>
      <c r="X7" s="47">
        <v>0</v>
      </c>
      <c r="Y7" s="47">
        <v>0</v>
      </c>
      <c r="Z7" s="47">
        <v>0</v>
      </c>
      <c r="AA7" s="100">
        <v>0</v>
      </c>
      <c r="AB7" s="100">
        <v>0</v>
      </c>
      <c r="AC7" s="100">
        <v>0</v>
      </c>
      <c r="AD7" s="100">
        <v>21.31</v>
      </c>
      <c r="AE7" s="100">
        <v>0</v>
      </c>
      <c r="AF7" s="100">
        <v>0</v>
      </c>
    </row>
    <row r="8" spans="1:32">
      <c r="A8" s="98">
        <f t="shared" si="0"/>
        <v>16.324230733192842</v>
      </c>
      <c r="B8" s="47">
        <v>2457383.2412</v>
      </c>
      <c r="C8" s="47">
        <v>7383.2412000000504</v>
      </c>
      <c r="D8" s="98">
        <f t="shared" si="1"/>
        <v>0.20923073319284313</v>
      </c>
      <c r="E8" s="47">
        <v>14.4289673043248</v>
      </c>
      <c r="F8" s="47">
        <v>11.817929341889</v>
      </c>
      <c r="G8" s="47">
        <v>0</v>
      </c>
      <c r="H8" s="47">
        <v>0.93296299579308695</v>
      </c>
      <c r="I8" s="47">
        <v>31.566684570769802</v>
      </c>
      <c r="J8" s="47">
        <v>9.7568509433612203</v>
      </c>
      <c r="K8" s="47">
        <v>25.2088296806823</v>
      </c>
      <c r="L8" s="47">
        <v>8.8223132304433296</v>
      </c>
      <c r="M8" s="47">
        <v>17.697083616536599</v>
      </c>
      <c r="N8" s="47"/>
      <c r="O8" s="47"/>
      <c r="P8" s="47">
        <v>0</v>
      </c>
      <c r="Q8" s="47">
        <v>0</v>
      </c>
      <c r="R8" s="47">
        <v>0</v>
      </c>
      <c r="S8" s="47">
        <v>0</v>
      </c>
      <c r="T8" s="47">
        <v>0</v>
      </c>
      <c r="U8" s="47">
        <v>0</v>
      </c>
      <c r="V8" s="47">
        <v>0</v>
      </c>
      <c r="W8" s="47">
        <v>0</v>
      </c>
      <c r="X8" s="47">
        <v>0</v>
      </c>
      <c r="Y8" s="47">
        <v>0</v>
      </c>
      <c r="Z8" s="47">
        <v>0</v>
      </c>
      <c r="AA8" s="100">
        <v>0</v>
      </c>
      <c r="AB8" s="100">
        <v>0</v>
      </c>
      <c r="AC8" s="100">
        <v>0</v>
      </c>
      <c r="AD8" s="100">
        <v>16</v>
      </c>
      <c r="AE8" s="100">
        <v>0</v>
      </c>
      <c r="AF8" s="100">
        <v>0</v>
      </c>
    </row>
    <row r="9" spans="1:32">
      <c r="A9" s="98">
        <f t="shared" si="0"/>
        <v>16.385706254391916</v>
      </c>
      <c r="B9" s="47">
        <v>2457435.7289999998</v>
      </c>
      <c r="C9" s="47">
        <v>7435.7289999998202</v>
      </c>
      <c r="D9" s="98">
        <f t="shared" si="1"/>
        <v>0.27070625439191787</v>
      </c>
      <c r="E9" s="47">
        <v>38.758097142237403</v>
      </c>
      <c r="F9" s="47">
        <v>12.6385204643948</v>
      </c>
      <c r="G9" s="47">
        <v>0</v>
      </c>
      <c r="H9" s="47">
        <v>-1.5853526245287599</v>
      </c>
      <c r="I9" s="47">
        <v>19.151118022970099</v>
      </c>
      <c r="J9" s="47">
        <v>10.9357871730592</v>
      </c>
      <c r="K9" s="47">
        <v>20.5449044732526</v>
      </c>
      <c r="L9" s="47">
        <v>9.1022127002049107</v>
      </c>
      <c r="M9" s="47">
        <v>11.4133479511717</v>
      </c>
      <c r="N9" s="47">
        <v>15.910383584213299</v>
      </c>
      <c r="O9" s="47">
        <v>11.5608683393014</v>
      </c>
      <c r="P9" s="47">
        <v>0</v>
      </c>
      <c r="Q9" s="47">
        <v>0</v>
      </c>
      <c r="R9" s="47">
        <v>0</v>
      </c>
      <c r="S9" s="47">
        <v>0</v>
      </c>
      <c r="T9" s="47">
        <v>0</v>
      </c>
      <c r="U9" s="47">
        <v>0</v>
      </c>
      <c r="V9" s="47">
        <v>0</v>
      </c>
      <c r="W9" s="47">
        <v>0</v>
      </c>
      <c r="X9" s="47">
        <v>0</v>
      </c>
      <c r="Y9" s="47">
        <v>0</v>
      </c>
      <c r="Z9" s="47">
        <v>0</v>
      </c>
      <c r="AA9" s="100">
        <v>0</v>
      </c>
      <c r="AB9" s="100">
        <v>0</v>
      </c>
      <c r="AC9" s="100">
        <v>0</v>
      </c>
      <c r="AD9" s="100">
        <v>12.8911824140203</v>
      </c>
      <c r="AE9" s="100">
        <v>0</v>
      </c>
      <c r="AF9" s="100">
        <v>31.582056500186301</v>
      </c>
    </row>
    <row r="10" spans="1:32">
      <c r="A10" s="98">
        <f t="shared" si="0"/>
        <v>16.455795736706232</v>
      </c>
      <c r="B10" s="47">
        <v>2457495.5713999998</v>
      </c>
      <c r="C10" s="47">
        <v>7495.5713999997797</v>
      </c>
      <c r="D10" s="98">
        <f t="shared" si="1"/>
        <v>0.34079573670623375</v>
      </c>
      <c r="E10" s="47">
        <v>34.209989058610397</v>
      </c>
      <c r="F10" s="47">
        <v>14.2640662891734</v>
      </c>
      <c r="G10" s="47">
        <v>0</v>
      </c>
      <c r="H10" s="47">
        <v>4.0695525573209803</v>
      </c>
      <c r="I10" s="47">
        <v>20.4070679225985</v>
      </c>
      <c r="J10" s="47">
        <v>9.9679106433217495</v>
      </c>
      <c r="K10" s="47">
        <v>21.2312788916967</v>
      </c>
      <c r="L10" s="47">
        <v>10.779526942478499</v>
      </c>
      <c r="M10" s="47">
        <v>12.7940953089799</v>
      </c>
      <c r="N10" s="47">
        <v>15.361122088147701</v>
      </c>
      <c r="O10" s="47">
        <v>16.900577585681699</v>
      </c>
      <c r="P10" s="47">
        <v>0</v>
      </c>
      <c r="Q10" s="47">
        <v>0</v>
      </c>
      <c r="R10" s="47">
        <v>0</v>
      </c>
      <c r="S10" s="47">
        <v>0</v>
      </c>
      <c r="T10" s="47">
        <v>0</v>
      </c>
      <c r="U10" s="47">
        <v>0</v>
      </c>
      <c r="V10" s="47">
        <v>0</v>
      </c>
      <c r="W10" s="47">
        <v>0</v>
      </c>
      <c r="X10" s="47">
        <v>0</v>
      </c>
      <c r="Y10" s="47">
        <v>0</v>
      </c>
      <c r="Z10" s="47">
        <v>0</v>
      </c>
      <c r="AA10" s="100">
        <v>0</v>
      </c>
      <c r="AB10" s="100">
        <v>0</v>
      </c>
      <c r="AC10" s="100">
        <v>0</v>
      </c>
      <c r="AD10" s="100">
        <v>15.110522390884199</v>
      </c>
      <c r="AE10" s="100">
        <v>13.423541953558001</v>
      </c>
      <c r="AF10" s="100">
        <v>33.8044972580741</v>
      </c>
    </row>
    <row r="11" spans="1:32">
      <c r="A11" s="98">
        <f t="shared" si="0"/>
        <v>16.472154720074862</v>
      </c>
      <c r="B11" s="47">
        <v>2457509.5386999999</v>
      </c>
      <c r="C11" s="47">
        <v>7509.53869999992</v>
      </c>
      <c r="D11" s="98">
        <f t="shared" si="1"/>
        <v>0.35715472007486326</v>
      </c>
      <c r="E11" s="47">
        <v>31.0077704987571</v>
      </c>
      <c r="F11" s="47">
        <v>15.093684588898901</v>
      </c>
      <c r="G11" s="47">
        <v>0</v>
      </c>
      <c r="H11" s="47">
        <v>5.7926672338114997</v>
      </c>
      <c r="I11" s="47">
        <v>20.937983540917401</v>
      </c>
      <c r="J11" s="47">
        <v>10.282111747669299</v>
      </c>
      <c r="K11" s="47">
        <v>21.3303459673504</v>
      </c>
      <c r="L11" s="47">
        <v>9.5519999736211307</v>
      </c>
      <c r="M11" s="47">
        <v>11.6270660103123</v>
      </c>
      <c r="N11" s="47">
        <v>13.8420942802227</v>
      </c>
      <c r="O11" s="47">
        <v>18.275105716478802</v>
      </c>
      <c r="P11" s="47">
        <v>0</v>
      </c>
      <c r="Q11" s="47">
        <v>0</v>
      </c>
      <c r="R11" s="47">
        <v>0</v>
      </c>
      <c r="S11" s="47">
        <v>0</v>
      </c>
      <c r="T11" s="47">
        <v>0</v>
      </c>
      <c r="U11" s="47">
        <v>0</v>
      </c>
      <c r="V11" s="47">
        <v>0</v>
      </c>
      <c r="W11" s="47">
        <v>0</v>
      </c>
      <c r="X11" s="47">
        <v>0</v>
      </c>
      <c r="Y11" s="47">
        <v>0</v>
      </c>
      <c r="Z11" s="47">
        <v>0</v>
      </c>
      <c r="AA11" s="100">
        <v>0</v>
      </c>
      <c r="AB11" s="100">
        <v>0</v>
      </c>
      <c r="AC11" s="100">
        <v>0</v>
      </c>
      <c r="AD11" s="100">
        <v>14.5353504174001</v>
      </c>
      <c r="AE11" s="100">
        <v>14.278845113482401</v>
      </c>
      <c r="AF11" s="100">
        <v>35.741996386836803</v>
      </c>
    </row>
    <row r="12" spans="1:32">
      <c r="A12" s="98">
        <f t="shared" si="0"/>
        <v>16.517771726399761</v>
      </c>
      <c r="B12" s="47">
        <v>2457548.4865000001</v>
      </c>
      <c r="C12" s="47">
        <v>7548.48650000012</v>
      </c>
      <c r="D12" s="98">
        <f t="shared" si="1"/>
        <v>0.402771726399763</v>
      </c>
      <c r="E12" s="47">
        <v>20.000483847436598</v>
      </c>
      <c r="F12" s="47">
        <v>14.782770711199699</v>
      </c>
      <c r="G12" s="47">
        <v>0</v>
      </c>
      <c r="H12" s="47">
        <v>7.4735864296673098</v>
      </c>
      <c r="I12" s="47">
        <v>22.657705144186</v>
      </c>
      <c r="J12" s="47">
        <v>10.4669934348219</v>
      </c>
      <c r="K12" s="47">
        <v>21.2400634700215</v>
      </c>
      <c r="L12" s="47">
        <v>10.522045905527699</v>
      </c>
      <c r="M12" s="47">
        <v>12.681387330486301</v>
      </c>
      <c r="N12" s="47">
        <v>18.160795584589501</v>
      </c>
      <c r="O12" s="47">
        <v>16.887757115814701</v>
      </c>
      <c r="P12" s="47">
        <v>0</v>
      </c>
      <c r="Q12" s="47">
        <v>0</v>
      </c>
      <c r="R12" s="47">
        <v>0</v>
      </c>
      <c r="S12" s="47">
        <v>0</v>
      </c>
      <c r="T12" s="47">
        <v>0</v>
      </c>
      <c r="U12" s="47">
        <v>0</v>
      </c>
      <c r="V12" s="47">
        <v>0</v>
      </c>
      <c r="W12" s="47">
        <v>0</v>
      </c>
      <c r="X12" s="47">
        <v>0</v>
      </c>
      <c r="Y12" s="47">
        <v>0</v>
      </c>
      <c r="Z12" s="47">
        <v>0</v>
      </c>
      <c r="AA12" s="100">
        <v>0</v>
      </c>
      <c r="AB12" s="100">
        <v>0</v>
      </c>
      <c r="AC12" s="100">
        <v>0</v>
      </c>
      <c r="AD12" s="100">
        <v>14.3471600276337</v>
      </c>
      <c r="AE12" s="100">
        <v>16.681797953442601</v>
      </c>
      <c r="AF12" s="100">
        <v>34.342819335329999</v>
      </c>
    </row>
    <row r="13" spans="1:32">
      <c r="A13" s="98">
        <f t="shared" si="0"/>
        <v>16.554022019208148</v>
      </c>
      <c r="B13" s="47">
        <v>2457579.4369999999</v>
      </c>
      <c r="C13" s="47">
        <v>7579.4369999999199</v>
      </c>
      <c r="D13" s="98">
        <f t="shared" si="1"/>
        <v>0.43902201920814932</v>
      </c>
      <c r="E13" s="47">
        <v>15.481361192597999</v>
      </c>
      <c r="F13" s="47">
        <v>14.3482711718049</v>
      </c>
      <c r="G13" s="47">
        <v>0</v>
      </c>
      <c r="H13" s="47">
        <v>7.6738211196917803</v>
      </c>
      <c r="I13" s="47">
        <v>21.375864205779099</v>
      </c>
      <c r="J13" s="47">
        <v>9.2212541339656493</v>
      </c>
      <c r="K13" s="47">
        <v>20.8045659453737</v>
      </c>
      <c r="L13" s="47">
        <v>11.497109610831201</v>
      </c>
      <c r="M13" s="47">
        <v>12.7773200250495</v>
      </c>
      <c r="N13" s="47">
        <v>10.9321081965844</v>
      </c>
      <c r="O13" s="47">
        <v>18.292528506796302</v>
      </c>
      <c r="P13" s="47">
        <v>0</v>
      </c>
      <c r="Q13" s="47">
        <v>0</v>
      </c>
      <c r="R13" s="47">
        <v>0</v>
      </c>
      <c r="S13" s="47">
        <v>0</v>
      </c>
      <c r="T13" s="47">
        <v>0</v>
      </c>
      <c r="U13" s="47">
        <v>0</v>
      </c>
      <c r="V13" s="47">
        <v>0</v>
      </c>
      <c r="W13" s="47">
        <v>0</v>
      </c>
      <c r="X13" s="47">
        <v>0</v>
      </c>
      <c r="Y13" s="47">
        <v>0</v>
      </c>
      <c r="Z13" s="47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30.621741793834701</v>
      </c>
    </row>
    <row r="14" spans="1:32">
      <c r="A14" s="98">
        <f t="shared" si="0"/>
        <v>16.569266807215051</v>
      </c>
      <c r="B14" s="47">
        <v>2457592.4530000002</v>
      </c>
      <c r="C14" s="47">
        <v>7592.4530000002096</v>
      </c>
      <c r="D14" s="98">
        <f t="shared" si="1"/>
        <v>0.45426680721505264</v>
      </c>
      <c r="E14" s="47">
        <v>14.4885736138413</v>
      </c>
      <c r="F14" s="47">
        <v>13.2901091578043</v>
      </c>
      <c r="G14" s="47">
        <v>0</v>
      </c>
      <c r="H14" s="47">
        <v>7.6489306939505797</v>
      </c>
      <c r="I14" s="47">
        <v>20.025754540020099</v>
      </c>
      <c r="J14" s="47">
        <v>9.5885514154832006</v>
      </c>
      <c r="K14" s="47">
        <v>20.710231102982</v>
      </c>
      <c r="L14" s="47">
        <v>9.3823230193984006</v>
      </c>
      <c r="M14" s="47">
        <v>12.1572305400371</v>
      </c>
      <c r="N14" s="47">
        <v>13.923842604563299</v>
      </c>
      <c r="O14" s="47">
        <v>15.724155190670499</v>
      </c>
      <c r="P14" s="47">
        <v>0</v>
      </c>
      <c r="Q14" s="47">
        <v>0</v>
      </c>
      <c r="R14" s="47">
        <v>0</v>
      </c>
      <c r="S14" s="47">
        <v>0</v>
      </c>
      <c r="T14" s="47">
        <v>0</v>
      </c>
      <c r="U14" s="47">
        <v>0</v>
      </c>
      <c r="V14" s="47">
        <v>0</v>
      </c>
      <c r="W14" s="47">
        <v>0</v>
      </c>
      <c r="X14" s="47">
        <v>0</v>
      </c>
      <c r="Y14" s="47">
        <v>0</v>
      </c>
      <c r="Z14" s="47">
        <v>0</v>
      </c>
      <c r="AA14" s="100">
        <v>0</v>
      </c>
      <c r="AB14" s="100">
        <v>0</v>
      </c>
      <c r="AC14" s="100">
        <v>0</v>
      </c>
      <c r="AD14" s="100">
        <v>13.8346768864048</v>
      </c>
      <c r="AE14" s="100">
        <v>13.6714646825969</v>
      </c>
      <c r="AF14" s="100">
        <v>32.5906999274765</v>
      </c>
    </row>
    <row r="15" spans="1:32">
      <c r="A15" s="98">
        <f t="shared" si="0"/>
        <v>16.585712344811515</v>
      </c>
      <c r="B15" s="47">
        <v>2457606.4942000001</v>
      </c>
      <c r="C15" s="47">
        <v>7606.4942000000701</v>
      </c>
      <c r="D15" s="98">
        <f t="shared" si="1"/>
        <v>0.47071234481151691</v>
      </c>
      <c r="E15" s="47">
        <v>16.694711872086302</v>
      </c>
      <c r="F15" s="47">
        <v>14.136098915077</v>
      </c>
      <c r="G15" s="47">
        <v>0</v>
      </c>
      <c r="H15" s="47">
        <v>9.0834909329270399</v>
      </c>
      <c r="I15" s="47">
        <v>21.559291164419601</v>
      </c>
      <c r="J15" s="47">
        <v>11.6777841514151</v>
      </c>
      <c r="K15" s="47">
        <v>21.0727801659338</v>
      </c>
      <c r="L15" s="47">
        <v>11.4522316292959</v>
      </c>
      <c r="M15" s="47">
        <v>13.894135371590901</v>
      </c>
      <c r="N15" s="47">
        <v>17.843180883585401</v>
      </c>
      <c r="O15" s="47">
        <v>17.431634200875401</v>
      </c>
      <c r="P15" s="47">
        <v>0</v>
      </c>
      <c r="Q15" s="47">
        <v>0</v>
      </c>
      <c r="R15" s="47">
        <v>0</v>
      </c>
      <c r="S15" s="47">
        <v>0</v>
      </c>
      <c r="T15" s="47">
        <v>0</v>
      </c>
      <c r="U15" s="47">
        <v>0</v>
      </c>
      <c r="V15" s="47">
        <v>0</v>
      </c>
      <c r="W15" s="47">
        <v>0</v>
      </c>
      <c r="X15" s="47">
        <v>0</v>
      </c>
      <c r="Y15" s="47">
        <v>0</v>
      </c>
      <c r="Z15" s="47">
        <v>0</v>
      </c>
      <c r="AA15" s="100">
        <v>0</v>
      </c>
      <c r="AB15" s="100">
        <v>0</v>
      </c>
      <c r="AC15" s="100">
        <v>0</v>
      </c>
      <c r="AD15" s="100">
        <v>12.8670658634306</v>
      </c>
      <c r="AE15" s="100">
        <v>0</v>
      </c>
      <c r="AF15" s="100">
        <v>33.0492187686256</v>
      </c>
    </row>
    <row r="16" spans="1:32">
      <c r="A16" s="98">
        <f t="shared" si="0"/>
        <v>16.605581986413643</v>
      </c>
      <c r="B16" s="47">
        <v>2457623.4589</v>
      </c>
      <c r="C16" s="47">
        <v>7623.4588999999696</v>
      </c>
      <c r="D16" s="98">
        <f t="shared" si="1"/>
        <v>0.4905819864136447</v>
      </c>
      <c r="E16" s="47">
        <v>15.399333478048201</v>
      </c>
      <c r="F16" s="47">
        <v>13.7478426830474</v>
      </c>
      <c r="G16" s="47">
        <v>0</v>
      </c>
      <c r="H16" s="47">
        <v>9.1810438311833291</v>
      </c>
      <c r="I16" s="47">
        <v>20.6755322028161</v>
      </c>
      <c r="J16" s="47">
        <v>10.621113500060099</v>
      </c>
      <c r="K16" s="47">
        <v>21.299244187125002</v>
      </c>
      <c r="L16" s="47">
        <v>10.722391059613001</v>
      </c>
      <c r="M16" s="47">
        <v>11.679947470978499</v>
      </c>
      <c r="N16" s="47">
        <v>14.9147081119765</v>
      </c>
      <c r="O16" s="47">
        <v>17.017001656532798</v>
      </c>
      <c r="P16" s="47">
        <v>0</v>
      </c>
      <c r="Q16" s="47">
        <v>0</v>
      </c>
      <c r="R16" s="47">
        <v>0</v>
      </c>
      <c r="S16" s="47">
        <v>0</v>
      </c>
      <c r="T16" s="47">
        <v>0</v>
      </c>
      <c r="U16" s="47">
        <v>0</v>
      </c>
      <c r="V16" s="47">
        <v>0</v>
      </c>
      <c r="W16" s="47">
        <v>0</v>
      </c>
      <c r="X16" s="47">
        <v>0</v>
      </c>
      <c r="Y16" s="47">
        <v>0</v>
      </c>
      <c r="Z16" s="47">
        <v>0</v>
      </c>
      <c r="AA16" s="100">
        <v>0</v>
      </c>
      <c r="AB16" s="100">
        <v>0</v>
      </c>
      <c r="AC16" s="100">
        <v>0</v>
      </c>
      <c r="AD16" s="100">
        <v>14.0147794993063</v>
      </c>
      <c r="AE16" s="100">
        <v>15.368027552505399</v>
      </c>
      <c r="AF16" s="100">
        <v>33.383613530152203</v>
      </c>
    </row>
    <row r="17" spans="1:32">
      <c r="A17" s="98">
        <f t="shared" si="0"/>
        <v>16.624272312016799</v>
      </c>
      <c r="B17" s="47">
        <v>2457639.4166999999</v>
      </c>
      <c r="C17" s="47">
        <v>7639.4166999999397</v>
      </c>
      <c r="D17" s="98">
        <f t="shared" si="1"/>
        <v>0.50927231201680101</v>
      </c>
      <c r="E17" s="47">
        <v>18.478972058917499</v>
      </c>
      <c r="F17" s="47">
        <v>17.604179700230201</v>
      </c>
      <c r="G17" s="47">
        <v>0</v>
      </c>
      <c r="H17" s="47">
        <v>10.2662320153763</v>
      </c>
      <c r="I17" s="47">
        <v>21.737778067014801</v>
      </c>
      <c r="J17" s="47">
        <v>10.2668577433005</v>
      </c>
      <c r="K17" s="47">
        <v>21.2174868905634</v>
      </c>
      <c r="L17" s="47">
        <v>8.7390208918014594</v>
      </c>
      <c r="M17" s="47">
        <v>13.560249938893399</v>
      </c>
      <c r="N17" s="47">
        <v>14.995779591511999</v>
      </c>
      <c r="O17" s="47">
        <v>19.330836111525699</v>
      </c>
      <c r="P17" s="47">
        <v>0</v>
      </c>
      <c r="Q17" s="47">
        <v>0</v>
      </c>
      <c r="R17" s="47">
        <v>0</v>
      </c>
      <c r="S17" s="47">
        <v>0</v>
      </c>
      <c r="T17" s="47">
        <v>0</v>
      </c>
      <c r="U17" s="47">
        <v>0</v>
      </c>
      <c r="V17" s="47">
        <v>0</v>
      </c>
      <c r="W17" s="47">
        <v>0</v>
      </c>
      <c r="X17" s="47">
        <v>0</v>
      </c>
      <c r="Y17" s="47">
        <v>0</v>
      </c>
      <c r="Z17" s="47">
        <v>0</v>
      </c>
      <c r="AA17" s="100">
        <v>0</v>
      </c>
      <c r="AB17" s="100">
        <v>0</v>
      </c>
      <c r="AC17" s="100">
        <v>0</v>
      </c>
      <c r="AD17" s="100">
        <v>15.534554869178301</v>
      </c>
      <c r="AE17" s="100">
        <v>13.8901045946902</v>
      </c>
      <c r="AF17" s="100">
        <v>36.061852734276997</v>
      </c>
    </row>
    <row r="18" spans="1:32">
      <c r="A18" s="98">
        <f t="shared" si="0"/>
        <v>16.645299484657009</v>
      </c>
      <c r="B18" s="47">
        <v>2457657.3697000002</v>
      </c>
      <c r="C18" s="47">
        <v>7657.3697000001603</v>
      </c>
      <c r="D18" s="98">
        <f t="shared" si="1"/>
        <v>0.53029948465701082</v>
      </c>
      <c r="E18" s="47">
        <v>20.2112060250358</v>
      </c>
      <c r="F18" s="47">
        <v>17.933194731745601</v>
      </c>
      <c r="G18" s="47">
        <v>0</v>
      </c>
      <c r="H18" s="47">
        <v>12.470892491508801</v>
      </c>
      <c r="I18" s="47">
        <v>22.5606563865087</v>
      </c>
      <c r="J18" s="47">
        <v>15.1081968017245</v>
      </c>
      <c r="K18" s="47">
        <v>26.020159968195099</v>
      </c>
      <c r="L18" s="47">
        <v>13.9321900736033</v>
      </c>
      <c r="M18" s="47">
        <v>15.234289547600101</v>
      </c>
      <c r="N18" s="47">
        <v>18.7954515463055</v>
      </c>
      <c r="O18" s="47">
        <v>20.610985670646599</v>
      </c>
      <c r="P18" s="47">
        <v>0</v>
      </c>
      <c r="Q18" s="47">
        <v>0</v>
      </c>
      <c r="R18" s="47">
        <v>0</v>
      </c>
      <c r="S18" s="47">
        <v>0</v>
      </c>
      <c r="T18" s="47">
        <v>0</v>
      </c>
      <c r="U18" s="47">
        <v>0</v>
      </c>
      <c r="V18" s="47">
        <v>0</v>
      </c>
      <c r="W18" s="47">
        <v>0</v>
      </c>
      <c r="X18" s="47">
        <v>0</v>
      </c>
      <c r="Y18" s="47">
        <v>0</v>
      </c>
      <c r="Z18" s="47">
        <v>0</v>
      </c>
      <c r="AA18" s="100">
        <v>0</v>
      </c>
      <c r="AB18" s="100">
        <v>0</v>
      </c>
      <c r="AC18" s="100">
        <v>0</v>
      </c>
      <c r="AD18" s="100">
        <v>16.329609145306701</v>
      </c>
      <c r="AE18" s="100">
        <v>16.7330196310483</v>
      </c>
      <c r="AF18" s="100">
        <v>37.393242448890199</v>
      </c>
    </row>
    <row r="19" spans="1:32">
      <c r="A19" s="98">
        <f t="shared" si="0"/>
        <v>16.653452565003644</v>
      </c>
      <c r="B19" s="47">
        <v>2457664.3308000001</v>
      </c>
      <c r="C19" s="47">
        <v>7664.3308000001098</v>
      </c>
      <c r="D19" s="98">
        <f t="shared" si="1"/>
        <v>0.53845256500364513</v>
      </c>
      <c r="E19" s="47">
        <v>20.8406776771048</v>
      </c>
      <c r="F19" s="47">
        <v>19.2482307765959</v>
      </c>
      <c r="G19" s="47">
        <v>0</v>
      </c>
      <c r="H19" s="47">
        <v>15.076246272055601</v>
      </c>
      <c r="I19" s="47">
        <v>25.253908609528899</v>
      </c>
      <c r="J19" s="47">
        <v>16.701901125329201</v>
      </c>
      <c r="K19" s="47">
        <v>27.397617325114702</v>
      </c>
      <c r="L19" s="47">
        <v>16.474629462576701</v>
      </c>
      <c r="M19" s="47">
        <v>18.3210841117446</v>
      </c>
      <c r="N19" s="47">
        <v>19.799928942280498</v>
      </c>
      <c r="O19" s="47">
        <v>22.516082059329001</v>
      </c>
      <c r="P19" s="47">
        <v>0</v>
      </c>
      <c r="Q19" s="47">
        <v>0</v>
      </c>
      <c r="R19" s="47">
        <v>0</v>
      </c>
      <c r="S19" s="47">
        <v>0</v>
      </c>
      <c r="T19" s="47">
        <v>0</v>
      </c>
      <c r="U19" s="47">
        <v>0</v>
      </c>
      <c r="V19" s="47">
        <v>0</v>
      </c>
      <c r="W19" s="47">
        <v>0</v>
      </c>
      <c r="X19" s="47">
        <v>0</v>
      </c>
      <c r="Y19" s="47">
        <v>0</v>
      </c>
      <c r="Z19" s="47">
        <v>0</v>
      </c>
      <c r="AA19" s="100">
        <v>0</v>
      </c>
      <c r="AB19" s="100">
        <v>0</v>
      </c>
      <c r="AC19" s="100">
        <v>0</v>
      </c>
      <c r="AD19" s="100">
        <v>18.053683153979101</v>
      </c>
      <c r="AE19" s="100">
        <v>18.898524095769599</v>
      </c>
      <c r="AF19" s="100">
        <v>39.631262151707801</v>
      </c>
    </row>
    <row r="20" spans="1:32">
      <c r="A20" s="98">
        <f t="shared" si="0"/>
        <v>16.685004567814698</v>
      </c>
      <c r="B20" s="47">
        <v>2457691.2699000002</v>
      </c>
      <c r="C20" s="47">
        <v>7691.2699000001903</v>
      </c>
      <c r="D20" s="98">
        <f t="shared" si="1"/>
        <v>0.57000456781469921</v>
      </c>
      <c r="E20" s="47">
        <v>20.443463079342099</v>
      </c>
      <c r="F20" s="47">
        <v>19.242837168926901</v>
      </c>
      <c r="G20" s="47">
        <v>0</v>
      </c>
      <c r="H20" s="47">
        <v>16.570190605442999</v>
      </c>
      <c r="I20" s="47">
        <v>25.803434405334698</v>
      </c>
      <c r="J20" s="47">
        <v>16.1580047097457</v>
      </c>
      <c r="K20" s="47">
        <v>32.869206852422003</v>
      </c>
      <c r="L20" s="47">
        <v>15.6123329276265</v>
      </c>
      <c r="M20" s="47">
        <v>16.718819701616301</v>
      </c>
      <c r="N20" s="47">
        <v>20.450177654182198</v>
      </c>
      <c r="O20" s="47">
        <v>20.5512733964155</v>
      </c>
      <c r="P20" s="47">
        <v>0</v>
      </c>
      <c r="Q20" s="47">
        <v>0</v>
      </c>
      <c r="R20" s="47">
        <v>0</v>
      </c>
      <c r="S20" s="47">
        <v>0</v>
      </c>
      <c r="T20" s="47">
        <v>0</v>
      </c>
      <c r="U20" s="47">
        <v>0</v>
      </c>
      <c r="V20" s="47">
        <v>0</v>
      </c>
      <c r="W20" s="47">
        <v>0</v>
      </c>
      <c r="X20" s="47">
        <v>0</v>
      </c>
      <c r="Y20" s="47">
        <v>0</v>
      </c>
      <c r="Z20" s="47">
        <v>0</v>
      </c>
      <c r="AA20" s="100">
        <v>0</v>
      </c>
      <c r="AB20" s="100">
        <v>0</v>
      </c>
      <c r="AC20" s="100">
        <v>0</v>
      </c>
      <c r="AD20" s="100">
        <v>17.372874661657399</v>
      </c>
      <c r="AE20" s="100">
        <v>15.9122009682127</v>
      </c>
      <c r="AF20" s="100">
        <v>39.817831698500001</v>
      </c>
    </row>
    <row r="21" spans="1:32">
      <c r="A21" s="98">
        <f t="shared" si="0"/>
        <v>16.722511829468232</v>
      </c>
      <c r="B21" s="47">
        <v>2457723.2936</v>
      </c>
      <c r="C21" s="47">
        <v>7723.29359999998</v>
      </c>
      <c r="D21" s="98">
        <f t="shared" si="1"/>
        <v>0.60751182946823334</v>
      </c>
      <c r="E21" s="47">
        <v>24.449851781524298</v>
      </c>
      <c r="F21" s="47">
        <v>24.5363395664824</v>
      </c>
      <c r="G21" s="47">
        <v>0</v>
      </c>
      <c r="H21" s="47">
        <v>18.228577452702002</v>
      </c>
      <c r="I21" s="47">
        <v>27.625895581370699</v>
      </c>
      <c r="J21" s="47">
        <v>19.7689197349377</v>
      </c>
      <c r="K21" s="47">
        <v>26.4516022342338</v>
      </c>
      <c r="L21" s="47">
        <v>14.9699854987109</v>
      </c>
      <c r="M21" s="47">
        <v>20.461509326035198</v>
      </c>
      <c r="N21" s="47">
        <v>23.346886470965401</v>
      </c>
      <c r="O21" s="47">
        <v>24.283938603423199</v>
      </c>
      <c r="P21" s="47">
        <v>0</v>
      </c>
      <c r="Q21" s="47">
        <v>0</v>
      </c>
      <c r="R21" s="47">
        <v>0</v>
      </c>
      <c r="S21" s="47">
        <v>0</v>
      </c>
      <c r="T21" s="47">
        <v>0</v>
      </c>
      <c r="U21" s="47">
        <v>0</v>
      </c>
      <c r="V21" s="47">
        <v>0</v>
      </c>
      <c r="W21" s="47">
        <v>0</v>
      </c>
      <c r="X21" s="47">
        <v>0</v>
      </c>
      <c r="Y21" s="47">
        <v>0</v>
      </c>
      <c r="Z21" s="47">
        <v>0</v>
      </c>
      <c r="AA21" s="100">
        <v>0</v>
      </c>
      <c r="AB21" s="100">
        <v>0</v>
      </c>
      <c r="AC21" s="100">
        <v>0</v>
      </c>
      <c r="AD21" s="100">
        <v>18.751060697972001</v>
      </c>
      <c r="AE21" s="100">
        <v>19.387098295388501</v>
      </c>
      <c r="AF21" s="100">
        <v>39.213795827416703</v>
      </c>
    </row>
    <row r="22" spans="1:32">
      <c r="A22" s="98">
        <f t="shared" si="0"/>
        <v>16.856452096509848</v>
      </c>
      <c r="B22" s="47">
        <v>2457837.6518000001</v>
      </c>
      <c r="C22" s="47">
        <v>7837.6518000001097</v>
      </c>
      <c r="D22" s="98">
        <f t="shared" si="1"/>
        <v>0.74145209650984967</v>
      </c>
      <c r="E22" s="47">
        <v>45.847414841039601</v>
      </c>
      <c r="F22" s="47">
        <v>34.421685663825301</v>
      </c>
      <c r="G22" s="47">
        <v>0</v>
      </c>
      <c r="H22" s="47">
        <v>32.019079456033502</v>
      </c>
      <c r="I22" s="47">
        <v>35.7876080689893</v>
      </c>
      <c r="J22" s="47">
        <v>30.217703085674501</v>
      </c>
      <c r="K22" s="47">
        <v>39.154359998394199</v>
      </c>
      <c r="L22" s="47">
        <v>29.0645422369358</v>
      </c>
      <c r="M22" s="47">
        <v>28.072899205363299</v>
      </c>
      <c r="N22" s="47">
        <v>34.304123078438103</v>
      </c>
      <c r="O22" s="47">
        <v>32.562611488577602</v>
      </c>
      <c r="P22" s="47">
        <v>0</v>
      </c>
      <c r="Q22" s="47">
        <v>0</v>
      </c>
      <c r="R22" s="47">
        <v>0</v>
      </c>
      <c r="S22" s="47">
        <v>0</v>
      </c>
      <c r="T22" s="47">
        <v>0</v>
      </c>
      <c r="U22" s="47">
        <v>0</v>
      </c>
      <c r="V22" s="47">
        <v>0</v>
      </c>
      <c r="W22" s="47">
        <v>0</v>
      </c>
      <c r="X22" s="47">
        <v>0</v>
      </c>
      <c r="Y22" s="47">
        <v>0</v>
      </c>
      <c r="Z22" s="47">
        <v>0</v>
      </c>
      <c r="AA22" s="100">
        <v>0</v>
      </c>
      <c r="AB22" s="100">
        <v>0</v>
      </c>
      <c r="AC22" s="100">
        <v>0</v>
      </c>
      <c r="AD22" s="100">
        <v>27.112410666045101</v>
      </c>
      <c r="AE22" s="100">
        <v>0</v>
      </c>
      <c r="AF22" s="100">
        <v>49.639955999323703</v>
      </c>
    </row>
    <row r="23" spans="1:32">
      <c r="A23" s="98">
        <f t="shared" si="0"/>
        <v>16.890318692902436</v>
      </c>
      <c r="B23" s="47">
        <v>2457866.5671000001</v>
      </c>
      <c r="C23" s="47">
        <v>7866.5671000001003</v>
      </c>
      <c r="D23" s="98">
        <f t="shared" si="1"/>
        <v>0.77531869290243804</v>
      </c>
      <c r="E23" s="47">
        <v>47.3292340916515</v>
      </c>
      <c r="F23" s="47">
        <v>33.465390439562</v>
      </c>
      <c r="G23" s="47">
        <v>0</v>
      </c>
      <c r="H23" s="47">
        <v>31.382979944332298</v>
      </c>
      <c r="I23" s="47">
        <v>36.909247081329902</v>
      </c>
      <c r="J23" s="47">
        <v>26.276732567839598</v>
      </c>
      <c r="K23" s="47">
        <v>37.840205024043499</v>
      </c>
      <c r="L23" s="47">
        <v>29.786839384317801</v>
      </c>
      <c r="M23" s="47">
        <v>25.929242329443799</v>
      </c>
      <c r="N23" s="47">
        <v>33.4506989893382</v>
      </c>
      <c r="O23" s="47"/>
      <c r="P23" s="47">
        <v>0</v>
      </c>
      <c r="Q23" s="47">
        <v>0</v>
      </c>
      <c r="R23" s="47">
        <v>0</v>
      </c>
      <c r="S23" s="47">
        <v>0</v>
      </c>
      <c r="T23" s="47">
        <v>0</v>
      </c>
      <c r="U23" s="47">
        <v>0</v>
      </c>
      <c r="V23" s="47">
        <v>0</v>
      </c>
      <c r="W23" s="47">
        <v>0</v>
      </c>
      <c r="X23" s="47">
        <v>0</v>
      </c>
      <c r="Y23" s="47">
        <v>0</v>
      </c>
      <c r="Z23" s="47">
        <v>0</v>
      </c>
      <c r="AA23" s="100">
        <v>0</v>
      </c>
      <c r="AB23" s="100">
        <v>0</v>
      </c>
      <c r="AC23" s="100">
        <v>0</v>
      </c>
      <c r="AD23" s="100">
        <v>0</v>
      </c>
      <c r="AE23" s="100">
        <v>0</v>
      </c>
      <c r="AF23" s="100">
        <v>0</v>
      </c>
    </row>
    <row r="24" spans="1:32">
      <c r="A24" s="98">
        <f t="shared" si="0"/>
        <v>16.930055282267595</v>
      </c>
      <c r="B24" s="100">
        <v>2457900.4942000001</v>
      </c>
      <c r="C24" s="100">
        <v>7900.4942000000701</v>
      </c>
      <c r="D24" s="98">
        <f t="shared" si="1"/>
        <v>0.81505528226759694</v>
      </c>
      <c r="E24" s="100">
        <v>47.940517017850802</v>
      </c>
      <c r="F24" s="100">
        <v>32.004797796070697</v>
      </c>
      <c r="G24" s="100">
        <v>0</v>
      </c>
      <c r="H24" s="100">
        <v>31.701775333396899</v>
      </c>
      <c r="I24" s="100">
        <v>39.720375792216302</v>
      </c>
      <c r="J24" s="100">
        <v>25.904672222328301</v>
      </c>
      <c r="K24" s="100">
        <v>39.056990570091799</v>
      </c>
      <c r="L24" s="100">
        <v>23.7292788358927</v>
      </c>
      <c r="M24" s="100">
        <v>24.739149673499998</v>
      </c>
      <c r="P24" s="100">
        <v>0</v>
      </c>
      <c r="Q24" s="100">
        <v>0</v>
      </c>
      <c r="R24" s="100">
        <v>0</v>
      </c>
      <c r="S24" s="100">
        <v>0</v>
      </c>
      <c r="T24" s="100">
        <v>0</v>
      </c>
      <c r="U24" s="100">
        <v>0</v>
      </c>
      <c r="V24" s="100">
        <v>0</v>
      </c>
      <c r="W24" s="100">
        <v>0</v>
      </c>
      <c r="X24" s="100">
        <v>0</v>
      </c>
      <c r="Y24" s="100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>
        <v>0</v>
      </c>
    </row>
    <row r="25" spans="1:32">
      <c r="A25" s="98">
        <f t="shared" si="0"/>
        <v>16.947702389318547</v>
      </c>
      <c r="B25" s="100">
        <v>2457915.5613000002</v>
      </c>
      <c r="C25" s="100">
        <v>7915.5613000001804</v>
      </c>
      <c r="D25" s="98">
        <f t="shared" si="1"/>
        <v>0.83270238931854834</v>
      </c>
      <c r="E25" s="100">
        <v>45.697262257786498</v>
      </c>
      <c r="F25" s="100">
        <v>31.186183267620301</v>
      </c>
      <c r="G25" s="100">
        <v>0</v>
      </c>
      <c r="H25" s="100">
        <v>32.012596213105901</v>
      </c>
      <c r="I25" s="100">
        <v>42.074297345743403</v>
      </c>
      <c r="J25" s="100">
        <v>26.950180056462798</v>
      </c>
      <c r="K25" s="100">
        <v>40.674889245173397</v>
      </c>
      <c r="L25" s="100">
        <v>25.2074259393119</v>
      </c>
      <c r="M25" s="100">
        <v>23.386744812204601</v>
      </c>
      <c r="O25" s="100">
        <v>26.577249166769501</v>
      </c>
      <c r="P25" s="100">
        <v>0</v>
      </c>
      <c r="Q25" s="100">
        <v>0</v>
      </c>
      <c r="R25" s="100">
        <v>0</v>
      </c>
      <c r="S25" s="100">
        <v>0</v>
      </c>
      <c r="T25" s="100">
        <v>0</v>
      </c>
      <c r="U25" s="100">
        <v>0</v>
      </c>
      <c r="V25" s="100">
        <v>0</v>
      </c>
      <c r="W25" s="100">
        <v>0</v>
      </c>
      <c r="X25" s="100">
        <v>0</v>
      </c>
      <c r="Y25" s="100">
        <v>0</v>
      </c>
      <c r="Z25" s="100">
        <v>0</v>
      </c>
      <c r="AA25" s="100">
        <v>0</v>
      </c>
      <c r="AB25" s="100">
        <v>0</v>
      </c>
      <c r="AC25" s="100">
        <v>0</v>
      </c>
      <c r="AD25" s="100">
        <v>0</v>
      </c>
      <c r="AE25" s="100">
        <v>0</v>
      </c>
      <c r="AF25" s="100">
        <v>0</v>
      </c>
    </row>
    <row r="26" spans="1:32">
      <c r="A26" s="98">
        <f t="shared" si="0"/>
        <v>16.993519442492236</v>
      </c>
      <c r="B26" s="100">
        <v>2457954.6798999999</v>
      </c>
      <c r="C26" s="100">
        <v>7954.67989999987</v>
      </c>
      <c r="D26" s="98">
        <f t="shared" si="1"/>
        <v>0.87851944249223735</v>
      </c>
      <c r="E26" s="100">
        <v>52.562647209345499</v>
      </c>
      <c r="F26" s="100">
        <v>34.700048653545601</v>
      </c>
      <c r="G26" s="100">
        <v>0</v>
      </c>
      <c r="H26" s="100">
        <v>28.3122181418621</v>
      </c>
      <c r="I26" s="100">
        <v>38.144080594506804</v>
      </c>
      <c r="J26" s="100">
        <v>23.106390973059799</v>
      </c>
      <c r="K26" s="100">
        <v>32.407687078663997</v>
      </c>
      <c r="L26" s="100">
        <v>24.957125180436101</v>
      </c>
      <c r="M26" s="100">
        <v>24.009377188842301</v>
      </c>
      <c r="N26" s="100">
        <v>27.655824780720899</v>
      </c>
      <c r="O26" s="100">
        <v>30.567163158315701</v>
      </c>
      <c r="P26" s="100">
        <v>0</v>
      </c>
      <c r="Q26" s="100">
        <v>0</v>
      </c>
      <c r="R26" s="100">
        <v>0</v>
      </c>
      <c r="S26" s="100">
        <v>0</v>
      </c>
      <c r="T26" s="100">
        <v>0</v>
      </c>
      <c r="U26" s="100">
        <v>0</v>
      </c>
      <c r="V26" s="100">
        <v>0</v>
      </c>
      <c r="W26" s="100">
        <v>0</v>
      </c>
      <c r="X26" s="100">
        <v>0</v>
      </c>
      <c r="Y26" s="100">
        <v>0</v>
      </c>
      <c r="Z26" s="100">
        <v>0</v>
      </c>
      <c r="AA26" s="100">
        <v>0</v>
      </c>
      <c r="AB26" s="100">
        <v>0</v>
      </c>
      <c r="AC26" s="100">
        <v>0</v>
      </c>
      <c r="AD26" s="100">
        <v>0</v>
      </c>
      <c r="AE26" s="100">
        <v>0</v>
      </c>
      <c r="AF26" s="100">
        <v>0</v>
      </c>
    </row>
    <row r="27" spans="1:32">
      <c r="A27" s="98">
        <f t="shared" si="0"/>
        <v>17.013139376903393</v>
      </c>
      <c r="B27" s="100">
        <v>2457971.4314000001</v>
      </c>
      <c r="C27" s="100">
        <v>7971.4314000001204</v>
      </c>
      <c r="D27" s="98">
        <f t="shared" si="1"/>
        <v>0.89813937690339429</v>
      </c>
      <c r="E27" s="100">
        <v>56.543420385120498</v>
      </c>
      <c r="F27" s="100">
        <v>43.6996584680141</v>
      </c>
      <c r="G27" s="100">
        <v>0</v>
      </c>
      <c r="H27" s="100">
        <v>26.501816781645399</v>
      </c>
      <c r="I27" s="100">
        <v>30.410963507362101</v>
      </c>
      <c r="J27" s="100">
        <v>21.5841137451111</v>
      </c>
      <c r="K27" s="100">
        <v>31.413900970353598</v>
      </c>
      <c r="L27" s="100">
        <v>22.299440808042799</v>
      </c>
      <c r="M27" s="100">
        <v>18.883743771120798</v>
      </c>
      <c r="N27" s="100">
        <v>21.7857787175924</v>
      </c>
      <c r="O27" s="100">
        <v>28.339768924157099</v>
      </c>
      <c r="P27" s="100">
        <v>0</v>
      </c>
      <c r="Q27" s="100">
        <v>0</v>
      </c>
      <c r="R27" s="100">
        <v>0</v>
      </c>
      <c r="S27" s="100">
        <v>0</v>
      </c>
      <c r="T27" s="100">
        <v>0</v>
      </c>
      <c r="U27" s="100">
        <v>0</v>
      </c>
      <c r="V27" s="100">
        <v>0</v>
      </c>
      <c r="W27" s="100">
        <v>0</v>
      </c>
      <c r="X27" s="100">
        <v>0</v>
      </c>
      <c r="Y27" s="100">
        <v>0</v>
      </c>
      <c r="Z27" s="100">
        <v>0</v>
      </c>
      <c r="AA27" s="100">
        <v>0</v>
      </c>
      <c r="AB27" s="100">
        <v>0</v>
      </c>
      <c r="AC27" s="100">
        <v>0</v>
      </c>
      <c r="AD27" s="100">
        <v>0</v>
      </c>
      <c r="AE27" s="100">
        <v>0</v>
      </c>
      <c r="AF27" s="100">
        <v>0</v>
      </c>
    </row>
    <row r="28" spans="1:32">
      <c r="A28" s="98">
        <f t="shared" si="0"/>
        <v>17.063415553993874</v>
      </c>
      <c r="B28" s="100">
        <v>2458014.3572</v>
      </c>
      <c r="C28" s="100">
        <v>8014.3571999999704</v>
      </c>
      <c r="D28" s="98">
        <f t="shared" si="1"/>
        <v>0.94841555399387545</v>
      </c>
      <c r="E28" s="100">
        <v>14.826667147953</v>
      </c>
      <c r="F28" s="100">
        <v>45.609015344634699</v>
      </c>
      <c r="G28" s="100">
        <v>0</v>
      </c>
      <c r="H28" s="100">
        <v>22.4538116033773</v>
      </c>
      <c r="I28" s="100">
        <v>17.654889724799499</v>
      </c>
      <c r="J28" s="100">
        <v>14.2466626578769</v>
      </c>
      <c r="K28" s="100">
        <v>19.021001696137098</v>
      </c>
      <c r="L28" s="100">
        <v>17.8614198577901</v>
      </c>
      <c r="M28" s="100">
        <v>14.988581324739</v>
      </c>
      <c r="N28" s="100">
        <v>19.489620529699899</v>
      </c>
      <c r="O28" s="100">
        <v>14.1356954132686</v>
      </c>
      <c r="P28" s="100">
        <v>0</v>
      </c>
      <c r="Q28" s="100">
        <v>0</v>
      </c>
      <c r="R28" s="100">
        <v>0</v>
      </c>
      <c r="S28" s="100">
        <v>0</v>
      </c>
      <c r="T28" s="100">
        <v>0</v>
      </c>
      <c r="U28" s="100">
        <v>0</v>
      </c>
      <c r="V28" s="100">
        <v>0</v>
      </c>
      <c r="W28" s="100">
        <v>0</v>
      </c>
      <c r="X28" s="100">
        <v>0</v>
      </c>
      <c r="Y28" s="100">
        <v>0</v>
      </c>
      <c r="Z28" s="100">
        <v>0</v>
      </c>
      <c r="AA28" s="100">
        <v>0</v>
      </c>
      <c r="AB28" s="100">
        <v>0</v>
      </c>
      <c r="AC28" s="100">
        <v>0</v>
      </c>
      <c r="AD28" s="100">
        <v>0</v>
      </c>
      <c r="AE28" s="100">
        <v>0</v>
      </c>
      <c r="AF28" s="100">
        <v>0</v>
      </c>
    </row>
    <row r="29" spans="1:32">
      <c r="A29" s="98">
        <f t="shared" si="0"/>
        <v>17.084504450691103</v>
      </c>
      <c r="B29" s="100">
        <v>2458032.3629000001</v>
      </c>
      <c r="C29" s="100">
        <v>8032.3629000000701</v>
      </c>
      <c r="D29" s="98">
        <f t="shared" si="1"/>
        <v>0.96950445069110458</v>
      </c>
      <c r="E29" s="100">
        <v>12.170442206494</v>
      </c>
      <c r="F29" s="100">
        <v>44.128793776007001</v>
      </c>
      <c r="G29" s="100">
        <v>0</v>
      </c>
      <c r="H29" s="100">
        <v>24.646997452733501</v>
      </c>
      <c r="I29" s="100">
        <v>16.380928640613998</v>
      </c>
      <c r="J29" s="100">
        <v>13.685158445769</v>
      </c>
      <c r="K29" s="100">
        <v>16.549596855650002</v>
      </c>
      <c r="M29" s="100">
        <v>13.6654091100879</v>
      </c>
      <c r="N29" s="100">
        <v>12.970763748549</v>
      </c>
      <c r="O29" s="100">
        <v>12.7944646343421</v>
      </c>
      <c r="P29" s="100">
        <v>0</v>
      </c>
      <c r="Q29" s="100">
        <v>0</v>
      </c>
      <c r="R29" s="100">
        <v>0</v>
      </c>
      <c r="S29" s="100">
        <v>0</v>
      </c>
      <c r="T29" s="100">
        <v>0</v>
      </c>
      <c r="U29" s="100">
        <v>0</v>
      </c>
      <c r="V29" s="100">
        <v>0</v>
      </c>
      <c r="W29" s="100">
        <v>0</v>
      </c>
      <c r="X29" s="100">
        <v>0</v>
      </c>
      <c r="Y29" s="100">
        <v>0</v>
      </c>
      <c r="Z29" s="100">
        <v>0</v>
      </c>
      <c r="AA29" s="100">
        <v>0</v>
      </c>
      <c r="AB29" s="100">
        <v>0</v>
      </c>
      <c r="AC29" s="100">
        <v>0</v>
      </c>
      <c r="AD29" s="100">
        <v>0</v>
      </c>
      <c r="AE29" s="100">
        <v>0</v>
      </c>
      <c r="AF29" s="100">
        <v>0</v>
      </c>
    </row>
    <row r="30" spans="1:32">
      <c r="A30" s="98">
        <f t="shared" si="0"/>
        <v>17.094939447177133</v>
      </c>
      <c r="B30" s="100">
        <v>2458041.2722999998</v>
      </c>
      <c r="C30" s="100">
        <v>8041.2722999998396</v>
      </c>
      <c r="D30" s="98">
        <f t="shared" si="1"/>
        <v>0.97993944717713433</v>
      </c>
      <c r="E30" s="100">
        <v>8.6324167855893599</v>
      </c>
      <c r="F30" s="100">
        <v>41.427441789553903</v>
      </c>
      <c r="G30" s="100">
        <v>0</v>
      </c>
      <c r="H30" s="100">
        <v>23.155217979296701</v>
      </c>
      <c r="I30" s="100">
        <v>13.275324340817599</v>
      </c>
      <c r="K30" s="100">
        <v>13.737844234008501</v>
      </c>
      <c r="M30" s="100">
        <v>10.6562797410493</v>
      </c>
      <c r="N30" s="100">
        <v>16.616523955142899</v>
      </c>
      <c r="O30" s="100">
        <v>22.874504564863098</v>
      </c>
      <c r="P30" s="100">
        <v>0</v>
      </c>
      <c r="Q30" s="100">
        <v>0</v>
      </c>
      <c r="R30" s="100">
        <v>0</v>
      </c>
      <c r="S30" s="100">
        <v>0</v>
      </c>
      <c r="T30" s="100">
        <v>0</v>
      </c>
      <c r="U30" s="100">
        <v>0</v>
      </c>
      <c r="V30" s="100">
        <v>0</v>
      </c>
      <c r="W30" s="100">
        <v>0</v>
      </c>
      <c r="X30" s="100">
        <v>0</v>
      </c>
      <c r="Y30" s="100">
        <v>0</v>
      </c>
      <c r="Z30" s="100">
        <v>0</v>
      </c>
      <c r="AA30" s="100">
        <v>0</v>
      </c>
      <c r="AB30" s="100">
        <v>0</v>
      </c>
      <c r="AC30" s="100">
        <v>0</v>
      </c>
      <c r="AD30" s="100">
        <v>0</v>
      </c>
      <c r="AE30" s="100">
        <v>16.609995570520201</v>
      </c>
      <c r="AF30" s="100">
        <v>0</v>
      </c>
    </row>
    <row r="31" spans="1:32">
      <c r="A31" s="98">
        <f t="shared" si="0"/>
        <v>17.116056102131864</v>
      </c>
      <c r="B31" s="100">
        <v>2458059.3017000002</v>
      </c>
      <c r="C31" s="100">
        <v>8059.3017000001901</v>
      </c>
      <c r="D31" s="98">
        <f t="shared" si="1"/>
        <v>1.0010561021318658</v>
      </c>
      <c r="E31" s="100">
        <v>3.9420259946165599</v>
      </c>
      <c r="F31" s="100">
        <v>39.364633709377102</v>
      </c>
      <c r="G31" s="100">
        <v>0</v>
      </c>
      <c r="H31" s="100">
        <v>19.539080639083402</v>
      </c>
      <c r="I31" s="100">
        <v>9.4990803694804899</v>
      </c>
      <c r="K31" s="100">
        <v>9.0827387742477601</v>
      </c>
      <c r="M31" s="100">
        <v>7.7910529623227296</v>
      </c>
      <c r="O31" s="100">
        <v>19.0195261139393</v>
      </c>
      <c r="P31" s="100">
        <v>0</v>
      </c>
      <c r="Q31" s="100">
        <v>0</v>
      </c>
      <c r="R31" s="100">
        <v>0</v>
      </c>
      <c r="S31" s="100">
        <v>0</v>
      </c>
      <c r="T31" s="100">
        <v>0</v>
      </c>
      <c r="U31" s="100">
        <v>0</v>
      </c>
      <c r="V31" s="100">
        <v>0</v>
      </c>
      <c r="W31" s="100">
        <v>0</v>
      </c>
      <c r="X31" s="100">
        <v>0</v>
      </c>
      <c r="Y31" s="100">
        <v>0</v>
      </c>
      <c r="Z31" s="100">
        <v>0</v>
      </c>
      <c r="AA31" s="100">
        <v>0</v>
      </c>
      <c r="AB31" s="100">
        <v>0</v>
      </c>
      <c r="AC31" s="100">
        <v>0</v>
      </c>
      <c r="AD31" s="100">
        <v>0</v>
      </c>
      <c r="AE31" s="100">
        <v>0</v>
      </c>
      <c r="AF31" s="100">
        <v>0</v>
      </c>
    </row>
    <row r="32" spans="1:32">
      <c r="A32" s="98">
        <f t="shared" si="0"/>
        <v>17.149997189037446</v>
      </c>
      <c r="B32" s="100">
        <v>2458088.2806000002</v>
      </c>
      <c r="C32" s="100">
        <v>8088.2806000001701</v>
      </c>
      <c r="D32" s="98">
        <f t="shared" si="1"/>
        <v>1.0349971890374476</v>
      </c>
      <c r="E32" s="100">
        <v>1.0585111227906101</v>
      </c>
      <c r="F32" s="100">
        <v>34.603577753044902</v>
      </c>
      <c r="G32" s="100">
        <v>0</v>
      </c>
      <c r="H32" s="100">
        <v>16.8678594150105</v>
      </c>
      <c r="I32" s="100">
        <v>4.53528163625134</v>
      </c>
      <c r="K32" s="100">
        <v>1.25471016421287</v>
      </c>
      <c r="L32" s="100">
        <v>-4.384135708714</v>
      </c>
      <c r="M32" s="100">
        <v>-1.3360071770534001</v>
      </c>
      <c r="N32" s="100">
        <v>2.8876359702096899</v>
      </c>
      <c r="O32" s="100">
        <v>7.8819973941035598E-2</v>
      </c>
      <c r="P32" s="100">
        <v>0</v>
      </c>
      <c r="Q32" s="100">
        <v>0</v>
      </c>
      <c r="R32" s="100">
        <v>0</v>
      </c>
      <c r="S32" s="100">
        <v>0</v>
      </c>
      <c r="T32" s="100">
        <v>0</v>
      </c>
      <c r="U32" s="100">
        <v>0</v>
      </c>
      <c r="V32" s="100">
        <v>0</v>
      </c>
      <c r="W32" s="100">
        <v>0</v>
      </c>
      <c r="X32" s="100">
        <v>0</v>
      </c>
      <c r="Y32" s="100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</row>
    <row r="33" spans="1:32">
      <c r="A33" s="98">
        <f t="shared" si="0"/>
        <v>17.16285910049184</v>
      </c>
      <c r="B33" s="100">
        <v>2458099.2620999999</v>
      </c>
      <c r="C33" s="100">
        <v>8099.2620999999299</v>
      </c>
      <c r="D33" s="98">
        <f t="shared" si="1"/>
        <v>1.0478591004918414</v>
      </c>
      <c r="E33" s="100">
        <v>0.484119291084944</v>
      </c>
      <c r="F33" s="100">
        <v>33.953034424583102</v>
      </c>
      <c r="G33" s="100">
        <v>0</v>
      </c>
      <c r="H33" s="100">
        <v>13.9967032454774</v>
      </c>
      <c r="I33" s="100">
        <v>2.2251638332922901</v>
      </c>
      <c r="J33" s="100">
        <v>-4.05513867671461</v>
      </c>
      <c r="K33" s="100">
        <v>5.7785894993106303E-2</v>
      </c>
      <c r="L33" s="100">
        <v>-3.2883462521969999</v>
      </c>
      <c r="M33" s="100">
        <v>-3.6949758570399398</v>
      </c>
      <c r="O33" s="100">
        <v>-5.6245381039175903E-2</v>
      </c>
      <c r="P33" s="100">
        <v>0</v>
      </c>
      <c r="Q33" s="100">
        <v>0</v>
      </c>
      <c r="R33" s="100">
        <v>0</v>
      </c>
      <c r="S33" s="100">
        <v>0</v>
      </c>
      <c r="T33" s="100">
        <v>0</v>
      </c>
      <c r="U33" s="100">
        <v>0</v>
      </c>
      <c r="V33" s="100">
        <v>0</v>
      </c>
      <c r="W33" s="100">
        <v>0</v>
      </c>
      <c r="X33" s="100">
        <v>0</v>
      </c>
      <c r="Y33" s="100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100">
        <v>0</v>
      </c>
    </row>
    <row r="35" spans="1:32">
      <c r="A35" s="100" t="s">
        <v>1902</v>
      </c>
      <c r="E35" s="100" t="s">
        <v>132</v>
      </c>
      <c r="F35" s="100" t="s">
        <v>133</v>
      </c>
      <c r="H35" s="23" t="s">
        <v>1908</v>
      </c>
      <c r="I35" s="23" t="s">
        <v>1831</v>
      </c>
      <c r="J35" s="23" t="s">
        <v>1732</v>
      </c>
      <c r="K35" s="23" t="s">
        <v>1909</v>
      </c>
      <c r="L35" s="23" t="s">
        <v>1877</v>
      </c>
      <c r="M35" s="23" t="s">
        <v>1910</v>
      </c>
      <c r="N35" s="23" t="s">
        <v>1911</v>
      </c>
      <c r="O35" s="23" t="s">
        <v>1912</v>
      </c>
      <c r="P35" s="23"/>
      <c r="Q35" s="23"/>
      <c r="R35" s="23"/>
      <c r="S35" s="23" t="s">
        <v>1913</v>
      </c>
      <c r="T35" s="23" t="s">
        <v>1914</v>
      </c>
      <c r="U35" s="23" t="s">
        <v>1833</v>
      </c>
      <c r="V35" s="23" t="s">
        <v>1833</v>
      </c>
      <c r="W35" s="23"/>
      <c r="X35" s="23"/>
      <c r="Y35" s="23"/>
      <c r="Z35" s="23"/>
      <c r="AA35" s="23"/>
      <c r="AB35" s="23"/>
      <c r="AC35" s="23" t="s">
        <v>1915</v>
      </c>
      <c r="AD35" s="23" t="s">
        <v>1755</v>
      </c>
      <c r="AE35" s="23" t="s">
        <v>1916</v>
      </c>
      <c r="AF35" s="23" t="s">
        <v>1917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2BF8A-4DA9-467E-A99A-FB84A201FED2}">
  <sheetPr codeName="Feuil31"/>
  <dimension ref="A1:G83"/>
  <sheetViews>
    <sheetView workbookViewId="0">
      <selection activeCell="E50" sqref="E1:E50"/>
    </sheetView>
  </sheetViews>
  <sheetFormatPr baseColWidth="10" defaultRowHeight="15"/>
  <sheetData>
    <row r="1" spans="1:7">
      <c r="A1">
        <f>2400000+B1</f>
        <v>2445243.719</v>
      </c>
      <c r="B1" s="104">
        <v>45243.718999999997</v>
      </c>
      <c r="C1" s="106">
        <v>0.93</v>
      </c>
      <c r="D1" s="106">
        <v>10.7</v>
      </c>
      <c r="E1" s="106">
        <v>-4.2</v>
      </c>
      <c r="F1" s="106">
        <v>0.2</v>
      </c>
      <c r="G1" s="105" t="s">
        <v>1906</v>
      </c>
    </row>
    <row r="2" spans="1:7">
      <c r="A2">
        <f t="shared" ref="A2:A41" si="0">2400000+B2</f>
        <v>2445517.9789999998</v>
      </c>
      <c r="B2" s="104">
        <v>45517.978999999999</v>
      </c>
      <c r="C2" s="106">
        <v>0.251</v>
      </c>
      <c r="D2" s="106">
        <v>20.6</v>
      </c>
      <c r="E2" s="106">
        <v>0.2</v>
      </c>
      <c r="F2" s="106">
        <v>0.2</v>
      </c>
      <c r="G2" s="105" t="s">
        <v>1906</v>
      </c>
    </row>
    <row r="3" spans="1:7">
      <c r="A3">
        <f t="shared" si="0"/>
        <v>2445662.5619999999</v>
      </c>
      <c r="B3" s="104">
        <v>45662.561999999998</v>
      </c>
      <c r="C3" s="106">
        <v>0.42099999999999999</v>
      </c>
      <c r="D3" s="106">
        <v>16</v>
      </c>
      <c r="E3" s="106">
        <v>1.2</v>
      </c>
      <c r="F3" s="106">
        <v>0.2</v>
      </c>
      <c r="G3" s="105" t="s">
        <v>1906</v>
      </c>
    </row>
    <row r="4" spans="1:7">
      <c r="A4">
        <f t="shared" si="0"/>
        <v>2445785.9939999999</v>
      </c>
      <c r="B4" s="104">
        <v>45785.993999999999</v>
      </c>
      <c r="C4" s="106">
        <v>0.56499999999999995</v>
      </c>
      <c r="D4" s="106">
        <v>13.1</v>
      </c>
      <c r="E4" s="106">
        <v>2.7</v>
      </c>
      <c r="F4" s="106">
        <v>0.2</v>
      </c>
      <c r="G4" s="105" t="s">
        <v>1906</v>
      </c>
    </row>
    <row r="5" spans="1:7">
      <c r="A5">
        <f t="shared" si="0"/>
        <v>2445818.906</v>
      </c>
      <c r="B5" s="104">
        <v>45818.906000000003</v>
      </c>
      <c r="C5" s="106">
        <v>0.60399999999999998</v>
      </c>
      <c r="D5" s="106">
        <v>13</v>
      </c>
      <c r="E5" s="106">
        <v>3.4</v>
      </c>
      <c r="F5" s="106">
        <v>0.2</v>
      </c>
      <c r="G5" s="105" t="s">
        <v>1906</v>
      </c>
    </row>
    <row r="6" spans="1:7">
      <c r="A6">
        <f t="shared" si="0"/>
        <v>2445840.8659999999</v>
      </c>
      <c r="B6" s="104">
        <v>45840.866000000002</v>
      </c>
      <c r="C6" s="106">
        <v>0.629</v>
      </c>
      <c r="D6" s="106">
        <v>10.8</v>
      </c>
      <c r="E6" s="106">
        <v>1.6</v>
      </c>
      <c r="F6" s="106">
        <v>0.2</v>
      </c>
      <c r="G6" s="105" t="s">
        <v>1906</v>
      </c>
    </row>
    <row r="7" spans="1:7">
      <c r="A7">
        <f t="shared" si="0"/>
        <v>2445871.7999999998</v>
      </c>
      <c r="B7" s="104">
        <v>45871.8</v>
      </c>
      <c r="C7" s="106">
        <v>0.66600000000000004</v>
      </c>
      <c r="D7" s="106">
        <v>9.6</v>
      </c>
      <c r="E7" s="106">
        <v>0.8</v>
      </c>
      <c r="F7" s="106">
        <v>0.2</v>
      </c>
      <c r="G7" s="105" t="s">
        <v>1906</v>
      </c>
    </row>
    <row r="8" spans="1:7">
      <c r="A8">
        <f t="shared" si="0"/>
        <v>2445950.75</v>
      </c>
      <c r="B8" s="104">
        <v>45950.75</v>
      </c>
      <c r="C8" s="106">
        <v>0.75800000000000001</v>
      </c>
      <c r="D8" s="106">
        <v>9.6999999999999993</v>
      </c>
      <c r="E8" s="106">
        <v>0.8</v>
      </c>
      <c r="F8" s="106">
        <v>0.2</v>
      </c>
      <c r="G8" s="105" t="s">
        <v>1906</v>
      </c>
    </row>
    <row r="9" spans="1:7">
      <c r="A9">
        <f t="shared" si="0"/>
        <v>2446096.0359999998</v>
      </c>
      <c r="B9" s="104">
        <v>46096.036</v>
      </c>
      <c r="C9" s="106">
        <v>0.92800000000000005</v>
      </c>
      <c r="D9" s="106">
        <v>17.100000000000001</v>
      </c>
      <c r="E9" s="106">
        <v>2.2999999999999998</v>
      </c>
      <c r="F9" s="106">
        <v>0.2</v>
      </c>
      <c r="G9" s="105" t="s">
        <v>1906</v>
      </c>
    </row>
    <row r="10" spans="1:7">
      <c r="A10">
        <f t="shared" si="0"/>
        <v>2446249.7769999998</v>
      </c>
      <c r="B10" s="104">
        <v>46249.777000000002</v>
      </c>
      <c r="C10" s="106">
        <v>0.108</v>
      </c>
      <c r="D10" s="106">
        <v>21.6</v>
      </c>
      <c r="E10" s="106">
        <v>-0.2</v>
      </c>
      <c r="F10" s="106">
        <v>0.2</v>
      </c>
      <c r="G10" s="105" t="s">
        <v>1906</v>
      </c>
    </row>
    <row r="11" spans="1:7">
      <c r="A11">
        <f t="shared" si="0"/>
        <v>2446282.6839999999</v>
      </c>
      <c r="B11" s="104">
        <v>46282.684000000001</v>
      </c>
      <c r="C11" s="106">
        <v>0.14699999999999999</v>
      </c>
      <c r="D11" s="106">
        <v>22.4</v>
      </c>
      <c r="E11" s="106">
        <v>0.4</v>
      </c>
      <c r="F11" s="106">
        <v>0.2</v>
      </c>
      <c r="G11" s="105" t="s">
        <v>1906</v>
      </c>
    </row>
    <row r="12" spans="1:7">
      <c r="A12">
        <f t="shared" si="0"/>
        <v>2446362.6269999999</v>
      </c>
      <c r="B12" s="104">
        <v>46362.627</v>
      </c>
      <c r="C12" s="106">
        <v>0.24</v>
      </c>
      <c r="D12" s="106">
        <v>21.5</v>
      </c>
      <c r="E12" s="106">
        <v>0.8</v>
      </c>
      <c r="F12" s="106">
        <v>0.2</v>
      </c>
      <c r="G12" s="105" t="s">
        <v>1906</v>
      </c>
    </row>
    <row r="13" spans="1:7">
      <c r="A13">
        <f t="shared" si="0"/>
        <v>2446564.8280000002</v>
      </c>
      <c r="B13" s="104">
        <v>46564.828000000001</v>
      </c>
      <c r="C13" s="106">
        <v>0.47699999999999998</v>
      </c>
      <c r="D13" s="106">
        <v>12</v>
      </c>
      <c r="E13" s="106">
        <v>-0.9</v>
      </c>
      <c r="F13" s="106">
        <v>0.2</v>
      </c>
      <c r="G13" s="105" t="s">
        <v>1906</v>
      </c>
    </row>
    <row r="14" spans="1:7">
      <c r="A14">
        <f t="shared" si="0"/>
        <v>2446600.9160000002</v>
      </c>
      <c r="B14" s="104">
        <v>46600.915999999997</v>
      </c>
      <c r="C14" s="106">
        <v>0.52</v>
      </c>
      <c r="D14" s="106">
        <v>9.6999999999999993</v>
      </c>
      <c r="E14" s="106">
        <v>-1.9</v>
      </c>
      <c r="F14" s="106">
        <v>0.2</v>
      </c>
      <c r="G14" s="105" t="s">
        <v>1906</v>
      </c>
    </row>
    <row r="15" spans="1:7">
      <c r="A15">
        <f t="shared" si="0"/>
        <v>2446626.7069999999</v>
      </c>
      <c r="B15" s="104">
        <v>46626.707000000002</v>
      </c>
      <c r="C15" s="106">
        <v>0.55000000000000004</v>
      </c>
      <c r="D15" s="106">
        <v>7.2</v>
      </c>
      <c r="E15" s="106">
        <v>-3.6</v>
      </c>
      <c r="F15" s="106">
        <v>0.2</v>
      </c>
      <c r="G15" s="105" t="s">
        <v>1906</v>
      </c>
    </row>
    <row r="16" spans="1:7">
      <c r="A16">
        <f t="shared" si="0"/>
        <v>2446656.6919999998</v>
      </c>
      <c r="B16" s="104">
        <v>46656.692000000003</v>
      </c>
      <c r="C16" s="106">
        <v>0.58499999999999996</v>
      </c>
      <c r="D16" s="106">
        <v>8.1</v>
      </c>
      <c r="E16" s="106">
        <v>-1.9</v>
      </c>
      <c r="F16" s="106">
        <v>0.2</v>
      </c>
      <c r="G16" s="105" t="s">
        <v>1906</v>
      </c>
    </row>
    <row r="17" spans="1:7">
      <c r="A17">
        <f t="shared" si="0"/>
        <v>2446682.7719999999</v>
      </c>
      <c r="B17" s="104">
        <v>46682.771999999997</v>
      </c>
      <c r="C17" s="106">
        <v>0.61499999999999999</v>
      </c>
      <c r="D17" s="106">
        <v>7.3</v>
      </c>
      <c r="E17" s="106">
        <v>-2.1</v>
      </c>
      <c r="F17" s="106">
        <v>0.2</v>
      </c>
      <c r="G17" s="105" t="s">
        <v>1906</v>
      </c>
    </row>
    <row r="18" spans="1:7">
      <c r="A18">
        <f t="shared" si="0"/>
        <v>2446712.5950000002</v>
      </c>
      <c r="B18" s="104">
        <v>46712.595000000001</v>
      </c>
      <c r="C18" s="106">
        <v>0.65</v>
      </c>
      <c r="D18" s="106">
        <v>10</v>
      </c>
      <c r="E18" s="106">
        <v>1.1000000000000001</v>
      </c>
      <c r="F18" s="106">
        <v>0.2</v>
      </c>
      <c r="G18" s="105" t="s">
        <v>1906</v>
      </c>
    </row>
    <row r="19" spans="1:7">
      <c r="A19">
        <f t="shared" si="0"/>
        <v>2446751.5929999999</v>
      </c>
      <c r="B19" s="104">
        <v>46751.593000000001</v>
      </c>
      <c r="C19" s="106">
        <v>0.69599999999999995</v>
      </c>
      <c r="D19" s="106">
        <v>7.6</v>
      </c>
      <c r="E19" s="106">
        <v>-1</v>
      </c>
      <c r="F19" s="106">
        <v>0.2</v>
      </c>
      <c r="G19" s="105" t="s">
        <v>1906</v>
      </c>
    </row>
    <row r="20" spans="1:7">
      <c r="A20">
        <f t="shared" si="0"/>
        <v>2446786.5529999998</v>
      </c>
      <c r="B20" s="104">
        <v>46786.553</v>
      </c>
      <c r="C20" s="106">
        <v>0.73699999999999999</v>
      </c>
      <c r="D20" s="106">
        <v>10.4</v>
      </c>
      <c r="E20" s="106">
        <v>1.7</v>
      </c>
      <c r="F20" s="106">
        <v>0.2</v>
      </c>
      <c r="G20" s="105" t="s">
        <v>1906</v>
      </c>
    </row>
    <row r="21" spans="1:7">
      <c r="A21">
        <f t="shared" si="0"/>
        <v>2446804.54</v>
      </c>
      <c r="B21" s="104">
        <v>46804.54</v>
      </c>
      <c r="C21" s="106">
        <v>0.75800000000000001</v>
      </c>
      <c r="D21" s="106">
        <v>8.9</v>
      </c>
      <c r="E21" s="106">
        <v>0</v>
      </c>
      <c r="F21" s="106">
        <v>0.2</v>
      </c>
      <c r="G21" s="105" t="s">
        <v>1906</v>
      </c>
    </row>
    <row r="22" spans="1:7">
      <c r="A22">
        <f t="shared" si="0"/>
        <v>2446878.9810000001</v>
      </c>
      <c r="B22" s="104">
        <v>46878.981</v>
      </c>
      <c r="C22" s="106">
        <v>0.84499999999999997</v>
      </c>
      <c r="D22" s="106">
        <v>12.2</v>
      </c>
      <c r="E22" s="106">
        <v>1.1000000000000001</v>
      </c>
      <c r="F22" s="106">
        <v>0.2</v>
      </c>
      <c r="G22" s="105" t="s">
        <v>1906</v>
      </c>
    </row>
    <row r="23" spans="1:7">
      <c r="A23">
        <f t="shared" si="0"/>
        <v>2446907.94</v>
      </c>
      <c r="B23" s="104">
        <v>46907.94</v>
      </c>
      <c r="C23" s="106">
        <v>0.879</v>
      </c>
      <c r="D23" s="106">
        <v>12.1</v>
      </c>
      <c r="E23" s="106">
        <v>-0.3</v>
      </c>
      <c r="F23" s="106">
        <v>0.2</v>
      </c>
      <c r="G23" s="105" t="s">
        <v>1906</v>
      </c>
    </row>
    <row r="24" spans="1:7">
      <c r="A24">
        <f t="shared" si="0"/>
        <v>2446928.906</v>
      </c>
      <c r="B24" s="104">
        <v>46928.906000000003</v>
      </c>
      <c r="C24" s="106">
        <v>0.90400000000000003</v>
      </c>
      <c r="D24" s="106">
        <v>14.5</v>
      </c>
      <c r="E24" s="106">
        <v>0.9</v>
      </c>
      <c r="F24" s="106">
        <v>0.2</v>
      </c>
      <c r="G24" s="105" t="s">
        <v>1906</v>
      </c>
    </row>
    <row r="25" spans="1:7">
      <c r="A25">
        <f t="shared" si="0"/>
        <v>2446948.844</v>
      </c>
      <c r="B25" s="104">
        <v>46948.843999999997</v>
      </c>
      <c r="C25" s="106">
        <v>0.92700000000000005</v>
      </c>
      <c r="D25" s="106">
        <v>15.6</v>
      </c>
      <c r="E25" s="106">
        <v>0.9</v>
      </c>
      <c r="F25" s="106">
        <v>0.2</v>
      </c>
      <c r="G25" s="105" t="s">
        <v>1906</v>
      </c>
    </row>
    <row r="26" spans="1:7">
      <c r="A26">
        <f t="shared" si="0"/>
        <v>2446983.7089999998</v>
      </c>
      <c r="B26" s="104">
        <v>46983.709000000003</v>
      </c>
      <c r="C26" s="106">
        <v>0.96799999999999997</v>
      </c>
      <c r="D26" s="106">
        <v>15.8</v>
      </c>
      <c r="E26" s="106">
        <v>-1</v>
      </c>
      <c r="F26" s="106">
        <v>0.2</v>
      </c>
      <c r="G26" s="105" t="s">
        <v>1906</v>
      </c>
    </row>
    <row r="27" spans="1:7">
      <c r="A27">
        <f t="shared" si="0"/>
        <v>2447020.7209999999</v>
      </c>
      <c r="B27" s="104">
        <v>47020.720999999998</v>
      </c>
      <c r="C27" s="106">
        <v>1.0999999999999999E-2</v>
      </c>
      <c r="D27" s="106">
        <v>23.2</v>
      </c>
      <c r="E27" s="106">
        <v>4.3</v>
      </c>
      <c r="F27" s="106">
        <v>0.2</v>
      </c>
      <c r="G27" s="105" t="s">
        <v>1906</v>
      </c>
    </row>
    <row r="28" spans="1:7">
      <c r="A28">
        <f t="shared" si="0"/>
        <v>2447070.66</v>
      </c>
      <c r="B28" s="104">
        <v>47070.66</v>
      </c>
      <c r="C28" s="106">
        <v>7.0000000000000007E-2</v>
      </c>
      <c r="D28" s="106">
        <v>20.7</v>
      </c>
      <c r="E28" s="106">
        <v>-0.3</v>
      </c>
      <c r="F28" s="106">
        <v>0.2</v>
      </c>
      <c r="G28" s="105" t="s">
        <v>1906</v>
      </c>
    </row>
    <row r="29" spans="1:7">
      <c r="A29">
        <f t="shared" si="0"/>
        <v>2447095.574</v>
      </c>
      <c r="B29" s="104">
        <v>47095.574000000001</v>
      </c>
      <c r="C29" s="106">
        <v>9.9000000000000005E-2</v>
      </c>
      <c r="D29" s="106">
        <v>22.3</v>
      </c>
      <c r="E29" s="106">
        <v>0.6</v>
      </c>
      <c r="F29" s="106">
        <v>0.2</v>
      </c>
      <c r="G29" s="105" t="s">
        <v>1906</v>
      </c>
    </row>
    <row r="30" spans="1:7">
      <c r="A30">
        <f t="shared" si="0"/>
        <v>2447347.7760000001</v>
      </c>
      <c r="B30" s="104">
        <v>47347.775999999998</v>
      </c>
      <c r="C30" s="106">
        <v>0.39400000000000002</v>
      </c>
      <c r="D30" s="106">
        <v>15</v>
      </c>
      <c r="E30" s="106">
        <v>-0.7</v>
      </c>
      <c r="F30" s="106">
        <v>0.2</v>
      </c>
      <c r="G30" s="105" t="s">
        <v>1906</v>
      </c>
    </row>
    <row r="31" spans="1:7">
      <c r="A31">
        <f t="shared" si="0"/>
        <v>2447393.7080000001</v>
      </c>
      <c r="B31" s="104">
        <v>47393.707999999999</v>
      </c>
      <c r="C31" s="106">
        <v>0.44800000000000001</v>
      </c>
      <c r="D31" s="106">
        <v>14.9</v>
      </c>
      <c r="E31" s="106">
        <v>1.1000000000000001</v>
      </c>
      <c r="F31" s="106">
        <v>0.2</v>
      </c>
      <c r="G31" s="105" t="s">
        <v>1906</v>
      </c>
    </row>
    <row r="32" spans="1:7">
      <c r="A32">
        <f t="shared" si="0"/>
        <v>2447432.6209999998</v>
      </c>
      <c r="B32" s="104">
        <v>47432.620999999999</v>
      </c>
      <c r="C32" s="106">
        <v>0.49399999999999999</v>
      </c>
      <c r="D32" s="106">
        <v>11</v>
      </c>
      <c r="E32" s="106">
        <v>-1.4</v>
      </c>
      <c r="F32" s="106">
        <v>0.2</v>
      </c>
      <c r="G32" s="105" t="s">
        <v>1906</v>
      </c>
    </row>
    <row r="33" spans="1:7">
      <c r="A33">
        <f t="shared" si="0"/>
        <v>2447466.5830000001</v>
      </c>
      <c r="B33" s="104">
        <v>47466.582999999999</v>
      </c>
      <c r="C33" s="106">
        <v>0.53300000000000003</v>
      </c>
      <c r="D33" s="106">
        <v>12.6</v>
      </c>
      <c r="E33" s="106">
        <v>1.4</v>
      </c>
      <c r="F33" s="106">
        <v>0.2</v>
      </c>
      <c r="G33" s="105" t="s">
        <v>1906</v>
      </c>
    </row>
    <row r="34" spans="1:7">
      <c r="A34">
        <f t="shared" si="0"/>
        <v>2447480.5669999998</v>
      </c>
      <c r="B34" s="104">
        <v>47480.567000000003</v>
      </c>
      <c r="C34" s="106">
        <v>0.55000000000000004</v>
      </c>
      <c r="D34" s="106">
        <v>13.7</v>
      </c>
      <c r="E34" s="106">
        <v>2.9</v>
      </c>
      <c r="F34" s="106">
        <v>0.2</v>
      </c>
      <c r="G34" s="105" t="s">
        <v>1906</v>
      </c>
    </row>
    <row r="35" spans="1:7">
      <c r="A35">
        <f t="shared" si="0"/>
        <v>2447521.5499999998</v>
      </c>
      <c r="B35" s="104">
        <v>47521.55</v>
      </c>
      <c r="C35" s="106">
        <v>0.59799999999999998</v>
      </c>
      <c r="D35" s="106">
        <v>5.9</v>
      </c>
      <c r="E35" s="106">
        <v>-3.8</v>
      </c>
      <c r="F35" s="106">
        <v>0.2</v>
      </c>
      <c r="G35" s="105" t="s">
        <v>1906</v>
      </c>
    </row>
    <row r="36" spans="1:7">
      <c r="A36">
        <f t="shared" si="0"/>
        <v>2447643.9240000001</v>
      </c>
      <c r="B36" s="104">
        <v>47643.923999999999</v>
      </c>
      <c r="C36" s="106">
        <v>0.74099999999999999</v>
      </c>
      <c r="D36" s="106">
        <v>11</v>
      </c>
      <c r="E36" s="106">
        <v>2.2999999999999998</v>
      </c>
      <c r="F36" s="106">
        <v>0.2</v>
      </c>
      <c r="G36" s="105" t="s">
        <v>1906</v>
      </c>
    </row>
    <row r="37" spans="1:7">
      <c r="A37">
        <f t="shared" si="0"/>
        <v>2447666.9759999998</v>
      </c>
      <c r="B37" s="104">
        <v>47666.976000000002</v>
      </c>
      <c r="C37" s="106">
        <v>0.76800000000000002</v>
      </c>
      <c r="D37" s="106">
        <v>6.9</v>
      </c>
      <c r="E37" s="106">
        <v>-2.2000000000000002</v>
      </c>
      <c r="F37" s="106">
        <v>0.2</v>
      </c>
      <c r="G37" s="105" t="s">
        <v>1906</v>
      </c>
    </row>
    <row r="38" spans="1:7">
      <c r="A38">
        <f t="shared" si="0"/>
        <v>2447722.889</v>
      </c>
      <c r="B38" s="104">
        <v>47722.889000000003</v>
      </c>
      <c r="C38" s="106">
        <v>0.83399999999999996</v>
      </c>
      <c r="D38" s="106">
        <v>11</v>
      </c>
      <c r="E38" s="106">
        <v>0.3</v>
      </c>
      <c r="F38" s="106">
        <v>0.2</v>
      </c>
      <c r="G38" s="105" t="s">
        <v>1906</v>
      </c>
    </row>
    <row r="39" spans="1:7">
      <c r="A39">
        <f t="shared" si="0"/>
        <v>2447775.656</v>
      </c>
      <c r="B39" s="104">
        <v>47775.656000000003</v>
      </c>
      <c r="C39" s="106">
        <v>0.89500000000000002</v>
      </c>
      <c r="D39" s="106">
        <v>8.8000000000000007</v>
      </c>
      <c r="E39" s="106">
        <v>-4.4000000000000004</v>
      </c>
      <c r="F39" s="106">
        <v>0.2</v>
      </c>
      <c r="G39" s="105" t="s">
        <v>1906</v>
      </c>
    </row>
    <row r="40" spans="1:7">
      <c r="A40">
        <f t="shared" si="0"/>
        <v>2447801.639</v>
      </c>
      <c r="B40" s="104">
        <v>47801.639000000003</v>
      </c>
      <c r="C40" s="106">
        <v>0.92600000000000005</v>
      </c>
      <c r="D40" s="106">
        <v>16.100000000000001</v>
      </c>
      <c r="E40" s="106">
        <v>1.4</v>
      </c>
      <c r="F40" s="106">
        <v>0.2</v>
      </c>
      <c r="G40" s="105" t="s">
        <v>1906</v>
      </c>
    </row>
    <row r="41" spans="1:7">
      <c r="A41">
        <f t="shared" si="0"/>
        <v>2447830.608</v>
      </c>
      <c r="B41" s="104">
        <v>47830.608</v>
      </c>
      <c r="C41" s="106">
        <v>0.96</v>
      </c>
      <c r="D41" s="106">
        <v>16.899999999999999</v>
      </c>
      <c r="E41" s="106">
        <v>0.5</v>
      </c>
      <c r="F41" s="106">
        <v>0.2</v>
      </c>
      <c r="G41" s="105" t="s">
        <v>1906</v>
      </c>
    </row>
    <row r="42" spans="1:7">
      <c r="A42">
        <f>2400000+B42</f>
        <v>2450629.8879999998</v>
      </c>
      <c r="B42" s="102">
        <v>50629.887999999999</v>
      </c>
      <c r="C42" s="107">
        <v>0.23799999999999999</v>
      </c>
      <c r="D42" s="107">
        <v>20.2</v>
      </c>
      <c r="E42" s="107">
        <v>-0.5</v>
      </c>
      <c r="F42" s="107">
        <v>1</v>
      </c>
      <c r="G42" s="103" t="s">
        <v>1907</v>
      </c>
    </row>
    <row r="43" spans="1:7">
      <c r="A43">
        <f t="shared" ref="A43:A50" si="1">2400000+B43</f>
        <v>2450752.713</v>
      </c>
      <c r="B43" s="102">
        <v>50752.713000000003</v>
      </c>
      <c r="C43" s="107">
        <v>0.38200000000000001</v>
      </c>
      <c r="D43" s="107">
        <v>16.3</v>
      </c>
      <c r="E43" s="107">
        <v>0.2</v>
      </c>
      <c r="F43" s="107">
        <v>1</v>
      </c>
      <c r="G43" s="103" t="s">
        <v>1907</v>
      </c>
    </row>
    <row r="44" spans="1:7">
      <c r="A44">
        <f t="shared" si="1"/>
        <v>2450934.8560000001</v>
      </c>
      <c r="B44" s="102">
        <v>50934.856</v>
      </c>
      <c r="C44" s="107">
        <v>0.59599999999999997</v>
      </c>
      <c r="D44" s="107">
        <v>10.5</v>
      </c>
      <c r="E44" s="107">
        <v>0.7</v>
      </c>
      <c r="F44" s="107">
        <v>1</v>
      </c>
      <c r="G44" s="103" t="s">
        <v>1907</v>
      </c>
    </row>
    <row r="45" spans="1:7">
      <c r="A45">
        <f t="shared" si="1"/>
        <v>2450981.966</v>
      </c>
      <c r="B45" s="102">
        <v>50981.966</v>
      </c>
      <c r="C45" s="107">
        <v>0.65100000000000002</v>
      </c>
      <c r="D45" s="107">
        <v>8.3000000000000007</v>
      </c>
      <c r="E45" s="107">
        <v>-0.6</v>
      </c>
      <c r="F45" s="107">
        <v>1</v>
      </c>
      <c r="G45" s="103" t="s">
        <v>1907</v>
      </c>
    </row>
    <row r="46" spans="1:7">
      <c r="A46">
        <f t="shared" si="1"/>
        <v>2451051.7549999999</v>
      </c>
      <c r="B46" s="102">
        <v>51051.754999999997</v>
      </c>
      <c r="C46" s="107">
        <v>0.73199999999999998</v>
      </c>
      <c r="D46" s="107">
        <v>8</v>
      </c>
      <c r="E46" s="107">
        <v>-0.7</v>
      </c>
      <c r="F46" s="107">
        <v>1</v>
      </c>
      <c r="G46" s="103" t="s">
        <v>1907</v>
      </c>
    </row>
    <row r="47" spans="1:7">
      <c r="A47">
        <f t="shared" si="1"/>
        <v>2451106.7570000002</v>
      </c>
      <c r="B47" s="102">
        <v>51106.756999999998</v>
      </c>
      <c r="C47" s="107">
        <v>0.79700000000000004</v>
      </c>
      <c r="D47" s="107">
        <v>10</v>
      </c>
      <c r="E47" s="107">
        <v>0.4</v>
      </c>
      <c r="F47" s="107">
        <v>1</v>
      </c>
      <c r="G47" s="103" t="s">
        <v>1907</v>
      </c>
    </row>
    <row r="48" spans="1:7">
      <c r="A48">
        <f t="shared" si="1"/>
        <v>2451301.9950000001</v>
      </c>
      <c r="B48" s="102">
        <v>51301.995000000003</v>
      </c>
      <c r="C48" s="107">
        <v>2.5999999999999999E-2</v>
      </c>
      <c r="D48" s="107">
        <v>19.3</v>
      </c>
      <c r="E48" s="107">
        <v>-0.2</v>
      </c>
      <c r="F48" s="107">
        <v>1</v>
      </c>
      <c r="G48" s="103" t="s">
        <v>1907</v>
      </c>
    </row>
    <row r="49" spans="1:7">
      <c r="A49">
        <f t="shared" si="1"/>
        <v>2451346.94</v>
      </c>
      <c r="B49" s="102">
        <v>51346.94</v>
      </c>
      <c r="C49" s="107">
        <v>7.8E-2</v>
      </c>
      <c r="D49" s="107">
        <v>20.5</v>
      </c>
      <c r="E49" s="107">
        <v>-0.7</v>
      </c>
      <c r="F49" s="107">
        <v>1</v>
      </c>
      <c r="G49" s="103" t="s">
        <v>1907</v>
      </c>
    </row>
    <row r="50" spans="1:7">
      <c r="A50">
        <f t="shared" si="1"/>
        <v>2451362.9389999998</v>
      </c>
      <c r="B50" s="102">
        <v>51362.938999999998</v>
      </c>
      <c r="C50" s="107">
        <v>9.7000000000000003E-2</v>
      </c>
      <c r="D50" s="107">
        <v>22.3</v>
      </c>
      <c r="E50" s="107">
        <v>0.7</v>
      </c>
      <c r="F50" s="107">
        <v>1</v>
      </c>
      <c r="G50" s="103" t="s">
        <v>1907</v>
      </c>
    </row>
    <row r="51" spans="1:7">
      <c r="A51">
        <f>+B51</f>
        <v>2457268.3711999999</v>
      </c>
      <c r="B51" s="87">
        <v>2457268.3711999999</v>
      </c>
      <c r="C51" s="87">
        <f>+(B51-2450426)/853.8-8</f>
        <v>1.4021082220585512E-2</v>
      </c>
      <c r="D51" s="48">
        <f>+E51-8</f>
        <v>14.899999999999999</v>
      </c>
      <c r="E51" s="89">
        <v>22.9</v>
      </c>
    </row>
    <row r="52" spans="1:7">
      <c r="A52">
        <f t="shared" ref="A52:A83" si="2">+B52</f>
        <v>2457283.3333000001</v>
      </c>
      <c r="B52">
        <v>2457283.3333000001</v>
      </c>
      <c r="C52" s="87">
        <f t="shared" ref="C52:C83" si="3">+(B52-2450426)/853.8-8</f>
        <v>3.154520965103913E-2</v>
      </c>
      <c r="D52" s="48">
        <f t="shared" ref="D52:D83" si="4">+E52-8</f>
        <v>15.3</v>
      </c>
      <c r="E52" s="48">
        <v>23.3</v>
      </c>
    </row>
    <row r="53" spans="1:7">
      <c r="A53">
        <f t="shared" si="2"/>
        <v>2457293.3262</v>
      </c>
      <c r="B53">
        <v>2457293.3262</v>
      </c>
      <c r="C53" s="87">
        <f t="shared" si="3"/>
        <v>4.3249238697599779E-2</v>
      </c>
      <c r="D53" s="48">
        <f t="shared" si="4"/>
        <v>15</v>
      </c>
      <c r="E53" s="48">
        <v>23</v>
      </c>
    </row>
    <row r="54" spans="1:7">
      <c r="A54">
        <f t="shared" si="2"/>
        <v>2457322.3423000001</v>
      </c>
      <c r="B54">
        <v>2457322.3423000001</v>
      </c>
      <c r="C54" s="87">
        <f t="shared" si="3"/>
        <v>7.7233895526042318E-2</v>
      </c>
      <c r="D54" s="48">
        <f t="shared" si="4"/>
        <v>20.399999999999999</v>
      </c>
      <c r="E54" s="48">
        <v>28.4</v>
      </c>
    </row>
    <row r="55" spans="1:7">
      <c r="A55">
        <f t="shared" si="2"/>
        <v>2457324.3210999998</v>
      </c>
      <c r="B55">
        <v>2457324.3210999998</v>
      </c>
      <c r="C55" s="87">
        <f t="shared" si="3"/>
        <v>7.9551534316967931E-2</v>
      </c>
      <c r="D55" s="48">
        <f t="shared" si="4"/>
        <v>20.6</v>
      </c>
      <c r="E55" s="48">
        <v>28.6</v>
      </c>
    </row>
    <row r="56" spans="1:7">
      <c r="A56">
        <f t="shared" si="2"/>
        <v>2457353.3050000002</v>
      </c>
      <c r="B56">
        <v>2457353.3050000002</v>
      </c>
      <c r="C56" s="87">
        <f t="shared" si="3"/>
        <v>0.11349847739537111</v>
      </c>
      <c r="D56" s="48">
        <f t="shared" si="4"/>
        <v>22.4</v>
      </c>
      <c r="E56" s="48">
        <v>30.4</v>
      </c>
    </row>
    <row r="57" spans="1:7">
      <c r="A57">
        <f t="shared" si="2"/>
        <v>2457369.2683000001</v>
      </c>
      <c r="B57">
        <v>2457369.2683000001</v>
      </c>
      <c r="C57" s="87">
        <f t="shared" si="3"/>
        <v>0.13219524478813938</v>
      </c>
      <c r="D57" s="48">
        <f t="shared" si="4"/>
        <v>22.3</v>
      </c>
      <c r="E57" s="48">
        <v>30.3</v>
      </c>
    </row>
    <row r="58" spans="1:7">
      <c r="A58">
        <f t="shared" si="2"/>
        <v>2457383.2412</v>
      </c>
      <c r="B58">
        <v>2457383.2412</v>
      </c>
      <c r="C58" s="87">
        <f t="shared" si="3"/>
        <v>0.14856078706962705</v>
      </c>
      <c r="D58" s="48">
        <f t="shared" si="4"/>
        <v>21.5</v>
      </c>
      <c r="E58" s="48">
        <v>29.5</v>
      </c>
    </row>
    <row r="59" spans="1:7">
      <c r="A59">
        <f t="shared" si="2"/>
        <v>2457435.7289999998</v>
      </c>
      <c r="B59">
        <v>2457435.7289999998</v>
      </c>
      <c r="C59" s="87">
        <f t="shared" si="3"/>
        <v>0.21003630826870179</v>
      </c>
      <c r="D59" s="48">
        <f t="shared" si="4"/>
        <v>19</v>
      </c>
      <c r="E59" s="48">
        <v>27</v>
      </c>
    </row>
    <row r="60" spans="1:7">
      <c r="A60">
        <f t="shared" si="2"/>
        <v>2457495.5713999998</v>
      </c>
      <c r="B60" s="87">
        <v>2457495.5713999998</v>
      </c>
      <c r="C60" s="87">
        <f t="shared" si="3"/>
        <v>0.28012579058302123</v>
      </c>
      <c r="D60" s="48">
        <f t="shared" si="4"/>
        <v>18.3</v>
      </c>
      <c r="E60" s="89">
        <v>26.3</v>
      </c>
    </row>
    <row r="61" spans="1:7">
      <c r="A61">
        <f t="shared" si="2"/>
        <v>2457509.5386999999</v>
      </c>
      <c r="B61">
        <v>2457509.5386999999</v>
      </c>
      <c r="C61" s="87">
        <f t="shared" si="3"/>
        <v>0.29648477395164896</v>
      </c>
      <c r="D61" s="48">
        <f t="shared" si="4"/>
        <v>17.05</v>
      </c>
      <c r="E61" s="48">
        <v>25.05</v>
      </c>
    </row>
    <row r="62" spans="1:7">
      <c r="A62">
        <f t="shared" si="2"/>
        <v>2457548.4865000001</v>
      </c>
      <c r="B62">
        <v>2457548.4865000001</v>
      </c>
      <c r="C62" s="87">
        <f t="shared" si="3"/>
        <v>0.34210178027654692</v>
      </c>
      <c r="D62" s="48">
        <f t="shared" si="4"/>
        <v>17.5</v>
      </c>
      <c r="E62" s="48">
        <v>25.5</v>
      </c>
    </row>
    <row r="63" spans="1:7">
      <c r="A63">
        <f t="shared" si="2"/>
        <v>2457579.4369999999</v>
      </c>
      <c r="B63">
        <v>2457579.4369999999</v>
      </c>
      <c r="C63" s="87">
        <f t="shared" si="3"/>
        <v>0.37835207308493679</v>
      </c>
      <c r="D63" s="48">
        <f t="shared" si="4"/>
        <v>16.100000000000001</v>
      </c>
      <c r="E63" s="48">
        <v>24.1</v>
      </c>
    </row>
    <row r="64" spans="1:7">
      <c r="A64">
        <f t="shared" si="2"/>
        <v>2457592.4530000002</v>
      </c>
      <c r="B64">
        <v>2457592.4530000002</v>
      </c>
      <c r="C64" s="87">
        <f t="shared" si="3"/>
        <v>0.39359686109184011</v>
      </c>
      <c r="D64" s="48">
        <f t="shared" si="4"/>
        <v>14.899999999999999</v>
      </c>
      <c r="E64" s="48">
        <v>22.9</v>
      </c>
    </row>
    <row r="65" spans="1:5">
      <c r="A65">
        <f t="shared" si="2"/>
        <v>2457606.4942000001</v>
      </c>
      <c r="B65">
        <v>2457606.4942000001</v>
      </c>
      <c r="C65" s="87">
        <f t="shared" si="3"/>
        <v>0.41004239868830439</v>
      </c>
      <c r="D65" s="48">
        <f t="shared" si="4"/>
        <v>14</v>
      </c>
      <c r="E65" s="48">
        <v>22</v>
      </c>
    </row>
    <row r="66" spans="1:5">
      <c r="A66">
        <f t="shared" si="2"/>
        <v>2457623.4589</v>
      </c>
      <c r="B66">
        <v>2457623.4589</v>
      </c>
      <c r="C66" s="87">
        <f t="shared" si="3"/>
        <v>0.4299120402904304</v>
      </c>
      <c r="D66" s="48">
        <f t="shared" si="4"/>
        <v>14.02</v>
      </c>
      <c r="E66" s="48">
        <v>22.02</v>
      </c>
    </row>
    <row r="67" spans="1:5">
      <c r="A67">
        <f t="shared" si="2"/>
        <v>2457639.4166999999</v>
      </c>
      <c r="B67">
        <v>2457639.4166999999</v>
      </c>
      <c r="C67" s="87">
        <f t="shared" si="3"/>
        <v>0.44860236589358671</v>
      </c>
      <c r="D67" s="48">
        <f t="shared" si="4"/>
        <v>13.129999999999999</v>
      </c>
      <c r="E67" s="48">
        <v>21.13</v>
      </c>
    </row>
    <row r="68" spans="1:5">
      <c r="A68">
        <f t="shared" si="2"/>
        <v>2457657.3697000002</v>
      </c>
      <c r="B68">
        <v>2457657.3697000002</v>
      </c>
      <c r="C68" s="87">
        <f t="shared" si="3"/>
        <v>0.46962953853379652</v>
      </c>
      <c r="D68" s="48">
        <f t="shared" si="4"/>
        <v>10.7</v>
      </c>
      <c r="E68" s="48">
        <v>18.7</v>
      </c>
    </row>
    <row r="69" spans="1:5">
      <c r="A69">
        <f t="shared" si="2"/>
        <v>2457664.3308000001</v>
      </c>
      <c r="B69">
        <v>2457664.3308000001</v>
      </c>
      <c r="C69" s="87">
        <f t="shared" si="3"/>
        <v>0.47778261888043261</v>
      </c>
      <c r="D69" s="48">
        <f t="shared" si="4"/>
        <v>11</v>
      </c>
      <c r="E69" s="48">
        <v>19</v>
      </c>
    </row>
    <row r="70" spans="1:5">
      <c r="A70">
        <f t="shared" si="2"/>
        <v>2457691.2699000002</v>
      </c>
      <c r="B70" s="87">
        <v>2457691.2699000002</v>
      </c>
      <c r="C70" s="87">
        <f t="shared" si="3"/>
        <v>0.50933462169148314</v>
      </c>
      <c r="D70" s="48">
        <f t="shared" si="4"/>
        <v>10.8</v>
      </c>
      <c r="E70" s="89">
        <v>18.8</v>
      </c>
    </row>
    <row r="71" spans="1:5">
      <c r="A71">
        <f t="shared" si="2"/>
        <v>2457723.2936</v>
      </c>
      <c r="B71">
        <v>2457723.2936</v>
      </c>
      <c r="C71" s="87">
        <f t="shared" si="3"/>
        <v>0.54684188334501727</v>
      </c>
      <c r="D71" s="48">
        <f t="shared" si="4"/>
        <v>8.8000000000000007</v>
      </c>
      <c r="E71" s="48">
        <v>16.8</v>
      </c>
    </row>
    <row r="72" spans="1:5">
      <c r="A72">
        <f t="shared" si="2"/>
        <v>2457837.6518000001</v>
      </c>
      <c r="B72">
        <v>2457837.6518000001</v>
      </c>
      <c r="C72" s="87">
        <f t="shared" si="3"/>
        <v>0.68078215038663537</v>
      </c>
      <c r="D72" s="48">
        <f t="shared" si="4"/>
        <v>8.1000000000000014</v>
      </c>
      <c r="E72" s="48">
        <v>16.100000000000001</v>
      </c>
    </row>
    <row r="73" spans="1:5">
      <c r="A73">
        <f t="shared" si="2"/>
        <v>2457866.5671000001</v>
      </c>
      <c r="B73">
        <v>2457866.5671000001</v>
      </c>
      <c r="C73" s="87">
        <f t="shared" si="3"/>
        <v>0.71464874677922552</v>
      </c>
      <c r="D73" s="48">
        <f t="shared" si="4"/>
        <v>8</v>
      </c>
      <c r="E73" s="48">
        <v>16</v>
      </c>
    </row>
    <row r="74" spans="1:5">
      <c r="A74">
        <f t="shared" si="2"/>
        <v>2457900.4942000001</v>
      </c>
      <c r="B74" s="87">
        <v>2457900.4942000001</v>
      </c>
      <c r="C74" s="87">
        <f t="shared" si="3"/>
        <v>0.75438533614438263</v>
      </c>
      <c r="D74" s="48">
        <f t="shared" si="4"/>
        <v>8</v>
      </c>
      <c r="E74" s="89">
        <v>16</v>
      </c>
    </row>
    <row r="75" spans="1:5">
      <c r="A75">
        <f t="shared" si="2"/>
        <v>2457915.5613000002</v>
      </c>
      <c r="B75">
        <v>2457915.5613000002</v>
      </c>
      <c r="C75" s="87">
        <f t="shared" si="3"/>
        <v>0.77203244319533404</v>
      </c>
      <c r="D75" s="48">
        <f t="shared" si="4"/>
        <v>8</v>
      </c>
      <c r="E75" s="48">
        <v>16</v>
      </c>
    </row>
    <row r="76" spans="1:5">
      <c r="A76">
        <f t="shared" si="2"/>
        <v>2457954.6798999999</v>
      </c>
      <c r="B76">
        <v>2457954.6798999999</v>
      </c>
      <c r="C76" s="87">
        <f t="shared" si="3"/>
        <v>0.81784949636902304</v>
      </c>
      <c r="D76" s="48">
        <f t="shared" si="4"/>
        <v>9.6000000000000014</v>
      </c>
      <c r="E76" s="48">
        <v>17.600000000000001</v>
      </c>
    </row>
    <row r="77" spans="1:5">
      <c r="A77">
        <f t="shared" si="2"/>
        <v>2457971.4314000001</v>
      </c>
      <c r="B77">
        <v>2457971.4314000001</v>
      </c>
      <c r="C77" s="87">
        <f t="shared" si="3"/>
        <v>0.83746943078017999</v>
      </c>
      <c r="D77" s="48">
        <f t="shared" si="4"/>
        <v>9.1999999999999993</v>
      </c>
      <c r="E77" s="48">
        <v>17.2</v>
      </c>
    </row>
    <row r="78" spans="1:5">
      <c r="A78">
        <f t="shared" si="2"/>
        <v>2458014.3572</v>
      </c>
      <c r="B78">
        <v>2458014.3572</v>
      </c>
      <c r="C78" s="87">
        <f t="shared" si="3"/>
        <v>0.88774560787066115</v>
      </c>
      <c r="D78" s="48">
        <f t="shared" si="4"/>
        <v>9.8000000000000007</v>
      </c>
      <c r="E78" s="48">
        <v>17.8</v>
      </c>
    </row>
    <row r="79" spans="1:5">
      <c r="A79">
        <f t="shared" si="2"/>
        <v>2458032.3629000001</v>
      </c>
      <c r="B79">
        <v>2458032.3629000001</v>
      </c>
      <c r="C79" s="87">
        <f t="shared" si="3"/>
        <v>0.90883450456789205</v>
      </c>
      <c r="D79" s="48">
        <f t="shared" si="4"/>
        <v>15</v>
      </c>
      <c r="E79" s="48">
        <v>23</v>
      </c>
    </row>
    <row r="80" spans="1:5">
      <c r="A80">
        <f t="shared" si="2"/>
        <v>2458041.2722999998</v>
      </c>
      <c r="B80">
        <v>2458041.2722999998</v>
      </c>
      <c r="C80" s="87">
        <f t="shared" si="3"/>
        <v>0.91926950105392002</v>
      </c>
      <c r="D80" s="48">
        <f t="shared" si="4"/>
        <v>13.5</v>
      </c>
      <c r="E80" s="48">
        <v>21.5</v>
      </c>
    </row>
    <row r="81" spans="1:5">
      <c r="A81">
        <f t="shared" si="2"/>
        <v>2458059.3017000002</v>
      </c>
      <c r="B81">
        <v>2458059.3017000002</v>
      </c>
      <c r="C81" s="87">
        <f t="shared" si="3"/>
        <v>0.9403861560086515</v>
      </c>
      <c r="D81" s="48">
        <f t="shared" si="4"/>
        <v>12.8</v>
      </c>
      <c r="E81" s="48">
        <v>20.8</v>
      </c>
    </row>
    <row r="82" spans="1:5">
      <c r="A82">
        <f t="shared" si="2"/>
        <v>2458088.2806000002</v>
      </c>
      <c r="B82">
        <v>2458088.2806000002</v>
      </c>
      <c r="C82" s="87">
        <f t="shared" si="3"/>
        <v>0.97432724291423511</v>
      </c>
      <c r="D82" s="48">
        <f t="shared" si="4"/>
        <v>15</v>
      </c>
      <c r="E82" s="48">
        <v>23</v>
      </c>
    </row>
    <row r="83" spans="1:5">
      <c r="A83">
        <f t="shared" si="2"/>
        <v>2458099.2620999999</v>
      </c>
      <c r="B83" s="87">
        <v>2458099.2620999999</v>
      </c>
      <c r="C83" s="87">
        <f t="shared" si="3"/>
        <v>0.98718915436862886</v>
      </c>
      <c r="D83" s="48">
        <f t="shared" si="4"/>
        <v>17</v>
      </c>
      <c r="E83" s="89">
        <v>25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7F7B7-D67A-4E2A-A188-233A05BC22C9}">
  <sheetPr codeName="Feuil32"/>
  <dimension ref="A1:B33"/>
  <sheetViews>
    <sheetView workbookViewId="0">
      <selection activeCell="F7" sqref="F7"/>
    </sheetView>
  </sheetViews>
  <sheetFormatPr baseColWidth="10" defaultRowHeight="15"/>
  <cols>
    <col min="1" max="2" width="11.42578125" style="100"/>
  </cols>
  <sheetData>
    <row r="1" spans="1:2">
      <c r="A1" s="98">
        <v>2457268.3711999999</v>
      </c>
      <c r="B1" s="98">
        <v>10.0406948092942</v>
      </c>
    </row>
    <row r="2" spans="1:2">
      <c r="A2" s="47">
        <v>2457283.3333000001</v>
      </c>
      <c r="B2" s="47">
        <v>4.6031726695516797</v>
      </c>
    </row>
    <row r="3" spans="1:2">
      <c r="A3" s="47">
        <v>2457293.3262</v>
      </c>
      <c r="B3" s="47">
        <v>3.0326440545237099</v>
      </c>
    </row>
    <row r="4" spans="1:2">
      <c r="A4" s="47">
        <v>2457322.3423000001</v>
      </c>
      <c r="B4" s="47">
        <v>3.0713428081460998</v>
      </c>
    </row>
    <row r="5" spans="1:2">
      <c r="A5" s="47">
        <v>2457324.3210999998</v>
      </c>
      <c r="B5" s="47">
        <v>3.0168605415965102</v>
      </c>
    </row>
    <row r="6" spans="1:2">
      <c r="A6" s="47">
        <v>2457353.3050000002</v>
      </c>
      <c r="B6" s="47">
        <v>5.2774071143471701</v>
      </c>
    </row>
    <row r="7" spans="1:2">
      <c r="A7" s="47">
        <v>2457369.2683000001</v>
      </c>
      <c r="B7" s="47">
        <v>3.57959474897359</v>
      </c>
    </row>
    <row r="8" spans="1:2">
      <c r="A8" s="47">
        <v>2457383.2412</v>
      </c>
      <c r="B8" s="47">
        <v>0.93296299579308695</v>
      </c>
    </row>
    <row r="9" spans="1:2">
      <c r="A9" s="47">
        <v>2457435.7289999998</v>
      </c>
      <c r="B9" s="47">
        <v>-1.5853526245287599</v>
      </c>
    </row>
    <row r="10" spans="1:2">
      <c r="A10" s="47">
        <v>2457495.5713999998</v>
      </c>
      <c r="B10" s="47">
        <v>4.0695525573209803</v>
      </c>
    </row>
    <row r="11" spans="1:2">
      <c r="A11" s="47">
        <v>2457509.5386999999</v>
      </c>
      <c r="B11" s="47">
        <v>5.7926672338114997</v>
      </c>
    </row>
    <row r="12" spans="1:2">
      <c r="A12" s="47">
        <v>2457548.4865000001</v>
      </c>
      <c r="B12" s="47">
        <v>7.4735864296673098</v>
      </c>
    </row>
    <row r="13" spans="1:2">
      <c r="A13" s="47">
        <v>2457579.4369999999</v>
      </c>
      <c r="B13" s="47">
        <v>7.6738211196917803</v>
      </c>
    </row>
    <row r="14" spans="1:2">
      <c r="A14" s="47">
        <v>2457592.4530000002</v>
      </c>
      <c r="B14" s="47">
        <v>7.6489306939505797</v>
      </c>
    </row>
    <row r="15" spans="1:2">
      <c r="A15" s="47">
        <v>2457606.4942000001</v>
      </c>
      <c r="B15" s="47">
        <v>9.0834909329270399</v>
      </c>
    </row>
    <row r="16" spans="1:2">
      <c r="A16" s="47">
        <v>2457623.4589</v>
      </c>
      <c r="B16" s="47">
        <v>9.1810438311833291</v>
      </c>
    </row>
    <row r="17" spans="1:2">
      <c r="A17" s="47">
        <v>2457639.4166999999</v>
      </c>
      <c r="B17" s="47">
        <v>10.2662320153763</v>
      </c>
    </row>
    <row r="18" spans="1:2">
      <c r="A18" s="47">
        <v>2457657.3697000002</v>
      </c>
      <c r="B18" s="47">
        <v>12.470892491508801</v>
      </c>
    </row>
    <row r="19" spans="1:2">
      <c r="A19" s="47">
        <v>2457664.3308000001</v>
      </c>
      <c r="B19" s="47">
        <v>15.076246272055601</v>
      </c>
    </row>
    <row r="20" spans="1:2">
      <c r="A20" s="47">
        <v>2457691.2699000002</v>
      </c>
      <c r="B20" s="47">
        <v>16.570190605442999</v>
      </c>
    </row>
    <row r="21" spans="1:2">
      <c r="A21" s="47">
        <v>2457723.2936</v>
      </c>
      <c r="B21" s="47">
        <v>18.228577452702002</v>
      </c>
    </row>
    <row r="22" spans="1:2">
      <c r="A22" s="47">
        <v>2457837.6518000001</v>
      </c>
      <c r="B22" s="47">
        <v>32.019079456033502</v>
      </c>
    </row>
    <row r="23" spans="1:2">
      <c r="A23" s="47">
        <v>2457866.5671000001</v>
      </c>
      <c r="B23" s="47">
        <v>31.382979944332298</v>
      </c>
    </row>
    <row r="24" spans="1:2">
      <c r="A24" s="100">
        <v>2457900.4942000001</v>
      </c>
      <c r="B24" s="100">
        <v>31.701775333396899</v>
      </c>
    </row>
    <row r="25" spans="1:2">
      <c r="A25" s="100">
        <v>2457915.5613000002</v>
      </c>
      <c r="B25" s="100">
        <v>32.012596213105901</v>
      </c>
    </row>
    <row r="26" spans="1:2">
      <c r="A26" s="100">
        <v>2457954.6798999999</v>
      </c>
      <c r="B26" s="100">
        <v>28.3122181418621</v>
      </c>
    </row>
    <row r="27" spans="1:2">
      <c r="A27" s="100">
        <v>2457971.4314000001</v>
      </c>
      <c r="B27" s="100">
        <v>26.501816781645399</v>
      </c>
    </row>
    <row r="28" spans="1:2">
      <c r="A28" s="100">
        <v>2458014.3572</v>
      </c>
      <c r="B28" s="100">
        <v>22.4538116033773</v>
      </c>
    </row>
    <row r="29" spans="1:2">
      <c r="A29" s="100">
        <v>2458032.3629000001</v>
      </c>
      <c r="B29" s="100">
        <v>24.646997452733501</v>
      </c>
    </row>
    <row r="30" spans="1:2">
      <c r="A30" s="100">
        <v>2458041.2722999998</v>
      </c>
      <c r="B30" s="100">
        <v>23.155217979296701</v>
      </c>
    </row>
    <row r="31" spans="1:2">
      <c r="A31" s="100">
        <v>2458059.3017000002</v>
      </c>
      <c r="B31" s="100">
        <v>19.539080639083402</v>
      </c>
    </row>
    <row r="32" spans="1:2">
      <c r="A32" s="100">
        <v>2458088.2806000002</v>
      </c>
      <c r="B32" s="100">
        <v>16.8678594150105</v>
      </c>
    </row>
    <row r="33" spans="1:2">
      <c r="A33" s="100">
        <v>2458099.2620999999</v>
      </c>
      <c r="B33" s="100">
        <v>13.9967032454774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F8745-7558-4C1F-8089-B95421A0B1DA}">
  <sheetPr codeName="Feuil21"/>
  <dimension ref="B5:J36"/>
  <sheetViews>
    <sheetView showGridLines="0" workbookViewId="0">
      <selection activeCell="H28" sqref="H28"/>
    </sheetView>
  </sheetViews>
  <sheetFormatPr baseColWidth="10" defaultRowHeight="15"/>
  <cols>
    <col min="2" max="2" width="7" customWidth="1"/>
    <col min="3" max="3" width="7.42578125" customWidth="1"/>
    <col min="4" max="4" width="16.7109375" bestFit="1" customWidth="1"/>
    <col min="5" max="5" width="16.28515625" bestFit="1" customWidth="1"/>
    <col min="6" max="6" width="17.28515625" bestFit="1" customWidth="1"/>
  </cols>
  <sheetData>
    <row r="5" spans="2:7">
      <c r="D5" s="23" t="s">
        <v>1843</v>
      </c>
      <c r="E5" s="23" t="s">
        <v>1844</v>
      </c>
      <c r="F5" s="75" t="s">
        <v>1865</v>
      </c>
    </row>
    <row r="6" spans="2:7" ht="5.25" customHeight="1"/>
    <row r="7" spans="2:7">
      <c r="B7" s="23" t="s">
        <v>1728</v>
      </c>
      <c r="C7" s="23" t="s">
        <v>1763</v>
      </c>
      <c r="D7" s="75">
        <v>855.25</v>
      </c>
      <c r="E7" s="75" t="s">
        <v>1845</v>
      </c>
      <c r="F7" s="75" t="s">
        <v>1862</v>
      </c>
      <c r="G7" s="24"/>
    </row>
    <row r="8" spans="2:7">
      <c r="B8" s="23" t="s">
        <v>1834</v>
      </c>
      <c r="C8" s="23" t="s">
        <v>1840</v>
      </c>
      <c r="D8" s="75"/>
      <c r="E8" s="75" t="s">
        <v>1846</v>
      </c>
      <c r="F8" s="75" t="s">
        <v>1856</v>
      </c>
      <c r="G8" s="24"/>
    </row>
    <row r="9" spans="2:7" ht="17.25">
      <c r="B9" s="86" t="s">
        <v>1699</v>
      </c>
      <c r="C9" s="23" t="s">
        <v>1841</v>
      </c>
      <c r="D9" s="75" t="s">
        <v>1847</v>
      </c>
      <c r="E9" s="75" t="s">
        <v>1848</v>
      </c>
      <c r="F9" s="75" t="s">
        <v>1883</v>
      </c>
      <c r="G9" s="24"/>
    </row>
    <row r="10" spans="2:7" ht="17.25">
      <c r="B10" s="23" t="s">
        <v>1835</v>
      </c>
      <c r="C10" s="23" t="s">
        <v>1841</v>
      </c>
      <c r="D10" s="75" t="s">
        <v>1849</v>
      </c>
      <c r="E10" s="75" t="s">
        <v>1850</v>
      </c>
      <c r="F10" s="75" t="s">
        <v>1857</v>
      </c>
      <c r="G10" s="24"/>
    </row>
    <row r="11" spans="2:7">
      <c r="B11" s="23" t="s">
        <v>1836</v>
      </c>
      <c r="C11" s="23"/>
      <c r="D11" s="75">
        <v>0</v>
      </c>
      <c r="E11" s="75" t="s">
        <v>1858</v>
      </c>
      <c r="F11" s="75" t="s">
        <v>1859</v>
      </c>
      <c r="G11" s="24"/>
    </row>
    <row r="12" spans="2:7">
      <c r="B12" s="86" t="s">
        <v>1837</v>
      </c>
      <c r="C12" s="23"/>
      <c r="D12" s="75"/>
      <c r="E12" s="75" t="s">
        <v>1851</v>
      </c>
      <c r="F12" s="75" t="s">
        <v>1860</v>
      </c>
      <c r="G12" s="24"/>
    </row>
    <row r="13" spans="2:7" ht="17.25">
      <c r="B13" s="23" t="s">
        <v>1838</v>
      </c>
      <c r="C13" s="23" t="s">
        <v>1842</v>
      </c>
      <c r="D13" s="75" t="s">
        <v>1852</v>
      </c>
      <c r="E13" s="75" t="s">
        <v>1853</v>
      </c>
      <c r="F13" s="75" t="s">
        <v>1861</v>
      </c>
      <c r="G13" s="24"/>
    </row>
    <row r="14" spans="2:7">
      <c r="B14" s="23" t="s">
        <v>1839</v>
      </c>
      <c r="C14" s="23"/>
      <c r="D14" s="75" t="s">
        <v>1854</v>
      </c>
      <c r="E14" s="75" t="s">
        <v>1855</v>
      </c>
      <c r="F14" s="75" t="s">
        <v>1872</v>
      </c>
      <c r="G14" s="24"/>
    </row>
    <row r="15" spans="2:7" ht="4.5" customHeight="1"/>
    <row r="16" spans="2:7">
      <c r="B16" t="s">
        <v>1863</v>
      </c>
    </row>
    <row r="20" spans="3:5">
      <c r="C20">
        <v>1</v>
      </c>
      <c r="D20" s="75">
        <v>2450426.4</v>
      </c>
      <c r="E20">
        <f>+D$20+C20*853.8</f>
        <v>2451280.1999999997</v>
      </c>
    </row>
    <row r="21" spans="3:5">
      <c r="C21">
        <v>2</v>
      </c>
      <c r="E21">
        <f t="shared" ref="E21:E36" si="0">+D$20+C21*853.8</f>
        <v>2452134</v>
      </c>
    </row>
    <row r="22" spans="3:5">
      <c r="C22">
        <v>3</v>
      </c>
      <c r="E22">
        <f t="shared" si="0"/>
        <v>2452987.7999999998</v>
      </c>
    </row>
    <row r="23" spans="3:5">
      <c r="C23">
        <v>4</v>
      </c>
      <c r="E23">
        <f t="shared" si="0"/>
        <v>2453841.6</v>
      </c>
    </row>
    <row r="24" spans="3:5">
      <c r="C24">
        <v>5</v>
      </c>
      <c r="E24">
        <f t="shared" si="0"/>
        <v>2454695.4</v>
      </c>
    </row>
    <row r="25" spans="3:5">
      <c r="C25">
        <v>6</v>
      </c>
      <c r="D25" s="81"/>
      <c r="E25">
        <f t="shared" si="0"/>
        <v>2455549.1999999997</v>
      </c>
    </row>
    <row r="26" spans="3:5">
      <c r="C26">
        <v>7</v>
      </c>
      <c r="E26">
        <f t="shared" si="0"/>
        <v>2456403</v>
      </c>
    </row>
    <row r="27" spans="3:5">
      <c r="C27">
        <v>8</v>
      </c>
      <c r="E27">
        <f t="shared" si="0"/>
        <v>2457256.7999999998</v>
      </c>
    </row>
    <row r="28" spans="3:5">
      <c r="C28">
        <v>9</v>
      </c>
      <c r="E28">
        <f t="shared" si="0"/>
        <v>2458110.6</v>
      </c>
    </row>
    <row r="29" spans="3:5">
      <c r="C29">
        <v>10</v>
      </c>
      <c r="E29">
        <f t="shared" si="0"/>
        <v>2458964.4</v>
      </c>
    </row>
    <row r="30" spans="3:5">
      <c r="C30">
        <v>11</v>
      </c>
      <c r="E30">
        <f t="shared" si="0"/>
        <v>2459818.1999999997</v>
      </c>
    </row>
    <row r="31" spans="3:5">
      <c r="C31">
        <v>12</v>
      </c>
      <c r="E31">
        <f t="shared" si="0"/>
        <v>2460672</v>
      </c>
    </row>
    <row r="32" spans="3:5">
      <c r="C32">
        <v>13</v>
      </c>
      <c r="E32">
        <f t="shared" si="0"/>
        <v>2461525.7999999998</v>
      </c>
    </row>
    <row r="33" spans="3:10">
      <c r="C33">
        <v>14</v>
      </c>
      <c r="E33">
        <f t="shared" si="0"/>
        <v>2462379.6</v>
      </c>
      <c r="J33" t="s">
        <v>180</v>
      </c>
    </row>
    <row r="34" spans="3:10">
      <c r="C34">
        <v>15</v>
      </c>
      <c r="E34">
        <f t="shared" si="0"/>
        <v>2463233.4</v>
      </c>
    </row>
    <row r="35" spans="3:10">
      <c r="C35">
        <v>16</v>
      </c>
      <c r="E35">
        <f t="shared" si="0"/>
        <v>2464087.1999999997</v>
      </c>
    </row>
    <row r="36" spans="3:10">
      <c r="C36">
        <v>17</v>
      </c>
      <c r="E36">
        <f t="shared" si="0"/>
        <v>2464941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4729-49AA-4F66-AD5F-74B8B53C5BD1}">
  <sheetPr codeName="Feuil22"/>
  <dimension ref="A1:Z16"/>
  <sheetViews>
    <sheetView workbookViewId="0">
      <selection activeCell="G1" activeCellId="1" sqref="C1:C1048576 G1:G1048576"/>
    </sheetView>
  </sheetViews>
  <sheetFormatPr baseColWidth="10" defaultRowHeight="15"/>
  <sheetData>
    <row r="1" spans="1:26" ht="45">
      <c r="A1" s="83"/>
      <c r="B1" s="83" t="s">
        <v>1764</v>
      </c>
      <c r="C1" s="83" t="s">
        <v>1747</v>
      </c>
      <c r="D1" s="83" t="s">
        <v>1765</v>
      </c>
      <c r="E1" s="83" t="s">
        <v>1766</v>
      </c>
      <c r="F1" s="83" t="s">
        <v>1767</v>
      </c>
      <c r="G1" s="83" t="s">
        <v>1768</v>
      </c>
      <c r="H1" s="83" t="s">
        <v>1769</v>
      </c>
      <c r="I1" s="83" t="s">
        <v>1770</v>
      </c>
      <c r="J1" s="83" t="s">
        <v>1771</v>
      </c>
      <c r="K1" s="83" t="s">
        <v>1772</v>
      </c>
      <c r="L1" s="83" t="s">
        <v>1773</v>
      </c>
      <c r="M1" s="83" t="s">
        <v>1774</v>
      </c>
      <c r="N1" s="83" t="s">
        <v>1775</v>
      </c>
      <c r="O1" s="83" t="s">
        <v>1776</v>
      </c>
      <c r="P1" s="83" t="s">
        <v>1777</v>
      </c>
      <c r="Q1" s="83" t="s">
        <v>1778</v>
      </c>
      <c r="R1" s="83" t="s">
        <v>1779</v>
      </c>
      <c r="S1" s="83" t="s">
        <v>1780</v>
      </c>
      <c r="T1" s="83" t="s">
        <v>1781</v>
      </c>
      <c r="U1" s="83" t="s">
        <v>1782</v>
      </c>
      <c r="V1" s="83" t="s">
        <v>1783</v>
      </c>
      <c r="W1" s="83" t="s">
        <v>1784</v>
      </c>
      <c r="X1" s="83" t="s">
        <v>1785</v>
      </c>
      <c r="Y1" s="83" t="s">
        <v>1786</v>
      </c>
      <c r="Z1" s="83" t="s">
        <v>1787</v>
      </c>
    </row>
    <row r="2" spans="1:26" ht="30">
      <c r="A2" s="57"/>
      <c r="B2" s="1" t="s">
        <v>1788</v>
      </c>
      <c r="C2" s="1" t="s">
        <v>1789</v>
      </c>
      <c r="D2" s="1" t="s">
        <v>179</v>
      </c>
      <c r="E2" s="1">
        <v>6678.15</v>
      </c>
      <c r="F2" s="1">
        <v>1.109</v>
      </c>
      <c r="G2" s="1">
        <v>49.77</v>
      </c>
      <c r="H2" s="1">
        <v>20</v>
      </c>
      <c r="I2" s="1">
        <v>1.706</v>
      </c>
      <c r="J2" s="1">
        <v>76.59</v>
      </c>
      <c r="K2" s="1">
        <v>-4.6230000000000002</v>
      </c>
      <c r="L2" s="1">
        <v>-207.51</v>
      </c>
      <c r="M2" s="84">
        <v>-3.782</v>
      </c>
      <c r="N2" s="84">
        <v>3.3879999999999999</v>
      </c>
      <c r="O2" s="84">
        <v>4.1399999999999997</v>
      </c>
      <c r="P2" s="1">
        <v>50</v>
      </c>
      <c r="Q2" s="1">
        <v>6678.2110000000002</v>
      </c>
      <c r="R2" s="1">
        <v>6.0999999999999999E-2</v>
      </c>
      <c r="S2" s="1">
        <v>2.76</v>
      </c>
      <c r="T2" s="1">
        <v>6678.1819999999998</v>
      </c>
      <c r="U2" s="1">
        <v>3.2000000000000001E-2</v>
      </c>
      <c r="V2" s="1">
        <v>1.46</v>
      </c>
      <c r="W2" s="1">
        <v>6678.2129999999997</v>
      </c>
      <c r="X2" s="1">
        <v>6.3E-2</v>
      </c>
      <c r="Y2" s="1">
        <v>2.83</v>
      </c>
      <c r="Z2" s="1">
        <v>4.5240000000000002E-2</v>
      </c>
    </row>
    <row r="3" spans="1:26" ht="30">
      <c r="A3" s="57"/>
      <c r="B3" s="1" t="s">
        <v>1788</v>
      </c>
      <c r="C3" s="1" t="s">
        <v>1790</v>
      </c>
      <c r="D3" s="1" t="s">
        <v>179</v>
      </c>
      <c r="E3" s="1">
        <v>6678.15</v>
      </c>
      <c r="F3" s="1">
        <v>1.125</v>
      </c>
      <c r="G3" s="1">
        <v>50.51</v>
      </c>
      <c r="H3" s="1">
        <v>20</v>
      </c>
      <c r="I3" s="1">
        <v>1.708</v>
      </c>
      <c r="J3" s="1">
        <v>76.66</v>
      </c>
      <c r="K3" s="1">
        <v>-5.6239999999999997</v>
      </c>
      <c r="L3" s="1">
        <v>-252.45</v>
      </c>
      <c r="M3" s="84">
        <v>-4.5720000000000001</v>
      </c>
      <c r="N3" s="84">
        <v>3.91</v>
      </c>
      <c r="O3" s="84">
        <v>4.8090000000000002</v>
      </c>
      <c r="P3" s="1">
        <v>50</v>
      </c>
      <c r="Q3" s="1">
        <v>6678.1589999999997</v>
      </c>
      <c r="R3" s="1">
        <v>8.9999999999999993E-3</v>
      </c>
      <c r="S3" s="1">
        <v>0.39</v>
      </c>
      <c r="T3" s="1">
        <v>6678.1390000000001</v>
      </c>
      <c r="U3" s="1">
        <v>-1.0999999999999999E-2</v>
      </c>
      <c r="V3" s="1">
        <v>-0.48</v>
      </c>
      <c r="W3" s="1">
        <v>6678.1379999999999</v>
      </c>
      <c r="X3" s="1">
        <v>-1.2E-2</v>
      </c>
      <c r="Y3" s="1">
        <v>-0.54</v>
      </c>
      <c r="Z3" s="1">
        <v>3.3430000000000001E-2</v>
      </c>
    </row>
    <row r="4" spans="1:26" ht="30">
      <c r="A4" s="57"/>
      <c r="B4" s="1" t="s">
        <v>1788</v>
      </c>
      <c r="C4" s="1" t="s">
        <v>1791</v>
      </c>
      <c r="D4" s="1" t="s">
        <v>179</v>
      </c>
      <c r="E4" s="1">
        <v>6678.15</v>
      </c>
      <c r="F4" s="1">
        <v>1.169</v>
      </c>
      <c r="G4" s="1">
        <v>52.49</v>
      </c>
      <c r="H4" s="1">
        <v>20</v>
      </c>
      <c r="I4" s="1">
        <v>1.758</v>
      </c>
      <c r="J4" s="1">
        <v>78.930000000000007</v>
      </c>
      <c r="K4" s="1">
        <v>-6.0860000000000003</v>
      </c>
      <c r="L4" s="1">
        <v>-273.22000000000003</v>
      </c>
      <c r="M4" s="84">
        <v>-4.8179999999999996</v>
      </c>
      <c r="N4" s="84">
        <v>8.4499999999999993</v>
      </c>
      <c r="O4" s="84">
        <v>10.67</v>
      </c>
      <c r="P4" s="1">
        <v>50</v>
      </c>
      <c r="Q4" s="1">
        <v>6678.1459999999997</v>
      </c>
      <c r="R4" s="1">
        <v>-4.0000000000000001E-3</v>
      </c>
      <c r="S4" s="1">
        <v>-0.17</v>
      </c>
      <c r="T4" s="1">
        <v>6678.1180000000004</v>
      </c>
      <c r="U4" s="1">
        <v>-3.2000000000000001E-2</v>
      </c>
      <c r="V4" s="1">
        <v>-1.46</v>
      </c>
      <c r="W4" s="1">
        <v>6678.1360000000004</v>
      </c>
      <c r="X4" s="1">
        <v>-1.4E-2</v>
      </c>
      <c r="Y4" s="1">
        <v>-0.65</v>
      </c>
      <c r="Z4" s="1">
        <v>4.5469999999999997E-2</v>
      </c>
    </row>
    <row r="5" spans="1:26" ht="30">
      <c r="A5" s="57"/>
      <c r="B5" s="1" t="s">
        <v>1788</v>
      </c>
      <c r="C5" s="1" t="s">
        <v>1792</v>
      </c>
      <c r="D5" s="1" t="s">
        <v>179</v>
      </c>
      <c r="E5" s="1">
        <v>6678.15</v>
      </c>
      <c r="F5" s="1">
        <v>1.1930000000000001</v>
      </c>
      <c r="G5" s="1">
        <v>53.53</v>
      </c>
      <c r="H5" s="1">
        <v>20</v>
      </c>
      <c r="I5" s="1">
        <v>1.905</v>
      </c>
      <c r="J5" s="1">
        <v>85.51</v>
      </c>
      <c r="K5" s="1">
        <v>-6.3380000000000001</v>
      </c>
      <c r="L5" s="1">
        <v>-284.5</v>
      </c>
      <c r="M5" s="84">
        <v>-4.7839999999999998</v>
      </c>
      <c r="N5" s="84">
        <v>4.0359999999999996</v>
      </c>
      <c r="O5" s="84">
        <v>5.3479999999999999</v>
      </c>
      <c r="P5" s="1">
        <v>50</v>
      </c>
      <c r="Q5" s="1">
        <v>6678.2309999999998</v>
      </c>
      <c r="R5" s="1">
        <v>8.1000000000000003E-2</v>
      </c>
      <c r="S5" s="1">
        <v>3.63</v>
      </c>
      <c r="T5" s="1">
        <v>6678.2250000000004</v>
      </c>
      <c r="U5" s="1">
        <v>7.4999999999999997E-2</v>
      </c>
      <c r="V5" s="1">
        <v>3.37</v>
      </c>
      <c r="W5" s="1">
        <v>6678.2790000000005</v>
      </c>
      <c r="X5" s="1">
        <v>0.129</v>
      </c>
      <c r="Y5" s="1">
        <v>5.81</v>
      </c>
      <c r="Z5" s="1">
        <v>6.6739999999999994E-2</v>
      </c>
    </row>
    <row r="6" spans="1:26" ht="30">
      <c r="A6" s="57"/>
      <c r="B6" s="1" t="s">
        <v>1788</v>
      </c>
      <c r="C6" s="1" t="s">
        <v>1793</v>
      </c>
      <c r="D6" s="1" t="s">
        <v>179</v>
      </c>
      <c r="E6" s="1">
        <v>6678.15</v>
      </c>
      <c r="F6" s="1">
        <v>1.169</v>
      </c>
      <c r="G6" s="1">
        <v>52.48</v>
      </c>
      <c r="H6" s="1">
        <v>20</v>
      </c>
      <c r="I6" s="1">
        <v>1.8240000000000001</v>
      </c>
      <c r="J6" s="1">
        <v>81.89</v>
      </c>
      <c r="K6" s="1">
        <v>-6.1680000000000001</v>
      </c>
      <c r="L6" s="1">
        <v>-276.91000000000003</v>
      </c>
      <c r="M6" s="84">
        <v>-4.7140000000000004</v>
      </c>
      <c r="N6" s="84">
        <v>6.9710000000000001</v>
      </c>
      <c r="O6" s="84">
        <v>9.1229999999999993</v>
      </c>
      <c r="P6" s="1">
        <v>50</v>
      </c>
      <c r="Q6" s="1">
        <v>6678.2240000000002</v>
      </c>
      <c r="R6" s="1">
        <v>7.3999999999999996E-2</v>
      </c>
      <c r="S6" s="1">
        <v>3.34</v>
      </c>
      <c r="T6" s="1">
        <v>6678.2120000000004</v>
      </c>
      <c r="U6" s="1">
        <v>6.2E-2</v>
      </c>
      <c r="V6" s="1">
        <v>2.78</v>
      </c>
      <c r="W6" s="1">
        <v>6678.2560000000003</v>
      </c>
      <c r="X6" s="1">
        <v>0.106</v>
      </c>
      <c r="Y6" s="1">
        <v>4.7699999999999996</v>
      </c>
      <c r="Z6" s="1">
        <v>5.203E-2</v>
      </c>
    </row>
    <row r="7" spans="1:26" ht="30">
      <c r="A7" s="57"/>
      <c r="B7" s="1" t="s">
        <v>1788</v>
      </c>
      <c r="C7" s="1" t="s">
        <v>1794</v>
      </c>
      <c r="D7" s="1" t="s">
        <v>179</v>
      </c>
      <c r="E7" s="1">
        <v>6678.15</v>
      </c>
      <c r="F7" s="1">
        <v>1.3160000000000001</v>
      </c>
      <c r="G7" s="1">
        <v>59.06</v>
      </c>
      <c r="H7" s="1">
        <v>20</v>
      </c>
      <c r="I7" s="1">
        <v>1.994</v>
      </c>
      <c r="J7" s="1">
        <v>89.52</v>
      </c>
      <c r="K7" s="1">
        <v>-4.0789999999999997</v>
      </c>
      <c r="L7" s="1">
        <v>-183.12</v>
      </c>
      <c r="M7" s="84">
        <v>-2.968</v>
      </c>
      <c r="N7" s="84">
        <v>2.871</v>
      </c>
      <c r="O7" s="84">
        <v>3.9470000000000001</v>
      </c>
      <c r="P7" s="1">
        <v>50</v>
      </c>
      <c r="Q7" s="1">
        <v>6678.3819999999996</v>
      </c>
      <c r="R7" s="1">
        <v>0.23200000000000001</v>
      </c>
      <c r="S7" s="1">
        <v>10.41</v>
      </c>
      <c r="T7" s="1">
        <v>6678.3720000000003</v>
      </c>
      <c r="U7" s="1">
        <v>0.222</v>
      </c>
      <c r="V7" s="1">
        <v>9.9600000000000009</v>
      </c>
      <c r="W7" s="1">
        <v>6678.4049999999997</v>
      </c>
      <c r="X7" s="1">
        <v>0.255</v>
      </c>
      <c r="Y7" s="1">
        <v>11.45</v>
      </c>
      <c r="Z7" s="1">
        <v>6.9360000000000005E-2</v>
      </c>
    </row>
    <row r="8" spans="1:26" ht="30">
      <c r="A8" s="57"/>
      <c r="B8" s="1" t="s">
        <v>1788</v>
      </c>
      <c r="C8" s="1" t="s">
        <v>1795</v>
      </c>
      <c r="D8" s="1" t="s">
        <v>179</v>
      </c>
      <c r="E8" s="1">
        <v>6678.15</v>
      </c>
      <c r="F8" s="1">
        <v>1.167</v>
      </c>
      <c r="G8" s="1">
        <v>52.37</v>
      </c>
      <c r="H8" s="1">
        <v>20</v>
      </c>
      <c r="I8" s="1">
        <v>1.8129999999999999</v>
      </c>
      <c r="J8" s="1">
        <v>81.400000000000006</v>
      </c>
      <c r="K8" s="1">
        <v>-4.7089999999999996</v>
      </c>
      <c r="L8" s="1">
        <v>-211.37</v>
      </c>
      <c r="M8" s="84">
        <v>-3.5950000000000002</v>
      </c>
      <c r="N8" s="84">
        <v>3.4569999999999999</v>
      </c>
      <c r="O8" s="84">
        <v>4.5229999999999997</v>
      </c>
      <c r="P8" s="1">
        <v>50</v>
      </c>
      <c r="Q8" s="1">
        <v>6678.402</v>
      </c>
      <c r="R8" s="1">
        <v>0.252</v>
      </c>
      <c r="S8" s="1">
        <v>11.31</v>
      </c>
      <c r="T8" s="1">
        <v>6678.3850000000002</v>
      </c>
      <c r="U8" s="1">
        <v>0.23499999999999999</v>
      </c>
      <c r="V8" s="1">
        <v>10.56</v>
      </c>
      <c r="W8" s="1">
        <v>6678.357</v>
      </c>
      <c r="X8" s="1">
        <v>0.20699999999999999</v>
      </c>
      <c r="Y8" s="1">
        <v>9.2799999999999994</v>
      </c>
      <c r="Z8" s="1">
        <v>6.7549999999999999E-2</v>
      </c>
    </row>
    <row r="9" spans="1:26" ht="30">
      <c r="A9" s="57"/>
      <c r="B9" s="1" t="s">
        <v>1788</v>
      </c>
      <c r="C9" s="1" t="s">
        <v>1796</v>
      </c>
      <c r="D9" s="1" t="s">
        <v>179</v>
      </c>
      <c r="E9" s="1">
        <v>6678.15</v>
      </c>
      <c r="F9" s="1">
        <v>1.085</v>
      </c>
      <c r="G9" s="1">
        <v>48.69</v>
      </c>
      <c r="H9" s="1">
        <v>20</v>
      </c>
      <c r="I9" s="1">
        <v>1.728</v>
      </c>
      <c r="J9" s="1">
        <v>77.59</v>
      </c>
      <c r="K9" s="1">
        <v>-4.2699999999999996</v>
      </c>
      <c r="L9" s="1">
        <v>-191.7</v>
      </c>
      <c r="M9" s="84">
        <v>-3.61</v>
      </c>
      <c r="N9" s="84">
        <v>3.6509999999999998</v>
      </c>
      <c r="O9" s="84">
        <v>4.3230000000000004</v>
      </c>
      <c r="P9" s="1">
        <v>50</v>
      </c>
      <c r="Q9" s="1">
        <v>6678.3689999999997</v>
      </c>
      <c r="R9" s="1">
        <v>0.219</v>
      </c>
      <c r="S9" s="1">
        <v>9.82</v>
      </c>
      <c r="T9" s="1">
        <v>6678.3469999999998</v>
      </c>
      <c r="U9" s="1">
        <v>0.19700000000000001</v>
      </c>
      <c r="V9" s="1">
        <v>8.86</v>
      </c>
      <c r="W9" s="1">
        <v>6678.3090000000002</v>
      </c>
      <c r="X9" s="1">
        <v>0.159</v>
      </c>
      <c r="Y9" s="1">
        <v>7.14</v>
      </c>
      <c r="Z9" s="1">
        <v>9.0230000000000005E-2</v>
      </c>
    </row>
    <row r="10" spans="1:26" ht="30">
      <c r="A10" s="57"/>
      <c r="B10" s="1" t="s">
        <v>1788</v>
      </c>
      <c r="C10" s="1" t="s">
        <v>1797</v>
      </c>
      <c r="D10" s="1" t="s">
        <v>179</v>
      </c>
      <c r="E10" s="1">
        <v>6678.15</v>
      </c>
      <c r="F10" s="1">
        <v>0.79400000000000004</v>
      </c>
      <c r="G10" s="1">
        <v>35.630000000000003</v>
      </c>
      <c r="H10" s="1">
        <v>20</v>
      </c>
      <c r="I10" s="1">
        <v>1.2909999999999999</v>
      </c>
      <c r="J10" s="1">
        <v>57.96</v>
      </c>
      <c r="K10" s="1">
        <v>-4.9269999999999996</v>
      </c>
      <c r="L10" s="1">
        <v>-221.19</v>
      </c>
      <c r="M10" s="84">
        <v>-5.4829999999999997</v>
      </c>
      <c r="N10" s="84">
        <v>4.8959999999999999</v>
      </c>
      <c r="O10" s="84">
        <v>4.4009999999999998</v>
      </c>
      <c r="P10" s="1">
        <v>50</v>
      </c>
      <c r="Q10" s="1">
        <v>6678.3950000000004</v>
      </c>
      <c r="R10" s="1">
        <v>0.245</v>
      </c>
      <c r="S10" s="1">
        <v>10.99</v>
      </c>
      <c r="T10" s="1">
        <v>6678.36</v>
      </c>
      <c r="U10" s="1">
        <v>0.21</v>
      </c>
      <c r="V10" s="1">
        <v>9.44</v>
      </c>
      <c r="W10" s="1">
        <v>6678.348</v>
      </c>
      <c r="X10" s="1">
        <v>0.19800000000000001</v>
      </c>
      <c r="Y10" s="1">
        <v>8.8699999999999992</v>
      </c>
      <c r="Z10" s="1">
        <v>4.6379999999999998E-2</v>
      </c>
    </row>
    <row r="11" spans="1:26" ht="30">
      <c r="A11" s="57"/>
      <c r="B11" s="1" t="s">
        <v>28</v>
      </c>
      <c r="C11" s="1" t="s">
        <v>1798</v>
      </c>
      <c r="D11" s="1" t="s">
        <v>179</v>
      </c>
      <c r="E11" s="1">
        <v>6678.15</v>
      </c>
      <c r="F11" s="1">
        <v>0.81599999999999995</v>
      </c>
      <c r="G11" s="1">
        <v>36.61</v>
      </c>
      <c r="H11" s="1">
        <v>20</v>
      </c>
      <c r="I11" s="1">
        <v>1.2749999999999999</v>
      </c>
      <c r="J11" s="1">
        <v>57.25</v>
      </c>
      <c r="K11" s="1">
        <v>-5.931</v>
      </c>
      <c r="L11" s="1">
        <v>-266.23</v>
      </c>
      <c r="M11" s="84">
        <v>-6.6230000000000002</v>
      </c>
      <c r="N11" s="84">
        <v>6.1360000000000001</v>
      </c>
      <c r="O11" s="84">
        <v>5.4980000000000002</v>
      </c>
      <c r="P11" s="1">
        <v>50</v>
      </c>
      <c r="Q11" s="1">
        <v>6678.3729999999996</v>
      </c>
      <c r="R11" s="1">
        <v>0.223</v>
      </c>
      <c r="S11" s="1">
        <v>10</v>
      </c>
      <c r="T11" s="1">
        <v>6678.3630000000003</v>
      </c>
      <c r="U11" s="1">
        <v>0.21299999999999999</v>
      </c>
      <c r="V11" s="1">
        <v>9.58</v>
      </c>
      <c r="W11" s="1">
        <v>6678.3580000000002</v>
      </c>
      <c r="X11" s="1">
        <v>0.20799999999999999</v>
      </c>
      <c r="Y11" s="1">
        <v>9.33</v>
      </c>
      <c r="Z11" s="1">
        <v>3.143E-2</v>
      </c>
    </row>
    <row r="12" spans="1:26" ht="30">
      <c r="A12" s="57"/>
      <c r="B12" s="1" t="s">
        <v>28</v>
      </c>
      <c r="C12" s="1" t="s">
        <v>1799</v>
      </c>
      <c r="D12" s="1" t="s">
        <v>179</v>
      </c>
      <c r="E12" s="1">
        <v>6678.15</v>
      </c>
      <c r="F12" s="1">
        <v>0.76800000000000002</v>
      </c>
      <c r="G12" s="1">
        <v>34.47</v>
      </c>
      <c r="H12" s="1">
        <v>20</v>
      </c>
      <c r="I12" s="1">
        <v>1.2549999999999999</v>
      </c>
      <c r="J12" s="1">
        <v>56.33</v>
      </c>
      <c r="K12" s="1">
        <v>-6.3470000000000004</v>
      </c>
      <c r="L12" s="1">
        <v>-284.94</v>
      </c>
      <c r="M12" s="84">
        <v>-7.1769999999999996</v>
      </c>
      <c r="N12" s="84">
        <v>6.32</v>
      </c>
      <c r="O12" s="84">
        <v>5.5910000000000002</v>
      </c>
      <c r="P12" s="1">
        <v>50</v>
      </c>
      <c r="Q12" s="1">
        <v>6678.38</v>
      </c>
      <c r="R12" s="1">
        <v>0.23</v>
      </c>
      <c r="S12" s="1">
        <v>10.31</v>
      </c>
      <c r="T12" s="1">
        <v>6678.3590000000004</v>
      </c>
      <c r="U12" s="1">
        <v>0.20899999999999999</v>
      </c>
      <c r="V12" s="1">
        <v>9.4</v>
      </c>
      <c r="W12" s="1">
        <v>6678.3770000000004</v>
      </c>
      <c r="X12" s="1">
        <v>0.22700000000000001</v>
      </c>
      <c r="Y12" s="1">
        <v>10.19</v>
      </c>
      <c r="Z12" s="1">
        <v>3.8390000000000001E-2</v>
      </c>
    </row>
    <row r="13" spans="1:26" ht="30">
      <c r="A13" s="57"/>
      <c r="B13" s="1" t="s">
        <v>28</v>
      </c>
      <c r="C13" s="1" t="s">
        <v>1800</v>
      </c>
      <c r="D13" s="1" t="s">
        <v>179</v>
      </c>
      <c r="E13" s="1">
        <v>6678.15</v>
      </c>
      <c r="F13" s="1">
        <v>0.746</v>
      </c>
      <c r="G13" s="1">
        <v>33.5</v>
      </c>
      <c r="H13" s="1">
        <v>20</v>
      </c>
      <c r="I13" s="1">
        <v>1.159</v>
      </c>
      <c r="J13" s="1">
        <v>52.03</v>
      </c>
      <c r="K13" s="1">
        <v>-6.0389999999999997</v>
      </c>
      <c r="L13" s="1">
        <v>-271.08999999999997</v>
      </c>
      <c r="M13" s="84">
        <v>-7.3170000000000002</v>
      </c>
      <c r="N13" s="84">
        <v>6.7039999999999997</v>
      </c>
      <c r="O13" s="84">
        <v>5.5350000000000001</v>
      </c>
      <c r="P13" s="1">
        <v>50</v>
      </c>
      <c r="Q13" s="1">
        <v>6678.384</v>
      </c>
      <c r="R13" s="1">
        <v>0.23400000000000001</v>
      </c>
      <c r="S13" s="1">
        <v>10.5</v>
      </c>
      <c r="T13" s="1">
        <v>6678.3729999999996</v>
      </c>
      <c r="U13" s="1">
        <v>0.223</v>
      </c>
      <c r="V13" s="1">
        <v>10.02</v>
      </c>
      <c r="W13" s="1">
        <v>6678.3720000000003</v>
      </c>
      <c r="X13" s="1">
        <v>0.222</v>
      </c>
      <c r="Y13" s="1">
        <v>9.9700000000000006</v>
      </c>
      <c r="Z13" s="1">
        <v>3.4020000000000002E-2</v>
      </c>
    </row>
    <row r="14" spans="1:26" ht="30">
      <c r="A14" s="57"/>
      <c r="B14" s="1" t="s">
        <v>28</v>
      </c>
      <c r="C14" s="1" t="s">
        <v>1801</v>
      </c>
      <c r="D14" s="1" t="s">
        <v>179</v>
      </c>
      <c r="E14" s="1">
        <v>6678.15</v>
      </c>
      <c r="F14" s="1">
        <v>0.72099999999999997</v>
      </c>
      <c r="G14" s="1">
        <v>32.380000000000003</v>
      </c>
      <c r="H14" s="1">
        <v>20</v>
      </c>
      <c r="I14" s="1">
        <v>1.167</v>
      </c>
      <c r="J14" s="1">
        <v>52.39</v>
      </c>
      <c r="K14" s="1">
        <v>-5.258</v>
      </c>
      <c r="L14" s="1">
        <v>-236.04</v>
      </c>
      <c r="M14" s="84">
        <v>-6.5679999999999996</v>
      </c>
      <c r="N14" s="84">
        <v>6.3209999999999997</v>
      </c>
      <c r="O14" s="84">
        <v>5.0620000000000003</v>
      </c>
      <c r="P14" s="1">
        <v>50</v>
      </c>
      <c r="Q14" s="1">
        <v>6678.3559999999998</v>
      </c>
      <c r="R14" s="1">
        <v>0.20599999999999999</v>
      </c>
      <c r="S14" s="1">
        <v>9.24</v>
      </c>
      <c r="T14" s="1">
        <v>6678.35</v>
      </c>
      <c r="U14" s="1">
        <v>0.2</v>
      </c>
      <c r="V14" s="1">
        <v>9</v>
      </c>
      <c r="W14" s="1">
        <v>6678.3860000000004</v>
      </c>
      <c r="X14" s="1">
        <v>0.23599999999999999</v>
      </c>
      <c r="Y14" s="1">
        <v>10.61</v>
      </c>
      <c r="Z14" s="1">
        <v>9.1300000000000006E-2</v>
      </c>
    </row>
    <row r="15" spans="1:26" ht="30">
      <c r="A15" s="57"/>
      <c r="B15" s="1" t="s">
        <v>1788</v>
      </c>
      <c r="C15" s="1" t="s">
        <v>1802</v>
      </c>
      <c r="D15" s="1" t="s">
        <v>179</v>
      </c>
      <c r="E15" s="1">
        <v>6678.15</v>
      </c>
      <c r="F15" s="1">
        <v>0.74299999999999999</v>
      </c>
      <c r="G15" s="1">
        <v>33.36</v>
      </c>
      <c r="H15" s="1">
        <v>20</v>
      </c>
      <c r="I15" s="1">
        <v>1.175</v>
      </c>
      <c r="J15" s="1">
        <v>52.76</v>
      </c>
      <c r="K15" s="1">
        <v>-5.1260000000000003</v>
      </c>
      <c r="L15" s="1">
        <v>-230.09</v>
      </c>
      <c r="M15" s="84">
        <v>-6.3719999999999999</v>
      </c>
      <c r="N15" s="84">
        <v>6.0380000000000003</v>
      </c>
      <c r="O15" s="84">
        <v>4.8600000000000003</v>
      </c>
      <c r="P15" s="1">
        <v>50</v>
      </c>
      <c r="Q15" s="1">
        <v>6678.3639999999996</v>
      </c>
      <c r="R15" s="1">
        <v>0.214</v>
      </c>
      <c r="S15" s="1">
        <v>9.6199999999999992</v>
      </c>
      <c r="T15" s="1">
        <v>6678.3450000000003</v>
      </c>
      <c r="U15" s="1">
        <v>0.19500000000000001</v>
      </c>
      <c r="V15" s="1">
        <v>8.75</v>
      </c>
      <c r="W15" s="1">
        <v>6678.3320000000003</v>
      </c>
      <c r="X15" s="1">
        <v>0.182</v>
      </c>
      <c r="Y15" s="1">
        <v>8.18</v>
      </c>
      <c r="Z15" s="1">
        <v>4.7629999999999999E-2</v>
      </c>
    </row>
    <row r="16" spans="1:26" ht="30">
      <c r="A16" s="57"/>
      <c r="B16" s="1" t="s">
        <v>28</v>
      </c>
      <c r="C16" s="1" t="s">
        <v>1803</v>
      </c>
      <c r="D16" s="1" t="s">
        <v>179</v>
      </c>
      <c r="E16" s="1">
        <v>6678.15</v>
      </c>
      <c r="F16" s="1">
        <v>0.77200000000000002</v>
      </c>
      <c r="G16" s="1">
        <v>34.64</v>
      </c>
      <c r="H16" s="1">
        <v>20</v>
      </c>
      <c r="I16" s="1">
        <v>1.2270000000000001</v>
      </c>
      <c r="J16" s="1">
        <v>55.07</v>
      </c>
      <c r="K16" s="1">
        <v>-5.8449999999999998</v>
      </c>
      <c r="L16" s="1">
        <v>-262.39999999999998</v>
      </c>
      <c r="M16" s="84">
        <v>-6.82</v>
      </c>
      <c r="N16" s="84">
        <v>6.3970000000000002</v>
      </c>
      <c r="O16" s="84">
        <v>5.484</v>
      </c>
      <c r="P16" s="1">
        <v>50</v>
      </c>
      <c r="Q16" s="1">
        <v>6678.4110000000001</v>
      </c>
      <c r="R16" s="1">
        <v>0.26100000000000001</v>
      </c>
      <c r="S16" s="1">
        <v>11.7</v>
      </c>
      <c r="T16" s="1">
        <v>6678.3940000000002</v>
      </c>
      <c r="U16" s="1">
        <v>0.24399999999999999</v>
      </c>
      <c r="V16" s="1">
        <v>10.98</v>
      </c>
      <c r="W16" s="1">
        <v>6678.3940000000002</v>
      </c>
      <c r="X16" s="1">
        <v>0.24399999999999999</v>
      </c>
      <c r="Y16" s="1">
        <v>10.95</v>
      </c>
      <c r="Z16" s="1">
        <v>4.5760000000000002E-2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6E0BF-230E-4997-B0CF-DEB53C7296FE}">
  <sheetPr codeName="Feuil17"/>
  <dimension ref="A1:Z28"/>
  <sheetViews>
    <sheetView topLeftCell="A19" workbookViewId="0">
      <selection activeCell="D40" sqref="D40"/>
    </sheetView>
  </sheetViews>
  <sheetFormatPr baseColWidth="10" defaultRowHeight="15"/>
  <sheetData>
    <row r="1" spans="1:26" ht="45">
      <c r="A1" s="83"/>
      <c r="B1" s="83" t="s">
        <v>1764</v>
      </c>
      <c r="C1" s="83" t="s">
        <v>1747</v>
      </c>
      <c r="D1" s="83" t="s">
        <v>1765</v>
      </c>
      <c r="E1" s="83" t="s">
        <v>1766</v>
      </c>
      <c r="F1" s="83" t="s">
        <v>1767</v>
      </c>
      <c r="G1" s="83" t="s">
        <v>1768</v>
      </c>
      <c r="H1" s="83" t="s">
        <v>1769</v>
      </c>
      <c r="I1" s="83" t="s">
        <v>1770</v>
      </c>
      <c r="J1" s="83" t="s">
        <v>1771</v>
      </c>
      <c r="K1" s="83" t="s">
        <v>1772</v>
      </c>
      <c r="L1" s="83" t="s">
        <v>1773</v>
      </c>
      <c r="M1" s="83" t="s">
        <v>1774</v>
      </c>
      <c r="N1" s="83" t="s">
        <v>1775</v>
      </c>
      <c r="O1" s="83" t="s">
        <v>1776</v>
      </c>
      <c r="P1" s="83" t="s">
        <v>1777</v>
      </c>
      <c r="Q1" s="83" t="s">
        <v>1778</v>
      </c>
      <c r="R1" s="83" t="s">
        <v>1779</v>
      </c>
      <c r="S1" s="83" t="s">
        <v>1780</v>
      </c>
      <c r="T1" s="83" t="s">
        <v>1781</v>
      </c>
      <c r="U1" s="83" t="s">
        <v>1782</v>
      </c>
      <c r="V1" s="83" t="s">
        <v>1783</v>
      </c>
      <c r="W1" s="83" t="s">
        <v>1784</v>
      </c>
      <c r="X1" s="83" t="s">
        <v>1785</v>
      </c>
      <c r="Y1" s="83" t="s">
        <v>1786</v>
      </c>
      <c r="Z1" s="83" t="s">
        <v>1787</v>
      </c>
    </row>
    <row r="2" spans="1:26" ht="30">
      <c r="A2" s="57"/>
      <c r="B2" s="1" t="s">
        <v>1788</v>
      </c>
      <c r="C2" s="1" t="s">
        <v>1789</v>
      </c>
      <c r="D2" s="1" t="s">
        <v>179</v>
      </c>
      <c r="E2" s="1">
        <v>7065.3</v>
      </c>
      <c r="F2" s="1">
        <v>1.7430000000000001</v>
      </c>
      <c r="G2" s="1">
        <v>73.95</v>
      </c>
      <c r="H2" s="1">
        <v>10</v>
      </c>
      <c r="I2" s="1">
        <v>2.988</v>
      </c>
      <c r="J2" s="1">
        <v>126.8</v>
      </c>
      <c r="K2" s="1">
        <v>-11.159000000000001</v>
      </c>
      <c r="L2" s="1">
        <v>-473.5</v>
      </c>
      <c r="M2" s="84">
        <v>-6.2110000000000003</v>
      </c>
      <c r="N2" s="84">
        <v>9.5760000000000005</v>
      </c>
      <c r="O2" s="84">
        <v>17.21</v>
      </c>
      <c r="P2" s="1">
        <v>50</v>
      </c>
      <c r="Q2" s="1">
        <v>7065.1959999999999</v>
      </c>
      <c r="R2" s="1">
        <v>-0.104</v>
      </c>
      <c r="S2" s="1">
        <v>-4.4000000000000004</v>
      </c>
      <c r="T2" s="1">
        <v>7065.1880000000001</v>
      </c>
      <c r="U2" s="1">
        <v>-0.112</v>
      </c>
      <c r="V2" s="1">
        <v>-4.74</v>
      </c>
      <c r="W2" s="1">
        <v>7065.1859999999997</v>
      </c>
      <c r="X2" s="1">
        <v>-0.114</v>
      </c>
      <c r="Y2" s="1">
        <v>-4.83</v>
      </c>
      <c r="Z2" s="1">
        <v>3.3599999999999998E-2</v>
      </c>
    </row>
    <row r="3" spans="1:26" ht="30">
      <c r="A3" s="57"/>
      <c r="B3" s="1" t="s">
        <v>1788</v>
      </c>
      <c r="C3" s="1" t="s">
        <v>1790</v>
      </c>
      <c r="D3" s="1" t="s">
        <v>179</v>
      </c>
      <c r="E3" s="1">
        <v>7065.3</v>
      </c>
      <c r="F3" s="1">
        <v>1.75</v>
      </c>
      <c r="G3" s="1">
        <v>74.25</v>
      </c>
      <c r="H3" s="1">
        <v>2</v>
      </c>
      <c r="I3" s="1">
        <v>3.9670000000000001</v>
      </c>
      <c r="J3" s="1">
        <v>168.32</v>
      </c>
      <c r="K3" s="1">
        <v>-11.423999999999999</v>
      </c>
      <c r="L3" s="1">
        <v>-484.77</v>
      </c>
      <c r="M3" s="84">
        <v>-6.3010000000000002</v>
      </c>
      <c r="N3" s="84">
        <v>10.119999999999999</v>
      </c>
      <c r="O3" s="84">
        <v>18.350000000000001</v>
      </c>
      <c r="P3" s="1">
        <v>50</v>
      </c>
      <c r="Q3" s="1">
        <v>7065.1530000000002</v>
      </c>
      <c r="R3" s="1">
        <v>-0.14699999999999999</v>
      </c>
      <c r="S3" s="1">
        <v>-6.23</v>
      </c>
      <c r="T3" s="1">
        <v>7065.15</v>
      </c>
      <c r="U3" s="1">
        <v>-0.15</v>
      </c>
      <c r="V3" s="1">
        <v>-6.36</v>
      </c>
      <c r="W3" s="1">
        <v>7065.1419999999998</v>
      </c>
      <c r="X3" s="1">
        <v>-0.158</v>
      </c>
      <c r="Y3" s="1">
        <v>-6.68</v>
      </c>
      <c r="Z3" s="1">
        <v>1.6750000000000001E-2</v>
      </c>
    </row>
    <row r="4" spans="1:26" ht="30">
      <c r="A4" s="57"/>
      <c r="B4" s="1" t="s">
        <v>1788</v>
      </c>
      <c r="C4" s="1" t="s">
        <v>1791</v>
      </c>
      <c r="D4" s="1" t="s">
        <v>179</v>
      </c>
      <c r="E4" s="1">
        <v>7065.3</v>
      </c>
      <c r="F4" s="1">
        <v>1.7949999999999999</v>
      </c>
      <c r="G4" s="1">
        <v>76.17</v>
      </c>
      <c r="H4" s="1">
        <v>2</v>
      </c>
      <c r="I4" s="1">
        <v>3.847</v>
      </c>
      <c r="J4" s="1">
        <v>163.22999999999999</v>
      </c>
      <c r="K4" s="1">
        <v>-10.736000000000001</v>
      </c>
      <c r="L4" s="1">
        <v>-455.53</v>
      </c>
      <c r="M4" s="84">
        <v>-5.8449999999999998</v>
      </c>
      <c r="N4" s="84">
        <v>9.7780000000000005</v>
      </c>
      <c r="O4" s="84">
        <v>17.96</v>
      </c>
      <c r="P4" s="1">
        <v>2</v>
      </c>
      <c r="Q4" s="1">
        <v>7065.3370000000004</v>
      </c>
      <c r="R4" s="1">
        <v>3.6999999999999998E-2</v>
      </c>
      <c r="S4" s="1">
        <v>1.56</v>
      </c>
      <c r="T4" s="1">
        <v>7065.2160000000003</v>
      </c>
      <c r="U4" s="1">
        <v>-8.4000000000000005E-2</v>
      </c>
      <c r="V4" s="1">
        <v>-3.55</v>
      </c>
      <c r="W4" s="1">
        <v>7065.2250000000004</v>
      </c>
      <c r="X4" s="1">
        <v>-7.4999999999999997E-2</v>
      </c>
      <c r="Y4" s="1">
        <v>-3.17</v>
      </c>
      <c r="Z4" s="1">
        <v>4.4999999999999998E-2</v>
      </c>
    </row>
    <row r="5" spans="1:26" ht="30">
      <c r="A5" s="57"/>
      <c r="B5" s="1" t="s">
        <v>1788</v>
      </c>
      <c r="C5" s="1" t="s">
        <v>1792</v>
      </c>
      <c r="D5" s="1" t="s">
        <v>179</v>
      </c>
      <c r="E5" s="1">
        <v>7065.3</v>
      </c>
      <c r="F5" s="1">
        <v>1.925</v>
      </c>
      <c r="G5" s="1">
        <v>81.66</v>
      </c>
      <c r="H5" s="1">
        <v>2</v>
      </c>
      <c r="I5" s="1">
        <v>4.0640000000000001</v>
      </c>
      <c r="J5" s="1">
        <v>172.42</v>
      </c>
      <c r="K5" s="1">
        <v>-8.1649999999999991</v>
      </c>
      <c r="L5" s="1">
        <v>-346.44</v>
      </c>
      <c r="M5" s="84">
        <v>-4.0599999999999996</v>
      </c>
      <c r="N5" s="84">
        <v>6.8849999999999998</v>
      </c>
      <c r="O5" s="84">
        <v>13.84</v>
      </c>
      <c r="P5" s="1">
        <v>2</v>
      </c>
      <c r="Q5" s="1">
        <v>7065.585</v>
      </c>
      <c r="R5" s="1">
        <v>0.28499999999999998</v>
      </c>
      <c r="S5" s="1">
        <v>12.08</v>
      </c>
      <c r="T5" s="1">
        <v>7065.5479999999998</v>
      </c>
      <c r="U5" s="1">
        <v>0.248</v>
      </c>
      <c r="V5" s="1">
        <v>10.52</v>
      </c>
      <c r="W5" s="1">
        <v>7065.5680000000002</v>
      </c>
      <c r="X5" s="1">
        <v>0.26800000000000002</v>
      </c>
      <c r="Y5" s="1">
        <v>11.38</v>
      </c>
      <c r="Z5" s="1">
        <v>7.4090000000000003E-2</v>
      </c>
    </row>
    <row r="6" spans="1:26" ht="30">
      <c r="A6" s="57"/>
      <c r="B6" s="1" t="s">
        <v>1788</v>
      </c>
      <c r="C6" s="1" t="s">
        <v>1793</v>
      </c>
      <c r="D6" s="1" t="s">
        <v>179</v>
      </c>
      <c r="E6" s="1">
        <v>7065.3</v>
      </c>
      <c r="F6" s="1">
        <v>1.976</v>
      </c>
      <c r="G6" s="1">
        <v>83.85</v>
      </c>
      <c r="H6" s="1">
        <v>2</v>
      </c>
      <c r="I6" s="1">
        <v>4.1100000000000003</v>
      </c>
      <c r="J6" s="1">
        <v>174.41</v>
      </c>
      <c r="K6" s="1">
        <v>-7.9139999999999997</v>
      </c>
      <c r="L6" s="1">
        <v>-335.79</v>
      </c>
      <c r="M6" s="84">
        <v>-3.9769999999999999</v>
      </c>
      <c r="N6" s="84">
        <v>6.7169999999999996</v>
      </c>
      <c r="O6" s="84">
        <v>13.35</v>
      </c>
      <c r="P6" s="1">
        <v>2</v>
      </c>
      <c r="Q6" s="1">
        <v>7065.56</v>
      </c>
      <c r="R6" s="1">
        <v>0.26</v>
      </c>
      <c r="S6" s="1">
        <v>11.04</v>
      </c>
      <c r="T6" s="1">
        <v>7065.549</v>
      </c>
      <c r="U6" s="1">
        <v>0.249</v>
      </c>
      <c r="V6" s="1">
        <v>10.56</v>
      </c>
      <c r="W6" s="1">
        <v>7065.62</v>
      </c>
      <c r="X6" s="1">
        <v>0.32</v>
      </c>
      <c r="Y6" s="1">
        <v>13.57</v>
      </c>
      <c r="Z6" s="1">
        <v>3.0630000000000001E-2</v>
      </c>
    </row>
    <row r="7" spans="1:26" ht="30">
      <c r="A7" s="57"/>
      <c r="B7" s="1" t="s">
        <v>1788</v>
      </c>
      <c r="C7" s="1" t="s">
        <v>1794</v>
      </c>
      <c r="D7" s="1" t="s">
        <v>179</v>
      </c>
      <c r="E7" s="1">
        <v>7065.3</v>
      </c>
      <c r="F7" s="1">
        <v>2.153</v>
      </c>
      <c r="G7" s="1">
        <v>91.35</v>
      </c>
      <c r="H7" s="1">
        <v>2</v>
      </c>
      <c r="I7" s="1">
        <v>4.3570000000000002</v>
      </c>
      <c r="J7" s="1">
        <v>184.87</v>
      </c>
      <c r="K7" s="1">
        <v>-3.8450000000000002</v>
      </c>
      <c r="L7" s="1">
        <v>-163.15</v>
      </c>
      <c r="M7" s="84">
        <v>-1.7889999999999999</v>
      </c>
      <c r="N7" s="84">
        <v>2.9340000000000002</v>
      </c>
      <c r="O7" s="84">
        <v>6.2889999999999997</v>
      </c>
      <c r="P7" s="1">
        <v>2</v>
      </c>
      <c r="Q7" s="1">
        <v>7065.7370000000001</v>
      </c>
      <c r="R7" s="1">
        <v>0.437</v>
      </c>
      <c r="S7" s="1">
        <v>18.52</v>
      </c>
      <c r="T7" s="1">
        <v>7065.8270000000002</v>
      </c>
      <c r="U7" s="1">
        <v>0.52700000000000002</v>
      </c>
      <c r="V7" s="1">
        <v>22.35</v>
      </c>
      <c r="W7" s="1">
        <v>7066.0860000000002</v>
      </c>
      <c r="X7" s="1">
        <v>0.78600000000000003</v>
      </c>
      <c r="Y7" s="1">
        <v>33.36</v>
      </c>
      <c r="Z7" s="1">
        <v>7.3609999999999995E-2</v>
      </c>
    </row>
    <row r="8" spans="1:26" ht="30">
      <c r="A8" s="57"/>
      <c r="B8" s="1" t="s">
        <v>1788</v>
      </c>
      <c r="C8" s="1" t="s">
        <v>1795</v>
      </c>
      <c r="D8" s="1" t="s">
        <v>179</v>
      </c>
      <c r="E8" s="1">
        <v>7065.3</v>
      </c>
      <c r="F8" s="1">
        <v>1.87</v>
      </c>
      <c r="G8" s="1">
        <v>79.349999999999994</v>
      </c>
      <c r="H8" s="1">
        <v>2</v>
      </c>
      <c r="I8" s="1">
        <v>3.7519999999999998</v>
      </c>
      <c r="J8" s="1">
        <v>159.19999999999999</v>
      </c>
      <c r="K8" s="1">
        <v>-3.1059999999999999</v>
      </c>
      <c r="L8" s="1">
        <v>-131.77000000000001</v>
      </c>
      <c r="M8" s="84">
        <v>-1.597</v>
      </c>
      <c r="N8" s="84">
        <v>2.7669999999999999</v>
      </c>
      <c r="O8" s="84">
        <v>5.3940000000000001</v>
      </c>
      <c r="P8" s="1">
        <v>2</v>
      </c>
      <c r="Q8" s="1">
        <v>7065.8010000000004</v>
      </c>
      <c r="R8" s="1">
        <v>0.501</v>
      </c>
      <c r="S8" s="1">
        <v>21.28</v>
      </c>
      <c r="T8" s="1">
        <v>7065.7730000000001</v>
      </c>
      <c r="U8" s="1">
        <v>0.47299999999999998</v>
      </c>
      <c r="V8" s="1">
        <v>20.05</v>
      </c>
      <c r="W8" s="1">
        <v>7065.6109999999999</v>
      </c>
      <c r="X8" s="1">
        <v>0.311</v>
      </c>
      <c r="Y8" s="1">
        <v>13.19</v>
      </c>
      <c r="Z8" s="1">
        <v>5.8689999999999999E-2</v>
      </c>
    </row>
    <row r="9" spans="1:26" ht="30">
      <c r="A9" s="57"/>
      <c r="B9" s="1" t="s">
        <v>1788</v>
      </c>
      <c r="C9" s="1" t="s">
        <v>1796</v>
      </c>
      <c r="D9" s="1" t="s">
        <v>179</v>
      </c>
      <c r="E9" s="1">
        <v>7065.3</v>
      </c>
      <c r="F9" s="1">
        <v>1.7250000000000001</v>
      </c>
      <c r="G9" s="1">
        <v>73.17</v>
      </c>
      <c r="H9" s="1">
        <v>2</v>
      </c>
      <c r="I9" s="1">
        <v>2.7829999999999999</v>
      </c>
      <c r="J9" s="1">
        <v>118.08</v>
      </c>
      <c r="K9" s="1">
        <v>-3.383</v>
      </c>
      <c r="L9" s="1">
        <v>-143.57</v>
      </c>
      <c r="M9" s="84">
        <v>-1.887</v>
      </c>
      <c r="N9" s="84">
        <v>2.9990000000000001</v>
      </c>
      <c r="O9" s="84">
        <v>5.3710000000000004</v>
      </c>
      <c r="P9" s="1">
        <v>2</v>
      </c>
      <c r="Q9" s="1">
        <v>7065.3209999999999</v>
      </c>
      <c r="R9" s="1">
        <v>2.1000000000000001E-2</v>
      </c>
      <c r="S9" s="1">
        <v>0.88</v>
      </c>
      <c r="T9" s="1">
        <v>7065.7150000000001</v>
      </c>
      <c r="U9" s="1">
        <v>0.41499999999999998</v>
      </c>
      <c r="V9" s="1">
        <v>17.62</v>
      </c>
      <c r="W9" s="1">
        <v>7065.7479999999996</v>
      </c>
      <c r="X9" s="1">
        <v>0.44800000000000001</v>
      </c>
      <c r="Y9" s="1">
        <v>18.989999999999998</v>
      </c>
      <c r="Z9" s="1">
        <v>6.4589999999999995E-2</v>
      </c>
    </row>
    <row r="10" spans="1:26" ht="30">
      <c r="A10" s="57"/>
      <c r="B10" s="1" t="s">
        <v>1788</v>
      </c>
      <c r="C10" s="1" t="s">
        <v>1797</v>
      </c>
      <c r="D10" s="1" t="s">
        <v>179</v>
      </c>
      <c r="E10" s="1">
        <v>7065.3</v>
      </c>
      <c r="F10" s="1">
        <v>1.4670000000000001</v>
      </c>
      <c r="G10" s="1">
        <v>62.23</v>
      </c>
      <c r="H10" s="1">
        <v>2</v>
      </c>
      <c r="I10" s="1">
        <v>3.2250000000000001</v>
      </c>
      <c r="J10" s="1">
        <v>136.83000000000001</v>
      </c>
      <c r="K10" s="1">
        <v>-5.4359999999999999</v>
      </c>
      <c r="L10" s="1">
        <v>-230.64</v>
      </c>
      <c r="M10" s="84">
        <v>-3.629</v>
      </c>
      <c r="N10" s="84">
        <v>4.4539999999999997</v>
      </c>
      <c r="O10" s="84">
        <v>6.6630000000000003</v>
      </c>
      <c r="P10" s="1">
        <v>2</v>
      </c>
      <c r="Q10" s="1">
        <v>7065.5450000000001</v>
      </c>
      <c r="R10" s="1">
        <v>0.245</v>
      </c>
      <c r="S10" s="1">
        <v>10.38</v>
      </c>
      <c r="T10" s="1">
        <v>7065.6409999999996</v>
      </c>
      <c r="U10" s="1">
        <v>0.34100000000000003</v>
      </c>
      <c r="V10" s="1">
        <v>14.49</v>
      </c>
      <c r="W10" s="1">
        <v>7065.7079999999996</v>
      </c>
      <c r="X10" s="1">
        <v>0.40799999999999997</v>
      </c>
      <c r="Y10" s="1">
        <v>17.309999999999999</v>
      </c>
      <c r="Z10" s="1">
        <v>4.1360000000000001E-2</v>
      </c>
    </row>
    <row r="11" spans="1:26" ht="30">
      <c r="A11" s="57"/>
      <c r="B11" s="1" t="s">
        <v>28</v>
      </c>
      <c r="C11" s="1" t="s">
        <v>1798</v>
      </c>
      <c r="D11" s="1" t="s">
        <v>179</v>
      </c>
      <c r="E11" s="1">
        <v>7065.3</v>
      </c>
      <c r="F11" s="1">
        <v>1.349</v>
      </c>
      <c r="G11" s="1">
        <v>57.24</v>
      </c>
      <c r="H11" s="1">
        <v>2</v>
      </c>
      <c r="I11" s="1">
        <v>3.0430000000000001</v>
      </c>
      <c r="J11" s="1">
        <v>129.11000000000001</v>
      </c>
      <c r="K11" s="1">
        <v>-8.0869999999999997</v>
      </c>
      <c r="L11" s="1">
        <v>-343.14</v>
      </c>
      <c r="M11" s="84">
        <v>-5.7409999999999997</v>
      </c>
      <c r="N11" s="84">
        <v>7.1760000000000002</v>
      </c>
      <c r="O11" s="84">
        <v>10.11</v>
      </c>
      <c r="P11" s="1">
        <v>2</v>
      </c>
      <c r="Q11" s="1">
        <v>7065.6670000000004</v>
      </c>
      <c r="R11" s="1">
        <v>0.36699999999999999</v>
      </c>
      <c r="S11" s="1">
        <v>15.58</v>
      </c>
      <c r="T11" s="1">
        <v>7065.665</v>
      </c>
      <c r="U11" s="1">
        <v>0.36499999999999999</v>
      </c>
      <c r="V11" s="1">
        <v>15.48</v>
      </c>
      <c r="W11" s="1">
        <v>7065.6940000000004</v>
      </c>
      <c r="X11" s="1">
        <v>0.39400000000000002</v>
      </c>
      <c r="Y11" s="1">
        <v>16.71</v>
      </c>
      <c r="Z11" s="1">
        <v>4.0430000000000001E-2</v>
      </c>
    </row>
    <row r="12" spans="1:26" ht="30">
      <c r="A12" s="57"/>
      <c r="B12" s="1" t="s">
        <v>28</v>
      </c>
      <c r="C12" s="1" t="s">
        <v>1799</v>
      </c>
      <c r="D12" s="1" t="s">
        <v>179</v>
      </c>
      <c r="E12" s="1">
        <v>7065.3</v>
      </c>
      <c r="F12" s="1">
        <v>1.4059999999999999</v>
      </c>
      <c r="G12" s="1">
        <v>59.67</v>
      </c>
      <c r="H12" s="1">
        <v>2</v>
      </c>
      <c r="I12" s="1">
        <v>3.44</v>
      </c>
      <c r="J12" s="1">
        <v>145.97</v>
      </c>
      <c r="K12" s="1">
        <v>-8.8369999999999997</v>
      </c>
      <c r="L12" s="1">
        <v>-374.95</v>
      </c>
      <c r="M12" s="84">
        <v>-6.0259999999999998</v>
      </c>
      <c r="N12" s="84">
        <v>7.2569999999999997</v>
      </c>
      <c r="O12" s="84">
        <v>10.64</v>
      </c>
      <c r="P12" s="1">
        <v>2</v>
      </c>
      <c r="Q12" s="1">
        <v>7065.7790000000005</v>
      </c>
      <c r="R12" s="1">
        <v>0.47899999999999998</v>
      </c>
      <c r="S12" s="1">
        <v>20.309999999999999</v>
      </c>
      <c r="T12" s="1">
        <v>7065.6710000000003</v>
      </c>
      <c r="U12" s="1">
        <v>0.371</v>
      </c>
      <c r="V12" s="1">
        <v>15.73</v>
      </c>
      <c r="W12" s="1">
        <v>7065.7489999999998</v>
      </c>
      <c r="X12" s="1">
        <v>0.44900000000000001</v>
      </c>
      <c r="Y12" s="1">
        <v>19.059999999999999</v>
      </c>
      <c r="Z12" s="1">
        <v>4.2459999999999998E-2</v>
      </c>
    </row>
    <row r="13" spans="1:26" ht="30">
      <c r="A13" s="57"/>
      <c r="B13" s="1" t="s">
        <v>28</v>
      </c>
      <c r="C13" s="1" t="s">
        <v>1800</v>
      </c>
      <c r="D13" s="1" t="s">
        <v>179</v>
      </c>
      <c r="E13" s="1">
        <v>7065.3</v>
      </c>
      <c r="F13" s="1">
        <v>1.3049999999999999</v>
      </c>
      <c r="G13" s="1">
        <v>55.36</v>
      </c>
      <c r="H13" s="1">
        <v>2</v>
      </c>
      <c r="I13" s="1">
        <v>2.8860000000000001</v>
      </c>
      <c r="J13" s="1">
        <v>122.43</v>
      </c>
      <c r="K13" s="1">
        <v>-9.0210000000000008</v>
      </c>
      <c r="L13" s="1">
        <v>-382.75</v>
      </c>
      <c r="M13" s="84">
        <v>-6.73</v>
      </c>
      <c r="N13" s="84">
        <v>8.3049999999999997</v>
      </c>
      <c r="O13" s="84">
        <v>11.13</v>
      </c>
      <c r="P13" s="1">
        <v>2</v>
      </c>
      <c r="Q13" s="1">
        <v>7065.6850000000004</v>
      </c>
      <c r="R13" s="1">
        <v>0.38500000000000001</v>
      </c>
      <c r="S13" s="1">
        <v>16.32</v>
      </c>
      <c r="T13" s="1">
        <v>7065.6670000000004</v>
      </c>
      <c r="U13" s="1">
        <v>0.36699999999999999</v>
      </c>
      <c r="V13" s="1">
        <v>15.58</v>
      </c>
      <c r="W13" s="1">
        <v>7065.6930000000002</v>
      </c>
      <c r="X13" s="1">
        <v>0.39300000000000002</v>
      </c>
      <c r="Y13" s="1">
        <v>16.68</v>
      </c>
      <c r="Z13" s="1">
        <v>5.3969999999999997E-2</v>
      </c>
    </row>
    <row r="14" spans="1:26" ht="30">
      <c r="A14" s="57"/>
      <c r="B14" s="1" t="s">
        <v>28</v>
      </c>
      <c r="C14" s="1" t="s">
        <v>1801</v>
      </c>
      <c r="D14" s="1" t="s">
        <v>179</v>
      </c>
      <c r="E14" s="1">
        <v>7065.3</v>
      </c>
      <c r="F14" s="1">
        <v>1.401</v>
      </c>
      <c r="G14" s="1">
        <v>59.44</v>
      </c>
      <c r="H14" s="1">
        <v>2</v>
      </c>
      <c r="I14" s="1">
        <v>2.847</v>
      </c>
      <c r="J14" s="1">
        <v>120.78</v>
      </c>
      <c r="K14" s="1">
        <v>-8.5380000000000003</v>
      </c>
      <c r="L14" s="1">
        <v>-362.26</v>
      </c>
      <c r="M14" s="84">
        <v>-5.9370000000000003</v>
      </c>
      <c r="N14" s="84">
        <v>7.4359999999999999</v>
      </c>
      <c r="O14" s="84">
        <v>10.67</v>
      </c>
      <c r="P14" s="1">
        <v>2</v>
      </c>
      <c r="Q14" s="1">
        <v>7065.643</v>
      </c>
      <c r="R14" s="1">
        <v>0.34300000000000003</v>
      </c>
      <c r="S14" s="1">
        <v>14.54</v>
      </c>
      <c r="T14" s="1">
        <v>7065.6469999999999</v>
      </c>
      <c r="U14" s="1">
        <v>0.34699999999999998</v>
      </c>
      <c r="V14" s="1">
        <v>14.71</v>
      </c>
      <c r="W14" s="1">
        <v>7065.7290000000003</v>
      </c>
      <c r="X14" s="1">
        <v>0.42899999999999999</v>
      </c>
      <c r="Y14" s="1">
        <v>18.2</v>
      </c>
      <c r="Z14" s="1">
        <v>5.4489999999999997E-2</v>
      </c>
    </row>
    <row r="15" spans="1:26" ht="30">
      <c r="A15" s="57"/>
      <c r="B15" s="1" t="s">
        <v>1788</v>
      </c>
      <c r="C15" s="1" t="s">
        <v>1802</v>
      </c>
      <c r="D15" s="1" t="s">
        <v>179</v>
      </c>
      <c r="E15" s="1">
        <v>7065.3</v>
      </c>
      <c r="F15" s="1">
        <v>1.399</v>
      </c>
      <c r="G15" s="1">
        <v>59.35</v>
      </c>
      <c r="H15" s="1">
        <v>2</v>
      </c>
      <c r="I15" s="1">
        <v>3.0129999999999999</v>
      </c>
      <c r="J15" s="1">
        <v>127.84</v>
      </c>
      <c r="K15" s="1">
        <v>-8.8219999999999992</v>
      </c>
      <c r="L15" s="1">
        <v>-374.3</v>
      </c>
      <c r="M15" s="84">
        <v>-6.0490000000000004</v>
      </c>
      <c r="N15" s="84">
        <v>7.4370000000000003</v>
      </c>
      <c r="O15" s="84">
        <v>10.83</v>
      </c>
      <c r="P15" s="1">
        <v>2</v>
      </c>
      <c r="Q15" s="1">
        <v>7065.6509999999998</v>
      </c>
      <c r="R15" s="1">
        <v>0.35099999999999998</v>
      </c>
      <c r="S15" s="1">
        <v>14.9</v>
      </c>
      <c r="T15" s="1">
        <v>7065.6549999999997</v>
      </c>
      <c r="U15" s="1">
        <v>0.35499999999999998</v>
      </c>
      <c r="V15" s="1">
        <v>15.08</v>
      </c>
      <c r="W15" s="1">
        <v>7065.7610000000004</v>
      </c>
      <c r="X15" s="1">
        <v>0.46100000000000002</v>
      </c>
      <c r="Y15" s="1">
        <v>19.55</v>
      </c>
      <c r="Z15" s="1">
        <v>4.6379999999999998E-2</v>
      </c>
    </row>
    <row r="16" spans="1:26" ht="30">
      <c r="A16" s="57"/>
      <c r="B16" s="1" t="s">
        <v>28</v>
      </c>
      <c r="C16" s="1" t="s">
        <v>1803</v>
      </c>
      <c r="D16" s="1" t="s">
        <v>179</v>
      </c>
      <c r="E16" s="1">
        <v>7065.3</v>
      </c>
      <c r="F16" s="1">
        <v>1.3740000000000001</v>
      </c>
      <c r="G16" s="1">
        <v>58.28</v>
      </c>
      <c r="H16" s="1">
        <v>2</v>
      </c>
      <c r="I16" s="1">
        <v>3.1059999999999999</v>
      </c>
      <c r="J16" s="1">
        <v>131.78</v>
      </c>
      <c r="K16" s="1">
        <v>-9.2759999999999998</v>
      </c>
      <c r="L16" s="1">
        <v>-393.58</v>
      </c>
      <c r="M16" s="84">
        <v>-6.5810000000000004</v>
      </c>
      <c r="N16" s="84">
        <v>8.1630000000000003</v>
      </c>
      <c r="O16" s="84">
        <v>11.49</v>
      </c>
      <c r="P16" s="1">
        <v>2</v>
      </c>
      <c r="Q16" s="1">
        <v>7065.701</v>
      </c>
      <c r="R16" s="1">
        <v>0.40100000000000002</v>
      </c>
      <c r="S16" s="1">
        <v>17.04</v>
      </c>
      <c r="T16" s="1">
        <v>7065.6729999999998</v>
      </c>
      <c r="U16" s="1">
        <v>0.373</v>
      </c>
      <c r="V16" s="1">
        <v>15.83</v>
      </c>
      <c r="W16" s="1">
        <v>7065.7969999999996</v>
      </c>
      <c r="X16" s="1">
        <v>0.497</v>
      </c>
      <c r="Y16" s="1">
        <v>21.08</v>
      </c>
      <c r="Z16" s="1">
        <v>4.9610000000000001E-2</v>
      </c>
    </row>
    <row r="17" spans="1:26" ht="30">
      <c r="A17" s="57"/>
      <c r="B17" s="1" t="s">
        <v>28</v>
      </c>
      <c r="C17" s="1" t="s">
        <v>1804</v>
      </c>
      <c r="D17" s="1" t="s">
        <v>179</v>
      </c>
      <c r="E17" s="1">
        <v>7065.3</v>
      </c>
      <c r="F17" s="1">
        <v>1.476</v>
      </c>
      <c r="G17" s="1">
        <v>62.62</v>
      </c>
      <c r="H17" s="1">
        <v>2</v>
      </c>
      <c r="I17" s="1">
        <v>3.1230000000000002</v>
      </c>
      <c r="J17" s="1">
        <v>132.49</v>
      </c>
      <c r="K17" s="1">
        <v>-11.051</v>
      </c>
      <c r="L17" s="1">
        <v>-468.88</v>
      </c>
      <c r="M17" s="84">
        <v>-7.3570000000000002</v>
      </c>
      <c r="N17" s="84">
        <v>9.125</v>
      </c>
      <c r="O17" s="84">
        <v>13.67</v>
      </c>
      <c r="P17" s="1">
        <v>2</v>
      </c>
      <c r="Q17" s="1">
        <v>7065.7370000000001</v>
      </c>
      <c r="R17" s="1">
        <v>0.437</v>
      </c>
      <c r="S17" s="1">
        <v>18.54</v>
      </c>
      <c r="T17" s="1">
        <v>7065.6840000000002</v>
      </c>
      <c r="U17" s="1">
        <v>0.38400000000000001</v>
      </c>
      <c r="V17" s="1">
        <v>16.3</v>
      </c>
      <c r="W17" s="1">
        <v>7065.826</v>
      </c>
      <c r="X17" s="1">
        <v>0.52600000000000002</v>
      </c>
      <c r="Y17" s="1">
        <v>22.31</v>
      </c>
      <c r="Z17" s="1">
        <v>4.8959999999999997E-2</v>
      </c>
    </row>
    <row r="18" spans="1:26" ht="45">
      <c r="A18" s="83"/>
      <c r="B18" s="83" t="s">
        <v>1764</v>
      </c>
      <c r="C18" s="83" t="s">
        <v>1747</v>
      </c>
      <c r="D18" s="83" t="s">
        <v>1765</v>
      </c>
      <c r="E18" s="83" t="s">
        <v>1766</v>
      </c>
      <c r="F18" s="83" t="s">
        <v>1767</v>
      </c>
      <c r="G18" s="83" t="s">
        <v>1768</v>
      </c>
      <c r="H18" s="83" t="s">
        <v>1769</v>
      </c>
      <c r="I18" s="83" t="s">
        <v>1770</v>
      </c>
      <c r="J18" s="83" t="s">
        <v>1771</v>
      </c>
      <c r="K18" s="83" t="s">
        <v>1772</v>
      </c>
      <c r="L18" s="83" t="s">
        <v>1773</v>
      </c>
      <c r="M18" s="83" t="s">
        <v>1774</v>
      </c>
      <c r="N18" s="83" t="s">
        <v>1775</v>
      </c>
      <c r="O18" s="83" t="s">
        <v>1776</v>
      </c>
      <c r="P18" s="83" t="s">
        <v>1777</v>
      </c>
      <c r="Q18" s="83" t="s">
        <v>1778</v>
      </c>
      <c r="R18" s="83" t="s">
        <v>1779</v>
      </c>
      <c r="S18" s="83" t="s">
        <v>1780</v>
      </c>
      <c r="T18" s="83" t="s">
        <v>1781</v>
      </c>
      <c r="U18" s="83" t="s">
        <v>1782</v>
      </c>
      <c r="V18" s="83" t="s">
        <v>1783</v>
      </c>
      <c r="W18" s="83" t="s">
        <v>1784</v>
      </c>
      <c r="X18" s="83" t="s">
        <v>1785</v>
      </c>
      <c r="Y18" s="83" t="s">
        <v>1786</v>
      </c>
      <c r="Z18" s="83" t="s">
        <v>1787</v>
      </c>
    </row>
    <row r="19" spans="1:26" ht="30">
      <c r="A19" s="57"/>
      <c r="B19" s="1" t="s">
        <v>28</v>
      </c>
      <c r="C19" s="1" t="s">
        <v>1807</v>
      </c>
      <c r="D19" s="1" t="s">
        <v>179</v>
      </c>
      <c r="E19" s="1">
        <v>7065.3</v>
      </c>
      <c r="F19" s="1">
        <v>1.39</v>
      </c>
      <c r="G19" s="1">
        <v>58.96</v>
      </c>
      <c r="H19" s="1">
        <v>2</v>
      </c>
      <c r="I19" s="1">
        <v>3.3279999999999998</v>
      </c>
      <c r="J19" s="1">
        <v>141.19</v>
      </c>
      <c r="K19" s="1">
        <v>-10.644</v>
      </c>
      <c r="L19" s="1">
        <v>-451.63</v>
      </c>
      <c r="M19" s="84">
        <v>-7.2930000000000001</v>
      </c>
      <c r="N19" s="84">
        <v>9.3360000000000003</v>
      </c>
      <c r="O19" s="84">
        <v>13.61</v>
      </c>
      <c r="P19" s="1">
        <v>2</v>
      </c>
      <c r="Q19" s="1">
        <v>7065.7849999999999</v>
      </c>
      <c r="R19" s="1">
        <v>0.48499999999999999</v>
      </c>
      <c r="S19" s="1">
        <v>20.6</v>
      </c>
      <c r="T19" s="1">
        <v>7065.8040000000001</v>
      </c>
      <c r="U19" s="1">
        <v>0.504</v>
      </c>
      <c r="V19" s="1">
        <v>21.4</v>
      </c>
      <c r="W19" s="1">
        <v>7065.8590000000004</v>
      </c>
      <c r="X19" s="1">
        <v>0.55900000000000005</v>
      </c>
      <c r="Y19" s="1">
        <v>23.71</v>
      </c>
      <c r="Z19" s="1">
        <v>3.943E-2</v>
      </c>
    </row>
    <row r="20" spans="1:26" ht="30">
      <c r="A20" s="57"/>
      <c r="B20" s="1" t="s">
        <v>28</v>
      </c>
      <c r="C20" s="1" t="s">
        <v>1808</v>
      </c>
      <c r="D20" s="1" t="s">
        <v>179</v>
      </c>
      <c r="E20" s="1">
        <v>7065.3</v>
      </c>
      <c r="F20" s="1">
        <v>1.478</v>
      </c>
      <c r="G20" s="1">
        <v>62.72</v>
      </c>
      <c r="H20" s="1">
        <v>2</v>
      </c>
      <c r="I20" s="1">
        <v>3.3159999999999998</v>
      </c>
      <c r="J20" s="1">
        <v>140.66999999999999</v>
      </c>
      <c r="K20" s="1">
        <v>-11.664999999999999</v>
      </c>
      <c r="L20" s="1">
        <v>-494.93</v>
      </c>
      <c r="M20" s="84">
        <v>-7.5919999999999996</v>
      </c>
      <c r="N20" s="84">
        <v>12.15</v>
      </c>
      <c r="O20" s="84">
        <v>18.649999999999999</v>
      </c>
      <c r="P20" s="1">
        <v>2</v>
      </c>
      <c r="Q20" s="1">
        <v>7065.9780000000001</v>
      </c>
      <c r="R20" s="1">
        <v>0.67800000000000005</v>
      </c>
      <c r="S20" s="1">
        <v>28.77</v>
      </c>
      <c r="T20" s="1">
        <v>7065.9359999999997</v>
      </c>
      <c r="U20" s="1">
        <v>0.63600000000000001</v>
      </c>
      <c r="V20" s="1">
        <v>26.98</v>
      </c>
      <c r="W20" s="1">
        <v>7065.9589999999998</v>
      </c>
      <c r="X20" s="1">
        <v>0.65900000000000003</v>
      </c>
      <c r="Y20" s="1">
        <v>27.96</v>
      </c>
      <c r="Z20" s="1">
        <v>1.387E-2</v>
      </c>
    </row>
    <row r="21" spans="1:26" ht="30">
      <c r="A21" s="57"/>
      <c r="B21" s="1" t="s">
        <v>28</v>
      </c>
      <c r="C21" s="1" t="s">
        <v>1809</v>
      </c>
      <c r="D21" s="1" t="s">
        <v>179</v>
      </c>
      <c r="E21" s="1">
        <v>7065.3</v>
      </c>
      <c r="F21" s="1">
        <v>1.429</v>
      </c>
      <c r="G21" s="1">
        <v>60.63</v>
      </c>
      <c r="H21" s="1">
        <v>2</v>
      </c>
      <c r="I21" s="1">
        <v>3.198</v>
      </c>
      <c r="J21" s="1">
        <v>135.71</v>
      </c>
      <c r="K21" s="1">
        <v>-11.14</v>
      </c>
      <c r="L21" s="1">
        <v>-472.66</v>
      </c>
      <c r="M21" s="84">
        <v>-7.484</v>
      </c>
      <c r="N21" s="84">
        <v>8.6489999999999991</v>
      </c>
      <c r="O21" s="84">
        <v>12.86</v>
      </c>
      <c r="P21" s="1">
        <v>2</v>
      </c>
      <c r="Q21" s="1">
        <v>7065.759</v>
      </c>
      <c r="R21" s="1">
        <v>0.45900000000000002</v>
      </c>
      <c r="S21" s="1">
        <v>19.47</v>
      </c>
      <c r="T21" s="1">
        <v>7065.7830000000004</v>
      </c>
      <c r="U21" s="1">
        <v>0.48299999999999998</v>
      </c>
      <c r="V21" s="1">
        <v>20.5</v>
      </c>
      <c r="W21" s="1">
        <v>7065.884</v>
      </c>
      <c r="X21" s="1">
        <v>0.58399999999999996</v>
      </c>
      <c r="Y21" s="1">
        <v>24.78</v>
      </c>
      <c r="Z21" s="1">
        <v>1.447E-2</v>
      </c>
    </row>
    <row r="22" spans="1:26" ht="30">
      <c r="A22" s="57"/>
      <c r="B22" s="1" t="s">
        <v>28</v>
      </c>
      <c r="C22" s="1" t="s">
        <v>1810</v>
      </c>
      <c r="D22" s="1" t="s">
        <v>179</v>
      </c>
      <c r="E22" s="1">
        <v>7065.3</v>
      </c>
      <c r="F22" s="1">
        <v>1.4850000000000001</v>
      </c>
      <c r="G22" s="1">
        <v>63.02</v>
      </c>
      <c r="H22" s="1">
        <v>2</v>
      </c>
      <c r="I22" s="1">
        <v>3.589</v>
      </c>
      <c r="J22" s="1">
        <v>152.28</v>
      </c>
      <c r="K22" s="1">
        <v>-5.7249999999999996</v>
      </c>
      <c r="L22" s="1">
        <v>-242.92</v>
      </c>
      <c r="M22" s="84">
        <v>-3.6669999999999998</v>
      </c>
      <c r="N22" s="84">
        <v>1.345E-12</v>
      </c>
      <c r="O22" s="84">
        <v>2.0999999999999999E-12</v>
      </c>
      <c r="P22" s="1">
        <v>2</v>
      </c>
      <c r="Q22" s="1">
        <v>7065.8869999999997</v>
      </c>
      <c r="R22" s="1">
        <v>0.58699999999999997</v>
      </c>
      <c r="S22" s="1">
        <v>24.89</v>
      </c>
      <c r="T22" s="1">
        <v>7066.0780000000004</v>
      </c>
      <c r="U22" s="1">
        <v>0.77800000000000002</v>
      </c>
      <c r="V22" s="1">
        <v>33.01</v>
      </c>
      <c r="W22" s="1">
        <v>7066.0810000000001</v>
      </c>
      <c r="X22" s="1">
        <v>0.78100000000000003</v>
      </c>
      <c r="Y22" s="1">
        <v>33.14</v>
      </c>
      <c r="Z22" s="1">
        <v>4.555E-2</v>
      </c>
    </row>
    <row r="23" spans="1:26" ht="30">
      <c r="A23" s="57"/>
      <c r="B23" s="1" t="s">
        <v>28</v>
      </c>
      <c r="C23" s="1" t="s">
        <v>1811</v>
      </c>
      <c r="D23" s="1" t="s">
        <v>179</v>
      </c>
      <c r="E23" s="1">
        <v>7065.3</v>
      </c>
      <c r="F23" s="1">
        <v>1.657</v>
      </c>
      <c r="G23" s="1">
        <v>70.319999999999993</v>
      </c>
      <c r="H23" s="1">
        <v>2</v>
      </c>
      <c r="I23" s="1">
        <v>3.7109999999999999</v>
      </c>
      <c r="J23" s="1">
        <v>157.44</v>
      </c>
      <c r="K23" s="1">
        <v>-4.5590000000000002</v>
      </c>
      <c r="L23" s="1">
        <v>-193.4</v>
      </c>
      <c r="M23" s="84">
        <v>-2.7080000000000002</v>
      </c>
      <c r="N23" s="84">
        <v>3.06</v>
      </c>
      <c r="O23" s="84">
        <v>5.1420000000000003</v>
      </c>
      <c r="P23" s="1">
        <v>2</v>
      </c>
      <c r="Q23" s="1">
        <v>7066.1480000000001</v>
      </c>
      <c r="R23" s="1">
        <v>0.84799999999999998</v>
      </c>
      <c r="S23" s="1">
        <v>35.96</v>
      </c>
      <c r="T23" s="1">
        <v>7066.0569999999998</v>
      </c>
      <c r="U23" s="1">
        <v>0.75700000000000001</v>
      </c>
      <c r="V23" s="1">
        <v>32.11</v>
      </c>
      <c r="W23" s="1">
        <v>7066.1589999999997</v>
      </c>
      <c r="X23" s="1">
        <v>0.85899999999999999</v>
      </c>
      <c r="Y23" s="1">
        <v>36.47</v>
      </c>
      <c r="Z23" s="1">
        <v>3.7699999999999997E-2</v>
      </c>
    </row>
    <row r="24" spans="1:26" ht="30">
      <c r="A24" s="57"/>
      <c r="B24" s="1" t="s">
        <v>28</v>
      </c>
      <c r="C24" s="1" t="s">
        <v>1820</v>
      </c>
      <c r="D24" s="1" t="s">
        <v>179</v>
      </c>
      <c r="E24" s="1">
        <v>7065.3</v>
      </c>
      <c r="F24" s="1">
        <v>1.6419999999999999</v>
      </c>
      <c r="G24" s="1">
        <v>69.67</v>
      </c>
      <c r="H24" s="1">
        <v>2</v>
      </c>
      <c r="I24" s="1">
        <v>3.5230000000000001</v>
      </c>
      <c r="J24" s="1">
        <v>149.47999999999999</v>
      </c>
      <c r="K24" s="1">
        <v>-3.1509999999999998</v>
      </c>
      <c r="L24" s="1">
        <v>-133.68</v>
      </c>
      <c r="M24" s="84">
        <v>-1.9570000000000001</v>
      </c>
      <c r="N24" s="84">
        <v>2.4900000000000002</v>
      </c>
      <c r="O24" s="84">
        <v>3.9849999999999999</v>
      </c>
      <c r="P24" s="1">
        <v>2</v>
      </c>
      <c r="Q24" s="1">
        <v>7065.7870000000003</v>
      </c>
      <c r="R24" s="1">
        <v>0.48699999999999999</v>
      </c>
      <c r="S24" s="1">
        <v>20.66</v>
      </c>
      <c r="T24" s="1">
        <v>7066.0959999999995</v>
      </c>
      <c r="U24" s="1">
        <v>0.79600000000000004</v>
      </c>
      <c r="V24" s="1">
        <v>33.79</v>
      </c>
      <c r="W24" s="1">
        <v>7066.3580000000002</v>
      </c>
      <c r="X24" s="1">
        <v>1.0580000000000001</v>
      </c>
      <c r="Y24" s="1">
        <v>44.91</v>
      </c>
      <c r="Z24" s="1">
        <v>3.6659999999999998E-2</v>
      </c>
    </row>
    <row r="25" spans="1:26" ht="30">
      <c r="A25" s="57"/>
      <c r="B25" s="1" t="s">
        <v>28</v>
      </c>
      <c r="C25" s="1" t="s">
        <v>1812</v>
      </c>
      <c r="D25" s="1" t="s">
        <v>179</v>
      </c>
      <c r="E25" s="1">
        <v>7065.3</v>
      </c>
      <c r="F25" s="1">
        <v>1.6</v>
      </c>
      <c r="G25" s="1">
        <v>67.86</v>
      </c>
      <c r="H25" s="1">
        <v>2</v>
      </c>
      <c r="I25" s="1">
        <v>4.1219999999999999</v>
      </c>
      <c r="J25" s="1">
        <v>174.9</v>
      </c>
      <c r="K25" s="1">
        <v>-3.032</v>
      </c>
      <c r="L25" s="1">
        <v>-128.66</v>
      </c>
      <c r="M25" s="84">
        <v>-1.837</v>
      </c>
      <c r="N25" s="84">
        <v>4.2350000000000003</v>
      </c>
      <c r="O25" s="84">
        <v>6.9749999999999996</v>
      </c>
      <c r="P25" s="1">
        <v>2</v>
      </c>
      <c r="Q25" s="1">
        <v>7065.4440000000004</v>
      </c>
      <c r="R25" s="1">
        <v>0.14399999999999999</v>
      </c>
      <c r="S25" s="1">
        <v>6.12</v>
      </c>
      <c r="T25" s="1">
        <v>7066.1</v>
      </c>
      <c r="U25" s="1">
        <v>0.8</v>
      </c>
      <c r="V25" s="1">
        <v>33.950000000000003</v>
      </c>
      <c r="W25" s="1">
        <v>7066.223</v>
      </c>
      <c r="X25" s="1">
        <v>0.92300000000000004</v>
      </c>
      <c r="Y25" s="1">
        <v>39.18</v>
      </c>
      <c r="Z25" s="1">
        <v>5.8310000000000001E-2</v>
      </c>
    </row>
    <row r="26" spans="1:26" ht="30">
      <c r="A26" s="57"/>
      <c r="B26" s="1" t="s">
        <v>28</v>
      </c>
      <c r="C26" s="1" t="s">
        <v>1813</v>
      </c>
      <c r="D26" s="1" t="s">
        <v>179</v>
      </c>
      <c r="E26" s="1">
        <v>7065.3</v>
      </c>
      <c r="F26" s="1">
        <v>1.4370000000000001</v>
      </c>
      <c r="G26" s="1">
        <v>60.96</v>
      </c>
      <c r="H26" s="1">
        <v>2</v>
      </c>
      <c r="I26" s="1">
        <v>3.1779999999999999</v>
      </c>
      <c r="J26" s="1">
        <v>134.83000000000001</v>
      </c>
      <c r="K26" s="1">
        <v>-4.5449999999999999</v>
      </c>
      <c r="L26" s="1">
        <v>-192.85</v>
      </c>
      <c r="M26" s="84">
        <v>-3.1669999999999998</v>
      </c>
      <c r="N26" s="84">
        <v>3.9830000000000001</v>
      </c>
      <c r="O26" s="84">
        <v>5.6879999999999997</v>
      </c>
      <c r="P26" s="1">
        <v>2</v>
      </c>
      <c r="Q26" s="1">
        <v>7065.7860000000001</v>
      </c>
      <c r="R26" s="1">
        <v>0.48599999999999999</v>
      </c>
      <c r="S26" s="1">
        <v>20.61</v>
      </c>
      <c r="T26" s="1">
        <v>7065.9470000000001</v>
      </c>
      <c r="U26" s="1">
        <v>0.64700000000000002</v>
      </c>
      <c r="V26" s="1">
        <v>27.45</v>
      </c>
      <c r="W26" s="1">
        <v>7066.1750000000002</v>
      </c>
      <c r="X26" s="1">
        <v>0.875</v>
      </c>
      <c r="Y26" s="1">
        <v>37.130000000000003</v>
      </c>
      <c r="Z26" s="1">
        <v>6.565E-2</v>
      </c>
    </row>
    <row r="27" spans="1:26" ht="30">
      <c r="A27" s="57"/>
      <c r="B27" s="1" t="s">
        <v>28</v>
      </c>
      <c r="C27" s="1" t="s">
        <v>1814</v>
      </c>
      <c r="D27" s="1" t="s">
        <v>179</v>
      </c>
      <c r="E27" s="1">
        <v>7065.3</v>
      </c>
      <c r="F27" s="1">
        <v>1.494</v>
      </c>
      <c r="G27" s="1">
        <v>63.4</v>
      </c>
      <c r="H27" s="1">
        <v>2</v>
      </c>
      <c r="I27" s="1">
        <v>3.133</v>
      </c>
      <c r="J27" s="1">
        <v>132.91999999999999</v>
      </c>
      <c r="K27" s="1">
        <v>-4.9770000000000003</v>
      </c>
      <c r="L27" s="1">
        <v>-211.15</v>
      </c>
      <c r="M27" s="84">
        <v>-3.25</v>
      </c>
      <c r="N27" s="84">
        <v>3.5339999999999998</v>
      </c>
      <c r="O27" s="84">
        <v>5.4119999999999999</v>
      </c>
      <c r="P27" s="1">
        <v>2</v>
      </c>
      <c r="Q27" s="1">
        <v>7065.84</v>
      </c>
      <c r="R27" s="1">
        <v>0.54</v>
      </c>
      <c r="S27" s="1">
        <v>22.92</v>
      </c>
      <c r="T27" s="1">
        <v>7065.902</v>
      </c>
      <c r="U27" s="1">
        <v>0.60199999999999998</v>
      </c>
      <c r="V27" s="1">
        <v>25.55</v>
      </c>
      <c r="W27" s="1">
        <v>7065.9409999999998</v>
      </c>
      <c r="X27" s="1">
        <v>0.64100000000000001</v>
      </c>
      <c r="Y27" s="1">
        <v>27.18</v>
      </c>
      <c r="Z27" s="1">
        <v>2.5309999999999999E-2</v>
      </c>
    </row>
    <row r="28" spans="1:26" ht="30">
      <c r="A28" s="57"/>
      <c r="B28" s="1" t="s">
        <v>28</v>
      </c>
      <c r="C28" s="1" t="s">
        <v>1815</v>
      </c>
      <c r="D28" s="1" t="s">
        <v>179</v>
      </c>
      <c r="E28" s="1">
        <v>7065.3</v>
      </c>
      <c r="F28" s="1">
        <v>1.4870000000000001</v>
      </c>
      <c r="G28" s="1">
        <v>63.1</v>
      </c>
      <c r="H28" s="1">
        <v>2</v>
      </c>
      <c r="I28" s="1">
        <v>3.5209999999999999</v>
      </c>
      <c r="J28" s="1">
        <v>149.37</v>
      </c>
      <c r="K28" s="1">
        <v>-7.9950000000000001</v>
      </c>
      <c r="L28" s="1">
        <v>-339.22</v>
      </c>
      <c r="M28" s="84">
        <v>-5.2220000000000004</v>
      </c>
      <c r="N28" s="84">
        <v>5.7350000000000003</v>
      </c>
      <c r="O28" s="84">
        <v>8.7840000000000007</v>
      </c>
      <c r="P28" s="1">
        <v>2</v>
      </c>
      <c r="Q28" s="1">
        <v>7065.7309999999998</v>
      </c>
      <c r="R28" s="1">
        <v>0.43099999999999999</v>
      </c>
      <c r="S28" s="1">
        <v>18.29</v>
      </c>
      <c r="T28" s="1">
        <v>7065.607</v>
      </c>
      <c r="U28" s="1">
        <v>0.307</v>
      </c>
      <c r="V28" s="1">
        <v>13.05</v>
      </c>
      <c r="W28" s="1">
        <v>7065.5889999999999</v>
      </c>
      <c r="X28" s="1">
        <v>0.28899999999999998</v>
      </c>
      <c r="Y28" s="1">
        <v>12.25</v>
      </c>
      <c r="Z28" s="1">
        <v>3.4099999999999998E-2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CFD2B-94EC-414A-922A-AA8423038DC6}">
  <sheetPr codeName="Feuil26"/>
  <dimension ref="A1:Z33"/>
  <sheetViews>
    <sheetView workbookViewId="0">
      <selection activeCell="S1" activeCellId="1" sqref="C1:C1048576 S1:S1048576"/>
    </sheetView>
  </sheetViews>
  <sheetFormatPr baseColWidth="10" defaultRowHeight="15"/>
  <sheetData>
    <row r="1" spans="1:26" ht="45">
      <c r="A1" s="83"/>
      <c r="B1" s="83" t="s">
        <v>1764</v>
      </c>
      <c r="C1" s="83" t="s">
        <v>1747</v>
      </c>
      <c r="D1" s="83" t="s">
        <v>1765</v>
      </c>
      <c r="E1" s="83" t="s">
        <v>1766</v>
      </c>
      <c r="F1" s="83" t="s">
        <v>1767</v>
      </c>
      <c r="G1" s="83" t="s">
        <v>1768</v>
      </c>
      <c r="H1" s="83" t="s">
        <v>1769</v>
      </c>
      <c r="I1" s="83" t="s">
        <v>1770</v>
      </c>
      <c r="J1" s="83" t="s">
        <v>1771</v>
      </c>
      <c r="K1" s="83" t="s">
        <v>1772</v>
      </c>
      <c r="L1" s="83" t="s">
        <v>1773</v>
      </c>
      <c r="M1" s="83" t="s">
        <v>1774</v>
      </c>
      <c r="N1" s="83" t="s">
        <v>1775</v>
      </c>
      <c r="O1" s="83" t="s">
        <v>1776</v>
      </c>
      <c r="P1" s="83" t="s">
        <v>1777</v>
      </c>
      <c r="Q1" s="83" t="s">
        <v>1778</v>
      </c>
      <c r="R1" s="83" t="s">
        <v>1779</v>
      </c>
      <c r="S1" s="83" t="s">
        <v>1780</v>
      </c>
      <c r="T1" s="83" t="s">
        <v>1781</v>
      </c>
      <c r="U1" s="83" t="s">
        <v>1782</v>
      </c>
      <c r="V1" s="83" t="s">
        <v>1783</v>
      </c>
      <c r="W1" s="83" t="s">
        <v>1784</v>
      </c>
      <c r="X1" s="83" t="s">
        <v>1785</v>
      </c>
      <c r="Y1" s="83" t="s">
        <v>1786</v>
      </c>
      <c r="Z1" s="83" t="s">
        <v>1787</v>
      </c>
    </row>
    <row r="2" spans="1:26" ht="30">
      <c r="A2" s="57"/>
      <c r="B2" s="1" t="s">
        <v>1788</v>
      </c>
      <c r="C2" s="1" t="s">
        <v>1789</v>
      </c>
      <c r="D2" s="1" t="s">
        <v>179</v>
      </c>
      <c r="E2" s="1">
        <v>4921.93</v>
      </c>
      <c r="F2" s="1">
        <v>0.69799999999999995</v>
      </c>
      <c r="G2" s="1">
        <v>42.5</v>
      </c>
      <c r="H2" s="1">
        <v>10</v>
      </c>
      <c r="I2" s="1">
        <v>1.258</v>
      </c>
      <c r="J2" s="1">
        <v>76.61</v>
      </c>
      <c r="K2" s="1">
        <v>-1.9339999999999999</v>
      </c>
      <c r="L2" s="1">
        <v>-117.82</v>
      </c>
      <c r="M2" s="84">
        <v>-2.6030000000000002</v>
      </c>
      <c r="N2" s="84">
        <v>0.2397</v>
      </c>
      <c r="O2" s="84">
        <v>0.17829999999999999</v>
      </c>
      <c r="P2" s="1">
        <v>50</v>
      </c>
      <c r="Q2" s="1">
        <v>4921.9679999999998</v>
      </c>
      <c r="R2" s="1">
        <v>3.7999999999999999E-2</v>
      </c>
      <c r="S2" s="1">
        <v>2.33</v>
      </c>
      <c r="T2" s="1">
        <v>4921.9579999999996</v>
      </c>
      <c r="U2" s="1">
        <v>2.8000000000000001E-2</v>
      </c>
      <c r="V2" s="1">
        <v>1.73</v>
      </c>
      <c r="W2" s="1">
        <v>4921.9780000000001</v>
      </c>
      <c r="X2" s="1">
        <v>4.8000000000000001E-2</v>
      </c>
      <c r="Y2" s="1">
        <v>2.92</v>
      </c>
      <c r="Z2" s="1">
        <v>0.106</v>
      </c>
    </row>
    <row r="3" spans="1:26" ht="30">
      <c r="A3" s="57"/>
      <c r="B3" s="1" t="s">
        <v>1788</v>
      </c>
      <c r="C3" s="1" t="s">
        <v>1790</v>
      </c>
      <c r="D3" s="1" t="s">
        <v>179</v>
      </c>
      <c r="E3" s="1">
        <v>4921.93</v>
      </c>
      <c r="F3" s="1">
        <v>0.64500000000000002</v>
      </c>
      <c r="G3" s="1">
        <v>39.270000000000003</v>
      </c>
      <c r="H3" s="1">
        <v>10</v>
      </c>
      <c r="I3" s="1">
        <v>1.147</v>
      </c>
      <c r="J3" s="1">
        <v>69.87</v>
      </c>
      <c r="K3" s="1">
        <v>-1.9790000000000001</v>
      </c>
      <c r="L3" s="1">
        <v>-120.54</v>
      </c>
      <c r="M3" s="84">
        <v>-2.9279999999999999</v>
      </c>
      <c r="N3" s="84">
        <v>0.88200000000000001</v>
      </c>
      <c r="O3" s="84">
        <v>0.5968</v>
      </c>
      <c r="P3" s="1">
        <v>50</v>
      </c>
      <c r="Q3" s="1">
        <v>4921.9189999999999</v>
      </c>
      <c r="R3" s="1">
        <v>-1.0999999999999999E-2</v>
      </c>
      <c r="S3" s="1">
        <v>-0.66</v>
      </c>
      <c r="T3" s="1">
        <v>4921.8950000000004</v>
      </c>
      <c r="U3" s="1">
        <v>-3.5000000000000003E-2</v>
      </c>
      <c r="V3" s="1">
        <v>-2.12</v>
      </c>
      <c r="W3" s="1">
        <v>4921.9139999999998</v>
      </c>
      <c r="X3" s="1">
        <v>-1.6E-2</v>
      </c>
      <c r="Y3" s="1">
        <v>-0.97</v>
      </c>
      <c r="Z3" s="1">
        <v>9.4460000000000002E-2</v>
      </c>
    </row>
    <row r="4" spans="1:26" ht="30">
      <c r="A4" s="57"/>
      <c r="B4" s="1" t="s">
        <v>1788</v>
      </c>
      <c r="C4" s="1" t="s">
        <v>1791</v>
      </c>
      <c r="D4" s="1" t="s">
        <v>179</v>
      </c>
      <c r="E4" s="1">
        <v>4921.93</v>
      </c>
      <c r="F4" s="1">
        <v>0.67600000000000005</v>
      </c>
      <c r="G4" s="1">
        <v>41.15</v>
      </c>
      <c r="H4" s="1">
        <v>10</v>
      </c>
      <c r="I4" s="1">
        <v>1.204</v>
      </c>
      <c r="J4" s="1">
        <v>73.319999999999993</v>
      </c>
      <c r="K4" s="1">
        <v>-2.4780000000000002</v>
      </c>
      <c r="L4" s="1">
        <v>-150.94999999999999</v>
      </c>
      <c r="M4" s="84">
        <v>-3.4870000000000001</v>
      </c>
      <c r="N4" s="84">
        <v>2.8639999999999999</v>
      </c>
      <c r="O4" s="84">
        <v>2.032</v>
      </c>
      <c r="P4" s="1">
        <v>50</v>
      </c>
      <c r="Q4" s="1">
        <v>4921.9579999999996</v>
      </c>
      <c r="R4" s="1">
        <v>2.8000000000000001E-2</v>
      </c>
      <c r="S4" s="1">
        <v>1.68</v>
      </c>
      <c r="T4" s="1">
        <v>4921.933</v>
      </c>
      <c r="U4" s="1">
        <v>3.0000000000000001E-3</v>
      </c>
      <c r="V4" s="1">
        <v>0.17</v>
      </c>
      <c r="W4" s="1">
        <v>4921.951</v>
      </c>
      <c r="X4" s="1">
        <v>2.1000000000000001E-2</v>
      </c>
      <c r="Y4" s="1">
        <v>1.27</v>
      </c>
      <c r="Z4" s="1">
        <v>7.2709999999999997E-2</v>
      </c>
    </row>
    <row r="5" spans="1:26" ht="30">
      <c r="A5" s="57"/>
      <c r="B5" s="1" t="s">
        <v>1788</v>
      </c>
      <c r="C5" s="1" t="s">
        <v>1792</v>
      </c>
      <c r="D5" s="1" t="s">
        <v>179</v>
      </c>
      <c r="E5" s="1">
        <v>4921.93</v>
      </c>
      <c r="F5" s="1">
        <v>0.63200000000000001</v>
      </c>
      <c r="G5" s="1">
        <v>38.49</v>
      </c>
      <c r="H5" s="1">
        <v>10</v>
      </c>
      <c r="I5" s="1">
        <v>1.165</v>
      </c>
      <c r="J5" s="1">
        <v>70.97</v>
      </c>
      <c r="K5" s="1">
        <v>-2.6349999999999998</v>
      </c>
      <c r="L5" s="1">
        <v>-160.47</v>
      </c>
      <c r="M5" s="84">
        <v>-3.85</v>
      </c>
      <c r="N5" s="84">
        <v>2.75</v>
      </c>
      <c r="O5" s="84">
        <v>1.8839999999999999</v>
      </c>
      <c r="P5" s="1">
        <v>50</v>
      </c>
      <c r="Q5" s="1">
        <v>4922.0479999999998</v>
      </c>
      <c r="R5" s="1">
        <v>0.11799999999999999</v>
      </c>
      <c r="S5" s="1">
        <v>7.2</v>
      </c>
      <c r="T5" s="1">
        <v>4922.0140000000001</v>
      </c>
      <c r="U5" s="1">
        <v>8.4000000000000005E-2</v>
      </c>
      <c r="V5" s="1">
        <v>5.1100000000000003</v>
      </c>
      <c r="W5" s="1">
        <v>4922.009</v>
      </c>
      <c r="X5" s="1">
        <v>7.9000000000000001E-2</v>
      </c>
      <c r="Y5" s="1">
        <v>4.79</v>
      </c>
      <c r="Z5" s="1">
        <v>7.8359999999999999E-2</v>
      </c>
    </row>
    <row r="6" spans="1:26" ht="30">
      <c r="A6" s="57"/>
      <c r="B6" s="1" t="s">
        <v>1788</v>
      </c>
      <c r="C6" s="1" t="s">
        <v>1793</v>
      </c>
      <c r="D6" s="1" t="s">
        <v>179</v>
      </c>
      <c r="E6" s="1">
        <v>4921.93</v>
      </c>
      <c r="F6" s="1">
        <v>0.63</v>
      </c>
      <c r="G6" s="1">
        <v>38.35</v>
      </c>
      <c r="H6" s="1">
        <v>10</v>
      </c>
      <c r="I6" s="1">
        <v>1.1519999999999999</v>
      </c>
      <c r="J6" s="1">
        <v>70.150000000000006</v>
      </c>
      <c r="K6" s="1">
        <v>-3.181</v>
      </c>
      <c r="L6" s="1">
        <v>-193.77</v>
      </c>
      <c r="M6" s="84">
        <v>-4.665</v>
      </c>
      <c r="N6" s="84">
        <v>4.24</v>
      </c>
      <c r="O6" s="84">
        <v>2.891</v>
      </c>
      <c r="P6" s="1">
        <v>50</v>
      </c>
      <c r="Q6" s="1">
        <v>4922.0249999999996</v>
      </c>
      <c r="R6" s="1">
        <v>9.5000000000000001E-2</v>
      </c>
      <c r="S6" s="1">
        <v>5.81</v>
      </c>
      <c r="T6" s="1">
        <v>4922.0010000000002</v>
      </c>
      <c r="U6" s="1">
        <v>7.0999999999999994E-2</v>
      </c>
      <c r="V6" s="1">
        <v>4.32</v>
      </c>
      <c r="W6" s="1">
        <v>4922.0389999999998</v>
      </c>
      <c r="X6" s="1">
        <v>0.109</v>
      </c>
      <c r="Y6" s="1">
        <v>6.62</v>
      </c>
      <c r="Z6" s="1">
        <v>0.1074</v>
      </c>
    </row>
    <row r="7" spans="1:26" ht="30">
      <c r="A7" s="57"/>
      <c r="B7" s="1" t="s">
        <v>1788</v>
      </c>
      <c r="C7" s="1" t="s">
        <v>1794</v>
      </c>
      <c r="D7" s="1" t="s">
        <v>179</v>
      </c>
      <c r="E7" s="1">
        <v>4921.93</v>
      </c>
      <c r="F7" s="1">
        <v>0.69</v>
      </c>
      <c r="G7" s="1">
        <v>42.03</v>
      </c>
      <c r="H7" s="1">
        <v>10</v>
      </c>
      <c r="I7" s="1">
        <v>1.5209999999999999</v>
      </c>
      <c r="J7" s="1">
        <v>92.62</v>
      </c>
      <c r="K7" s="1">
        <v>-1.855</v>
      </c>
      <c r="L7" s="1">
        <v>-112.96</v>
      </c>
      <c r="M7" s="84">
        <v>-2.4460000000000002</v>
      </c>
      <c r="N7" s="84">
        <v>1.302</v>
      </c>
      <c r="O7" s="84">
        <v>0.98550000000000004</v>
      </c>
      <c r="P7" s="1">
        <v>50</v>
      </c>
      <c r="Q7" s="1">
        <v>4922.1379999999999</v>
      </c>
      <c r="R7" s="1">
        <v>0.20799999999999999</v>
      </c>
      <c r="S7" s="1">
        <v>12.68</v>
      </c>
      <c r="T7" s="1">
        <v>4922.1109999999999</v>
      </c>
      <c r="U7" s="1">
        <v>0.18099999999999999</v>
      </c>
      <c r="V7" s="1">
        <v>11</v>
      </c>
      <c r="W7" s="1">
        <v>4922.0730000000003</v>
      </c>
      <c r="X7" s="1">
        <v>0.14299999999999999</v>
      </c>
      <c r="Y7" s="1">
        <v>8.69</v>
      </c>
      <c r="Z7" s="1">
        <v>0.12</v>
      </c>
    </row>
    <row r="8" spans="1:26" ht="30">
      <c r="A8" s="57"/>
      <c r="B8" s="1" t="s">
        <v>1788</v>
      </c>
      <c r="C8" s="1" t="s">
        <v>1795</v>
      </c>
      <c r="D8" s="1" t="s">
        <v>179</v>
      </c>
      <c r="E8" s="1">
        <v>4921.93</v>
      </c>
      <c r="F8" s="1">
        <v>0.61099999999999999</v>
      </c>
      <c r="G8" s="1">
        <v>37.200000000000003</v>
      </c>
      <c r="H8" s="1">
        <v>10</v>
      </c>
      <c r="I8" s="1">
        <v>1.125</v>
      </c>
      <c r="J8" s="1">
        <v>68.540000000000006</v>
      </c>
      <c r="K8" s="1">
        <v>-1.79</v>
      </c>
      <c r="L8" s="1">
        <v>-109.01</v>
      </c>
      <c r="M8" s="84">
        <v>-2.7370000000000001</v>
      </c>
      <c r="N8" s="84">
        <v>1.49</v>
      </c>
      <c r="O8" s="84">
        <v>0.97460000000000002</v>
      </c>
      <c r="P8" s="1">
        <v>50</v>
      </c>
      <c r="Q8" s="1">
        <v>4922.1319999999996</v>
      </c>
      <c r="R8" s="1">
        <v>0.20200000000000001</v>
      </c>
      <c r="S8" s="1">
        <v>12.33</v>
      </c>
      <c r="T8" s="1">
        <v>4922.1099999999997</v>
      </c>
      <c r="U8" s="1">
        <v>0.18</v>
      </c>
      <c r="V8" s="1">
        <v>10.99</v>
      </c>
      <c r="W8" s="1">
        <v>4922.1390000000001</v>
      </c>
      <c r="X8" s="1">
        <v>0.20899999999999999</v>
      </c>
      <c r="Y8" s="1">
        <v>12.73</v>
      </c>
      <c r="Z8" s="1">
        <v>9.8030000000000006E-2</v>
      </c>
    </row>
    <row r="9" spans="1:26" ht="30">
      <c r="A9" s="57"/>
      <c r="B9" s="1" t="s">
        <v>1788</v>
      </c>
      <c r="C9" s="1" t="s">
        <v>1796</v>
      </c>
      <c r="D9" s="1" t="s">
        <v>179</v>
      </c>
      <c r="E9" s="1">
        <v>4921.93</v>
      </c>
      <c r="F9" s="1">
        <v>0.61</v>
      </c>
      <c r="G9" s="1">
        <v>37.159999999999997</v>
      </c>
      <c r="H9" s="1">
        <v>10</v>
      </c>
      <c r="I9" s="1">
        <v>1.1339999999999999</v>
      </c>
      <c r="J9" s="1">
        <v>69.05</v>
      </c>
      <c r="K9" s="1">
        <v>-1.794</v>
      </c>
      <c r="L9" s="1">
        <v>-109.26</v>
      </c>
      <c r="M9" s="84">
        <v>-2.8140000000000001</v>
      </c>
      <c r="N9" s="84">
        <v>1.2809999999999999</v>
      </c>
      <c r="O9" s="84">
        <v>0.81489999999999996</v>
      </c>
      <c r="P9" s="1">
        <v>50</v>
      </c>
      <c r="Q9" s="1">
        <v>4922.0749999999998</v>
      </c>
      <c r="R9" s="1">
        <v>0.14499999999999999</v>
      </c>
      <c r="S9" s="1">
        <v>8.86</v>
      </c>
      <c r="T9" s="1">
        <v>4922.0619999999999</v>
      </c>
      <c r="U9" s="1">
        <v>0.13200000000000001</v>
      </c>
      <c r="V9" s="1">
        <v>8.0500000000000007</v>
      </c>
      <c r="W9" s="1">
        <v>4922.0820000000003</v>
      </c>
      <c r="X9" s="1">
        <v>0.152</v>
      </c>
      <c r="Y9" s="1">
        <v>9.24</v>
      </c>
      <c r="Z9" s="1">
        <v>0.14000000000000001</v>
      </c>
    </row>
    <row r="10" spans="1:26" ht="30">
      <c r="A10" s="57"/>
      <c r="B10" s="1" t="s">
        <v>1788</v>
      </c>
      <c r="C10" s="1" t="s">
        <v>1797</v>
      </c>
      <c r="D10" s="1" t="s">
        <v>179</v>
      </c>
      <c r="E10" s="1">
        <v>4921.93</v>
      </c>
      <c r="F10" s="1">
        <v>0.58099999999999996</v>
      </c>
      <c r="G10" s="1">
        <v>35.4</v>
      </c>
      <c r="H10" s="1">
        <v>10</v>
      </c>
      <c r="I10" s="1">
        <v>1.129</v>
      </c>
      <c r="J10" s="1">
        <v>68.75</v>
      </c>
      <c r="K10" s="1">
        <v>-2.359</v>
      </c>
      <c r="L10" s="1">
        <v>-143.69999999999999</v>
      </c>
      <c r="M10" s="84">
        <v>-3.718</v>
      </c>
      <c r="N10" s="84">
        <v>0.74060000000000004</v>
      </c>
      <c r="O10" s="84">
        <v>0.4698</v>
      </c>
      <c r="P10" s="1">
        <v>50</v>
      </c>
      <c r="Q10" s="1">
        <v>4922.0780000000004</v>
      </c>
      <c r="R10" s="1">
        <v>0.14799999999999999</v>
      </c>
      <c r="S10" s="1">
        <v>9.0399999999999991</v>
      </c>
      <c r="T10" s="1">
        <v>4922.0630000000001</v>
      </c>
      <c r="U10" s="1">
        <v>0.13300000000000001</v>
      </c>
      <c r="V10" s="1">
        <v>8.1300000000000008</v>
      </c>
      <c r="W10" s="1">
        <v>4922.0820000000003</v>
      </c>
      <c r="X10" s="1">
        <v>0.152</v>
      </c>
      <c r="Y10" s="1">
        <v>9.27</v>
      </c>
      <c r="Z10" s="1">
        <v>0.1235</v>
      </c>
    </row>
    <row r="11" spans="1:26" ht="30">
      <c r="A11" s="57"/>
      <c r="B11" s="1" t="s">
        <v>28</v>
      </c>
      <c r="C11" s="1" t="s">
        <v>1798</v>
      </c>
      <c r="D11" s="1" t="s">
        <v>179</v>
      </c>
      <c r="E11" s="1">
        <v>4921.93</v>
      </c>
      <c r="F11" s="1">
        <v>0.53</v>
      </c>
      <c r="G11" s="1">
        <v>32.26</v>
      </c>
      <c r="H11" s="1">
        <v>10</v>
      </c>
      <c r="I11" s="1">
        <v>1.004</v>
      </c>
      <c r="J11" s="1">
        <v>61.17</v>
      </c>
      <c r="K11" s="1">
        <v>-2.8250000000000002</v>
      </c>
      <c r="L11" s="1">
        <v>-172.06</v>
      </c>
      <c r="M11" s="84">
        <v>-4.7469999999999999</v>
      </c>
      <c r="N11" s="84">
        <v>0.76139999999999997</v>
      </c>
      <c r="O11" s="84">
        <v>0.45269999999999999</v>
      </c>
      <c r="P11" s="1">
        <v>50</v>
      </c>
      <c r="Q11" s="1">
        <v>4922.1049999999996</v>
      </c>
      <c r="R11" s="1">
        <v>0.17499999999999999</v>
      </c>
      <c r="S11" s="1">
        <v>10.69</v>
      </c>
      <c r="T11" s="1">
        <v>4922.0860000000002</v>
      </c>
      <c r="U11" s="1">
        <v>0.156</v>
      </c>
      <c r="V11" s="1">
        <v>9.48</v>
      </c>
      <c r="W11" s="1">
        <v>4922.0919999999996</v>
      </c>
      <c r="X11" s="1">
        <v>0.16200000000000001</v>
      </c>
      <c r="Y11" s="1">
        <v>9.86</v>
      </c>
      <c r="Z11" s="1">
        <v>7.7270000000000005E-2</v>
      </c>
    </row>
    <row r="12" spans="1:26" ht="30">
      <c r="A12" s="57"/>
      <c r="B12" s="1" t="s">
        <v>28</v>
      </c>
      <c r="C12" s="1" t="s">
        <v>1799</v>
      </c>
      <c r="D12" s="1" t="s">
        <v>179</v>
      </c>
      <c r="E12" s="1">
        <v>4921.93</v>
      </c>
      <c r="F12" s="1">
        <v>0.54300000000000004</v>
      </c>
      <c r="G12" s="1">
        <v>33.07</v>
      </c>
      <c r="H12" s="1">
        <v>10</v>
      </c>
      <c r="I12" s="1">
        <v>1.022</v>
      </c>
      <c r="J12" s="1">
        <v>62.25</v>
      </c>
      <c r="K12" s="1">
        <v>-2.34</v>
      </c>
      <c r="L12" s="1">
        <v>-142.52000000000001</v>
      </c>
      <c r="M12" s="84">
        <v>-3.911</v>
      </c>
      <c r="N12" s="84">
        <v>0.96409999999999996</v>
      </c>
      <c r="O12" s="84">
        <v>0.57530000000000003</v>
      </c>
      <c r="P12" s="1">
        <v>50</v>
      </c>
      <c r="Q12" s="1">
        <v>4922.0860000000002</v>
      </c>
      <c r="R12" s="1">
        <v>0.156</v>
      </c>
      <c r="S12" s="1">
        <v>9.51</v>
      </c>
      <c r="T12" s="1">
        <v>4922.0640000000003</v>
      </c>
      <c r="U12" s="1">
        <v>0.13400000000000001</v>
      </c>
      <c r="V12" s="1">
        <v>8.18</v>
      </c>
      <c r="W12" s="1">
        <v>4922.08</v>
      </c>
      <c r="X12" s="1">
        <v>0.15</v>
      </c>
      <c r="Y12" s="1">
        <v>9.14</v>
      </c>
      <c r="Z12" s="1">
        <v>9.01E-2</v>
      </c>
    </row>
    <row r="13" spans="1:26" ht="30">
      <c r="A13" s="57"/>
      <c r="B13" s="1" t="s">
        <v>28</v>
      </c>
      <c r="C13" s="1" t="s">
        <v>1800</v>
      </c>
      <c r="D13" s="1" t="s">
        <v>179</v>
      </c>
      <c r="E13" s="1">
        <v>4921.93</v>
      </c>
      <c r="F13" s="1">
        <v>0.62</v>
      </c>
      <c r="G13" s="1">
        <v>37.770000000000003</v>
      </c>
      <c r="H13" s="1">
        <v>10</v>
      </c>
      <c r="I13" s="1">
        <v>1.1879999999999999</v>
      </c>
      <c r="J13" s="1">
        <v>72.34</v>
      </c>
      <c r="K13" s="1">
        <v>-2.3929999999999998</v>
      </c>
      <c r="L13" s="1">
        <v>-145.77000000000001</v>
      </c>
      <c r="M13" s="84">
        <v>-3.5659999999999998</v>
      </c>
      <c r="N13" s="84">
        <v>0.45579999999999998</v>
      </c>
      <c r="O13" s="84">
        <v>0.30559999999999998</v>
      </c>
      <c r="P13" s="1">
        <v>50</v>
      </c>
      <c r="Q13" s="1">
        <v>4922.1049999999996</v>
      </c>
      <c r="R13" s="1">
        <v>0.17499999999999999</v>
      </c>
      <c r="S13" s="1">
        <v>10.63</v>
      </c>
      <c r="T13" s="1">
        <v>4922.08</v>
      </c>
      <c r="U13" s="1">
        <v>0.15</v>
      </c>
      <c r="V13" s="1">
        <v>9.15</v>
      </c>
      <c r="W13" s="1">
        <v>4922.1390000000001</v>
      </c>
      <c r="X13" s="1">
        <v>0.20899999999999999</v>
      </c>
      <c r="Y13" s="1">
        <v>12.75</v>
      </c>
      <c r="Z13" s="1">
        <v>0.15290000000000001</v>
      </c>
    </row>
    <row r="14" spans="1:26" ht="30">
      <c r="A14" s="57"/>
      <c r="B14" s="1" t="s">
        <v>28</v>
      </c>
      <c r="C14" s="1" t="s">
        <v>1801</v>
      </c>
      <c r="D14" s="1" t="s">
        <v>179</v>
      </c>
      <c r="E14" s="1">
        <v>4921.93</v>
      </c>
      <c r="F14" s="1">
        <v>0.60499999999999998</v>
      </c>
      <c r="G14" s="1">
        <v>36.880000000000003</v>
      </c>
      <c r="H14" s="1">
        <v>10</v>
      </c>
      <c r="I14" s="1">
        <v>1.1439999999999999</v>
      </c>
      <c r="J14" s="1">
        <v>69.7</v>
      </c>
      <c r="K14" s="1">
        <v>-1.385</v>
      </c>
      <c r="L14" s="1">
        <v>-84.33</v>
      </c>
      <c r="M14" s="84">
        <v>-2.2050000000000001</v>
      </c>
      <c r="N14" s="84">
        <v>0.21659999999999999</v>
      </c>
      <c r="O14" s="84">
        <v>0.1358</v>
      </c>
      <c r="P14" s="1">
        <v>50</v>
      </c>
      <c r="Q14" s="1">
        <v>4922.1109999999999</v>
      </c>
      <c r="R14" s="1">
        <v>0.18099999999999999</v>
      </c>
      <c r="S14" s="1">
        <v>11.02</v>
      </c>
      <c r="T14" s="1">
        <v>4922.08</v>
      </c>
      <c r="U14" s="1">
        <v>0.15</v>
      </c>
      <c r="V14" s="1">
        <v>9.17</v>
      </c>
      <c r="W14" s="1">
        <v>4922.0569999999998</v>
      </c>
      <c r="X14" s="1">
        <v>0.127</v>
      </c>
      <c r="Y14" s="1">
        <v>7.71</v>
      </c>
      <c r="Z14" s="1">
        <v>0.14430000000000001</v>
      </c>
    </row>
    <row r="15" spans="1:26" ht="30">
      <c r="A15" s="57"/>
      <c r="B15" s="1" t="s">
        <v>1788</v>
      </c>
      <c r="C15" s="1" t="s">
        <v>1802</v>
      </c>
      <c r="D15" s="1" t="s">
        <v>179</v>
      </c>
      <c r="E15" s="1">
        <v>4921.93</v>
      </c>
      <c r="F15" s="1">
        <v>0.61599999999999999</v>
      </c>
      <c r="G15" s="1">
        <v>37.5</v>
      </c>
      <c r="H15" s="1">
        <v>10</v>
      </c>
      <c r="I15" s="1">
        <v>1.361</v>
      </c>
      <c r="J15" s="1">
        <v>82.88</v>
      </c>
      <c r="K15" s="1">
        <v>-1.9159999999999999</v>
      </c>
      <c r="L15" s="1">
        <v>-116.71</v>
      </c>
      <c r="M15" s="84">
        <v>-2.702</v>
      </c>
      <c r="N15" s="84">
        <v>0.68110000000000004</v>
      </c>
      <c r="O15" s="84">
        <v>0.48139999999999999</v>
      </c>
      <c r="P15" s="1">
        <v>50</v>
      </c>
      <c r="Q15" s="1">
        <v>4922.085</v>
      </c>
      <c r="R15" s="1">
        <v>0.155</v>
      </c>
      <c r="S15" s="1">
        <v>9.42</v>
      </c>
      <c r="T15" s="1">
        <v>4922.0839999999998</v>
      </c>
      <c r="U15" s="1">
        <v>0.154</v>
      </c>
      <c r="V15" s="1">
        <v>9.3699999999999992</v>
      </c>
      <c r="W15" s="1">
        <v>4922.0540000000001</v>
      </c>
      <c r="X15" s="1">
        <v>0.124</v>
      </c>
      <c r="Y15" s="1">
        <v>7.55</v>
      </c>
      <c r="Z15" s="1">
        <v>8.2549999999999998E-2</v>
      </c>
    </row>
    <row r="16" spans="1:26" ht="30">
      <c r="A16" s="57"/>
      <c r="B16" s="1" t="s">
        <v>28</v>
      </c>
      <c r="C16" s="1" t="s">
        <v>1803</v>
      </c>
      <c r="D16" s="1" t="s">
        <v>179</v>
      </c>
      <c r="E16" s="1">
        <v>4921.93</v>
      </c>
      <c r="F16" s="1">
        <v>0.55000000000000004</v>
      </c>
      <c r="G16" s="1">
        <v>33.520000000000003</v>
      </c>
      <c r="H16" s="1">
        <v>10</v>
      </c>
      <c r="I16" s="1">
        <v>1.367</v>
      </c>
      <c r="J16" s="1">
        <v>83.25</v>
      </c>
      <c r="K16" s="1">
        <v>-1.6339999999999999</v>
      </c>
      <c r="L16" s="1">
        <v>-99.52</v>
      </c>
      <c r="M16" s="84">
        <v>-2.4620000000000002</v>
      </c>
      <c r="N16" s="84">
        <v>0.30630000000000002</v>
      </c>
      <c r="O16" s="84">
        <v>0.20269999999999999</v>
      </c>
      <c r="P16" s="1">
        <v>50</v>
      </c>
      <c r="Q16" s="1">
        <v>4922.12</v>
      </c>
      <c r="R16" s="1">
        <v>0.19</v>
      </c>
      <c r="S16" s="1">
        <v>11.6</v>
      </c>
      <c r="T16" s="1">
        <v>4922.1059999999998</v>
      </c>
      <c r="U16" s="1">
        <v>0.17599999999999999</v>
      </c>
      <c r="V16" s="1">
        <v>10.71</v>
      </c>
      <c r="W16" s="1">
        <v>4922.0290000000005</v>
      </c>
      <c r="X16" s="1">
        <v>9.9000000000000005E-2</v>
      </c>
      <c r="Y16" s="1">
        <v>6.01</v>
      </c>
      <c r="Z16" s="1">
        <v>0.17100000000000001</v>
      </c>
    </row>
    <row r="17" spans="1:26" ht="30">
      <c r="A17" s="57"/>
      <c r="B17" s="1" t="s">
        <v>28</v>
      </c>
      <c r="C17" s="1" t="s">
        <v>1804</v>
      </c>
      <c r="D17" s="1" t="s">
        <v>179</v>
      </c>
      <c r="E17" s="1">
        <v>4921.93</v>
      </c>
      <c r="F17" s="1">
        <v>0.624</v>
      </c>
      <c r="G17" s="1">
        <v>38.020000000000003</v>
      </c>
      <c r="H17" s="1">
        <v>10</v>
      </c>
      <c r="I17" s="1">
        <v>1.1890000000000001</v>
      </c>
      <c r="J17" s="1">
        <v>72.42</v>
      </c>
      <c r="K17" s="1">
        <v>-2.39</v>
      </c>
      <c r="L17" s="1">
        <v>-145.54</v>
      </c>
      <c r="M17" s="84">
        <v>-3.6080000000000001</v>
      </c>
      <c r="N17" s="84">
        <v>0.68240000000000001</v>
      </c>
      <c r="O17" s="84">
        <v>0.45200000000000001</v>
      </c>
      <c r="P17" s="1">
        <v>50</v>
      </c>
      <c r="Q17" s="1">
        <v>4922.1030000000001</v>
      </c>
      <c r="R17" s="1">
        <v>0.17299999999999999</v>
      </c>
      <c r="S17" s="1">
        <v>10.56</v>
      </c>
      <c r="T17" s="1">
        <v>4922.0910000000003</v>
      </c>
      <c r="U17" s="1">
        <v>0.161</v>
      </c>
      <c r="V17" s="1">
        <v>9.82</v>
      </c>
      <c r="W17" s="1">
        <v>4922.1040000000003</v>
      </c>
      <c r="X17" s="1">
        <v>0.17399999999999999</v>
      </c>
      <c r="Y17" s="1">
        <v>10.61</v>
      </c>
      <c r="Z17" s="1">
        <v>0.1094</v>
      </c>
    </row>
    <row r="18" spans="1:26" ht="30">
      <c r="A18" s="57"/>
      <c r="B18" s="1" t="s">
        <v>28</v>
      </c>
      <c r="C18" s="1" t="s">
        <v>1805</v>
      </c>
      <c r="D18" s="1" t="s">
        <v>179</v>
      </c>
      <c r="E18" s="1">
        <v>4921.93</v>
      </c>
      <c r="F18" s="1">
        <v>0.60599999999999998</v>
      </c>
      <c r="G18" s="1">
        <v>36.9</v>
      </c>
      <c r="H18" s="1">
        <v>10</v>
      </c>
      <c r="I18" s="1">
        <v>1.198</v>
      </c>
      <c r="J18" s="1">
        <v>72.97</v>
      </c>
      <c r="K18" s="1">
        <v>-2.4300000000000002</v>
      </c>
      <c r="L18" s="1">
        <v>-147.97999999999999</v>
      </c>
      <c r="M18" s="84">
        <v>-3.7</v>
      </c>
      <c r="N18" s="84">
        <v>1.1060000000000001</v>
      </c>
      <c r="O18" s="84">
        <v>0.72529999999999994</v>
      </c>
      <c r="P18" s="1">
        <v>50</v>
      </c>
      <c r="Q18" s="1">
        <v>4922.0720000000001</v>
      </c>
      <c r="R18" s="1">
        <v>0.14199999999999999</v>
      </c>
      <c r="S18" s="1">
        <v>8.6300000000000008</v>
      </c>
      <c r="T18" s="1">
        <v>4922.0550000000003</v>
      </c>
      <c r="U18" s="1">
        <v>0.125</v>
      </c>
      <c r="V18" s="1">
        <v>7.61</v>
      </c>
      <c r="W18" s="1">
        <v>4922.0559999999996</v>
      </c>
      <c r="X18" s="1">
        <v>0.126</v>
      </c>
      <c r="Y18" s="1">
        <v>7.68</v>
      </c>
      <c r="Z18" s="1">
        <v>0.1021</v>
      </c>
    </row>
    <row r="19" spans="1:26" ht="30">
      <c r="A19" s="57"/>
      <c r="B19" s="1" t="s">
        <v>28</v>
      </c>
      <c r="C19" s="1" t="s">
        <v>1805</v>
      </c>
      <c r="D19" s="1" t="s">
        <v>179</v>
      </c>
      <c r="E19" s="1">
        <v>4921.93</v>
      </c>
      <c r="F19" s="1">
        <v>0.60599999999999998</v>
      </c>
      <c r="G19" s="1">
        <v>36.9</v>
      </c>
      <c r="H19" s="1">
        <v>10</v>
      </c>
      <c r="I19" s="1">
        <v>1.198</v>
      </c>
      <c r="J19" s="1">
        <v>72.97</v>
      </c>
      <c r="K19" s="1">
        <v>-2.4300000000000002</v>
      </c>
      <c r="L19" s="1">
        <v>-147.97999999999999</v>
      </c>
      <c r="M19" s="84">
        <v>-3.7</v>
      </c>
      <c r="N19" s="84">
        <v>1.1060000000000001</v>
      </c>
      <c r="O19" s="84">
        <v>0.72529999999999994</v>
      </c>
      <c r="P19" s="1">
        <v>50</v>
      </c>
      <c r="Q19" s="1">
        <v>4922.0720000000001</v>
      </c>
      <c r="R19" s="1">
        <v>0.14199999999999999</v>
      </c>
      <c r="S19" s="1">
        <v>8.6300000000000008</v>
      </c>
      <c r="T19" s="1">
        <v>4922.0550000000003</v>
      </c>
      <c r="U19" s="1">
        <v>0.125</v>
      </c>
      <c r="V19" s="1">
        <v>7.61</v>
      </c>
      <c r="W19" s="1">
        <v>4922.0559999999996</v>
      </c>
      <c r="X19" s="1">
        <v>0.126</v>
      </c>
      <c r="Y19" s="1">
        <v>7.68</v>
      </c>
      <c r="Z19" s="1">
        <v>0.1021</v>
      </c>
    </row>
    <row r="20" spans="1:26" ht="30">
      <c r="A20" s="57"/>
      <c r="B20" s="1" t="s">
        <v>28</v>
      </c>
      <c r="C20" s="1" t="s">
        <v>1806</v>
      </c>
      <c r="D20" s="1" t="s">
        <v>179</v>
      </c>
      <c r="E20" s="1">
        <v>4921.93</v>
      </c>
      <c r="F20" s="1">
        <v>0.54300000000000004</v>
      </c>
      <c r="G20" s="1">
        <v>33.049999999999997</v>
      </c>
      <c r="H20" s="1">
        <v>10</v>
      </c>
      <c r="I20" s="1">
        <v>1.2170000000000001</v>
      </c>
      <c r="J20" s="1">
        <v>74.14</v>
      </c>
      <c r="K20" s="1">
        <v>-2.2909999999999999</v>
      </c>
      <c r="L20" s="1">
        <v>-139.54</v>
      </c>
      <c r="M20" s="84">
        <v>-3.7080000000000002</v>
      </c>
      <c r="N20" s="84">
        <v>0.70920000000000005</v>
      </c>
      <c r="O20" s="84">
        <v>0.438</v>
      </c>
      <c r="P20" s="1">
        <v>50</v>
      </c>
      <c r="Q20" s="1">
        <v>4922.1580000000004</v>
      </c>
      <c r="R20" s="1">
        <v>0.22800000000000001</v>
      </c>
      <c r="S20" s="1">
        <v>13.91</v>
      </c>
      <c r="T20" s="1">
        <v>4922.1319999999996</v>
      </c>
      <c r="U20" s="1">
        <v>0.20200000000000001</v>
      </c>
      <c r="V20" s="1">
        <v>12.33</v>
      </c>
      <c r="W20" s="1">
        <v>4922.1469999999999</v>
      </c>
      <c r="X20" s="1">
        <v>0.217</v>
      </c>
      <c r="Y20" s="1">
        <v>13.21</v>
      </c>
      <c r="Z20" s="1">
        <v>8.7190000000000004E-2</v>
      </c>
    </row>
    <row r="21" spans="1:26" ht="30">
      <c r="A21" s="57"/>
      <c r="B21" s="1" t="s">
        <v>28</v>
      </c>
      <c r="C21" s="1" t="s">
        <v>1807</v>
      </c>
      <c r="D21" s="1" t="s">
        <v>179</v>
      </c>
      <c r="E21" s="1">
        <v>4921.93</v>
      </c>
      <c r="F21" s="1">
        <v>0.55500000000000005</v>
      </c>
      <c r="G21" s="1">
        <v>33.81</v>
      </c>
      <c r="H21" s="1">
        <v>10</v>
      </c>
      <c r="I21" s="1">
        <v>1.1459999999999999</v>
      </c>
      <c r="J21" s="1">
        <v>69.78</v>
      </c>
      <c r="K21" s="1">
        <v>-2.3820000000000001</v>
      </c>
      <c r="L21" s="1">
        <v>-145.05000000000001</v>
      </c>
      <c r="M21" s="84">
        <v>-3.8290000000000002</v>
      </c>
      <c r="N21" s="84">
        <v>1.286</v>
      </c>
      <c r="O21" s="84">
        <v>0.7994</v>
      </c>
      <c r="P21" s="1">
        <v>50</v>
      </c>
      <c r="Q21" s="1">
        <v>4922.201</v>
      </c>
      <c r="R21" s="1">
        <v>0.27100000000000002</v>
      </c>
      <c r="S21" s="1">
        <v>16.48</v>
      </c>
      <c r="T21" s="1">
        <v>4922.1840000000002</v>
      </c>
      <c r="U21" s="1">
        <v>0.254</v>
      </c>
      <c r="V21" s="1">
        <v>15.48</v>
      </c>
      <c r="W21" s="1">
        <v>4922.2139999999999</v>
      </c>
      <c r="X21" s="1">
        <v>0.28399999999999997</v>
      </c>
      <c r="Y21" s="1">
        <v>17.309999999999999</v>
      </c>
      <c r="Z21" s="1">
        <v>6.6530000000000006E-2</v>
      </c>
    </row>
    <row r="22" spans="1:26" ht="30">
      <c r="A22" s="57"/>
      <c r="B22" s="1" t="s">
        <v>28</v>
      </c>
      <c r="C22" s="1" t="s">
        <v>1808</v>
      </c>
      <c r="D22" s="1" t="s">
        <v>179</v>
      </c>
      <c r="E22" s="1">
        <v>4921.93</v>
      </c>
      <c r="F22" s="1">
        <v>0.65400000000000003</v>
      </c>
      <c r="G22" s="1">
        <v>39.81</v>
      </c>
      <c r="H22" s="1">
        <v>10</v>
      </c>
      <c r="I22" s="1">
        <v>1.224</v>
      </c>
      <c r="J22" s="1">
        <v>74.55</v>
      </c>
      <c r="K22" s="1">
        <v>-2.7330000000000001</v>
      </c>
      <c r="L22" s="1">
        <v>-166.43</v>
      </c>
      <c r="M22" s="84">
        <v>-3.895</v>
      </c>
      <c r="N22" s="84">
        <v>2.004</v>
      </c>
      <c r="O22" s="84">
        <v>1.4039999999999999</v>
      </c>
      <c r="P22" s="1">
        <v>50</v>
      </c>
      <c r="Q22" s="1">
        <v>4922.1859999999997</v>
      </c>
      <c r="R22" s="1">
        <v>0.25600000000000001</v>
      </c>
      <c r="S22" s="1">
        <v>15.58</v>
      </c>
      <c r="T22" s="1">
        <v>4922.1610000000001</v>
      </c>
      <c r="U22" s="1">
        <v>0.23100000000000001</v>
      </c>
      <c r="V22" s="1">
        <v>14.06</v>
      </c>
      <c r="W22" s="1">
        <v>4922.1859999999997</v>
      </c>
      <c r="X22" s="1">
        <v>0.25600000000000001</v>
      </c>
      <c r="Y22" s="1">
        <v>15.61</v>
      </c>
      <c r="Z22" s="1">
        <v>8.3900000000000002E-2</v>
      </c>
    </row>
    <row r="23" spans="1:26" ht="30">
      <c r="A23" s="57"/>
      <c r="B23" s="1" t="s">
        <v>28</v>
      </c>
      <c r="C23" s="1" t="s">
        <v>1809</v>
      </c>
      <c r="D23" s="1" t="s">
        <v>179</v>
      </c>
      <c r="E23" s="1">
        <v>4921.93</v>
      </c>
      <c r="F23" s="1">
        <v>0.65800000000000003</v>
      </c>
      <c r="G23" s="1">
        <v>40.049999999999997</v>
      </c>
      <c r="H23" s="1">
        <v>10</v>
      </c>
      <c r="I23" s="1">
        <v>1.2829999999999999</v>
      </c>
      <c r="J23" s="1">
        <v>78.17</v>
      </c>
      <c r="K23" s="1">
        <v>-3.2839999999999998</v>
      </c>
      <c r="L23" s="1">
        <v>-199.99</v>
      </c>
      <c r="M23" s="84">
        <v>-4.4950000000000001</v>
      </c>
      <c r="N23" s="84">
        <v>0.66080000000000005</v>
      </c>
      <c r="O23" s="84">
        <v>0.48249999999999998</v>
      </c>
      <c r="P23" s="1">
        <v>50</v>
      </c>
      <c r="Q23" s="1">
        <v>4922.1769999999997</v>
      </c>
      <c r="R23" s="1">
        <v>0.247</v>
      </c>
      <c r="S23" s="1">
        <v>15.03</v>
      </c>
      <c r="T23" s="1">
        <v>4922.1480000000001</v>
      </c>
      <c r="U23" s="1">
        <v>0.218</v>
      </c>
      <c r="V23" s="1">
        <v>13.31</v>
      </c>
      <c r="W23" s="1">
        <v>4922.1570000000002</v>
      </c>
      <c r="X23" s="1">
        <v>0.22700000000000001</v>
      </c>
      <c r="Y23" s="1">
        <v>13.84</v>
      </c>
      <c r="Z23" s="1">
        <v>7.5660000000000005E-2</v>
      </c>
    </row>
    <row r="24" spans="1:26" ht="30">
      <c r="A24" s="57"/>
      <c r="B24" s="1" t="s">
        <v>28</v>
      </c>
      <c r="C24" s="1" t="s">
        <v>1810</v>
      </c>
      <c r="D24" s="1" t="s">
        <v>179</v>
      </c>
      <c r="E24" s="1">
        <v>4921.93</v>
      </c>
      <c r="F24" s="1">
        <v>0.61599999999999999</v>
      </c>
      <c r="G24" s="1">
        <v>37.5</v>
      </c>
      <c r="H24" s="1">
        <v>10</v>
      </c>
      <c r="I24" s="1">
        <v>1.2210000000000001</v>
      </c>
      <c r="J24" s="1">
        <v>74.36</v>
      </c>
      <c r="K24" s="1">
        <v>-2.5150000000000001</v>
      </c>
      <c r="L24" s="1">
        <v>-153.16999999999999</v>
      </c>
      <c r="M24" s="84">
        <v>-3.7160000000000002</v>
      </c>
      <c r="N24" s="84">
        <v>4.2179999999999998E-13</v>
      </c>
      <c r="O24" s="84">
        <v>2.8599999999999999E-13</v>
      </c>
      <c r="P24" s="1">
        <v>50</v>
      </c>
      <c r="Q24" s="1">
        <v>4922.4080000000004</v>
      </c>
      <c r="R24" s="1">
        <v>0.47799999999999998</v>
      </c>
      <c r="S24" s="1">
        <v>29.1</v>
      </c>
      <c r="T24" s="1">
        <v>4922.3869999999997</v>
      </c>
      <c r="U24" s="1">
        <v>0.45700000000000002</v>
      </c>
      <c r="V24" s="1">
        <v>27.85</v>
      </c>
      <c r="W24" s="1">
        <v>4922.348</v>
      </c>
      <c r="X24" s="1">
        <v>0.41799999999999998</v>
      </c>
      <c r="Y24" s="1">
        <v>25.49</v>
      </c>
      <c r="Z24" s="1">
        <v>0.1171</v>
      </c>
    </row>
    <row r="25" spans="1:26" ht="30">
      <c r="A25" s="57"/>
      <c r="B25" s="1" t="s">
        <v>28</v>
      </c>
      <c r="C25" s="1" t="s">
        <v>1811</v>
      </c>
      <c r="D25" s="1" t="s">
        <v>179</v>
      </c>
      <c r="E25" s="1">
        <v>4921.93</v>
      </c>
      <c r="F25" s="1">
        <v>0.63900000000000001</v>
      </c>
      <c r="G25" s="1">
        <v>38.909999999999997</v>
      </c>
      <c r="H25" s="1">
        <v>10</v>
      </c>
      <c r="I25" s="1">
        <v>1.2030000000000001</v>
      </c>
      <c r="J25" s="1">
        <v>73.290000000000006</v>
      </c>
      <c r="K25" s="1">
        <v>-2.0710000000000002</v>
      </c>
      <c r="L25" s="1">
        <v>-126.14</v>
      </c>
      <c r="M25" s="84">
        <v>-3.0329999999999999</v>
      </c>
      <c r="N25" s="84">
        <v>0.72140000000000004</v>
      </c>
      <c r="O25" s="84">
        <v>0.49359999999999998</v>
      </c>
      <c r="P25" s="1">
        <v>50</v>
      </c>
      <c r="Q25" s="1">
        <v>4922.4189999999999</v>
      </c>
      <c r="R25" s="1">
        <v>0.48899999999999999</v>
      </c>
      <c r="S25" s="1">
        <v>29.77</v>
      </c>
      <c r="T25" s="1">
        <v>4922.375</v>
      </c>
      <c r="U25" s="1">
        <v>0.44500000000000001</v>
      </c>
      <c r="V25" s="1">
        <v>27.11</v>
      </c>
      <c r="W25" s="1">
        <v>4922.3689999999997</v>
      </c>
      <c r="X25" s="1">
        <v>0.439</v>
      </c>
      <c r="Y25" s="1">
        <v>26.76</v>
      </c>
      <c r="Z25" s="1">
        <v>0.1239</v>
      </c>
    </row>
    <row r="26" spans="1:26" ht="30">
      <c r="A26" s="57"/>
      <c r="B26" s="1" t="s">
        <v>28</v>
      </c>
      <c r="C26" s="1" t="s">
        <v>1820</v>
      </c>
      <c r="D26" s="1" t="s">
        <v>179</v>
      </c>
      <c r="E26" s="1">
        <v>4921.93</v>
      </c>
      <c r="F26" s="1">
        <v>0.64</v>
      </c>
      <c r="G26" s="1">
        <v>38.96</v>
      </c>
      <c r="H26" s="1">
        <v>10</v>
      </c>
      <c r="I26" s="1">
        <v>1.1519999999999999</v>
      </c>
      <c r="J26" s="1">
        <v>70.17</v>
      </c>
      <c r="K26" s="1">
        <v>-1.94</v>
      </c>
      <c r="L26" s="1">
        <v>-118.16</v>
      </c>
      <c r="M26" s="84">
        <v>-2.984</v>
      </c>
      <c r="N26" s="84">
        <v>0.61650000000000005</v>
      </c>
      <c r="O26" s="84">
        <v>0.40239999999999998</v>
      </c>
      <c r="P26" s="1">
        <v>50</v>
      </c>
      <c r="Q26" s="1">
        <v>4922.3209999999999</v>
      </c>
      <c r="R26" s="1">
        <v>0.39100000000000001</v>
      </c>
      <c r="S26" s="1">
        <v>23.82</v>
      </c>
      <c r="T26" s="1">
        <v>4922.3329999999996</v>
      </c>
      <c r="U26" s="1">
        <v>0.40300000000000002</v>
      </c>
      <c r="V26" s="1">
        <v>24.52</v>
      </c>
      <c r="W26" s="1">
        <v>4922.384</v>
      </c>
      <c r="X26" s="1">
        <v>0.45400000000000001</v>
      </c>
      <c r="Y26" s="1">
        <v>27.65</v>
      </c>
      <c r="Z26" s="1">
        <v>0.1381</v>
      </c>
    </row>
    <row r="27" spans="1:26" ht="30">
      <c r="A27" s="57"/>
      <c r="B27" s="1" t="s">
        <v>28</v>
      </c>
      <c r="C27" s="1" t="s">
        <v>1812</v>
      </c>
      <c r="D27" s="1" t="s">
        <v>179</v>
      </c>
      <c r="E27" s="1">
        <v>4921.93</v>
      </c>
      <c r="F27" s="1">
        <v>0.59099999999999997</v>
      </c>
      <c r="G27" s="1">
        <v>35.99</v>
      </c>
      <c r="H27" s="1">
        <v>10</v>
      </c>
      <c r="I27" s="1">
        <v>1.254</v>
      </c>
      <c r="J27" s="1">
        <v>76.349999999999994</v>
      </c>
      <c r="K27" s="1">
        <v>-1.8480000000000001</v>
      </c>
      <c r="L27" s="1">
        <v>-112.52</v>
      </c>
      <c r="M27" s="84">
        <v>-2.8370000000000002</v>
      </c>
      <c r="N27" s="84">
        <v>1.879</v>
      </c>
      <c r="O27" s="84">
        <v>1.228</v>
      </c>
      <c r="P27" s="1">
        <v>50</v>
      </c>
      <c r="Q27" s="1">
        <v>4922.3429999999998</v>
      </c>
      <c r="R27" s="1">
        <v>0.41299999999999998</v>
      </c>
      <c r="S27" s="1">
        <v>25.18</v>
      </c>
      <c r="T27" s="1">
        <v>4922.3329999999996</v>
      </c>
      <c r="U27" s="1">
        <v>0.40300000000000002</v>
      </c>
      <c r="V27" s="1">
        <v>24.53</v>
      </c>
      <c r="W27" s="1">
        <v>4922.3310000000001</v>
      </c>
      <c r="X27" s="1">
        <v>0.40100000000000002</v>
      </c>
      <c r="Y27" s="1">
        <v>24.45</v>
      </c>
      <c r="Z27" s="1">
        <v>8.2949999999999996E-2</v>
      </c>
    </row>
    <row r="28" spans="1:26" ht="30">
      <c r="A28" s="57"/>
      <c r="B28" s="1" t="s">
        <v>28</v>
      </c>
      <c r="C28" s="1" t="s">
        <v>1813</v>
      </c>
      <c r="D28" s="1" t="s">
        <v>179</v>
      </c>
      <c r="E28" s="1">
        <v>4921.93</v>
      </c>
      <c r="F28" s="1">
        <v>0.48599999999999999</v>
      </c>
      <c r="G28" s="1">
        <v>29.62</v>
      </c>
      <c r="H28" s="1">
        <v>10</v>
      </c>
      <c r="I28" s="1">
        <v>0.84899999999999998</v>
      </c>
      <c r="J28" s="1">
        <v>51.69</v>
      </c>
      <c r="K28" s="1">
        <v>-1.5589999999999999</v>
      </c>
      <c r="L28" s="1">
        <v>-94.92</v>
      </c>
      <c r="M28" s="84">
        <v>-3.0710000000000002</v>
      </c>
      <c r="N28" s="84">
        <v>1.3720000000000001</v>
      </c>
      <c r="O28" s="84">
        <v>0.69579999999999997</v>
      </c>
      <c r="P28" s="1">
        <v>50</v>
      </c>
      <c r="Q28" s="1">
        <v>4922.3389999999999</v>
      </c>
      <c r="R28" s="1">
        <v>0.40899999999999997</v>
      </c>
      <c r="S28" s="1">
        <v>24.9</v>
      </c>
      <c r="T28" s="1">
        <v>4922.32</v>
      </c>
      <c r="U28" s="1">
        <v>0.39</v>
      </c>
      <c r="V28" s="1">
        <v>23.76</v>
      </c>
      <c r="W28" s="1">
        <v>4922.3469999999998</v>
      </c>
      <c r="X28" s="1">
        <v>0.41699999999999998</v>
      </c>
      <c r="Y28" s="1">
        <v>25.41</v>
      </c>
      <c r="Z28" s="1">
        <v>0.17430000000000001</v>
      </c>
    </row>
    <row r="29" spans="1:26" ht="30">
      <c r="A29" s="57"/>
      <c r="B29" s="1" t="s">
        <v>28</v>
      </c>
      <c r="C29" s="1" t="s">
        <v>1814</v>
      </c>
      <c r="D29" s="1" t="s">
        <v>179</v>
      </c>
      <c r="E29" s="1">
        <v>4921.93</v>
      </c>
      <c r="F29" s="1">
        <v>0.52900000000000003</v>
      </c>
      <c r="G29" s="1">
        <v>32.22</v>
      </c>
      <c r="H29" s="1">
        <v>10</v>
      </c>
      <c r="I29" s="1">
        <v>1.0149999999999999</v>
      </c>
      <c r="J29" s="1">
        <v>61.82</v>
      </c>
      <c r="K29" s="1">
        <v>-1.5029999999999999</v>
      </c>
      <c r="L29" s="1">
        <v>-91.51</v>
      </c>
      <c r="M29" s="84">
        <v>-2.7210000000000001</v>
      </c>
      <c r="N29" s="84">
        <v>0.71489999999999998</v>
      </c>
      <c r="O29" s="84">
        <v>0.39419999999999999</v>
      </c>
      <c r="P29" s="1">
        <v>50</v>
      </c>
      <c r="Q29" s="1">
        <v>4922.2960000000003</v>
      </c>
      <c r="R29" s="1">
        <v>0.36599999999999999</v>
      </c>
      <c r="S29" s="1">
        <v>22.29</v>
      </c>
      <c r="T29" s="1">
        <v>4922.2740000000003</v>
      </c>
      <c r="U29" s="1">
        <v>0.34399999999999997</v>
      </c>
      <c r="V29" s="1">
        <v>20.93</v>
      </c>
      <c r="W29" s="1">
        <v>4922.3069999999998</v>
      </c>
      <c r="X29" s="1">
        <v>0.377</v>
      </c>
      <c r="Y29" s="1">
        <v>22.95</v>
      </c>
      <c r="Z29" s="1">
        <v>0.16689999999999999</v>
      </c>
    </row>
    <row r="30" spans="1:26" ht="30">
      <c r="A30" s="57"/>
      <c r="B30" s="1" t="s">
        <v>28</v>
      </c>
      <c r="C30" s="1" t="s">
        <v>1815</v>
      </c>
      <c r="D30" s="1" t="s">
        <v>179</v>
      </c>
      <c r="E30" s="1">
        <v>4921.93</v>
      </c>
      <c r="F30" s="1">
        <v>0.59899999999999998</v>
      </c>
      <c r="G30" s="1">
        <v>36.49</v>
      </c>
      <c r="H30" s="1">
        <v>10</v>
      </c>
      <c r="I30" s="1">
        <v>1.444</v>
      </c>
      <c r="J30" s="1">
        <v>87.92</v>
      </c>
      <c r="K30" s="1">
        <v>-1.401</v>
      </c>
      <c r="L30" s="1">
        <v>-85.32</v>
      </c>
      <c r="M30" s="84">
        <v>-1.929</v>
      </c>
      <c r="N30" s="84">
        <v>0.94130000000000003</v>
      </c>
      <c r="O30" s="84">
        <v>0.68500000000000005</v>
      </c>
      <c r="P30" s="1">
        <v>50</v>
      </c>
      <c r="Q30" s="1">
        <v>4922.2250000000004</v>
      </c>
      <c r="R30" s="1">
        <v>0.29499999999999998</v>
      </c>
      <c r="S30" s="1">
        <v>18</v>
      </c>
      <c r="T30" s="1">
        <v>4922.1819999999998</v>
      </c>
      <c r="U30" s="1">
        <v>0.252</v>
      </c>
      <c r="V30" s="1">
        <v>15.37</v>
      </c>
      <c r="W30" s="1">
        <v>4922.2839999999997</v>
      </c>
      <c r="X30" s="1">
        <v>0.35399999999999998</v>
      </c>
      <c r="Y30" s="1">
        <v>21.57</v>
      </c>
      <c r="Z30" s="1">
        <v>0.1295</v>
      </c>
    </row>
    <row r="31" spans="1:26" ht="30">
      <c r="A31" s="57"/>
      <c r="B31" s="1" t="s">
        <v>28</v>
      </c>
      <c r="C31" s="1" t="s">
        <v>1817</v>
      </c>
      <c r="D31" s="1" t="s">
        <v>179</v>
      </c>
      <c r="E31" s="1">
        <v>4921.93</v>
      </c>
      <c r="F31" s="1">
        <v>0.753</v>
      </c>
      <c r="G31" s="1">
        <v>45.86</v>
      </c>
      <c r="H31" s="1">
        <v>10</v>
      </c>
      <c r="I31" s="1">
        <v>1.329</v>
      </c>
      <c r="J31" s="1">
        <v>80.95</v>
      </c>
      <c r="K31" s="1">
        <v>-0.73699999999999999</v>
      </c>
      <c r="L31" s="1">
        <v>-44.88</v>
      </c>
      <c r="M31" s="84">
        <v>-1.18</v>
      </c>
      <c r="N31" s="84">
        <v>0.1416</v>
      </c>
      <c r="O31" s="84">
        <v>8.7830000000000005E-2</v>
      </c>
      <c r="P31" s="1">
        <v>50</v>
      </c>
      <c r="Q31" s="1">
        <v>4922.1009999999997</v>
      </c>
      <c r="R31" s="1">
        <v>0.17100000000000001</v>
      </c>
      <c r="S31" s="1">
        <v>10.4</v>
      </c>
      <c r="T31" s="1">
        <v>4922.1009999999997</v>
      </c>
      <c r="U31" s="1">
        <v>0.17100000000000001</v>
      </c>
      <c r="V31" s="1">
        <v>10.4</v>
      </c>
      <c r="W31" s="1">
        <v>4921.8329999999996</v>
      </c>
      <c r="X31" s="1">
        <v>-9.7000000000000003E-2</v>
      </c>
      <c r="Y31" s="1">
        <v>-5.9</v>
      </c>
      <c r="Z31" s="1">
        <v>0.3392</v>
      </c>
    </row>
    <row r="32" spans="1:26" ht="30">
      <c r="A32" s="57"/>
      <c r="B32" s="1" t="s">
        <v>1821</v>
      </c>
      <c r="C32" s="1" t="s">
        <v>1822</v>
      </c>
      <c r="D32" s="1" t="s">
        <v>179</v>
      </c>
      <c r="E32" s="1">
        <v>4921.93</v>
      </c>
      <c r="F32" s="1">
        <v>0.623</v>
      </c>
      <c r="G32" s="1">
        <v>37.96</v>
      </c>
      <c r="H32" s="1">
        <v>10</v>
      </c>
      <c r="I32" s="1">
        <v>1.9790000000000001</v>
      </c>
      <c r="J32" s="1">
        <v>120.53</v>
      </c>
      <c r="K32" s="1">
        <v>-0.878</v>
      </c>
      <c r="L32" s="1">
        <v>-53.51</v>
      </c>
      <c r="M32" s="84">
        <v>-1.5569999999999999</v>
      </c>
      <c r="N32" s="84">
        <v>1.218</v>
      </c>
      <c r="O32" s="84">
        <v>0.68210000000000004</v>
      </c>
      <c r="P32" s="1">
        <v>50</v>
      </c>
      <c r="Q32" s="1">
        <v>4921.857</v>
      </c>
      <c r="R32" s="1">
        <v>-7.2999999999999995E-2</v>
      </c>
      <c r="S32" s="1">
        <v>-4.45</v>
      </c>
      <c r="T32" s="1">
        <v>4921.8180000000002</v>
      </c>
      <c r="U32" s="1">
        <v>-0.112</v>
      </c>
      <c r="V32" s="1">
        <v>-6.82</v>
      </c>
      <c r="W32" s="1">
        <v>4921.848</v>
      </c>
      <c r="X32" s="1">
        <v>-8.2000000000000003E-2</v>
      </c>
      <c r="Y32" s="1">
        <v>-5.0199999999999996</v>
      </c>
      <c r="Z32" s="1">
        <v>9.9570000000000006E-2</v>
      </c>
    </row>
    <row r="33" spans="1:26" ht="30">
      <c r="A33" s="57"/>
      <c r="B33" s="1" t="s">
        <v>1821</v>
      </c>
      <c r="C33" s="1" t="s">
        <v>1823</v>
      </c>
      <c r="D33" s="1" t="s">
        <v>179</v>
      </c>
      <c r="E33" s="1">
        <v>4921.93</v>
      </c>
      <c r="F33" s="1">
        <v>0.65100000000000002</v>
      </c>
      <c r="G33" s="1">
        <v>39.67</v>
      </c>
      <c r="H33" s="1">
        <v>10</v>
      </c>
      <c r="I33" s="1">
        <v>1.3280000000000001</v>
      </c>
      <c r="J33" s="1">
        <v>80.900000000000006</v>
      </c>
      <c r="K33" s="1">
        <v>-1.3380000000000001</v>
      </c>
      <c r="L33" s="1">
        <v>-81.52</v>
      </c>
      <c r="M33" s="84">
        <v>-1.944</v>
      </c>
      <c r="N33" s="84">
        <v>1.52</v>
      </c>
      <c r="O33" s="84">
        <v>1.0429999999999999</v>
      </c>
      <c r="P33" s="1">
        <v>50</v>
      </c>
      <c r="Q33" s="1">
        <v>4921.875</v>
      </c>
      <c r="R33" s="1">
        <v>-5.5E-2</v>
      </c>
      <c r="S33" s="1">
        <v>-3.37</v>
      </c>
      <c r="T33" s="1">
        <v>4921.8419999999996</v>
      </c>
      <c r="U33" s="1">
        <v>-8.7999999999999995E-2</v>
      </c>
      <c r="V33" s="1">
        <v>-5.37</v>
      </c>
      <c r="W33" s="1">
        <v>4921.799</v>
      </c>
      <c r="X33" s="1">
        <v>-0.13100000000000001</v>
      </c>
      <c r="Y33" s="1">
        <v>-7.97</v>
      </c>
      <c r="Z33" s="1">
        <v>5.5719999999999999E-2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6818F-1DA6-4550-BB71-92F3AE6E411C}">
  <sheetPr codeName="Feuil23"/>
  <dimension ref="A1:Z35"/>
  <sheetViews>
    <sheetView workbookViewId="0">
      <selection activeCell="G1" activeCellId="1" sqref="C1:C1048576 G1:G1048576"/>
    </sheetView>
  </sheetViews>
  <sheetFormatPr baseColWidth="10" defaultRowHeight="15"/>
  <sheetData>
    <row r="1" spans="1:26" ht="45">
      <c r="A1" s="83"/>
      <c r="B1" s="83" t="s">
        <v>1764</v>
      </c>
      <c r="C1" s="83" t="s">
        <v>1747</v>
      </c>
      <c r="D1" s="83" t="s">
        <v>1765</v>
      </c>
      <c r="E1" s="83" t="s">
        <v>1766</v>
      </c>
      <c r="F1" s="83" t="s">
        <v>1767</v>
      </c>
      <c r="G1" s="83" t="s">
        <v>1768</v>
      </c>
      <c r="H1" s="83" t="s">
        <v>1769</v>
      </c>
      <c r="I1" s="83" t="s">
        <v>1770</v>
      </c>
      <c r="J1" s="83" t="s">
        <v>1771</v>
      </c>
      <c r="K1" s="83" t="s">
        <v>1772</v>
      </c>
      <c r="L1" s="83" t="s">
        <v>1773</v>
      </c>
      <c r="M1" s="83" t="s">
        <v>1774</v>
      </c>
      <c r="N1" s="83" t="s">
        <v>1775</v>
      </c>
      <c r="O1" s="83" t="s">
        <v>1776</v>
      </c>
      <c r="P1" s="83" t="s">
        <v>1777</v>
      </c>
      <c r="Q1" s="83" t="s">
        <v>1778</v>
      </c>
      <c r="R1" s="83" t="s">
        <v>1779</v>
      </c>
      <c r="S1" s="83" t="s">
        <v>1780</v>
      </c>
      <c r="T1" s="83" t="s">
        <v>1781</v>
      </c>
      <c r="U1" s="83" t="s">
        <v>1782</v>
      </c>
      <c r="V1" s="83" t="s">
        <v>1783</v>
      </c>
      <c r="W1" s="83" t="s">
        <v>1784</v>
      </c>
      <c r="X1" s="83" t="s">
        <v>1785</v>
      </c>
      <c r="Y1" s="83" t="s">
        <v>1786</v>
      </c>
      <c r="Z1" s="83" t="s">
        <v>1787</v>
      </c>
    </row>
    <row r="2" spans="1:26" ht="30">
      <c r="A2" s="57"/>
      <c r="B2" s="1" t="s">
        <v>1788</v>
      </c>
      <c r="C2" s="1" t="s">
        <v>1789</v>
      </c>
      <c r="D2" s="1" t="s">
        <v>182</v>
      </c>
      <c r="E2" s="1">
        <v>6087</v>
      </c>
      <c r="F2" s="1">
        <v>2.0830000000000002</v>
      </c>
      <c r="G2" s="1">
        <v>102.58</v>
      </c>
      <c r="H2" s="1">
        <v>20</v>
      </c>
      <c r="I2" s="1">
        <v>3.6120000000000001</v>
      </c>
      <c r="J2" s="1">
        <v>177.87</v>
      </c>
      <c r="K2" s="1">
        <v>-10.071999999999999</v>
      </c>
      <c r="L2" s="1">
        <v>-496.04</v>
      </c>
      <c r="M2" s="84">
        <v>-4.4169999999999998</v>
      </c>
      <c r="N2" s="84">
        <v>2.2349999999999999</v>
      </c>
      <c r="O2" s="84">
        <v>5.1029999999999998</v>
      </c>
      <c r="P2" s="1">
        <v>90</v>
      </c>
      <c r="Q2" s="1">
        <v>6087.0959999999995</v>
      </c>
      <c r="R2" s="1">
        <v>9.6000000000000002E-2</v>
      </c>
      <c r="S2" s="1">
        <v>4.74</v>
      </c>
      <c r="T2" s="1">
        <v>6087.4369999999999</v>
      </c>
      <c r="U2" s="1">
        <v>0.437</v>
      </c>
      <c r="V2" s="1">
        <v>21.51</v>
      </c>
      <c r="W2" s="1">
        <v>6087.0860000000002</v>
      </c>
      <c r="X2" s="1">
        <v>8.5999999999999993E-2</v>
      </c>
      <c r="Y2" s="1">
        <v>4.25</v>
      </c>
      <c r="Z2" s="1">
        <v>3.8490000000000003E-2</v>
      </c>
    </row>
    <row r="3" spans="1:26" ht="30">
      <c r="A3" s="57"/>
      <c r="B3" s="1" t="s">
        <v>1788</v>
      </c>
      <c r="C3" s="1" t="s">
        <v>1790</v>
      </c>
      <c r="D3" s="1" t="s">
        <v>182</v>
      </c>
      <c r="E3" s="1">
        <v>6087</v>
      </c>
      <c r="F3" s="1">
        <v>2.0289999999999999</v>
      </c>
      <c r="G3" s="1">
        <v>99.91</v>
      </c>
      <c r="H3" s="1">
        <v>20</v>
      </c>
      <c r="I3" s="1">
        <v>3.6309999999999998</v>
      </c>
      <c r="J3" s="1">
        <v>178.82</v>
      </c>
      <c r="K3" s="1">
        <v>-10.147</v>
      </c>
      <c r="L3" s="1">
        <v>-499.76</v>
      </c>
      <c r="M3" s="84">
        <v>-4.3630000000000004</v>
      </c>
      <c r="N3" s="84">
        <v>3.3809999999999998</v>
      </c>
      <c r="O3" s="84">
        <v>7.875</v>
      </c>
      <c r="P3" s="1">
        <v>90</v>
      </c>
      <c r="Q3" s="1">
        <v>6087.0169999999998</v>
      </c>
      <c r="R3" s="1">
        <v>1.7000000000000001E-2</v>
      </c>
      <c r="S3" s="1">
        <v>0.85</v>
      </c>
      <c r="T3" s="1">
        <v>6087.4049999999997</v>
      </c>
      <c r="U3" s="1">
        <v>0.40500000000000003</v>
      </c>
      <c r="V3" s="1">
        <v>19.96</v>
      </c>
      <c r="W3" s="1">
        <v>6086.99</v>
      </c>
      <c r="X3" s="1">
        <v>-0.01</v>
      </c>
      <c r="Y3" s="1">
        <v>-0.49</v>
      </c>
      <c r="Z3" s="1">
        <v>3.671E-2</v>
      </c>
    </row>
    <row r="4" spans="1:26" ht="30">
      <c r="A4" s="57"/>
      <c r="B4" s="1" t="s">
        <v>1788</v>
      </c>
      <c r="C4" s="1" t="s">
        <v>1791</v>
      </c>
      <c r="D4" s="1" t="s">
        <v>182</v>
      </c>
      <c r="E4" s="1">
        <v>6087</v>
      </c>
      <c r="F4" s="1">
        <v>1.96</v>
      </c>
      <c r="G4" s="1">
        <v>96.53</v>
      </c>
      <c r="H4" s="1">
        <v>20</v>
      </c>
      <c r="I4" s="1">
        <v>3.6819999999999999</v>
      </c>
      <c r="J4" s="1">
        <v>181.31</v>
      </c>
      <c r="K4" s="1">
        <v>-10.327999999999999</v>
      </c>
      <c r="L4" s="1">
        <v>-508.67</v>
      </c>
      <c r="M4" s="84">
        <v>-4.4470000000000001</v>
      </c>
      <c r="N4" s="84">
        <v>6.75</v>
      </c>
      <c r="O4" s="84">
        <v>15.7</v>
      </c>
      <c r="P4" s="1">
        <v>90</v>
      </c>
      <c r="Q4" s="1">
        <v>6086.9409999999998</v>
      </c>
      <c r="R4" s="1">
        <v>-5.8999999999999997E-2</v>
      </c>
      <c r="S4" s="1">
        <v>-2.92</v>
      </c>
      <c r="T4" s="1">
        <v>6087.3559999999998</v>
      </c>
      <c r="U4" s="1">
        <v>0.35599999999999998</v>
      </c>
      <c r="V4" s="1">
        <v>17.510000000000002</v>
      </c>
      <c r="W4" s="1">
        <v>6086.9170000000004</v>
      </c>
      <c r="X4" s="1">
        <v>-8.3000000000000004E-2</v>
      </c>
      <c r="Y4" s="1">
        <v>-4.07</v>
      </c>
      <c r="Z4" s="1">
        <v>3.6119999999999999E-2</v>
      </c>
    </row>
    <row r="5" spans="1:26" ht="30">
      <c r="A5" s="57"/>
      <c r="B5" s="1" t="s">
        <v>1788</v>
      </c>
      <c r="C5" s="1" t="s">
        <v>1792</v>
      </c>
      <c r="D5" s="1" t="s">
        <v>182</v>
      </c>
      <c r="E5" s="1">
        <v>6087</v>
      </c>
      <c r="F5" s="1">
        <v>1.875</v>
      </c>
      <c r="G5" s="1">
        <v>92.32</v>
      </c>
      <c r="H5" s="1">
        <v>20</v>
      </c>
      <c r="I5" s="1">
        <v>3.8260000000000001</v>
      </c>
      <c r="J5" s="1">
        <v>188.44</v>
      </c>
      <c r="K5" s="1">
        <v>-9.2620000000000005</v>
      </c>
      <c r="L5" s="1">
        <v>-456.19</v>
      </c>
      <c r="M5" s="84">
        <v>-4.016</v>
      </c>
      <c r="N5" s="84">
        <v>4.1760000000000002</v>
      </c>
      <c r="O5" s="84">
        <v>9.6460000000000008</v>
      </c>
      <c r="P5" s="1">
        <v>90</v>
      </c>
      <c r="Q5" s="1">
        <v>6086.817</v>
      </c>
      <c r="R5" s="1">
        <v>-0.183</v>
      </c>
      <c r="S5" s="1">
        <v>-9.0299999999999994</v>
      </c>
      <c r="T5" s="1">
        <v>6087.2820000000002</v>
      </c>
      <c r="U5" s="1">
        <v>0.28199999999999997</v>
      </c>
      <c r="V5" s="1">
        <v>13.89</v>
      </c>
      <c r="W5" s="1">
        <v>6086.8069999999998</v>
      </c>
      <c r="X5" s="1">
        <v>-0.193</v>
      </c>
      <c r="Y5" s="1">
        <v>-9.52</v>
      </c>
      <c r="Z5" s="1">
        <v>5.3039999999999997E-2</v>
      </c>
    </row>
    <row r="6" spans="1:26" ht="30">
      <c r="A6" s="57"/>
      <c r="B6" s="1" t="s">
        <v>1788</v>
      </c>
      <c r="C6" s="1" t="s">
        <v>1793</v>
      </c>
      <c r="D6" s="1" t="s">
        <v>182</v>
      </c>
      <c r="E6" s="1">
        <v>6087</v>
      </c>
      <c r="F6" s="1">
        <v>1.867</v>
      </c>
      <c r="G6" s="1">
        <v>91.97</v>
      </c>
      <c r="H6" s="1">
        <v>20</v>
      </c>
      <c r="I6" s="1">
        <v>3.8159999999999998</v>
      </c>
      <c r="J6" s="1">
        <v>187.92</v>
      </c>
      <c r="K6" s="1">
        <v>-9.968</v>
      </c>
      <c r="L6" s="1">
        <v>-490.96</v>
      </c>
      <c r="M6" s="84">
        <v>-4.2919999999999998</v>
      </c>
      <c r="N6" s="84">
        <v>5.8639999999999999</v>
      </c>
      <c r="O6" s="84">
        <v>13.63</v>
      </c>
      <c r="P6" s="1">
        <v>90</v>
      </c>
      <c r="Q6" s="1">
        <v>6086.8050000000003</v>
      </c>
      <c r="R6" s="1">
        <v>-0.19500000000000001</v>
      </c>
      <c r="S6" s="1">
        <v>-9.61</v>
      </c>
      <c r="T6" s="1">
        <v>6087.2759999999998</v>
      </c>
      <c r="U6" s="1">
        <v>0.27600000000000002</v>
      </c>
      <c r="V6" s="1">
        <v>13.6</v>
      </c>
      <c r="W6" s="1">
        <v>6086.7619999999997</v>
      </c>
      <c r="X6" s="1">
        <v>-0.23799999999999999</v>
      </c>
      <c r="Y6" s="1">
        <v>-11.73</v>
      </c>
      <c r="Z6" s="1">
        <v>3.8859999999999999E-2</v>
      </c>
    </row>
    <row r="7" spans="1:26" ht="30">
      <c r="A7" s="57"/>
      <c r="B7" s="1" t="s">
        <v>1788</v>
      </c>
      <c r="C7" s="1" t="s">
        <v>1794</v>
      </c>
      <c r="D7" s="1" t="s">
        <v>182</v>
      </c>
      <c r="E7" s="1">
        <v>6087</v>
      </c>
      <c r="F7" s="1">
        <v>1.7609999999999999</v>
      </c>
      <c r="G7" s="1">
        <v>86.72</v>
      </c>
      <c r="H7" s="1">
        <v>20</v>
      </c>
      <c r="I7" s="1">
        <v>3.891</v>
      </c>
      <c r="J7" s="1">
        <v>191.62</v>
      </c>
      <c r="K7" s="1">
        <v>-6.84</v>
      </c>
      <c r="L7" s="1">
        <v>-336.9</v>
      </c>
      <c r="M7" s="84">
        <v>-3.0920000000000001</v>
      </c>
      <c r="N7" s="84">
        <v>2.9060000000000001</v>
      </c>
      <c r="O7" s="84">
        <v>6.44</v>
      </c>
      <c r="P7" s="1">
        <v>90</v>
      </c>
      <c r="Q7" s="1">
        <v>6086.6790000000001</v>
      </c>
      <c r="R7" s="1">
        <v>-0.32100000000000001</v>
      </c>
      <c r="S7" s="1">
        <v>-15.82</v>
      </c>
      <c r="T7" s="1">
        <v>6087.1750000000002</v>
      </c>
      <c r="U7" s="1">
        <v>0.17499999999999999</v>
      </c>
      <c r="V7" s="1">
        <v>8.6199999999999992</v>
      </c>
      <c r="W7" s="1">
        <v>6086.6679999999997</v>
      </c>
      <c r="X7" s="1">
        <v>-0.33200000000000002</v>
      </c>
      <c r="Y7" s="1">
        <v>-16.34</v>
      </c>
      <c r="Z7" s="1">
        <v>4.913E-2</v>
      </c>
    </row>
    <row r="8" spans="1:26" ht="30">
      <c r="A8" s="57"/>
      <c r="B8" s="1" t="s">
        <v>1788</v>
      </c>
      <c r="C8" s="1" t="s">
        <v>1795</v>
      </c>
      <c r="D8" s="1" t="s">
        <v>182</v>
      </c>
      <c r="E8" s="1">
        <v>6087</v>
      </c>
      <c r="F8" s="1">
        <v>1.7649999999999999</v>
      </c>
      <c r="G8" s="1">
        <v>86.94</v>
      </c>
      <c r="H8" s="1">
        <v>20</v>
      </c>
      <c r="I8" s="1">
        <v>3.84</v>
      </c>
      <c r="J8" s="1">
        <v>189.13</v>
      </c>
      <c r="K8" s="1">
        <v>-6.3929999999999998</v>
      </c>
      <c r="L8" s="1">
        <v>-314.89999999999998</v>
      </c>
      <c r="M8" s="84">
        <v>-2.952</v>
      </c>
      <c r="N8" s="84">
        <v>2.9209999999999998</v>
      </c>
      <c r="O8" s="84">
        <v>6.3410000000000002</v>
      </c>
      <c r="P8" s="1">
        <v>90</v>
      </c>
      <c r="Q8" s="1">
        <v>6086.62</v>
      </c>
      <c r="R8" s="1">
        <v>-0.38</v>
      </c>
      <c r="S8" s="1">
        <v>-18.72</v>
      </c>
      <c r="T8" s="1">
        <v>6087.0839999999998</v>
      </c>
      <c r="U8" s="1">
        <v>8.4000000000000005E-2</v>
      </c>
      <c r="V8" s="1">
        <v>4.1500000000000004</v>
      </c>
      <c r="W8" s="1">
        <v>6086.6149999999998</v>
      </c>
      <c r="X8" s="1">
        <v>-0.38500000000000001</v>
      </c>
      <c r="Y8" s="1">
        <v>-18.98</v>
      </c>
      <c r="Z8" s="1">
        <v>3.8830000000000003E-2</v>
      </c>
    </row>
    <row r="9" spans="1:26" ht="30">
      <c r="A9" s="57"/>
      <c r="B9" s="1" t="s">
        <v>1788</v>
      </c>
      <c r="C9" s="1" t="s">
        <v>1796</v>
      </c>
      <c r="D9" s="1" t="s">
        <v>182</v>
      </c>
      <c r="E9" s="1">
        <v>6087</v>
      </c>
      <c r="F9" s="1">
        <v>1.605</v>
      </c>
      <c r="G9" s="1">
        <v>79.06</v>
      </c>
      <c r="H9" s="1">
        <v>20</v>
      </c>
      <c r="I9" s="1">
        <v>3.7789999999999999</v>
      </c>
      <c r="J9" s="1">
        <v>186.12</v>
      </c>
      <c r="K9" s="1">
        <v>-6.335</v>
      </c>
      <c r="L9" s="1">
        <v>-312.04000000000002</v>
      </c>
      <c r="M9" s="84">
        <v>-3.004</v>
      </c>
      <c r="N9" s="84">
        <v>2.8130000000000002</v>
      </c>
      <c r="O9" s="84">
        <v>5.95</v>
      </c>
      <c r="P9" s="1">
        <v>90</v>
      </c>
      <c r="Q9" s="1">
        <v>6086.5370000000003</v>
      </c>
      <c r="R9" s="1">
        <v>-0.46300000000000002</v>
      </c>
      <c r="S9" s="1">
        <v>-22.8</v>
      </c>
      <c r="T9" s="1">
        <v>6086.9669999999996</v>
      </c>
      <c r="U9" s="1">
        <v>-3.3000000000000002E-2</v>
      </c>
      <c r="V9" s="1">
        <v>-1.62</v>
      </c>
      <c r="W9" s="1">
        <v>6086.5680000000002</v>
      </c>
      <c r="X9" s="1">
        <v>-0.432</v>
      </c>
      <c r="Y9" s="1">
        <v>-21.27</v>
      </c>
      <c r="Z9" s="1">
        <v>4.3430000000000003E-2</v>
      </c>
    </row>
    <row r="10" spans="1:26" ht="30">
      <c r="A10" s="57"/>
      <c r="B10" s="1" t="s">
        <v>1788</v>
      </c>
      <c r="C10" s="1" t="s">
        <v>1797</v>
      </c>
      <c r="D10" s="1" t="s">
        <v>182</v>
      </c>
      <c r="E10" s="1">
        <v>6087.22</v>
      </c>
      <c r="F10" s="1">
        <v>1.5940000000000001</v>
      </c>
      <c r="G10" s="1">
        <v>78.5</v>
      </c>
      <c r="H10" s="1">
        <v>20</v>
      </c>
      <c r="I10" s="1">
        <v>3.8690000000000002</v>
      </c>
      <c r="J10" s="1">
        <v>190.53</v>
      </c>
      <c r="K10" s="1">
        <v>-6.37</v>
      </c>
      <c r="L10" s="1">
        <v>-313.74</v>
      </c>
      <c r="M10" s="84">
        <v>-3.0289999999999999</v>
      </c>
      <c r="N10" s="84">
        <v>2.16</v>
      </c>
      <c r="O10" s="84">
        <v>4.5519999999999996</v>
      </c>
      <c r="P10" s="1">
        <v>90</v>
      </c>
      <c r="Q10" s="1">
        <v>6086.35</v>
      </c>
      <c r="R10" s="1">
        <v>-0.87</v>
      </c>
      <c r="S10" s="1">
        <v>-42.86</v>
      </c>
      <c r="T10" s="1">
        <v>6086.7470000000003</v>
      </c>
      <c r="U10" s="1">
        <v>-0.47299999999999998</v>
      </c>
      <c r="V10" s="1">
        <v>-23.3</v>
      </c>
      <c r="W10" s="1">
        <v>6086.2579999999998</v>
      </c>
      <c r="X10" s="1">
        <v>-0.96199999999999997</v>
      </c>
      <c r="Y10" s="1">
        <v>-47.38</v>
      </c>
      <c r="Z10" s="1">
        <v>4.3389999999999998E-2</v>
      </c>
    </row>
    <row r="11" spans="1:26" ht="30">
      <c r="A11" s="57"/>
      <c r="B11" s="1" t="s">
        <v>28</v>
      </c>
      <c r="C11" s="1" t="s">
        <v>1798</v>
      </c>
      <c r="D11" s="1" t="s">
        <v>182</v>
      </c>
      <c r="E11" s="1">
        <v>6087.22</v>
      </c>
      <c r="F11" s="1">
        <v>2.044</v>
      </c>
      <c r="G11" s="1">
        <v>100.7</v>
      </c>
      <c r="H11" s="1">
        <v>20</v>
      </c>
      <c r="I11" s="1">
        <v>4.0010000000000003</v>
      </c>
      <c r="J11" s="1">
        <v>197.07</v>
      </c>
      <c r="K11" s="1">
        <v>-6.2160000000000002</v>
      </c>
      <c r="L11" s="1">
        <v>-306.16000000000003</v>
      </c>
      <c r="M11" s="84">
        <v>-2.508</v>
      </c>
      <c r="N11" s="84">
        <v>1.6779999999999999</v>
      </c>
      <c r="O11" s="84">
        <v>4.165</v>
      </c>
      <c r="P11" s="1">
        <v>90</v>
      </c>
      <c r="Q11" s="1">
        <v>6086.39</v>
      </c>
      <c r="R11" s="1">
        <v>-0.83</v>
      </c>
      <c r="S11" s="1">
        <v>-40.89</v>
      </c>
      <c r="T11" s="1">
        <v>6086.7209999999995</v>
      </c>
      <c r="U11" s="1">
        <v>-0.499</v>
      </c>
      <c r="V11" s="1">
        <v>-24.57</v>
      </c>
      <c r="W11" s="1">
        <v>6086.2089999999998</v>
      </c>
      <c r="X11" s="1">
        <v>-1.0109999999999999</v>
      </c>
      <c r="Y11" s="1">
        <v>-49.77</v>
      </c>
      <c r="Z11" s="1">
        <v>4.539E-2</v>
      </c>
    </row>
    <row r="12" spans="1:26" ht="30">
      <c r="A12" s="57"/>
      <c r="B12" s="1" t="s">
        <v>28</v>
      </c>
      <c r="C12" s="1" t="s">
        <v>1799</v>
      </c>
      <c r="D12" s="1" t="s">
        <v>182</v>
      </c>
      <c r="E12" s="1">
        <v>6087.22</v>
      </c>
      <c r="F12" s="1">
        <v>2.16</v>
      </c>
      <c r="G12" s="1">
        <v>106.41</v>
      </c>
      <c r="H12" s="1">
        <v>20</v>
      </c>
      <c r="I12" s="1">
        <v>4.05</v>
      </c>
      <c r="J12" s="1">
        <v>199.47</v>
      </c>
      <c r="K12" s="1">
        <v>-6.5620000000000003</v>
      </c>
      <c r="L12" s="1">
        <v>-323.20999999999998</v>
      </c>
      <c r="M12" s="84">
        <v>-2.5019999999999998</v>
      </c>
      <c r="N12" s="84">
        <v>2.0259999999999998</v>
      </c>
      <c r="O12" s="84">
        <v>5.3220000000000001</v>
      </c>
      <c r="P12" s="1">
        <v>90</v>
      </c>
      <c r="Q12" s="1">
        <v>6086.482</v>
      </c>
      <c r="R12" s="1">
        <v>-0.73799999999999999</v>
      </c>
      <c r="S12" s="1">
        <v>-36.35</v>
      </c>
      <c r="T12" s="1">
        <v>6086.7020000000002</v>
      </c>
      <c r="U12" s="1">
        <v>-0.51800000000000002</v>
      </c>
      <c r="V12" s="1">
        <v>-25.51</v>
      </c>
      <c r="W12" s="1">
        <v>6086.1710000000003</v>
      </c>
      <c r="X12" s="1">
        <v>-1.0489999999999999</v>
      </c>
      <c r="Y12" s="1">
        <v>-51.67</v>
      </c>
      <c r="Z12" s="1">
        <v>4.5600000000000002E-2</v>
      </c>
    </row>
    <row r="13" spans="1:26" ht="30">
      <c r="A13" s="57"/>
      <c r="B13" s="1" t="s">
        <v>28</v>
      </c>
      <c r="C13" s="1" t="s">
        <v>1800</v>
      </c>
      <c r="D13" s="1" t="s">
        <v>182</v>
      </c>
      <c r="E13" s="1">
        <v>6087.22</v>
      </c>
      <c r="F13" s="1">
        <v>2.4089999999999998</v>
      </c>
      <c r="G13" s="1">
        <v>118.63</v>
      </c>
      <c r="H13" s="1">
        <v>20</v>
      </c>
      <c r="I13" s="1">
        <v>4.0819999999999999</v>
      </c>
      <c r="J13" s="1">
        <v>201.06</v>
      </c>
      <c r="K13" s="1">
        <v>-6.3739999999999997</v>
      </c>
      <c r="L13" s="1">
        <v>-313.93</v>
      </c>
      <c r="M13" s="84">
        <v>-2.3919999999999999</v>
      </c>
      <c r="N13" s="84">
        <v>1.508</v>
      </c>
      <c r="O13" s="84">
        <v>4.0149999999999997</v>
      </c>
      <c r="P13" s="1">
        <v>90</v>
      </c>
      <c r="Q13" s="1">
        <v>6086.8969999999999</v>
      </c>
      <c r="R13" s="1">
        <v>-0.32300000000000001</v>
      </c>
      <c r="S13" s="1">
        <v>-15.92</v>
      </c>
      <c r="T13" s="1">
        <v>6086.7550000000001</v>
      </c>
      <c r="U13" s="1">
        <v>-0.46500000000000002</v>
      </c>
      <c r="V13" s="1">
        <v>-22.89</v>
      </c>
      <c r="W13" s="1">
        <v>6087.0410000000002</v>
      </c>
      <c r="X13" s="1">
        <v>-0.17899999999999999</v>
      </c>
      <c r="Y13" s="1">
        <v>-8.81</v>
      </c>
      <c r="Z13" s="1">
        <v>5.049E-2</v>
      </c>
    </row>
    <row r="14" spans="1:26" ht="30">
      <c r="A14" s="57"/>
      <c r="B14" s="1" t="s">
        <v>28</v>
      </c>
      <c r="C14" s="1" t="s">
        <v>1801</v>
      </c>
      <c r="D14" s="1" t="s">
        <v>182</v>
      </c>
      <c r="E14" s="1">
        <v>6087.22</v>
      </c>
      <c r="F14" s="1">
        <v>2.4529999999999998</v>
      </c>
      <c r="G14" s="1">
        <v>120.82</v>
      </c>
      <c r="H14" s="1">
        <v>20</v>
      </c>
      <c r="I14" s="1">
        <v>3.899</v>
      </c>
      <c r="J14" s="1">
        <v>192.03</v>
      </c>
      <c r="K14" s="1">
        <v>-5.7930000000000001</v>
      </c>
      <c r="L14" s="1">
        <v>-285.29000000000002</v>
      </c>
      <c r="M14" s="84">
        <v>-2.3490000000000002</v>
      </c>
      <c r="N14" s="84">
        <v>1.4179999999999999</v>
      </c>
      <c r="O14" s="84">
        <v>3.4940000000000002</v>
      </c>
      <c r="P14" s="1">
        <v>90</v>
      </c>
      <c r="Q14" s="1">
        <v>6086.9740000000002</v>
      </c>
      <c r="R14" s="1">
        <v>-0.246</v>
      </c>
      <c r="S14" s="1">
        <v>-12.11</v>
      </c>
      <c r="T14" s="1">
        <v>6086.7830000000004</v>
      </c>
      <c r="U14" s="1">
        <v>-0.437</v>
      </c>
      <c r="V14" s="1">
        <v>-21.53</v>
      </c>
      <c r="W14" s="1">
        <v>6087.1149999999998</v>
      </c>
      <c r="X14" s="1">
        <v>-0.105</v>
      </c>
      <c r="Y14" s="1">
        <v>-5.19</v>
      </c>
      <c r="Z14" s="1">
        <v>6.3649999999999998E-2</v>
      </c>
    </row>
    <row r="15" spans="1:26" ht="30">
      <c r="A15" s="57"/>
      <c r="B15" s="1" t="s">
        <v>1788</v>
      </c>
      <c r="C15" s="1" t="s">
        <v>1802</v>
      </c>
      <c r="D15" s="1" t="s">
        <v>182</v>
      </c>
      <c r="E15" s="1">
        <v>6087.22</v>
      </c>
      <c r="F15" s="1">
        <v>2.4820000000000002</v>
      </c>
      <c r="G15" s="1">
        <v>122.27</v>
      </c>
      <c r="H15" s="1">
        <v>20</v>
      </c>
      <c r="I15" s="1">
        <v>3.6880000000000002</v>
      </c>
      <c r="J15" s="1">
        <v>181.65</v>
      </c>
      <c r="K15" s="1">
        <v>-5.8230000000000004</v>
      </c>
      <c r="L15" s="1">
        <v>-286.81</v>
      </c>
      <c r="M15" s="84">
        <v>-2.3420000000000001</v>
      </c>
      <c r="N15" s="84">
        <v>1.746</v>
      </c>
      <c r="O15" s="84">
        <v>4.3419999999999996</v>
      </c>
      <c r="P15" s="1">
        <v>90</v>
      </c>
      <c r="Q15" s="1">
        <v>6087.0010000000002</v>
      </c>
      <c r="R15" s="1">
        <v>-0.219</v>
      </c>
      <c r="S15" s="1">
        <v>-10.8</v>
      </c>
      <c r="T15" s="1">
        <v>6086.7669999999998</v>
      </c>
      <c r="U15" s="1">
        <v>-0.45300000000000001</v>
      </c>
      <c r="V15" s="1">
        <v>-22.31</v>
      </c>
      <c r="W15" s="1">
        <v>6087.009</v>
      </c>
      <c r="X15" s="1">
        <v>-0.21099999999999999</v>
      </c>
      <c r="Y15" s="1">
        <v>-10.4</v>
      </c>
      <c r="Z15" s="1">
        <v>4.2290000000000001E-2</v>
      </c>
    </row>
    <row r="16" spans="1:26" ht="30">
      <c r="A16" s="57"/>
      <c r="B16" s="1" t="s">
        <v>28</v>
      </c>
      <c r="C16" s="1" t="s">
        <v>1803</v>
      </c>
      <c r="D16" s="1" t="s">
        <v>182</v>
      </c>
      <c r="E16" s="1">
        <v>6087.22</v>
      </c>
      <c r="F16" s="1">
        <v>2.4369999999999998</v>
      </c>
      <c r="G16" s="1">
        <v>120.04</v>
      </c>
      <c r="H16" s="1">
        <v>20</v>
      </c>
      <c r="I16" s="1">
        <v>3.6070000000000002</v>
      </c>
      <c r="J16" s="1">
        <v>177.67</v>
      </c>
      <c r="K16" s="1">
        <v>-6.077</v>
      </c>
      <c r="L16" s="1">
        <v>-299.31</v>
      </c>
      <c r="M16" s="84">
        <v>-2.5329999999999999</v>
      </c>
      <c r="N16" s="84">
        <v>1.4510000000000001</v>
      </c>
      <c r="O16" s="84">
        <v>3.4780000000000002</v>
      </c>
      <c r="P16" s="1">
        <v>90</v>
      </c>
      <c r="Q16" s="1">
        <v>6087.0110000000004</v>
      </c>
      <c r="R16" s="1">
        <v>-0.20899999999999999</v>
      </c>
      <c r="S16" s="1">
        <v>-10.27</v>
      </c>
      <c r="T16" s="1">
        <v>6086.76</v>
      </c>
      <c r="U16" s="1">
        <v>-0.46</v>
      </c>
      <c r="V16" s="1">
        <v>-22.68</v>
      </c>
      <c r="W16" s="1">
        <v>6087.1130000000003</v>
      </c>
      <c r="X16" s="1">
        <v>-0.107</v>
      </c>
      <c r="Y16" s="1">
        <v>-5.26</v>
      </c>
      <c r="Z16" s="1">
        <v>6.2880000000000005E-2</v>
      </c>
    </row>
    <row r="17" spans="1:26" ht="30">
      <c r="A17" s="57"/>
      <c r="B17" s="1" t="s">
        <v>28</v>
      </c>
      <c r="C17" s="1" t="s">
        <v>1804</v>
      </c>
      <c r="D17" s="1" t="s">
        <v>182</v>
      </c>
      <c r="E17" s="1">
        <v>6087.22</v>
      </c>
      <c r="F17" s="1">
        <v>2.5579999999999998</v>
      </c>
      <c r="G17" s="1">
        <v>125.99</v>
      </c>
      <c r="H17" s="1">
        <v>20</v>
      </c>
      <c r="I17" s="1">
        <v>3.633</v>
      </c>
      <c r="J17" s="1">
        <v>178.94</v>
      </c>
      <c r="K17" s="1">
        <v>-7.7359999999999998</v>
      </c>
      <c r="L17" s="1">
        <v>-380.99</v>
      </c>
      <c r="M17" s="84">
        <v>-3.2090000000000001</v>
      </c>
      <c r="N17" s="84">
        <v>2.2799999999999998</v>
      </c>
      <c r="O17" s="84">
        <v>5.4939999999999998</v>
      </c>
      <c r="P17" s="1">
        <v>90</v>
      </c>
      <c r="Q17" s="1">
        <v>6087.0820000000003</v>
      </c>
      <c r="R17" s="1">
        <v>-0.13800000000000001</v>
      </c>
      <c r="S17" s="1">
        <v>-6.81</v>
      </c>
      <c r="T17" s="1">
        <v>6086.8069999999998</v>
      </c>
      <c r="U17" s="1">
        <v>-0.41299999999999998</v>
      </c>
      <c r="V17" s="1">
        <v>-20.350000000000001</v>
      </c>
      <c r="W17" s="1">
        <v>6087.12</v>
      </c>
      <c r="X17" s="1">
        <v>-0.1</v>
      </c>
      <c r="Y17" s="1">
        <v>-4.91</v>
      </c>
      <c r="Z17" s="1">
        <v>4.4470000000000003E-2</v>
      </c>
    </row>
    <row r="18" spans="1:26" ht="30">
      <c r="A18" s="57"/>
      <c r="B18" s="1" t="s">
        <v>28</v>
      </c>
      <c r="C18" s="1" t="s">
        <v>1805</v>
      </c>
      <c r="D18" s="1" t="s">
        <v>182</v>
      </c>
      <c r="E18" s="1">
        <v>6087.22</v>
      </c>
      <c r="F18" s="1">
        <v>2.6070000000000002</v>
      </c>
      <c r="G18" s="1">
        <v>128.38999999999999</v>
      </c>
      <c r="H18" s="1">
        <v>20</v>
      </c>
      <c r="I18" s="1">
        <v>3.6819999999999999</v>
      </c>
      <c r="J18" s="1">
        <v>181.36</v>
      </c>
      <c r="K18" s="1">
        <v>-7.5819999999999999</v>
      </c>
      <c r="L18" s="1">
        <v>-373.42</v>
      </c>
      <c r="M18" s="84">
        <v>-3.1890000000000001</v>
      </c>
      <c r="N18" s="84">
        <v>2.2360000000000002</v>
      </c>
      <c r="O18" s="84">
        <v>5.3129999999999997</v>
      </c>
      <c r="P18" s="1">
        <v>90</v>
      </c>
      <c r="Q18" s="1">
        <v>6087.1670000000004</v>
      </c>
      <c r="R18" s="1">
        <v>-5.2999999999999999E-2</v>
      </c>
      <c r="S18" s="1">
        <v>-2.6</v>
      </c>
      <c r="T18" s="1">
        <v>6086.808</v>
      </c>
      <c r="U18" s="1">
        <v>-0.41199999999999998</v>
      </c>
      <c r="V18" s="1">
        <v>-20.3</v>
      </c>
      <c r="W18" s="1">
        <v>6087.2719999999999</v>
      </c>
      <c r="X18" s="1">
        <v>5.1999999999999998E-2</v>
      </c>
      <c r="Y18" s="1">
        <v>2.56</v>
      </c>
      <c r="Z18" s="1">
        <v>3.6740000000000002E-2</v>
      </c>
    </row>
    <row r="19" spans="1:26" ht="30">
      <c r="A19" s="57"/>
      <c r="B19" s="1" t="s">
        <v>28</v>
      </c>
      <c r="C19" s="1" t="s">
        <v>1806</v>
      </c>
      <c r="D19" s="1" t="s">
        <v>182</v>
      </c>
      <c r="E19" s="1">
        <v>6087.22</v>
      </c>
      <c r="F19" s="1">
        <v>1.9770000000000001</v>
      </c>
      <c r="G19" s="1">
        <v>97.38</v>
      </c>
      <c r="H19" s="1">
        <v>20</v>
      </c>
      <c r="I19" s="1">
        <v>3.669</v>
      </c>
      <c r="J19" s="1">
        <v>180.71</v>
      </c>
      <c r="K19" s="1">
        <v>-6.915</v>
      </c>
      <c r="L19" s="1">
        <v>-340.58</v>
      </c>
      <c r="M19" s="84">
        <v>-2.875</v>
      </c>
      <c r="N19" s="84">
        <v>1.587</v>
      </c>
      <c r="O19" s="84">
        <v>3.8149999999999999</v>
      </c>
      <c r="P19" s="1">
        <v>90</v>
      </c>
      <c r="Q19" s="1">
        <v>6087.2489999999998</v>
      </c>
      <c r="R19" s="1">
        <v>2.9000000000000001E-2</v>
      </c>
      <c r="S19" s="1">
        <v>1.42</v>
      </c>
      <c r="T19" s="1">
        <v>6086.8109999999997</v>
      </c>
      <c r="U19" s="1">
        <v>-0.40899999999999997</v>
      </c>
      <c r="V19" s="1">
        <v>-20.13</v>
      </c>
      <c r="W19" s="1">
        <v>6087.201</v>
      </c>
      <c r="X19" s="1">
        <v>-1.9E-2</v>
      </c>
      <c r="Y19" s="1">
        <v>-0.92</v>
      </c>
      <c r="Z19" s="1">
        <v>4.1360000000000001E-2</v>
      </c>
    </row>
    <row r="20" spans="1:26" ht="30">
      <c r="A20" s="57"/>
      <c r="B20" s="1" t="s">
        <v>28</v>
      </c>
      <c r="C20" s="1" t="s">
        <v>1807</v>
      </c>
      <c r="D20" s="1" t="s">
        <v>182</v>
      </c>
      <c r="E20" s="1">
        <v>6087.22</v>
      </c>
      <c r="F20" s="1">
        <v>1.7909999999999999</v>
      </c>
      <c r="G20" s="1">
        <v>88.22</v>
      </c>
      <c r="H20" s="1">
        <v>20</v>
      </c>
      <c r="I20" s="1">
        <v>3.6840000000000002</v>
      </c>
      <c r="J20" s="1">
        <v>181.45</v>
      </c>
      <c r="K20" s="1">
        <v>-7.0830000000000002</v>
      </c>
      <c r="L20" s="1">
        <v>-348.85</v>
      </c>
      <c r="M20" s="84">
        <v>-3.036</v>
      </c>
      <c r="N20" s="84">
        <v>2.0089999999999999</v>
      </c>
      <c r="O20" s="84">
        <v>4.6829999999999998</v>
      </c>
      <c r="P20" s="1">
        <v>90</v>
      </c>
      <c r="Q20" s="1">
        <v>6087.2610000000004</v>
      </c>
      <c r="R20" s="1">
        <v>4.1000000000000002E-2</v>
      </c>
      <c r="S20" s="1">
        <v>2.0299999999999998</v>
      </c>
      <c r="T20" s="1">
        <v>6086.8559999999998</v>
      </c>
      <c r="U20" s="1">
        <v>-0.36399999999999999</v>
      </c>
      <c r="V20" s="1">
        <v>-17.940000000000001</v>
      </c>
      <c r="W20" s="1">
        <v>6087.31</v>
      </c>
      <c r="X20" s="1">
        <v>0.09</v>
      </c>
      <c r="Y20" s="1">
        <v>4.42</v>
      </c>
      <c r="Z20" s="1">
        <v>3.8589999999999999E-2</v>
      </c>
    </row>
    <row r="21" spans="1:26" ht="30">
      <c r="A21" s="57"/>
      <c r="B21" s="1" t="s">
        <v>28</v>
      </c>
      <c r="C21" s="1" t="s">
        <v>1808</v>
      </c>
      <c r="D21" s="1" t="s">
        <v>182</v>
      </c>
      <c r="E21" s="1">
        <v>6087.22</v>
      </c>
      <c r="F21" s="1">
        <v>1.7390000000000001</v>
      </c>
      <c r="G21" s="1">
        <v>85.67</v>
      </c>
      <c r="H21" s="1">
        <v>20</v>
      </c>
      <c r="I21" s="1">
        <v>3.7970000000000002</v>
      </c>
      <c r="J21" s="1">
        <v>187.02</v>
      </c>
      <c r="K21" s="1">
        <v>-7.6310000000000002</v>
      </c>
      <c r="L21" s="1">
        <v>-375.8</v>
      </c>
      <c r="M21" s="84">
        <v>-3.3290000000000002</v>
      </c>
      <c r="N21" s="84">
        <v>2.2589999999999999</v>
      </c>
      <c r="O21" s="84">
        <v>5.173</v>
      </c>
      <c r="P21" s="1">
        <v>90</v>
      </c>
      <c r="Q21" s="1">
        <v>6087.3649999999998</v>
      </c>
      <c r="R21" s="1">
        <v>0.14499999999999999</v>
      </c>
      <c r="S21" s="1">
        <v>7.13</v>
      </c>
      <c r="T21" s="1">
        <v>6086.8680000000004</v>
      </c>
      <c r="U21" s="1">
        <v>-0.35199999999999998</v>
      </c>
      <c r="V21" s="1">
        <v>-17.32</v>
      </c>
      <c r="W21" s="1">
        <v>6087.3710000000001</v>
      </c>
      <c r="X21" s="1">
        <v>0.151</v>
      </c>
      <c r="Y21" s="1">
        <v>7.45</v>
      </c>
      <c r="Z21" s="1">
        <v>4.4909999999999999E-2</v>
      </c>
    </row>
    <row r="22" spans="1:26" ht="30">
      <c r="A22" s="57"/>
      <c r="B22" s="1" t="s">
        <v>28</v>
      </c>
      <c r="C22" s="1" t="s">
        <v>1809</v>
      </c>
      <c r="D22" s="1" t="s">
        <v>182</v>
      </c>
      <c r="E22" s="1">
        <v>6087.22</v>
      </c>
      <c r="F22" s="1">
        <v>1.8</v>
      </c>
      <c r="G22" s="1">
        <v>88.67</v>
      </c>
      <c r="H22" s="1">
        <v>20</v>
      </c>
      <c r="I22" s="1">
        <v>3.9950000000000001</v>
      </c>
      <c r="J22" s="1">
        <v>196.78</v>
      </c>
      <c r="K22" s="1">
        <v>-7.548</v>
      </c>
      <c r="L22" s="1">
        <v>-371.71</v>
      </c>
      <c r="M22" s="84">
        <v>-3.2189999999999999</v>
      </c>
      <c r="N22" s="84">
        <v>2.2109999999999999</v>
      </c>
      <c r="O22" s="84">
        <v>5.1779999999999999</v>
      </c>
      <c r="P22" s="1">
        <v>90</v>
      </c>
      <c r="Q22" s="1">
        <v>6087.4210000000003</v>
      </c>
      <c r="R22" s="1">
        <v>0.20100000000000001</v>
      </c>
      <c r="S22" s="1">
        <v>9.9</v>
      </c>
      <c r="T22" s="1">
        <v>6086.8649999999998</v>
      </c>
      <c r="U22" s="1">
        <v>-0.35499999999999998</v>
      </c>
      <c r="V22" s="1">
        <v>-17.47</v>
      </c>
      <c r="W22" s="1">
        <v>6087.4269999999997</v>
      </c>
      <c r="X22" s="1">
        <v>0.20699999999999999</v>
      </c>
      <c r="Y22" s="1">
        <v>10.19</v>
      </c>
      <c r="Z22" s="1">
        <v>3.755E-2</v>
      </c>
    </row>
    <row r="23" spans="1:26" ht="30">
      <c r="A23" s="57"/>
      <c r="B23" s="1" t="s">
        <v>28</v>
      </c>
      <c r="C23" s="1" t="s">
        <v>1810</v>
      </c>
      <c r="D23" s="1" t="s">
        <v>182</v>
      </c>
      <c r="E23" s="1">
        <v>6087.22</v>
      </c>
      <c r="F23" s="1">
        <v>1.702</v>
      </c>
      <c r="G23" s="1">
        <v>83.82</v>
      </c>
      <c r="H23" s="1">
        <v>20</v>
      </c>
      <c r="I23" s="1">
        <v>4.2080000000000002</v>
      </c>
      <c r="J23" s="1">
        <v>207.25</v>
      </c>
      <c r="K23" s="1">
        <v>-5.3070000000000004</v>
      </c>
      <c r="L23" s="1">
        <v>-261.32</v>
      </c>
      <c r="M23" s="84">
        <v>-2.431</v>
      </c>
      <c r="N23" s="84">
        <v>6.7389999999999999E-13</v>
      </c>
      <c r="O23" s="84">
        <v>1.47E-12</v>
      </c>
      <c r="P23" s="1">
        <v>90</v>
      </c>
      <c r="Q23" s="1">
        <v>6087.7520000000004</v>
      </c>
      <c r="R23" s="1">
        <v>0.53200000000000003</v>
      </c>
      <c r="S23" s="1">
        <v>26.2</v>
      </c>
      <c r="T23" s="1">
        <v>6087.2030000000004</v>
      </c>
      <c r="U23" s="1">
        <v>-1.7000000000000001E-2</v>
      </c>
      <c r="V23" s="1">
        <v>-0.85</v>
      </c>
      <c r="W23" s="1">
        <v>6087.7560000000003</v>
      </c>
      <c r="X23" s="1">
        <v>0.53600000000000003</v>
      </c>
      <c r="Y23" s="1">
        <v>26.4</v>
      </c>
      <c r="Z23" s="1">
        <v>3.6290000000000003E-2</v>
      </c>
    </row>
    <row r="24" spans="1:26" ht="30">
      <c r="A24" s="57"/>
      <c r="B24" s="1" t="s">
        <v>28</v>
      </c>
      <c r="C24" s="1" t="s">
        <v>1811</v>
      </c>
      <c r="D24" s="1" t="s">
        <v>182</v>
      </c>
      <c r="E24" s="1">
        <v>6087.22</v>
      </c>
      <c r="F24" s="1">
        <v>1.5089999999999999</v>
      </c>
      <c r="G24" s="1">
        <v>74.3</v>
      </c>
      <c r="H24" s="1">
        <v>20</v>
      </c>
      <c r="I24" s="1">
        <v>4.4059999999999997</v>
      </c>
      <c r="J24" s="1">
        <v>217.04</v>
      </c>
      <c r="K24" s="1">
        <v>-5.7279999999999998</v>
      </c>
      <c r="L24" s="1">
        <v>-282.08</v>
      </c>
      <c r="M24" s="84">
        <v>-2.508</v>
      </c>
      <c r="N24" s="84">
        <v>1.9570000000000001</v>
      </c>
      <c r="O24" s="84">
        <v>4.4589999999999996</v>
      </c>
      <c r="P24" s="1">
        <v>90</v>
      </c>
      <c r="Q24" s="1">
        <v>6087.7979999999998</v>
      </c>
      <c r="R24" s="1">
        <v>0.57799999999999996</v>
      </c>
      <c r="S24" s="1">
        <v>28.45</v>
      </c>
      <c r="T24" s="1">
        <v>6087.241</v>
      </c>
      <c r="U24" s="1">
        <v>2.1000000000000001E-2</v>
      </c>
      <c r="V24" s="1">
        <v>1.04</v>
      </c>
      <c r="W24" s="1">
        <v>6087.8190000000004</v>
      </c>
      <c r="X24" s="1">
        <v>0.59899999999999998</v>
      </c>
      <c r="Y24" s="1">
        <v>29.5</v>
      </c>
      <c r="Z24" s="1">
        <v>5.4579999999999997E-2</v>
      </c>
    </row>
    <row r="25" spans="1:26" ht="30">
      <c r="A25" s="57"/>
      <c r="B25" s="1" t="s">
        <v>28</v>
      </c>
      <c r="C25" s="1" t="s">
        <v>1820</v>
      </c>
      <c r="D25" s="1" t="s">
        <v>182</v>
      </c>
      <c r="E25" s="1">
        <v>6087.22</v>
      </c>
      <c r="F25" s="1">
        <v>1.6240000000000001</v>
      </c>
      <c r="G25" s="1">
        <v>80</v>
      </c>
      <c r="H25" s="1">
        <v>20</v>
      </c>
      <c r="I25" s="1">
        <v>4.367</v>
      </c>
      <c r="J25" s="1">
        <v>215.07</v>
      </c>
      <c r="K25" s="1">
        <v>-5.5060000000000002</v>
      </c>
      <c r="L25" s="1">
        <v>-271.14</v>
      </c>
      <c r="M25" s="84">
        <v>-2.4550000000000001</v>
      </c>
      <c r="N25" s="84">
        <v>1.7609999999999999</v>
      </c>
      <c r="O25" s="84">
        <v>3.9420000000000002</v>
      </c>
      <c r="P25" s="1">
        <v>90</v>
      </c>
      <c r="Q25" s="1">
        <v>6087.8630000000003</v>
      </c>
      <c r="R25" s="1">
        <v>0.64300000000000002</v>
      </c>
      <c r="S25" s="1">
        <v>31.66</v>
      </c>
      <c r="T25" s="1">
        <v>6087.308</v>
      </c>
      <c r="U25" s="1">
        <v>8.7999999999999995E-2</v>
      </c>
      <c r="V25" s="1">
        <v>4.3499999999999996</v>
      </c>
      <c r="W25" s="1">
        <v>6087.8609999999999</v>
      </c>
      <c r="X25" s="1">
        <v>0.64100000000000001</v>
      </c>
      <c r="Y25" s="1">
        <v>31.56</v>
      </c>
      <c r="Z25" s="1">
        <v>5.9760000000000001E-2</v>
      </c>
    </row>
    <row r="26" spans="1:26" ht="30">
      <c r="A26" s="57"/>
      <c r="B26" s="1" t="s">
        <v>28</v>
      </c>
      <c r="C26" s="1" t="s">
        <v>1812</v>
      </c>
      <c r="D26" s="1" t="s">
        <v>182</v>
      </c>
      <c r="E26" s="1">
        <v>6087.22</v>
      </c>
      <c r="F26" s="1">
        <v>1.52</v>
      </c>
      <c r="G26" s="1">
        <v>74.86</v>
      </c>
      <c r="H26" s="1">
        <v>20</v>
      </c>
      <c r="I26" s="1">
        <v>4.1890000000000001</v>
      </c>
      <c r="J26" s="1">
        <v>206.35</v>
      </c>
      <c r="K26" s="1">
        <v>-5.3620000000000001</v>
      </c>
      <c r="L26" s="1">
        <v>-264.04000000000002</v>
      </c>
      <c r="M26" s="84">
        <v>-2.4009999999999998</v>
      </c>
      <c r="N26" s="84">
        <v>3.8180000000000001</v>
      </c>
      <c r="O26" s="84">
        <v>8.5210000000000008</v>
      </c>
      <c r="P26" s="1">
        <v>90</v>
      </c>
      <c r="Q26" s="1">
        <v>6087.8590000000004</v>
      </c>
      <c r="R26" s="1">
        <v>0.63900000000000001</v>
      </c>
      <c r="S26" s="1">
        <v>31.47</v>
      </c>
      <c r="T26" s="1">
        <v>6087.4049999999997</v>
      </c>
      <c r="U26" s="1">
        <v>0.185</v>
      </c>
      <c r="V26" s="1">
        <v>9.11</v>
      </c>
      <c r="W26" s="1">
        <v>6087.9570000000003</v>
      </c>
      <c r="X26" s="1">
        <v>0.73699999999999999</v>
      </c>
      <c r="Y26" s="1">
        <v>36.28</v>
      </c>
      <c r="Z26" s="1">
        <v>4.8520000000000001E-2</v>
      </c>
    </row>
    <row r="27" spans="1:26" ht="30">
      <c r="A27" s="57"/>
      <c r="B27" s="1" t="s">
        <v>28</v>
      </c>
      <c r="C27" s="1" t="s">
        <v>1813</v>
      </c>
      <c r="D27" s="1" t="s">
        <v>182</v>
      </c>
      <c r="E27" s="1">
        <v>6087.22</v>
      </c>
      <c r="F27" s="1">
        <v>1.9039999999999999</v>
      </c>
      <c r="G27" s="1">
        <v>93.76</v>
      </c>
      <c r="H27" s="1">
        <v>20</v>
      </c>
      <c r="I27" s="1">
        <v>3.8849999999999998</v>
      </c>
      <c r="J27" s="1">
        <v>191.32</v>
      </c>
      <c r="K27" s="1">
        <v>-5.8220000000000001</v>
      </c>
      <c r="L27" s="1">
        <v>-286.68</v>
      </c>
      <c r="M27" s="84">
        <v>-2.4430000000000001</v>
      </c>
      <c r="N27" s="84">
        <v>2.238</v>
      </c>
      <c r="O27" s="84">
        <v>5.327</v>
      </c>
      <c r="P27" s="1">
        <v>90</v>
      </c>
      <c r="Q27" s="1">
        <v>6087.835</v>
      </c>
      <c r="R27" s="1">
        <v>0.61499999999999999</v>
      </c>
      <c r="S27" s="1">
        <v>30.29</v>
      </c>
      <c r="T27" s="1">
        <v>6087.4489999999996</v>
      </c>
      <c r="U27" s="1">
        <v>0.22900000000000001</v>
      </c>
      <c r="V27" s="1">
        <v>11.28</v>
      </c>
      <c r="W27" s="1">
        <v>6087.8639999999996</v>
      </c>
      <c r="X27" s="1">
        <v>0.64400000000000002</v>
      </c>
      <c r="Y27" s="1">
        <v>31.72</v>
      </c>
      <c r="Z27" s="1">
        <v>5.2589999999999998E-2</v>
      </c>
    </row>
    <row r="28" spans="1:26" ht="30">
      <c r="A28" s="57"/>
      <c r="B28" s="1" t="s">
        <v>28</v>
      </c>
      <c r="C28" s="1" t="s">
        <v>1814</v>
      </c>
      <c r="D28" s="1" t="s">
        <v>182</v>
      </c>
      <c r="E28" s="1">
        <v>6087.22</v>
      </c>
      <c r="F28" s="1">
        <v>2.0219999999999998</v>
      </c>
      <c r="G28" s="1">
        <v>99.57</v>
      </c>
      <c r="H28" s="1">
        <v>20</v>
      </c>
      <c r="I28" s="1">
        <v>4.3600000000000003</v>
      </c>
      <c r="J28" s="1">
        <v>214.76</v>
      </c>
      <c r="K28" s="1">
        <v>-5.5270000000000001</v>
      </c>
      <c r="L28" s="1">
        <v>-272.17</v>
      </c>
      <c r="M28" s="84">
        <v>-2.2109999999999999</v>
      </c>
      <c r="N28" s="84">
        <v>1.764</v>
      </c>
      <c r="O28" s="84">
        <v>4.3979999999999997</v>
      </c>
      <c r="P28" s="1">
        <v>90</v>
      </c>
      <c r="Q28" s="1">
        <v>6087.8130000000001</v>
      </c>
      <c r="R28" s="1">
        <v>0.59299999999999997</v>
      </c>
      <c r="S28" s="1">
        <v>29.21</v>
      </c>
      <c r="T28" s="1">
        <v>6087.4579999999996</v>
      </c>
      <c r="U28" s="1">
        <v>0.23799999999999999</v>
      </c>
      <c r="V28" s="1">
        <v>11.74</v>
      </c>
      <c r="W28" s="1">
        <v>6087.8130000000001</v>
      </c>
      <c r="X28" s="1">
        <v>0.59299999999999997</v>
      </c>
      <c r="Y28" s="1">
        <v>29.23</v>
      </c>
      <c r="Z28" s="1">
        <v>5.9490000000000001E-2</v>
      </c>
    </row>
    <row r="29" spans="1:26" ht="30">
      <c r="A29" s="57"/>
      <c r="B29" s="1" t="s">
        <v>28</v>
      </c>
      <c r="C29" s="1" t="s">
        <v>1815</v>
      </c>
      <c r="D29" s="1" t="s">
        <v>182</v>
      </c>
      <c r="E29" s="1">
        <v>6087.22</v>
      </c>
      <c r="F29" s="1">
        <v>1.9910000000000001</v>
      </c>
      <c r="G29" s="1">
        <v>98.07</v>
      </c>
      <c r="H29" s="1">
        <v>20</v>
      </c>
      <c r="I29" s="1">
        <v>3.43</v>
      </c>
      <c r="J29" s="1">
        <v>168.91</v>
      </c>
      <c r="K29" s="1">
        <v>-7.0330000000000004</v>
      </c>
      <c r="L29" s="1">
        <v>-346.36</v>
      </c>
      <c r="M29" s="84">
        <v>-2.996</v>
      </c>
      <c r="N29" s="84">
        <v>2.3839999999999999</v>
      </c>
      <c r="O29" s="84">
        <v>5.5979999999999999</v>
      </c>
      <c r="P29" s="1">
        <v>90</v>
      </c>
      <c r="Q29" s="1">
        <v>6087.5069999999996</v>
      </c>
      <c r="R29" s="1">
        <v>0.28699999999999998</v>
      </c>
      <c r="S29" s="1">
        <v>14.14</v>
      </c>
      <c r="T29" s="1">
        <v>6087.4960000000001</v>
      </c>
      <c r="U29" s="1">
        <v>0.27600000000000002</v>
      </c>
      <c r="V29" s="1">
        <v>13.59</v>
      </c>
      <c r="W29" s="1">
        <v>6087.4219999999996</v>
      </c>
      <c r="X29" s="1">
        <v>0.20200000000000001</v>
      </c>
      <c r="Y29" s="1">
        <v>9.9700000000000006</v>
      </c>
      <c r="Z29" s="1">
        <v>4.4600000000000001E-2</v>
      </c>
    </row>
    <row r="30" spans="1:26" ht="30">
      <c r="A30" s="57"/>
      <c r="B30" s="1" t="s">
        <v>28</v>
      </c>
      <c r="C30" s="1" t="s">
        <v>1816</v>
      </c>
      <c r="D30" s="1" t="s">
        <v>182</v>
      </c>
      <c r="E30" s="1">
        <v>6087.22</v>
      </c>
      <c r="F30" s="1">
        <v>2.0169999999999999</v>
      </c>
      <c r="G30" s="1">
        <v>99.31</v>
      </c>
      <c r="H30" s="1">
        <v>20</v>
      </c>
      <c r="I30" s="1">
        <v>3.3260000000000001</v>
      </c>
      <c r="J30" s="1">
        <v>163.80000000000001</v>
      </c>
      <c r="K30" s="1">
        <v>-6.2270000000000003</v>
      </c>
      <c r="L30" s="1">
        <v>-306.64999999999998</v>
      </c>
      <c r="M30" s="84">
        <v>-2.819</v>
      </c>
      <c r="N30" s="84">
        <v>2.2749999999999999</v>
      </c>
      <c r="O30" s="84">
        <v>5.0289999999999999</v>
      </c>
      <c r="P30" s="1">
        <v>90</v>
      </c>
      <c r="Q30" s="1">
        <v>6087.3559999999998</v>
      </c>
      <c r="R30" s="1">
        <v>0.13600000000000001</v>
      </c>
      <c r="S30" s="1">
        <v>6.69</v>
      </c>
      <c r="T30" s="1">
        <v>6087.5640000000003</v>
      </c>
      <c r="U30" s="1">
        <v>0.34399999999999997</v>
      </c>
      <c r="V30" s="1">
        <v>16.95</v>
      </c>
      <c r="W30" s="1">
        <v>6087.3620000000001</v>
      </c>
      <c r="X30" s="1">
        <v>0.14199999999999999</v>
      </c>
      <c r="Y30" s="1">
        <v>7</v>
      </c>
      <c r="Z30" s="1">
        <v>5.1999999999999998E-2</v>
      </c>
    </row>
    <row r="31" spans="1:26" ht="30">
      <c r="A31" s="57"/>
      <c r="B31" s="1" t="s">
        <v>28</v>
      </c>
      <c r="C31" s="1" t="s">
        <v>1817</v>
      </c>
      <c r="D31" s="1" t="s">
        <v>182</v>
      </c>
      <c r="E31" s="1">
        <v>6087.22</v>
      </c>
      <c r="F31" s="1">
        <v>1.829</v>
      </c>
      <c r="G31" s="1">
        <v>90.06</v>
      </c>
      <c r="H31" s="1">
        <v>20</v>
      </c>
      <c r="I31" s="1">
        <v>3.3540000000000001</v>
      </c>
      <c r="J31" s="1">
        <v>165.15</v>
      </c>
      <c r="K31" s="1">
        <v>-6.3559999999999999</v>
      </c>
      <c r="L31" s="1">
        <v>-313.02999999999997</v>
      </c>
      <c r="M31" s="84">
        <v>-2.8959999999999999</v>
      </c>
      <c r="N31" s="84">
        <v>2.3420000000000001</v>
      </c>
      <c r="O31" s="84">
        <v>5.1440000000000001</v>
      </c>
      <c r="P31" s="1">
        <v>90</v>
      </c>
      <c r="Q31" s="1">
        <v>6087.3540000000003</v>
      </c>
      <c r="R31" s="1">
        <v>0.13400000000000001</v>
      </c>
      <c r="S31" s="1">
        <v>6.61</v>
      </c>
      <c r="T31" s="1">
        <v>6087.5079999999998</v>
      </c>
      <c r="U31" s="1">
        <v>0.28799999999999998</v>
      </c>
      <c r="V31" s="1">
        <v>14.19</v>
      </c>
      <c r="W31" s="1">
        <v>6087.3720000000003</v>
      </c>
      <c r="X31" s="1">
        <v>0.152</v>
      </c>
      <c r="Y31" s="1">
        <v>7.5</v>
      </c>
      <c r="Z31" s="1">
        <v>6.9070000000000006E-2</v>
      </c>
    </row>
    <row r="32" spans="1:26" ht="30">
      <c r="A32" s="57"/>
      <c r="B32" s="1" t="s">
        <v>28</v>
      </c>
      <c r="C32" s="1" t="s">
        <v>1818</v>
      </c>
      <c r="D32" s="1" t="s">
        <v>182</v>
      </c>
      <c r="E32" s="1">
        <v>6087.22</v>
      </c>
      <c r="F32" s="1">
        <v>1.6879999999999999</v>
      </c>
      <c r="G32" s="1">
        <v>83.13</v>
      </c>
      <c r="H32" s="1">
        <v>20</v>
      </c>
      <c r="I32" s="1">
        <v>3.2549999999999999</v>
      </c>
      <c r="J32" s="1">
        <v>160.31</v>
      </c>
      <c r="K32" s="1">
        <v>-6.07</v>
      </c>
      <c r="L32" s="1">
        <v>-298.94</v>
      </c>
      <c r="M32" s="84">
        <v>-3.06</v>
      </c>
      <c r="N32" s="84">
        <v>2.5390000000000001</v>
      </c>
      <c r="O32" s="84">
        <v>5.0410000000000004</v>
      </c>
      <c r="P32" s="1">
        <v>90</v>
      </c>
      <c r="Q32" s="1">
        <v>6087.3029999999999</v>
      </c>
      <c r="R32" s="1">
        <v>8.3000000000000004E-2</v>
      </c>
      <c r="S32" s="1">
        <v>4.09</v>
      </c>
      <c r="T32" s="1">
        <v>6087.4880000000003</v>
      </c>
      <c r="U32" s="1">
        <v>0.26800000000000002</v>
      </c>
      <c r="V32" s="1">
        <v>13.22</v>
      </c>
      <c r="W32" s="1">
        <v>6087.2529999999997</v>
      </c>
      <c r="X32" s="1">
        <v>3.3000000000000002E-2</v>
      </c>
      <c r="Y32" s="1">
        <v>1.64</v>
      </c>
      <c r="Z32" s="1">
        <v>6.9220000000000004E-2</v>
      </c>
    </row>
    <row r="33" spans="1:26" ht="30">
      <c r="A33" s="57"/>
      <c r="B33" s="1" t="s">
        <v>1821</v>
      </c>
      <c r="C33" s="1" t="s">
        <v>1828</v>
      </c>
      <c r="D33" s="1" t="s">
        <v>182</v>
      </c>
      <c r="E33" s="1">
        <v>6087.22</v>
      </c>
      <c r="F33" s="1">
        <v>1.72</v>
      </c>
      <c r="G33" s="1">
        <v>84.7</v>
      </c>
      <c r="H33" s="1">
        <v>20</v>
      </c>
      <c r="I33" s="1">
        <v>3.3410000000000002</v>
      </c>
      <c r="J33" s="1">
        <v>164.54</v>
      </c>
      <c r="K33" s="1">
        <v>-8.9489999999999998</v>
      </c>
      <c r="L33" s="1">
        <v>-440.72</v>
      </c>
      <c r="M33" s="84">
        <v>-4.3029999999999999</v>
      </c>
      <c r="N33" s="84">
        <v>3.52</v>
      </c>
      <c r="O33" s="84">
        <v>7.3250000000000002</v>
      </c>
      <c r="P33" s="1">
        <v>90</v>
      </c>
      <c r="Q33" s="1">
        <v>6087.5789999999997</v>
      </c>
      <c r="R33" s="1">
        <v>0.35899999999999999</v>
      </c>
      <c r="S33" s="1">
        <v>17.690000000000001</v>
      </c>
      <c r="T33" s="1">
        <v>6087.8019999999997</v>
      </c>
      <c r="U33" s="1">
        <v>0.58199999999999996</v>
      </c>
      <c r="V33" s="1">
        <v>28.67</v>
      </c>
      <c r="W33" s="1">
        <v>6087.6009999999997</v>
      </c>
      <c r="X33" s="1">
        <v>0.38100000000000001</v>
      </c>
      <c r="Y33" s="1">
        <v>18.75</v>
      </c>
      <c r="Z33" s="1">
        <v>4.4269999999999997E-2</v>
      </c>
    </row>
    <row r="34" spans="1:26" ht="30">
      <c r="A34" s="57"/>
      <c r="B34" s="1" t="s">
        <v>1821</v>
      </c>
      <c r="C34" s="1" t="s">
        <v>1822</v>
      </c>
      <c r="D34" s="1" t="s">
        <v>182</v>
      </c>
      <c r="E34" s="1">
        <v>6087.22</v>
      </c>
      <c r="F34" s="1">
        <v>1.819</v>
      </c>
      <c r="G34" s="1">
        <v>89.57</v>
      </c>
      <c r="H34" s="1">
        <v>20</v>
      </c>
      <c r="I34" s="1">
        <v>3.46</v>
      </c>
      <c r="J34" s="1">
        <v>170.39</v>
      </c>
      <c r="K34" s="1">
        <v>-8.2479999999999993</v>
      </c>
      <c r="L34" s="1">
        <v>-406.19</v>
      </c>
      <c r="M34" s="84">
        <v>-3.8570000000000002</v>
      </c>
      <c r="N34" s="84">
        <v>3.0190000000000001</v>
      </c>
      <c r="O34" s="84">
        <v>6.4640000000000004</v>
      </c>
      <c r="P34" s="1">
        <v>90</v>
      </c>
      <c r="Q34" s="1">
        <v>6087.2510000000002</v>
      </c>
      <c r="R34" s="1">
        <v>3.1E-2</v>
      </c>
      <c r="S34" s="1">
        <v>1.52</v>
      </c>
      <c r="T34" s="1">
        <v>6087.4579999999996</v>
      </c>
      <c r="U34" s="1">
        <v>0.23799999999999999</v>
      </c>
      <c r="V34" s="1">
        <v>11.72</v>
      </c>
      <c r="W34" s="1">
        <v>6087.2539999999999</v>
      </c>
      <c r="X34" s="1">
        <v>3.4000000000000002E-2</v>
      </c>
      <c r="Y34" s="1">
        <v>1.67</v>
      </c>
      <c r="Z34" s="1">
        <v>4.1700000000000001E-2</v>
      </c>
    </row>
    <row r="35" spans="1:26" ht="30">
      <c r="A35" s="57"/>
      <c r="B35" s="1" t="s">
        <v>1821</v>
      </c>
      <c r="C35" s="1" t="s">
        <v>1823</v>
      </c>
      <c r="D35" s="1" t="s">
        <v>182</v>
      </c>
      <c r="E35" s="1">
        <v>6087.22</v>
      </c>
      <c r="F35" s="1">
        <v>1.603</v>
      </c>
      <c r="G35" s="1">
        <v>78.930000000000007</v>
      </c>
      <c r="H35" s="1">
        <v>20</v>
      </c>
      <c r="I35" s="1">
        <v>3.3330000000000002</v>
      </c>
      <c r="J35" s="1">
        <v>164.14</v>
      </c>
      <c r="K35" s="1">
        <v>-8.9160000000000004</v>
      </c>
      <c r="L35" s="1">
        <v>-439.1</v>
      </c>
      <c r="M35" s="84">
        <v>-4.3529999999999998</v>
      </c>
      <c r="N35" s="84">
        <v>3.4710000000000001</v>
      </c>
      <c r="O35" s="84">
        <v>7.1139999999999999</v>
      </c>
      <c r="P35" s="1">
        <v>90</v>
      </c>
      <c r="Q35" s="1">
        <v>6087.2089999999998</v>
      </c>
      <c r="R35" s="1">
        <v>-1.0999999999999999E-2</v>
      </c>
      <c r="S35" s="1">
        <v>-0.56000000000000005</v>
      </c>
      <c r="T35" s="1">
        <v>6087.4589999999998</v>
      </c>
      <c r="U35" s="1">
        <v>0.23899999999999999</v>
      </c>
      <c r="V35" s="1">
        <v>11.79</v>
      </c>
      <c r="W35" s="1">
        <v>6087.192</v>
      </c>
      <c r="X35" s="1">
        <v>-2.8000000000000001E-2</v>
      </c>
      <c r="Y35" s="1">
        <v>-1.4</v>
      </c>
      <c r="Z35" s="1">
        <v>4.4850000000000001E-2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A090D-DA24-405E-87FF-2E5CE911DD77}">
  <sheetPr codeName="Feuil18"/>
  <dimension ref="A1:Z33"/>
  <sheetViews>
    <sheetView workbookViewId="0">
      <selection activeCell="G1" activeCellId="1" sqref="C1:C1048576 G1:G1048576"/>
    </sheetView>
  </sheetViews>
  <sheetFormatPr baseColWidth="10" defaultRowHeight="15"/>
  <sheetData>
    <row r="1" spans="1:26" ht="45">
      <c r="A1" s="83"/>
      <c r="B1" s="83" t="s">
        <v>1764</v>
      </c>
      <c r="C1" s="83" t="s">
        <v>1747</v>
      </c>
      <c r="D1" s="83" t="s">
        <v>1765</v>
      </c>
      <c r="E1" s="83" t="s">
        <v>1766</v>
      </c>
      <c r="F1" s="83" t="s">
        <v>1767</v>
      </c>
      <c r="G1" s="83" t="s">
        <v>1768</v>
      </c>
      <c r="H1" s="83" t="s">
        <v>1769</v>
      </c>
      <c r="I1" s="83" t="s">
        <v>1770</v>
      </c>
      <c r="J1" s="83" t="s">
        <v>1771</v>
      </c>
      <c r="K1" s="83" t="s">
        <v>1772</v>
      </c>
      <c r="L1" s="83" t="s">
        <v>1773</v>
      </c>
      <c r="M1" s="83" t="s">
        <v>1774</v>
      </c>
      <c r="N1" s="83" t="s">
        <v>1775</v>
      </c>
      <c r="O1" s="83" t="s">
        <v>1776</v>
      </c>
      <c r="P1" s="83" t="s">
        <v>1777</v>
      </c>
      <c r="Q1" s="83" t="s">
        <v>1778</v>
      </c>
      <c r="R1" s="83" t="s">
        <v>1779</v>
      </c>
      <c r="S1" s="83" t="s">
        <v>1780</v>
      </c>
      <c r="T1" s="83" t="s">
        <v>1781</v>
      </c>
      <c r="U1" s="83" t="s">
        <v>1782</v>
      </c>
      <c r="V1" s="83" t="s">
        <v>1783</v>
      </c>
      <c r="W1" s="83" t="s">
        <v>1784</v>
      </c>
      <c r="X1" s="83" t="s">
        <v>1785</v>
      </c>
      <c r="Y1" s="83" t="s">
        <v>1786</v>
      </c>
      <c r="Z1" s="83" t="s">
        <v>1787</v>
      </c>
    </row>
    <row r="2" spans="1:26" ht="30">
      <c r="A2" s="57"/>
      <c r="B2" s="1" t="s">
        <v>1788</v>
      </c>
      <c r="C2" s="1" t="s">
        <v>1789</v>
      </c>
      <c r="D2" s="1" t="s">
        <v>1868</v>
      </c>
      <c r="E2" s="1">
        <v>5618.75</v>
      </c>
      <c r="F2" s="1">
        <v>1.5820000000000001</v>
      </c>
      <c r="G2" s="1">
        <v>84.38</v>
      </c>
      <c r="H2" s="1">
        <v>20</v>
      </c>
      <c r="I2" s="1">
        <v>2.5470000000000002</v>
      </c>
      <c r="J2" s="1">
        <v>135.85</v>
      </c>
      <c r="K2" s="1">
        <v>-3.3809999999999998</v>
      </c>
      <c r="L2" s="1">
        <v>-180.41</v>
      </c>
      <c r="M2" s="84">
        <v>-1.9670000000000001</v>
      </c>
      <c r="N2" s="84">
        <v>0.40200000000000002</v>
      </c>
      <c r="O2" s="84">
        <v>0.68979999999999997</v>
      </c>
      <c r="P2" s="1">
        <v>50</v>
      </c>
      <c r="Q2" s="1">
        <v>5619.223</v>
      </c>
      <c r="R2" s="1">
        <v>0.47299999999999998</v>
      </c>
      <c r="S2" s="1">
        <v>25.23</v>
      </c>
      <c r="T2" s="1">
        <v>5619.2610000000004</v>
      </c>
      <c r="U2" s="1">
        <v>0.51100000000000001</v>
      </c>
      <c r="V2" s="1">
        <v>27.29</v>
      </c>
      <c r="W2" s="1">
        <v>5618.9660000000003</v>
      </c>
      <c r="X2" s="1">
        <v>0.216</v>
      </c>
      <c r="Y2" s="1">
        <v>11.53</v>
      </c>
      <c r="Z2" s="1">
        <v>2.8219999999999999E-2</v>
      </c>
    </row>
    <row r="3" spans="1:26" ht="30">
      <c r="A3" s="57"/>
      <c r="B3" s="1" t="s">
        <v>1788</v>
      </c>
      <c r="C3" s="1" t="s">
        <v>1790</v>
      </c>
      <c r="D3" s="1" t="s">
        <v>1868</v>
      </c>
      <c r="E3" s="1">
        <v>5618.75</v>
      </c>
      <c r="F3" s="1">
        <v>1.585</v>
      </c>
      <c r="G3" s="1">
        <v>84.54</v>
      </c>
      <c r="H3" s="1">
        <v>20</v>
      </c>
      <c r="I3" s="1">
        <v>2.7109999999999999</v>
      </c>
      <c r="J3" s="1">
        <v>144.6</v>
      </c>
      <c r="K3" s="1">
        <v>-3.2010000000000001</v>
      </c>
      <c r="L3" s="1">
        <v>-170.8</v>
      </c>
      <c r="M3" s="84">
        <v>-1.85</v>
      </c>
      <c r="N3" s="84">
        <v>0.3881</v>
      </c>
      <c r="O3" s="84">
        <v>0.66900000000000004</v>
      </c>
      <c r="P3" s="1">
        <v>50</v>
      </c>
      <c r="Q3" s="1">
        <v>5619.1409999999996</v>
      </c>
      <c r="R3" s="1">
        <v>0.39100000000000001</v>
      </c>
      <c r="S3" s="1">
        <v>20.86</v>
      </c>
      <c r="T3" s="1">
        <v>5619.1940000000004</v>
      </c>
      <c r="U3" s="1">
        <v>0.44400000000000001</v>
      </c>
      <c r="V3" s="1">
        <v>23.7</v>
      </c>
      <c r="W3" s="1">
        <v>5618.8869999999997</v>
      </c>
      <c r="X3" s="1">
        <v>0.13700000000000001</v>
      </c>
      <c r="Y3" s="1">
        <v>7.31</v>
      </c>
      <c r="Z3" s="1">
        <v>3.0669999999999999E-2</v>
      </c>
    </row>
    <row r="4" spans="1:26" ht="30">
      <c r="A4" s="57"/>
      <c r="B4" s="1" t="s">
        <v>1788</v>
      </c>
      <c r="C4" s="1" t="s">
        <v>1791</v>
      </c>
      <c r="D4" s="1" t="s">
        <v>1868</v>
      </c>
      <c r="E4" s="1">
        <v>5618.75</v>
      </c>
      <c r="F4" s="1">
        <v>1.569</v>
      </c>
      <c r="G4" s="1">
        <v>83.69</v>
      </c>
      <c r="H4" s="1">
        <v>20</v>
      </c>
      <c r="I4" s="1">
        <v>2.758</v>
      </c>
      <c r="J4" s="1">
        <v>147.13</v>
      </c>
      <c r="K4" s="1">
        <v>-3.1520000000000001</v>
      </c>
      <c r="L4" s="1">
        <v>-168.19</v>
      </c>
      <c r="M4" s="84">
        <v>-1.8380000000000001</v>
      </c>
      <c r="N4" s="84">
        <v>0.3846</v>
      </c>
      <c r="O4" s="84">
        <v>0.65800000000000003</v>
      </c>
      <c r="P4" s="1">
        <v>50</v>
      </c>
      <c r="Q4" s="1">
        <v>5619.076</v>
      </c>
      <c r="R4" s="1">
        <v>0.32600000000000001</v>
      </c>
      <c r="S4" s="1">
        <v>17.420000000000002</v>
      </c>
      <c r="T4" s="1">
        <v>5619.1459999999997</v>
      </c>
      <c r="U4" s="1">
        <v>0.39600000000000002</v>
      </c>
      <c r="V4" s="1">
        <v>21.11</v>
      </c>
      <c r="W4" s="1">
        <v>5618.7969999999996</v>
      </c>
      <c r="X4" s="1">
        <v>4.7E-2</v>
      </c>
      <c r="Y4" s="1">
        <v>2.4900000000000002</v>
      </c>
      <c r="Z4" s="1">
        <v>3.4270000000000002E-2</v>
      </c>
    </row>
    <row r="5" spans="1:26" ht="30">
      <c r="A5" s="57"/>
      <c r="B5" s="1" t="s">
        <v>1788</v>
      </c>
      <c r="C5" s="1" t="s">
        <v>1792</v>
      </c>
      <c r="D5" s="1" t="s">
        <v>1868</v>
      </c>
      <c r="E5" s="1">
        <v>5618.75</v>
      </c>
      <c r="F5" s="1">
        <v>1.496</v>
      </c>
      <c r="G5" s="1">
        <v>79.819999999999993</v>
      </c>
      <c r="H5" s="1">
        <v>20</v>
      </c>
      <c r="I5" s="1">
        <v>2.91</v>
      </c>
      <c r="J5" s="1">
        <v>155.25</v>
      </c>
      <c r="K5" s="1">
        <v>-2.7389999999999999</v>
      </c>
      <c r="L5" s="1">
        <v>-146.13999999999999</v>
      </c>
      <c r="M5" s="84">
        <v>-1.669</v>
      </c>
      <c r="N5" s="84">
        <v>0.34250000000000003</v>
      </c>
      <c r="O5" s="84">
        <v>0.56079999999999997</v>
      </c>
      <c r="P5" s="1">
        <v>50</v>
      </c>
      <c r="Q5" s="1">
        <v>5618.9679999999998</v>
      </c>
      <c r="R5" s="1">
        <v>0.218</v>
      </c>
      <c r="S5" s="1">
        <v>11.64</v>
      </c>
      <c r="T5" s="1">
        <v>5618.9889999999996</v>
      </c>
      <c r="U5" s="1">
        <v>0.23899999999999999</v>
      </c>
      <c r="V5" s="1">
        <v>12.75</v>
      </c>
      <c r="W5" s="1">
        <v>5618.6790000000001</v>
      </c>
      <c r="X5" s="1">
        <v>-7.0999999999999994E-2</v>
      </c>
      <c r="Y5" s="1">
        <v>-3.77</v>
      </c>
      <c r="Z5" s="1">
        <v>2.078E-2</v>
      </c>
    </row>
    <row r="6" spans="1:26" ht="30">
      <c r="A6" s="57"/>
      <c r="B6" s="1" t="s">
        <v>1788</v>
      </c>
      <c r="C6" s="1" t="s">
        <v>1793</v>
      </c>
      <c r="D6" s="1" t="s">
        <v>1868</v>
      </c>
      <c r="E6" s="1">
        <v>5618.75</v>
      </c>
      <c r="F6" s="1">
        <v>1.5249999999999999</v>
      </c>
      <c r="G6" s="1">
        <v>81.34</v>
      </c>
      <c r="H6" s="1">
        <v>20</v>
      </c>
      <c r="I6" s="1">
        <v>2.5640000000000001</v>
      </c>
      <c r="J6" s="1">
        <v>136.82</v>
      </c>
      <c r="K6" s="1">
        <v>-3.2189999999999999</v>
      </c>
      <c r="L6" s="1">
        <v>-171.72</v>
      </c>
      <c r="M6" s="84">
        <v>-1.909</v>
      </c>
      <c r="N6" s="84">
        <v>0.38629999999999998</v>
      </c>
      <c r="O6" s="84">
        <v>0.65029999999999999</v>
      </c>
      <c r="P6" s="1">
        <v>50</v>
      </c>
      <c r="Q6" s="1">
        <v>5618.9639999999999</v>
      </c>
      <c r="R6" s="1">
        <v>0.214</v>
      </c>
      <c r="S6" s="1">
        <v>11.43</v>
      </c>
      <c r="T6" s="1">
        <v>5619.0519999999997</v>
      </c>
      <c r="U6" s="1">
        <v>0.30199999999999999</v>
      </c>
      <c r="V6" s="1">
        <v>16.12</v>
      </c>
      <c r="W6" s="1">
        <v>5618.6750000000002</v>
      </c>
      <c r="X6" s="1">
        <v>-7.4999999999999997E-2</v>
      </c>
      <c r="Y6" s="1">
        <v>-4.01</v>
      </c>
      <c r="Z6" s="1">
        <v>2.477E-2</v>
      </c>
    </row>
    <row r="7" spans="1:26" ht="30">
      <c r="A7" s="57"/>
      <c r="B7" s="1" t="s">
        <v>1788</v>
      </c>
      <c r="C7" s="1" t="s">
        <v>1794</v>
      </c>
      <c r="D7" s="1" t="s">
        <v>1868</v>
      </c>
      <c r="E7" s="1">
        <v>5618.75</v>
      </c>
      <c r="F7" s="1">
        <v>1.2010000000000001</v>
      </c>
      <c r="G7" s="1">
        <v>64.11</v>
      </c>
      <c r="H7" s="1">
        <v>20</v>
      </c>
      <c r="I7" s="1">
        <v>2.597</v>
      </c>
      <c r="J7" s="1">
        <v>138.55000000000001</v>
      </c>
      <c r="K7" s="1">
        <v>-1.855</v>
      </c>
      <c r="L7" s="1">
        <v>-98.96</v>
      </c>
      <c r="M7" s="84">
        <v>-1.272</v>
      </c>
      <c r="N7" s="84">
        <v>0.27710000000000001</v>
      </c>
      <c r="O7" s="84">
        <v>0.40389999999999998</v>
      </c>
      <c r="P7" s="1">
        <v>50</v>
      </c>
      <c r="Q7" s="1">
        <v>5618.72</v>
      </c>
      <c r="R7" s="1">
        <v>-0.03</v>
      </c>
      <c r="S7" s="1">
        <v>-1.58</v>
      </c>
      <c r="T7" s="1">
        <v>5618.8289999999997</v>
      </c>
      <c r="U7" s="1">
        <v>7.9000000000000001E-2</v>
      </c>
      <c r="V7" s="1">
        <v>4.1900000000000004</v>
      </c>
      <c r="W7" s="1">
        <v>5618.7870000000003</v>
      </c>
      <c r="X7" s="1">
        <v>3.6999999999999998E-2</v>
      </c>
      <c r="Y7" s="1">
        <v>1.98</v>
      </c>
      <c r="Z7" s="1">
        <v>3.6999999999999998E-2</v>
      </c>
    </row>
    <row r="8" spans="1:26" ht="30">
      <c r="A8" s="57"/>
      <c r="B8" s="1" t="s">
        <v>1788</v>
      </c>
      <c r="C8" s="1" t="s">
        <v>1795</v>
      </c>
      <c r="D8" s="1" t="s">
        <v>1868</v>
      </c>
      <c r="E8" s="1">
        <v>5618.75</v>
      </c>
      <c r="F8" s="1">
        <v>1.421</v>
      </c>
      <c r="G8" s="1">
        <v>75.83</v>
      </c>
      <c r="H8" s="1">
        <v>20</v>
      </c>
      <c r="I8" s="1">
        <v>2.6659999999999999</v>
      </c>
      <c r="J8" s="1">
        <v>142.25</v>
      </c>
      <c r="K8" s="1">
        <v>-2.1</v>
      </c>
      <c r="L8" s="1">
        <v>-112.07</v>
      </c>
      <c r="M8" s="84">
        <v>-1.347</v>
      </c>
      <c r="N8" s="84">
        <v>0.27679999999999999</v>
      </c>
      <c r="O8" s="84">
        <v>0.42870000000000003</v>
      </c>
      <c r="P8" s="1">
        <v>50</v>
      </c>
      <c r="Q8" s="1">
        <v>5618.683</v>
      </c>
      <c r="R8" s="1">
        <v>-6.7000000000000004E-2</v>
      </c>
      <c r="S8" s="1">
        <v>-3.57</v>
      </c>
      <c r="T8" s="1">
        <v>5618.78</v>
      </c>
      <c r="U8" s="1">
        <v>0.03</v>
      </c>
      <c r="V8" s="1">
        <v>1.61</v>
      </c>
      <c r="W8" s="1">
        <v>5618.3029999999999</v>
      </c>
      <c r="X8" s="1">
        <v>-0.44700000000000001</v>
      </c>
      <c r="Y8" s="1">
        <v>-23.87</v>
      </c>
      <c r="Z8" s="1">
        <v>4.0550000000000003E-2</v>
      </c>
    </row>
    <row r="9" spans="1:26" ht="30">
      <c r="A9" s="57"/>
      <c r="B9" s="1" t="s">
        <v>1788</v>
      </c>
      <c r="C9" s="1" t="s">
        <v>1796</v>
      </c>
      <c r="D9" s="1" t="s">
        <v>1868</v>
      </c>
      <c r="E9" s="1">
        <v>5618.75</v>
      </c>
      <c r="F9" s="1">
        <v>1.127</v>
      </c>
      <c r="G9" s="1">
        <v>60.15</v>
      </c>
      <c r="H9" s="1">
        <v>20</v>
      </c>
      <c r="I9" s="1">
        <v>2.165</v>
      </c>
      <c r="J9" s="1">
        <v>115.51</v>
      </c>
      <c r="K9" s="1">
        <v>-1.829</v>
      </c>
      <c r="L9" s="1">
        <v>-97.59</v>
      </c>
      <c r="M9" s="84">
        <v>-1.3520000000000001</v>
      </c>
      <c r="N9" s="84">
        <v>0.28620000000000001</v>
      </c>
      <c r="O9" s="84">
        <v>0.38840000000000002</v>
      </c>
      <c r="P9" s="1">
        <v>50</v>
      </c>
      <c r="Q9" s="1">
        <v>5618.5039999999999</v>
      </c>
      <c r="R9" s="1">
        <v>-0.246</v>
      </c>
      <c r="S9" s="1">
        <v>-13.13</v>
      </c>
      <c r="T9" s="1">
        <v>5618.5910000000003</v>
      </c>
      <c r="U9" s="1">
        <v>-0.159</v>
      </c>
      <c r="V9" s="1">
        <v>-8.49</v>
      </c>
      <c r="W9" s="1">
        <v>5618.46</v>
      </c>
      <c r="X9" s="1">
        <v>-0.28999999999999998</v>
      </c>
      <c r="Y9" s="1">
        <v>-15.48</v>
      </c>
      <c r="Z9" s="1">
        <v>6.2179999999999999E-2</v>
      </c>
    </row>
    <row r="10" spans="1:26" ht="30">
      <c r="A10" s="57"/>
      <c r="B10" s="1" t="s">
        <v>1788</v>
      </c>
      <c r="C10" s="1" t="s">
        <v>1797</v>
      </c>
      <c r="D10" s="1" t="s">
        <v>1868</v>
      </c>
      <c r="E10" s="1">
        <v>5618.75</v>
      </c>
      <c r="F10" s="1">
        <v>1.266</v>
      </c>
      <c r="G10" s="1">
        <v>67.540000000000006</v>
      </c>
      <c r="H10" s="1">
        <v>20</v>
      </c>
      <c r="I10" s="1">
        <v>2.508</v>
      </c>
      <c r="J10" s="1">
        <v>133.84</v>
      </c>
      <c r="K10" s="1">
        <v>-1.9330000000000001</v>
      </c>
      <c r="L10" s="1">
        <v>-103.15</v>
      </c>
      <c r="M10" s="84">
        <v>-1.284</v>
      </c>
      <c r="N10" s="84">
        <v>0.27410000000000001</v>
      </c>
      <c r="O10" s="84">
        <v>0.41149999999999998</v>
      </c>
      <c r="P10" s="1">
        <v>50</v>
      </c>
      <c r="Q10" s="1">
        <v>5618.2979999999998</v>
      </c>
      <c r="R10" s="1">
        <v>-0.45200000000000001</v>
      </c>
      <c r="S10" s="1">
        <v>-24.1</v>
      </c>
      <c r="T10" s="1">
        <v>5618.3850000000002</v>
      </c>
      <c r="U10" s="1">
        <v>-0.36499999999999999</v>
      </c>
      <c r="V10" s="1">
        <v>-19.48</v>
      </c>
      <c r="W10" s="1">
        <v>5618.2269999999999</v>
      </c>
      <c r="X10" s="1">
        <v>-0.52300000000000002</v>
      </c>
      <c r="Y10" s="1">
        <v>-27.93</v>
      </c>
      <c r="Z10" s="1">
        <v>1.8800000000000001E-2</v>
      </c>
    </row>
    <row r="11" spans="1:26" ht="30">
      <c r="A11" s="57"/>
      <c r="B11" s="1" t="s">
        <v>28</v>
      </c>
      <c r="C11" s="1" t="s">
        <v>1798</v>
      </c>
      <c r="D11" s="1" t="s">
        <v>1868</v>
      </c>
      <c r="E11" s="1">
        <v>5618.75</v>
      </c>
      <c r="F11" s="1">
        <v>1.476</v>
      </c>
      <c r="G11" s="1">
        <v>78.78</v>
      </c>
      <c r="H11" s="1">
        <v>20</v>
      </c>
      <c r="I11" s="1">
        <v>2.379</v>
      </c>
      <c r="J11" s="1">
        <v>126.92</v>
      </c>
      <c r="K11" s="1">
        <v>-1.7509999999999999</v>
      </c>
      <c r="L11" s="1">
        <v>-93.45</v>
      </c>
      <c r="M11" s="84">
        <v>-1.079</v>
      </c>
      <c r="N11" s="84">
        <v>0.36270000000000002</v>
      </c>
      <c r="O11" s="84">
        <v>0.58889999999999998</v>
      </c>
      <c r="P11" s="1">
        <v>50</v>
      </c>
      <c r="Q11" s="1">
        <v>5618.26</v>
      </c>
      <c r="R11" s="1">
        <v>-0.49</v>
      </c>
      <c r="S11" s="1">
        <v>-26.15</v>
      </c>
      <c r="T11" s="1">
        <v>5618.2839999999997</v>
      </c>
      <c r="U11" s="1">
        <v>-0.46600000000000003</v>
      </c>
      <c r="V11" s="1">
        <v>-24.87</v>
      </c>
      <c r="W11" s="1">
        <v>5618.2790000000005</v>
      </c>
      <c r="X11" s="1">
        <v>-0.47099999999999997</v>
      </c>
      <c r="Y11" s="1">
        <v>-25.15</v>
      </c>
      <c r="Z11" s="1">
        <v>3.2399999999999998E-2</v>
      </c>
    </row>
    <row r="12" spans="1:26" ht="30">
      <c r="A12" s="57"/>
      <c r="B12" s="1" t="s">
        <v>28</v>
      </c>
      <c r="C12" s="1" t="s">
        <v>1800</v>
      </c>
      <c r="D12" s="1" t="s">
        <v>1868</v>
      </c>
      <c r="E12" s="1">
        <v>5618.75</v>
      </c>
      <c r="F12" s="1">
        <v>1.8180000000000001</v>
      </c>
      <c r="G12" s="1">
        <v>96.99</v>
      </c>
      <c r="H12" s="1">
        <v>20</v>
      </c>
      <c r="I12" s="1">
        <v>2.68</v>
      </c>
      <c r="J12" s="1">
        <v>143.02000000000001</v>
      </c>
      <c r="K12" s="1">
        <v>-2.403</v>
      </c>
      <c r="L12" s="1">
        <v>-128.21</v>
      </c>
      <c r="M12" s="84">
        <v>-1.325</v>
      </c>
      <c r="N12" s="84">
        <v>0.38619999999999999</v>
      </c>
      <c r="O12" s="84">
        <v>0.70069999999999999</v>
      </c>
      <c r="P12" s="1">
        <v>50</v>
      </c>
      <c r="Q12" s="1">
        <v>5618.259</v>
      </c>
      <c r="R12" s="1">
        <v>-0.49099999999999999</v>
      </c>
      <c r="S12" s="1">
        <v>-26.18</v>
      </c>
      <c r="T12" s="1">
        <v>5618.3320000000003</v>
      </c>
      <c r="U12" s="1">
        <v>-0.41799999999999998</v>
      </c>
      <c r="V12" s="1">
        <v>-22.29</v>
      </c>
      <c r="W12" s="1">
        <v>5618.54</v>
      </c>
      <c r="X12" s="1">
        <v>-0.21</v>
      </c>
      <c r="Y12" s="1">
        <v>-11.23</v>
      </c>
      <c r="Z12" s="1">
        <v>2.154E-2</v>
      </c>
    </row>
    <row r="13" spans="1:26" ht="30">
      <c r="A13" s="57"/>
      <c r="B13" s="1" t="s">
        <v>28</v>
      </c>
      <c r="C13" s="1" t="s">
        <v>1801</v>
      </c>
      <c r="D13" s="1" t="s">
        <v>1868</v>
      </c>
      <c r="E13" s="1">
        <v>5618.75</v>
      </c>
      <c r="F13" s="1">
        <v>1.7210000000000001</v>
      </c>
      <c r="G13" s="1">
        <v>91.82</v>
      </c>
      <c r="H13" s="1">
        <v>20</v>
      </c>
      <c r="I13" s="1">
        <v>2.4009999999999998</v>
      </c>
      <c r="J13" s="1">
        <v>128.1</v>
      </c>
      <c r="K13" s="1">
        <v>-1.9259999999999999</v>
      </c>
      <c r="L13" s="1">
        <v>-102.77</v>
      </c>
      <c r="M13" s="84">
        <v>-1.1910000000000001</v>
      </c>
      <c r="N13" s="84">
        <v>0.28139999999999998</v>
      </c>
      <c r="O13" s="84">
        <v>0.45600000000000002</v>
      </c>
      <c r="P13" s="1">
        <v>50</v>
      </c>
      <c r="Q13" s="1">
        <v>5618.2539999999999</v>
      </c>
      <c r="R13" s="1">
        <v>-0.496</v>
      </c>
      <c r="S13" s="1">
        <v>-26.47</v>
      </c>
      <c r="T13" s="1">
        <v>5618.326</v>
      </c>
      <c r="U13" s="1">
        <v>-0.42399999999999999</v>
      </c>
      <c r="V13" s="1">
        <v>-22.6</v>
      </c>
      <c r="W13" s="1">
        <v>5618.69</v>
      </c>
      <c r="X13" s="1">
        <v>-0.06</v>
      </c>
      <c r="Y13" s="1">
        <v>-3.2</v>
      </c>
      <c r="Z13" s="1">
        <v>7.8380000000000005E-2</v>
      </c>
    </row>
    <row r="14" spans="1:26" ht="30">
      <c r="A14" s="57"/>
      <c r="B14" s="1" t="s">
        <v>1788</v>
      </c>
      <c r="C14" s="1" t="s">
        <v>1802</v>
      </c>
      <c r="D14" s="1" t="s">
        <v>1868</v>
      </c>
      <c r="E14" s="1">
        <v>5618.75</v>
      </c>
      <c r="F14" s="1">
        <v>1.462</v>
      </c>
      <c r="G14" s="1">
        <v>78.02</v>
      </c>
      <c r="H14" s="1">
        <v>20</v>
      </c>
      <c r="I14" s="1">
        <v>2.4950000000000001</v>
      </c>
      <c r="J14" s="1">
        <v>133.13999999999999</v>
      </c>
      <c r="K14" s="1">
        <v>-1.8839999999999999</v>
      </c>
      <c r="L14" s="1">
        <v>-100.51</v>
      </c>
      <c r="M14" s="84">
        <v>-1.276</v>
      </c>
      <c r="N14" s="84">
        <v>0.48730000000000001</v>
      </c>
      <c r="O14" s="84">
        <v>0.71989999999999998</v>
      </c>
      <c r="P14" s="1">
        <v>50</v>
      </c>
      <c r="Q14" s="1">
        <v>5618.3609999999999</v>
      </c>
      <c r="R14" s="1">
        <v>-0.38900000000000001</v>
      </c>
      <c r="S14" s="1">
        <v>-20.78</v>
      </c>
      <c r="T14" s="1">
        <v>5618.366</v>
      </c>
      <c r="U14" s="1">
        <v>-0.38400000000000001</v>
      </c>
      <c r="V14" s="1">
        <v>-20.49</v>
      </c>
      <c r="W14" s="1">
        <v>5618.6440000000002</v>
      </c>
      <c r="X14" s="1">
        <v>-0.106</v>
      </c>
      <c r="Y14" s="1">
        <v>-5.64</v>
      </c>
      <c r="Z14" s="1">
        <v>2.733E-2</v>
      </c>
    </row>
    <row r="15" spans="1:26" ht="30">
      <c r="A15" s="57"/>
      <c r="B15" s="1" t="s">
        <v>28</v>
      </c>
      <c r="C15" s="1" t="s">
        <v>1803</v>
      </c>
      <c r="D15" s="1" t="s">
        <v>1868</v>
      </c>
      <c r="E15" s="1">
        <v>5618.75</v>
      </c>
      <c r="F15" s="1">
        <v>1.609</v>
      </c>
      <c r="G15" s="1">
        <v>85.83</v>
      </c>
      <c r="H15" s="1">
        <v>20</v>
      </c>
      <c r="I15" s="1">
        <v>2.375</v>
      </c>
      <c r="J15" s="1">
        <v>126.74</v>
      </c>
      <c r="K15" s="1">
        <v>-1.8620000000000001</v>
      </c>
      <c r="L15" s="1">
        <v>-99.35</v>
      </c>
      <c r="M15" s="84">
        <v>-1.24</v>
      </c>
      <c r="N15" s="84">
        <v>0.35149999999999998</v>
      </c>
      <c r="O15" s="84">
        <v>0.53010000000000002</v>
      </c>
      <c r="P15" s="1">
        <v>50</v>
      </c>
      <c r="Q15" s="1">
        <v>5618.3419999999996</v>
      </c>
      <c r="R15" s="1">
        <v>-0.40799999999999997</v>
      </c>
      <c r="S15" s="1">
        <v>-21.75</v>
      </c>
      <c r="T15" s="1">
        <v>5618.3580000000002</v>
      </c>
      <c r="U15" s="1">
        <v>-0.39200000000000002</v>
      </c>
      <c r="V15" s="1">
        <v>-20.93</v>
      </c>
      <c r="W15" s="1">
        <v>5618.634</v>
      </c>
      <c r="X15" s="1">
        <v>-0.11600000000000001</v>
      </c>
      <c r="Y15" s="1">
        <v>-6.19</v>
      </c>
      <c r="Z15" s="1">
        <v>5.5730000000000002E-2</v>
      </c>
    </row>
    <row r="16" spans="1:26" ht="30">
      <c r="A16" s="57"/>
      <c r="B16" s="1" t="s">
        <v>28</v>
      </c>
      <c r="C16" s="1" t="s">
        <v>1804</v>
      </c>
      <c r="D16" s="1" t="s">
        <v>1868</v>
      </c>
      <c r="E16" s="1">
        <v>5618.75</v>
      </c>
      <c r="F16" s="1">
        <v>1.3839999999999999</v>
      </c>
      <c r="G16" s="1">
        <v>73.87</v>
      </c>
      <c r="H16" s="1">
        <v>20</v>
      </c>
      <c r="I16" s="1">
        <v>2.5950000000000002</v>
      </c>
      <c r="J16" s="1">
        <v>138.47999999999999</v>
      </c>
      <c r="K16" s="1">
        <v>-2.444</v>
      </c>
      <c r="L16" s="1">
        <v>-130.41</v>
      </c>
      <c r="M16" s="84">
        <v>-1.522</v>
      </c>
      <c r="N16" s="84">
        <v>0.50939999999999996</v>
      </c>
      <c r="O16" s="84">
        <v>0.81920000000000004</v>
      </c>
      <c r="P16" s="1">
        <v>50</v>
      </c>
      <c r="Q16" s="1">
        <v>5618.5479999999998</v>
      </c>
      <c r="R16" s="1">
        <v>-0.20200000000000001</v>
      </c>
      <c r="S16" s="1">
        <v>-10.75</v>
      </c>
      <c r="T16" s="1">
        <v>5618.4110000000001</v>
      </c>
      <c r="U16" s="1">
        <v>-0.33900000000000002</v>
      </c>
      <c r="V16" s="1">
        <v>-18.11</v>
      </c>
      <c r="W16" s="1">
        <v>5618.4579999999996</v>
      </c>
      <c r="X16" s="1">
        <v>-0.29199999999999998</v>
      </c>
      <c r="Y16" s="1">
        <v>-15.59</v>
      </c>
      <c r="Z16" s="1">
        <v>3.0460000000000001E-2</v>
      </c>
    </row>
    <row r="17" spans="1:26" ht="30">
      <c r="A17" s="57"/>
      <c r="B17" s="1" t="s">
        <v>28</v>
      </c>
      <c r="C17" s="1" t="s">
        <v>1805</v>
      </c>
      <c r="D17" s="1" t="s">
        <v>1868</v>
      </c>
      <c r="E17" s="1">
        <v>5618.75</v>
      </c>
      <c r="F17" s="1">
        <v>1.46</v>
      </c>
      <c r="G17" s="1">
        <v>77.88</v>
      </c>
      <c r="H17" s="1">
        <v>20</v>
      </c>
      <c r="I17" s="1">
        <v>2.6619999999999999</v>
      </c>
      <c r="J17" s="1">
        <v>142.06</v>
      </c>
      <c r="K17" s="1">
        <v>-2.577</v>
      </c>
      <c r="L17" s="1">
        <v>-137.53</v>
      </c>
      <c r="M17" s="84">
        <v>-1.651</v>
      </c>
      <c r="N17" s="84">
        <v>0.53769999999999996</v>
      </c>
      <c r="O17" s="84">
        <v>0.84389999999999998</v>
      </c>
      <c r="P17" s="1">
        <v>50</v>
      </c>
      <c r="Q17" s="1">
        <v>5618.5839999999998</v>
      </c>
      <c r="R17" s="1">
        <v>-0.16600000000000001</v>
      </c>
      <c r="S17" s="1">
        <v>-8.8699999999999992</v>
      </c>
      <c r="T17" s="1">
        <v>5618.5050000000001</v>
      </c>
      <c r="U17" s="1">
        <v>-0.245</v>
      </c>
      <c r="V17" s="1">
        <v>-13.09</v>
      </c>
      <c r="W17" s="1">
        <v>5618.7470000000003</v>
      </c>
      <c r="X17" s="1">
        <v>-3.0000000000000001E-3</v>
      </c>
      <c r="Y17" s="1">
        <v>-0.18</v>
      </c>
      <c r="Z17" s="1">
        <v>6.2330000000000003E-2</v>
      </c>
    </row>
    <row r="18" spans="1:26" ht="30">
      <c r="A18" s="57"/>
      <c r="B18" s="1" t="s">
        <v>28</v>
      </c>
      <c r="C18" s="1" t="s">
        <v>1806</v>
      </c>
      <c r="D18" s="1" t="s">
        <v>1868</v>
      </c>
      <c r="E18" s="1">
        <v>5618.75</v>
      </c>
      <c r="F18" s="1">
        <v>1.4910000000000001</v>
      </c>
      <c r="G18" s="1">
        <v>79.540000000000006</v>
      </c>
      <c r="H18" s="1">
        <v>20</v>
      </c>
      <c r="I18" s="1">
        <v>2.984</v>
      </c>
      <c r="J18" s="1">
        <v>159.25</v>
      </c>
      <c r="K18" s="1">
        <v>-2.4500000000000002</v>
      </c>
      <c r="L18" s="1">
        <v>-130.74</v>
      </c>
      <c r="M18" s="84">
        <v>-1.421</v>
      </c>
      <c r="N18" s="84">
        <v>0.47420000000000001</v>
      </c>
      <c r="O18" s="84">
        <v>0.82050000000000001</v>
      </c>
      <c r="P18" s="1">
        <v>50</v>
      </c>
      <c r="Q18" s="1">
        <v>5618.6229999999996</v>
      </c>
      <c r="R18" s="1">
        <v>-0.127</v>
      </c>
      <c r="S18" s="1">
        <v>-6.76</v>
      </c>
      <c r="T18" s="1">
        <v>5618.5190000000002</v>
      </c>
      <c r="U18" s="1">
        <v>-0.23100000000000001</v>
      </c>
      <c r="V18" s="1">
        <v>-12.31</v>
      </c>
      <c r="W18" s="1">
        <v>5618.8670000000002</v>
      </c>
      <c r="X18" s="1">
        <v>0.11700000000000001</v>
      </c>
      <c r="Y18" s="1">
        <v>6.26</v>
      </c>
      <c r="Z18" s="1">
        <v>2.351E-2</v>
      </c>
    </row>
    <row r="19" spans="1:26" ht="30">
      <c r="A19" s="57"/>
      <c r="B19" s="1" t="s">
        <v>28</v>
      </c>
      <c r="C19" s="1" t="s">
        <v>1807</v>
      </c>
      <c r="D19" s="1" t="s">
        <v>1868</v>
      </c>
      <c r="E19" s="1">
        <v>5618.75</v>
      </c>
      <c r="F19" s="1">
        <v>1.3049999999999999</v>
      </c>
      <c r="G19" s="1">
        <v>69.64</v>
      </c>
      <c r="H19" s="1">
        <v>20</v>
      </c>
      <c r="I19" s="1">
        <v>2.5379999999999998</v>
      </c>
      <c r="J19" s="1">
        <v>135.41</v>
      </c>
      <c r="K19" s="1">
        <v>-2.4929999999999999</v>
      </c>
      <c r="L19" s="1">
        <v>-133.03</v>
      </c>
      <c r="M19" s="84">
        <v>-1.607</v>
      </c>
      <c r="N19" s="84">
        <v>0.52449999999999997</v>
      </c>
      <c r="O19" s="84">
        <v>0.81789999999999996</v>
      </c>
      <c r="P19" s="1">
        <v>50</v>
      </c>
      <c r="Q19" s="1">
        <v>5618.7039999999997</v>
      </c>
      <c r="R19" s="1">
        <v>-4.5999999999999999E-2</v>
      </c>
      <c r="S19" s="1">
        <v>-2.46</v>
      </c>
      <c r="T19" s="1">
        <v>5618.5730000000003</v>
      </c>
      <c r="U19" s="1">
        <v>-0.17699999999999999</v>
      </c>
      <c r="V19" s="1">
        <v>-9.4600000000000009</v>
      </c>
      <c r="W19" s="1">
        <v>5618.7920000000004</v>
      </c>
      <c r="X19" s="1">
        <v>4.2000000000000003E-2</v>
      </c>
      <c r="Y19" s="1">
        <v>2.27</v>
      </c>
      <c r="Z19" s="1">
        <v>1.9640000000000001E-2</v>
      </c>
    </row>
    <row r="20" spans="1:26" ht="30">
      <c r="A20" s="57"/>
      <c r="B20" s="1" t="s">
        <v>28</v>
      </c>
      <c r="C20" s="1" t="s">
        <v>1808</v>
      </c>
      <c r="D20" s="1" t="s">
        <v>1868</v>
      </c>
      <c r="E20" s="1">
        <v>5618.75</v>
      </c>
      <c r="F20" s="1">
        <v>1.341</v>
      </c>
      <c r="G20" s="1">
        <v>71.53</v>
      </c>
      <c r="H20" s="1">
        <v>20</v>
      </c>
      <c r="I20" s="1">
        <v>2.8290000000000002</v>
      </c>
      <c r="J20" s="1">
        <v>150.96</v>
      </c>
      <c r="K20" s="1">
        <v>-2.4</v>
      </c>
      <c r="L20" s="1">
        <v>-128.07</v>
      </c>
      <c r="M20" s="84">
        <v>-1.5209999999999999</v>
      </c>
      <c r="N20" s="84">
        <v>0.51600000000000001</v>
      </c>
      <c r="O20" s="84">
        <v>0.81789999999999996</v>
      </c>
      <c r="P20" s="1">
        <v>50</v>
      </c>
      <c r="Q20" s="1">
        <v>5618.7380000000003</v>
      </c>
      <c r="R20" s="1">
        <v>-1.2E-2</v>
      </c>
      <c r="S20" s="1">
        <v>-0.62</v>
      </c>
      <c r="T20" s="1">
        <v>5618.576</v>
      </c>
      <c r="U20" s="1">
        <v>-0.17399999999999999</v>
      </c>
      <c r="V20" s="1">
        <v>-9.27</v>
      </c>
      <c r="W20" s="1">
        <v>5619.009</v>
      </c>
      <c r="X20" s="1">
        <v>0.25900000000000001</v>
      </c>
      <c r="Y20" s="1">
        <v>13.81</v>
      </c>
      <c r="Z20" s="1">
        <v>6.0139999999999999E-2</v>
      </c>
    </row>
    <row r="21" spans="1:26" ht="30">
      <c r="A21" s="57"/>
      <c r="B21" s="1" t="s">
        <v>28</v>
      </c>
      <c r="C21" s="1" t="s">
        <v>1809</v>
      </c>
      <c r="D21" s="1" t="s">
        <v>1868</v>
      </c>
      <c r="E21" s="1">
        <v>5618.75</v>
      </c>
      <c r="F21" s="1">
        <v>1.274</v>
      </c>
      <c r="G21" s="1">
        <v>67.989999999999995</v>
      </c>
      <c r="H21" s="1">
        <v>20</v>
      </c>
      <c r="I21" s="1">
        <v>2.6549999999999998</v>
      </c>
      <c r="J21" s="1">
        <v>141.66</v>
      </c>
      <c r="K21" s="1">
        <v>-2.6320000000000001</v>
      </c>
      <c r="L21" s="1">
        <v>-140.41</v>
      </c>
      <c r="M21" s="84">
        <v>-1.661</v>
      </c>
      <c r="N21" s="84">
        <v>0.5333</v>
      </c>
      <c r="O21" s="84">
        <v>0.85119999999999996</v>
      </c>
      <c r="P21" s="1">
        <v>50</v>
      </c>
      <c r="Q21" s="1">
        <v>5618.8959999999997</v>
      </c>
      <c r="R21" s="1">
        <v>0.14599999999999999</v>
      </c>
      <c r="S21" s="1">
        <v>7.77</v>
      </c>
      <c r="T21" s="1">
        <v>5618.7250000000004</v>
      </c>
      <c r="U21" s="1">
        <v>-2.5000000000000001E-2</v>
      </c>
      <c r="V21" s="1">
        <v>-1.32</v>
      </c>
      <c r="W21" s="1">
        <v>5619.1319999999996</v>
      </c>
      <c r="X21" s="1">
        <v>0.38200000000000001</v>
      </c>
      <c r="Y21" s="1">
        <v>20.38</v>
      </c>
      <c r="Z21" s="1">
        <v>4.1840000000000002E-2</v>
      </c>
    </row>
    <row r="22" spans="1:26" ht="30">
      <c r="A22" s="57"/>
      <c r="B22" s="1" t="s">
        <v>28</v>
      </c>
      <c r="C22" s="1" t="s">
        <v>1810</v>
      </c>
      <c r="D22" s="1" t="s">
        <v>1868</v>
      </c>
      <c r="E22" s="1">
        <v>5618.75</v>
      </c>
      <c r="F22" s="1">
        <v>1.0980000000000001</v>
      </c>
      <c r="G22" s="1">
        <v>58.6</v>
      </c>
      <c r="H22" s="1">
        <v>20</v>
      </c>
      <c r="I22" s="1">
        <v>2.4169999999999998</v>
      </c>
      <c r="J22" s="1">
        <v>128.94</v>
      </c>
      <c r="K22" s="1">
        <v>-1.8460000000000001</v>
      </c>
      <c r="L22" s="1">
        <v>-98.49</v>
      </c>
      <c r="M22" s="84">
        <v>-1.33</v>
      </c>
      <c r="N22" s="84">
        <v>0.4889</v>
      </c>
      <c r="O22" s="84">
        <v>0.67959999999999998</v>
      </c>
      <c r="P22" s="1">
        <v>50</v>
      </c>
      <c r="Q22" s="1">
        <v>5619.35</v>
      </c>
      <c r="R22" s="1">
        <v>0.6</v>
      </c>
      <c r="S22" s="1">
        <v>31.99</v>
      </c>
      <c r="T22" s="1">
        <v>5619.1809999999996</v>
      </c>
      <c r="U22" s="1">
        <v>0.43099999999999999</v>
      </c>
      <c r="V22" s="1">
        <v>23.01</v>
      </c>
      <c r="W22" s="1">
        <v>5619.5770000000002</v>
      </c>
      <c r="X22" s="1">
        <v>0.82699999999999996</v>
      </c>
      <c r="Y22" s="1">
        <v>44.11</v>
      </c>
      <c r="Z22" s="1">
        <v>2.0310000000000002E-2</v>
      </c>
    </row>
    <row r="23" spans="1:26" ht="30">
      <c r="A23" s="57"/>
      <c r="B23" s="1" t="s">
        <v>28</v>
      </c>
      <c r="C23" s="1" t="s">
        <v>1811</v>
      </c>
      <c r="D23" s="1" t="s">
        <v>1868</v>
      </c>
      <c r="E23" s="1">
        <v>5618.75</v>
      </c>
      <c r="F23" s="1">
        <v>1.3440000000000001</v>
      </c>
      <c r="G23" s="1">
        <v>71.69</v>
      </c>
      <c r="H23" s="1">
        <v>20</v>
      </c>
      <c r="I23" s="1">
        <v>2.2389999999999999</v>
      </c>
      <c r="J23" s="1">
        <v>119.46</v>
      </c>
      <c r="K23" s="1">
        <v>-1.7949999999999999</v>
      </c>
      <c r="L23" s="1">
        <v>-95.75</v>
      </c>
      <c r="M23" s="84">
        <v>-1.2589999999999999</v>
      </c>
      <c r="N23" s="84">
        <v>0.47520000000000001</v>
      </c>
      <c r="O23" s="84">
        <v>0.67669999999999997</v>
      </c>
      <c r="P23" s="1">
        <v>50</v>
      </c>
      <c r="Q23" s="1">
        <v>5619.3059999999996</v>
      </c>
      <c r="R23" s="1">
        <v>0.55600000000000005</v>
      </c>
      <c r="S23" s="1">
        <v>29.65</v>
      </c>
      <c r="T23" s="1">
        <v>5619.2439999999997</v>
      </c>
      <c r="U23" s="1">
        <v>0.49399999999999999</v>
      </c>
      <c r="V23" s="1">
        <v>26.37</v>
      </c>
      <c r="W23" s="1">
        <v>5619.4459999999999</v>
      </c>
      <c r="X23" s="1">
        <v>0.69599999999999995</v>
      </c>
      <c r="Y23" s="1">
        <v>37.130000000000003</v>
      </c>
      <c r="Z23" s="1">
        <v>5.4350000000000002E-2</v>
      </c>
    </row>
    <row r="24" spans="1:26" ht="30">
      <c r="A24" s="57"/>
      <c r="B24" s="1" t="s">
        <v>28</v>
      </c>
      <c r="C24" s="1" t="s">
        <v>1820</v>
      </c>
      <c r="D24" s="1" t="s">
        <v>1868</v>
      </c>
      <c r="E24" s="1">
        <v>5618.75</v>
      </c>
      <c r="F24" s="1">
        <v>1.2390000000000001</v>
      </c>
      <c r="G24" s="1">
        <v>66.099999999999994</v>
      </c>
      <c r="H24" s="1">
        <v>20</v>
      </c>
      <c r="I24" s="1">
        <v>2.6859999999999999</v>
      </c>
      <c r="J24" s="1">
        <v>143.30000000000001</v>
      </c>
      <c r="K24" s="1">
        <v>-1.9750000000000001</v>
      </c>
      <c r="L24" s="1">
        <v>-105.36</v>
      </c>
      <c r="M24" s="84">
        <v>-1.17</v>
      </c>
      <c r="N24" s="84">
        <v>0.41949999999999998</v>
      </c>
      <c r="O24" s="84">
        <v>0.70550000000000002</v>
      </c>
      <c r="P24" s="1">
        <v>50</v>
      </c>
      <c r="Q24" s="1">
        <v>5619.41</v>
      </c>
      <c r="R24" s="1">
        <v>0.66</v>
      </c>
      <c r="S24" s="1">
        <v>35.19</v>
      </c>
      <c r="T24" s="1">
        <v>5619.1769999999997</v>
      </c>
      <c r="U24" s="1">
        <v>0.42699999999999999</v>
      </c>
      <c r="V24" s="1">
        <v>22.79</v>
      </c>
      <c r="W24" s="1">
        <v>5619.4089999999997</v>
      </c>
      <c r="X24" s="1">
        <v>0.65900000000000003</v>
      </c>
      <c r="Y24" s="1">
        <v>35.159999999999997</v>
      </c>
      <c r="Z24" s="1">
        <v>5.5800000000000002E-2</v>
      </c>
    </row>
    <row r="25" spans="1:26" ht="30">
      <c r="A25" s="57"/>
      <c r="B25" s="1" t="s">
        <v>28</v>
      </c>
      <c r="C25" s="1" t="s">
        <v>1812</v>
      </c>
      <c r="D25" s="1" t="s">
        <v>1868</v>
      </c>
      <c r="E25" s="1">
        <v>5618.75</v>
      </c>
      <c r="F25" s="1">
        <v>1.417</v>
      </c>
      <c r="G25" s="1">
        <v>75.58</v>
      </c>
      <c r="H25" s="1">
        <v>20</v>
      </c>
      <c r="I25" s="1">
        <v>2.6419999999999999</v>
      </c>
      <c r="J25" s="1">
        <v>140.96</v>
      </c>
      <c r="K25" s="1">
        <v>-2.0489999999999999</v>
      </c>
      <c r="L25" s="1">
        <v>-109.29</v>
      </c>
      <c r="M25" s="84">
        <v>-1.2450000000000001</v>
      </c>
      <c r="N25" s="84">
        <v>0.45140000000000002</v>
      </c>
      <c r="O25" s="84">
        <v>0.74509999999999998</v>
      </c>
      <c r="P25" s="1">
        <v>50</v>
      </c>
      <c r="Q25" s="1">
        <v>5619.4539999999997</v>
      </c>
      <c r="R25" s="1">
        <v>0.70399999999999996</v>
      </c>
      <c r="S25" s="1">
        <v>37.57</v>
      </c>
      <c r="T25" s="1">
        <v>5619.3130000000001</v>
      </c>
      <c r="U25" s="1">
        <v>0.56299999999999994</v>
      </c>
      <c r="V25" s="1">
        <v>30.03</v>
      </c>
      <c r="W25" s="1">
        <v>5619.5339999999997</v>
      </c>
      <c r="X25" s="1">
        <v>0.78400000000000003</v>
      </c>
      <c r="Y25" s="1">
        <v>41.84</v>
      </c>
      <c r="Z25" s="1">
        <v>2.8500000000000001E-2</v>
      </c>
    </row>
    <row r="26" spans="1:26" ht="30">
      <c r="A26" s="57"/>
      <c r="B26" s="1" t="s">
        <v>28</v>
      </c>
      <c r="C26" s="1" t="s">
        <v>1813</v>
      </c>
      <c r="D26" s="1" t="s">
        <v>1868</v>
      </c>
      <c r="E26" s="1">
        <v>5618.75</v>
      </c>
      <c r="F26" s="1">
        <v>1.573</v>
      </c>
      <c r="G26" s="1">
        <v>83.94</v>
      </c>
      <c r="H26" s="1">
        <v>20</v>
      </c>
      <c r="I26" s="1">
        <v>2.7970000000000002</v>
      </c>
      <c r="J26" s="1">
        <v>149.24</v>
      </c>
      <c r="K26" s="1">
        <v>-2.3740000000000001</v>
      </c>
      <c r="L26" s="1">
        <v>-126.66</v>
      </c>
      <c r="M26" s="84">
        <v>-1.4119999999999999</v>
      </c>
      <c r="N26" s="84">
        <v>0.50619999999999998</v>
      </c>
      <c r="O26" s="84">
        <v>0.84950000000000003</v>
      </c>
      <c r="P26" s="1">
        <v>50</v>
      </c>
      <c r="Q26" s="1">
        <v>5619.4210000000003</v>
      </c>
      <c r="R26" s="1">
        <v>0.67100000000000004</v>
      </c>
      <c r="S26" s="1">
        <v>35.799999999999997</v>
      </c>
      <c r="T26" s="1">
        <v>5619.3220000000001</v>
      </c>
      <c r="U26" s="1">
        <v>0.57199999999999995</v>
      </c>
      <c r="V26" s="1">
        <v>30.5</v>
      </c>
      <c r="W26" s="1">
        <v>5619.56</v>
      </c>
      <c r="X26" s="1">
        <v>0.81</v>
      </c>
      <c r="Y26" s="1">
        <v>43.2</v>
      </c>
      <c r="Z26" s="1">
        <v>3.1969999999999998E-2</v>
      </c>
    </row>
    <row r="27" spans="1:26" ht="30">
      <c r="A27" s="57"/>
      <c r="B27" s="1" t="s">
        <v>28</v>
      </c>
      <c r="C27" s="1" t="s">
        <v>1814</v>
      </c>
      <c r="D27" s="1" t="s">
        <v>1868</v>
      </c>
      <c r="E27" s="1">
        <v>5618.75</v>
      </c>
      <c r="F27" s="1">
        <v>1.427</v>
      </c>
      <c r="G27" s="1">
        <v>76.13</v>
      </c>
      <c r="H27" s="1">
        <v>20</v>
      </c>
      <c r="I27" s="1">
        <v>2.3740000000000001</v>
      </c>
      <c r="J27" s="1">
        <v>126.66</v>
      </c>
      <c r="K27" s="1">
        <v>-1.8129999999999999</v>
      </c>
      <c r="L27" s="1">
        <v>-96.71</v>
      </c>
      <c r="M27" s="84">
        <v>-1.228</v>
      </c>
      <c r="N27" s="84">
        <v>0.4526</v>
      </c>
      <c r="O27" s="84">
        <v>0.66900000000000004</v>
      </c>
      <c r="P27" s="1">
        <v>50</v>
      </c>
      <c r="Q27" s="1">
        <v>5619.4759999999997</v>
      </c>
      <c r="R27" s="1">
        <v>0.72599999999999998</v>
      </c>
      <c r="S27" s="1">
        <v>38.72</v>
      </c>
      <c r="T27" s="1">
        <v>5619.4369999999999</v>
      </c>
      <c r="U27" s="1">
        <v>0.68700000000000006</v>
      </c>
      <c r="V27" s="1">
        <v>36.65</v>
      </c>
      <c r="W27" s="1">
        <v>5619.5010000000002</v>
      </c>
      <c r="X27" s="1">
        <v>0.751</v>
      </c>
      <c r="Y27" s="1">
        <v>40.090000000000003</v>
      </c>
      <c r="Z27" s="1">
        <v>2.162E-2</v>
      </c>
    </row>
    <row r="28" spans="1:26" ht="30">
      <c r="A28" s="57"/>
      <c r="B28" s="1" t="s">
        <v>28</v>
      </c>
      <c r="C28" s="1" t="s">
        <v>1815</v>
      </c>
      <c r="D28" s="1" t="s">
        <v>1868</v>
      </c>
      <c r="E28" s="1">
        <v>5618.75</v>
      </c>
      <c r="F28" s="1">
        <v>1.7350000000000001</v>
      </c>
      <c r="G28" s="1">
        <v>92.58</v>
      </c>
      <c r="H28" s="1">
        <v>20</v>
      </c>
      <c r="I28" s="1">
        <v>2.7149999999999999</v>
      </c>
      <c r="J28" s="1">
        <v>144.82</v>
      </c>
      <c r="K28" s="1">
        <v>-2.9409999999999998</v>
      </c>
      <c r="L28" s="1">
        <v>-156.91999999999999</v>
      </c>
      <c r="M28" s="84">
        <v>-1.607</v>
      </c>
      <c r="N28" s="84">
        <v>0.58299999999999996</v>
      </c>
      <c r="O28" s="84">
        <v>1.0669999999999999</v>
      </c>
      <c r="P28" s="1">
        <v>50</v>
      </c>
      <c r="Q28" s="1">
        <v>5619.4309999999996</v>
      </c>
      <c r="R28" s="1">
        <v>0.68100000000000005</v>
      </c>
      <c r="S28" s="1">
        <v>36.31</v>
      </c>
      <c r="T28" s="1">
        <v>5619.42</v>
      </c>
      <c r="U28" s="1">
        <v>0.67</v>
      </c>
      <c r="V28" s="1">
        <v>35.75</v>
      </c>
      <c r="W28" s="1">
        <v>5619.49</v>
      </c>
      <c r="X28" s="1">
        <v>0.74</v>
      </c>
      <c r="Y28" s="1">
        <v>39.49</v>
      </c>
      <c r="Z28" s="1">
        <v>5.3659999999999999E-2</v>
      </c>
    </row>
    <row r="29" spans="1:26" ht="30">
      <c r="A29" s="57"/>
      <c r="B29" s="1" t="s">
        <v>28</v>
      </c>
      <c r="C29" s="1" t="s">
        <v>1816</v>
      </c>
      <c r="D29" s="1" t="s">
        <v>1868</v>
      </c>
      <c r="E29" s="1">
        <v>5618.75</v>
      </c>
      <c r="F29" s="1">
        <v>1.6160000000000001</v>
      </c>
      <c r="G29" s="1">
        <v>86.24</v>
      </c>
      <c r="H29" s="1">
        <v>20</v>
      </c>
      <c r="I29" s="1">
        <v>2.5139999999999998</v>
      </c>
      <c r="J29" s="1">
        <v>134.12</v>
      </c>
      <c r="K29" s="1">
        <v>-2.7149999999999999</v>
      </c>
      <c r="L29" s="1">
        <v>-144.87</v>
      </c>
      <c r="M29" s="84">
        <v>-1.694</v>
      </c>
      <c r="N29" s="84">
        <v>0.59530000000000005</v>
      </c>
      <c r="O29" s="84">
        <v>0.95440000000000003</v>
      </c>
      <c r="P29" s="1">
        <v>50</v>
      </c>
      <c r="Q29" s="1">
        <v>5619.34</v>
      </c>
      <c r="R29" s="1">
        <v>0.59</v>
      </c>
      <c r="S29" s="1">
        <v>31.46</v>
      </c>
      <c r="T29" s="1">
        <v>5619.39</v>
      </c>
      <c r="U29" s="1">
        <v>0.64</v>
      </c>
      <c r="V29" s="1">
        <v>34.17</v>
      </c>
      <c r="W29" s="1">
        <v>5619.6329999999998</v>
      </c>
      <c r="X29" s="1">
        <v>0.88300000000000001</v>
      </c>
      <c r="Y29" s="1">
        <v>47.09</v>
      </c>
      <c r="Z29" s="1">
        <v>8.8020000000000001E-2</v>
      </c>
    </row>
    <row r="30" spans="1:26" ht="30">
      <c r="A30" s="57"/>
      <c r="B30" s="1" t="s">
        <v>28</v>
      </c>
      <c r="C30" s="1" t="s">
        <v>1817</v>
      </c>
      <c r="D30" s="1" t="s">
        <v>1868</v>
      </c>
      <c r="E30" s="1">
        <v>5618.75</v>
      </c>
      <c r="F30" s="1">
        <v>1.7050000000000001</v>
      </c>
      <c r="G30" s="1">
        <v>90.95</v>
      </c>
      <c r="H30" s="1">
        <v>20</v>
      </c>
      <c r="I30" s="1">
        <v>2.8919999999999999</v>
      </c>
      <c r="J30" s="1">
        <v>154.28</v>
      </c>
      <c r="K30" s="1">
        <v>-2.2309999999999999</v>
      </c>
      <c r="L30" s="1">
        <v>-119.02</v>
      </c>
      <c r="M30" s="84">
        <v>-1.3560000000000001</v>
      </c>
      <c r="N30" s="84">
        <v>0.50560000000000005</v>
      </c>
      <c r="O30" s="84">
        <v>0.83109999999999995</v>
      </c>
      <c r="P30" s="1">
        <v>50</v>
      </c>
      <c r="Q30" s="1">
        <v>5619.4780000000001</v>
      </c>
      <c r="R30" s="1">
        <v>0.72799999999999998</v>
      </c>
      <c r="S30" s="1">
        <v>38.83</v>
      </c>
      <c r="T30" s="1">
        <v>5619.4189999999999</v>
      </c>
      <c r="U30" s="1">
        <v>0.66900000000000004</v>
      </c>
      <c r="V30" s="1">
        <v>35.68</v>
      </c>
      <c r="W30" s="1">
        <v>5619.44</v>
      </c>
      <c r="X30" s="1">
        <v>0.69</v>
      </c>
      <c r="Y30" s="1">
        <v>36.799999999999997</v>
      </c>
      <c r="Z30" s="1">
        <v>7.8920000000000004E-2</v>
      </c>
    </row>
    <row r="31" spans="1:26" ht="30">
      <c r="A31" s="57"/>
      <c r="B31" s="1" t="s">
        <v>28</v>
      </c>
      <c r="C31" s="1" t="s">
        <v>1818</v>
      </c>
      <c r="D31" s="1" t="s">
        <v>1868</v>
      </c>
      <c r="E31" s="1">
        <v>5618.75</v>
      </c>
      <c r="F31" s="1">
        <v>1.6539999999999999</v>
      </c>
      <c r="G31" s="1">
        <v>88.23</v>
      </c>
      <c r="H31" s="1">
        <v>20</v>
      </c>
      <c r="I31" s="1">
        <v>2.9020000000000001</v>
      </c>
      <c r="J31" s="1">
        <v>154.82</v>
      </c>
      <c r="K31" s="1">
        <v>-2.21</v>
      </c>
      <c r="L31" s="1">
        <v>-117.92</v>
      </c>
      <c r="M31" s="84">
        <v>-1.361</v>
      </c>
      <c r="N31" s="84">
        <v>0.50660000000000005</v>
      </c>
      <c r="O31" s="84">
        <v>0.8196</v>
      </c>
      <c r="P31" s="1">
        <v>50</v>
      </c>
      <c r="Q31" s="1">
        <v>5619.4430000000002</v>
      </c>
      <c r="R31" s="1">
        <v>0.69299999999999995</v>
      </c>
      <c r="S31" s="1">
        <v>36.950000000000003</v>
      </c>
      <c r="T31" s="1">
        <v>5619.3819999999996</v>
      </c>
      <c r="U31" s="1">
        <v>0.63200000000000001</v>
      </c>
      <c r="V31" s="1">
        <v>33.74</v>
      </c>
      <c r="W31" s="1">
        <v>5619.2889999999998</v>
      </c>
      <c r="X31" s="1">
        <v>0.53900000000000003</v>
      </c>
      <c r="Y31" s="1">
        <v>28.74</v>
      </c>
      <c r="Z31" s="1">
        <v>8.3000000000000004E-2</v>
      </c>
    </row>
    <row r="32" spans="1:26" ht="30">
      <c r="A32" s="57"/>
      <c r="B32" s="1" t="s">
        <v>1821</v>
      </c>
      <c r="C32" s="1" t="s">
        <v>1822</v>
      </c>
      <c r="D32" s="1" t="s">
        <v>1868</v>
      </c>
      <c r="E32" s="1">
        <v>5618.75</v>
      </c>
      <c r="F32" s="1">
        <v>1.605</v>
      </c>
      <c r="G32" s="1">
        <v>85.62</v>
      </c>
      <c r="H32" s="1">
        <v>20</v>
      </c>
      <c r="I32" s="1">
        <v>2.597</v>
      </c>
      <c r="J32" s="1">
        <v>138.54</v>
      </c>
      <c r="K32" s="1">
        <v>-3.3180000000000001</v>
      </c>
      <c r="L32" s="1">
        <v>-177.03</v>
      </c>
      <c r="M32" s="84">
        <v>-2.0670000000000002</v>
      </c>
      <c r="N32" s="84">
        <v>0.72109999999999996</v>
      </c>
      <c r="O32" s="84">
        <v>1.1599999999999999</v>
      </c>
      <c r="P32" s="1">
        <v>50</v>
      </c>
      <c r="Q32" s="1">
        <v>5619.3530000000001</v>
      </c>
      <c r="R32" s="1">
        <v>0.60299999999999998</v>
      </c>
      <c r="S32" s="1">
        <v>32.18</v>
      </c>
      <c r="T32" s="1">
        <v>5619.3050000000003</v>
      </c>
      <c r="U32" s="1">
        <v>0.55500000000000005</v>
      </c>
      <c r="V32" s="1">
        <v>29.62</v>
      </c>
      <c r="W32" s="1">
        <v>5619.0659999999998</v>
      </c>
      <c r="X32" s="1">
        <v>0.316</v>
      </c>
      <c r="Y32" s="1">
        <v>16.88</v>
      </c>
      <c r="Z32" s="1">
        <v>5.0369999999999998E-2</v>
      </c>
    </row>
    <row r="33" spans="1:26" ht="30">
      <c r="A33" s="57"/>
      <c r="B33" s="1" t="s">
        <v>1821</v>
      </c>
      <c r="C33" s="1" t="s">
        <v>1823</v>
      </c>
      <c r="D33" s="1" t="s">
        <v>1868</v>
      </c>
      <c r="E33" s="1">
        <v>5618.75</v>
      </c>
      <c r="F33" s="1">
        <v>1.395</v>
      </c>
      <c r="G33" s="1">
        <v>74.430000000000007</v>
      </c>
      <c r="H33" s="1">
        <v>20</v>
      </c>
      <c r="I33" s="1">
        <v>2.6789999999999998</v>
      </c>
      <c r="J33" s="1">
        <v>142.93</v>
      </c>
      <c r="K33" s="1">
        <v>-3.6560000000000001</v>
      </c>
      <c r="L33" s="1">
        <v>-195.04</v>
      </c>
      <c r="M33" s="84">
        <v>-2.274</v>
      </c>
      <c r="N33" s="84">
        <v>0.81920000000000004</v>
      </c>
      <c r="O33" s="84">
        <v>1.319</v>
      </c>
      <c r="P33" s="1">
        <v>50</v>
      </c>
      <c r="Q33" s="1">
        <v>5619.259</v>
      </c>
      <c r="R33" s="1">
        <v>0.50900000000000001</v>
      </c>
      <c r="S33" s="1">
        <v>27.14</v>
      </c>
      <c r="T33" s="1">
        <v>5619.2749999999996</v>
      </c>
      <c r="U33" s="1">
        <v>0.52500000000000002</v>
      </c>
      <c r="V33" s="1">
        <v>27.99</v>
      </c>
      <c r="W33" s="1">
        <v>5619.1530000000002</v>
      </c>
      <c r="X33" s="1">
        <v>0.40300000000000002</v>
      </c>
      <c r="Y33" s="1">
        <v>21.49</v>
      </c>
      <c r="Z33" s="1">
        <v>5.1040000000000002E-2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99F64-44E4-4A11-B92F-D3CDB7C488EF}">
  <sheetPr codeName="Feuil28"/>
  <dimension ref="A1:Z34"/>
  <sheetViews>
    <sheetView topLeftCell="A17" workbookViewId="0">
      <selection activeCell="C19" activeCellId="1" sqref="S19:S34 C19:C34"/>
    </sheetView>
  </sheetViews>
  <sheetFormatPr baseColWidth="10" defaultRowHeight="15"/>
  <sheetData>
    <row r="1" spans="1:26" ht="45">
      <c r="A1" s="83"/>
      <c r="B1" s="83" t="s">
        <v>1764</v>
      </c>
      <c r="C1" s="83" t="s">
        <v>1747</v>
      </c>
      <c r="D1" s="83" t="s">
        <v>1765</v>
      </c>
      <c r="E1" s="83" t="s">
        <v>1766</v>
      </c>
      <c r="F1" s="83" t="s">
        <v>1767</v>
      </c>
      <c r="G1" s="83" t="s">
        <v>1768</v>
      </c>
      <c r="H1" s="83" t="s">
        <v>1769</v>
      </c>
      <c r="I1" s="83" t="s">
        <v>1770</v>
      </c>
      <c r="J1" s="83" t="s">
        <v>1771</v>
      </c>
      <c r="K1" s="83" t="s">
        <v>1772</v>
      </c>
      <c r="L1" s="83" t="s">
        <v>1773</v>
      </c>
      <c r="M1" s="83" t="s">
        <v>1774</v>
      </c>
      <c r="N1" s="83" t="s">
        <v>1775</v>
      </c>
      <c r="O1" s="83" t="s">
        <v>1776</v>
      </c>
      <c r="P1" s="83" t="s">
        <v>1777</v>
      </c>
      <c r="Q1" s="83" t="s">
        <v>1778</v>
      </c>
      <c r="R1" s="83" t="s">
        <v>1779</v>
      </c>
      <c r="S1" s="83" t="s">
        <v>1780</v>
      </c>
      <c r="T1" s="83" t="s">
        <v>1781</v>
      </c>
      <c r="U1" s="83" t="s">
        <v>1782</v>
      </c>
      <c r="V1" s="83" t="s">
        <v>1783</v>
      </c>
      <c r="W1" s="83" t="s">
        <v>1784</v>
      </c>
      <c r="X1" s="83" t="s">
        <v>1785</v>
      </c>
      <c r="Y1" s="83" t="s">
        <v>1786</v>
      </c>
      <c r="Z1" s="83" t="s">
        <v>1787</v>
      </c>
    </row>
    <row r="2" spans="1:26" ht="30">
      <c r="A2" s="57"/>
      <c r="B2" s="1" t="s">
        <v>1788</v>
      </c>
      <c r="C2" s="1" t="s">
        <v>1789</v>
      </c>
      <c r="D2" s="1" t="s">
        <v>1880</v>
      </c>
      <c r="E2" s="1">
        <v>5460.69</v>
      </c>
      <c r="F2" s="1">
        <v>0.72599999999999998</v>
      </c>
      <c r="G2" s="1">
        <v>39.869999999999997</v>
      </c>
      <c r="H2" s="1">
        <v>20</v>
      </c>
      <c r="I2" s="1">
        <v>1.774</v>
      </c>
      <c r="J2" s="1">
        <v>97.4</v>
      </c>
      <c r="K2" s="1">
        <v>-2.194</v>
      </c>
      <c r="L2" s="1">
        <v>-120.43</v>
      </c>
      <c r="M2" s="84">
        <v>-1.8480000000000001</v>
      </c>
      <c r="N2" s="84">
        <v>0.29620000000000002</v>
      </c>
      <c r="O2" s="84">
        <v>0.35420000000000001</v>
      </c>
      <c r="P2" s="1">
        <v>50</v>
      </c>
      <c r="Q2" s="1">
        <v>5460.6360000000004</v>
      </c>
      <c r="R2" s="1">
        <v>-5.3999999999999999E-2</v>
      </c>
      <c r="S2" s="1">
        <v>-2.99</v>
      </c>
      <c r="T2" s="1">
        <v>5460.7759999999998</v>
      </c>
      <c r="U2" s="1">
        <v>8.5999999999999993E-2</v>
      </c>
      <c r="V2" s="1">
        <v>4.71</v>
      </c>
      <c r="W2" s="1">
        <v>5460.6350000000002</v>
      </c>
      <c r="X2" s="1">
        <v>-5.5E-2</v>
      </c>
      <c r="Y2" s="1">
        <v>-3</v>
      </c>
      <c r="Z2" s="1">
        <v>5.4309999999999997E-2</v>
      </c>
    </row>
    <row r="3" spans="1:26" ht="30">
      <c r="A3" s="57"/>
      <c r="B3" s="1" t="s">
        <v>1788</v>
      </c>
      <c r="C3" s="1" t="s">
        <v>1790</v>
      </c>
      <c r="D3" s="1" t="s">
        <v>1880</v>
      </c>
      <c r="E3" s="1">
        <v>5460.69</v>
      </c>
      <c r="F3" s="1">
        <v>0.68400000000000005</v>
      </c>
      <c r="G3" s="1">
        <v>37.57</v>
      </c>
      <c r="H3" s="1">
        <v>20</v>
      </c>
      <c r="I3" s="1">
        <v>1.6719999999999999</v>
      </c>
      <c r="J3" s="1">
        <v>91.8</v>
      </c>
      <c r="K3" s="1">
        <v>-2.327</v>
      </c>
      <c r="L3" s="1">
        <v>-127.74</v>
      </c>
      <c r="M3" s="84">
        <v>-2.1440000000000001</v>
      </c>
      <c r="N3" s="84">
        <v>0.35589999999999999</v>
      </c>
      <c r="O3" s="84">
        <v>0.38850000000000001</v>
      </c>
      <c r="P3" s="1">
        <v>50</v>
      </c>
      <c r="Q3" s="1">
        <v>5460.5460000000003</v>
      </c>
      <c r="R3" s="1">
        <v>-0.14399999999999999</v>
      </c>
      <c r="S3" s="1">
        <v>-7.91</v>
      </c>
      <c r="T3" s="1">
        <v>5460.6120000000001</v>
      </c>
      <c r="U3" s="1">
        <v>-7.8E-2</v>
      </c>
      <c r="V3" s="1">
        <v>-4.26</v>
      </c>
      <c r="W3" s="1">
        <v>5460.5259999999998</v>
      </c>
      <c r="X3" s="1">
        <v>-0.16400000000000001</v>
      </c>
      <c r="Y3" s="1">
        <v>-9.02</v>
      </c>
      <c r="Z3" s="1">
        <v>3.8600000000000002E-2</v>
      </c>
    </row>
    <row r="4" spans="1:26" ht="30">
      <c r="A4" s="57"/>
      <c r="B4" s="1" t="s">
        <v>1788</v>
      </c>
      <c r="C4" s="1" t="s">
        <v>1791</v>
      </c>
      <c r="D4" s="1" t="s">
        <v>1880</v>
      </c>
      <c r="E4" s="1">
        <v>5460.69</v>
      </c>
      <c r="F4" s="1">
        <v>0.628</v>
      </c>
      <c r="G4" s="1">
        <v>34.46</v>
      </c>
      <c r="H4" s="1">
        <v>20</v>
      </c>
      <c r="I4" s="1">
        <v>1.6279999999999999</v>
      </c>
      <c r="J4" s="1">
        <v>89.39</v>
      </c>
      <c r="K4" s="1">
        <v>-2.069</v>
      </c>
      <c r="L4" s="1">
        <v>-113.57</v>
      </c>
      <c r="M4" s="84">
        <v>-2.044</v>
      </c>
      <c r="N4" s="84">
        <v>0.33679999999999999</v>
      </c>
      <c r="O4" s="84">
        <v>0.3427</v>
      </c>
      <c r="P4" s="1">
        <v>50</v>
      </c>
      <c r="Q4" s="1">
        <v>5460.491</v>
      </c>
      <c r="R4" s="1">
        <v>-0.19900000000000001</v>
      </c>
      <c r="S4" s="1">
        <v>-10.92</v>
      </c>
      <c r="T4" s="1">
        <v>5460.6130000000003</v>
      </c>
      <c r="U4" s="1">
        <v>-7.6999999999999999E-2</v>
      </c>
      <c r="V4" s="1">
        <v>-4.25</v>
      </c>
      <c r="W4" s="1">
        <v>5460.5020000000004</v>
      </c>
      <c r="X4" s="1">
        <v>-0.188</v>
      </c>
      <c r="Y4" s="1">
        <v>-10.34</v>
      </c>
      <c r="Z4" s="1">
        <v>2.3099999999999999E-2</v>
      </c>
    </row>
    <row r="5" spans="1:26" ht="30">
      <c r="A5" s="57"/>
      <c r="B5" s="1" t="s">
        <v>1788</v>
      </c>
      <c r="C5" s="1" t="s">
        <v>1792</v>
      </c>
      <c r="D5" s="1" t="s">
        <v>1880</v>
      </c>
      <c r="E5" s="1">
        <v>5460.69</v>
      </c>
      <c r="F5" s="1">
        <v>0.66700000000000004</v>
      </c>
      <c r="G5" s="1">
        <v>36.619999999999997</v>
      </c>
      <c r="H5" s="1">
        <v>20</v>
      </c>
      <c r="I5" s="1">
        <v>1.4630000000000001</v>
      </c>
      <c r="J5" s="1">
        <v>80.3</v>
      </c>
      <c r="K5" s="1">
        <v>-4.4829999999999997</v>
      </c>
      <c r="L5" s="1">
        <v>-246.15</v>
      </c>
      <c r="M5" s="84">
        <v>-4.38</v>
      </c>
      <c r="N5" s="84">
        <v>0.75719999999999998</v>
      </c>
      <c r="O5" s="84">
        <v>0.77910000000000001</v>
      </c>
      <c r="P5" s="1">
        <v>50</v>
      </c>
      <c r="Q5" s="1">
        <v>5460.4920000000002</v>
      </c>
      <c r="R5" s="1">
        <v>-0.19800000000000001</v>
      </c>
      <c r="S5" s="1">
        <v>-10.89</v>
      </c>
      <c r="T5" s="1">
        <v>5460.5529999999999</v>
      </c>
      <c r="U5" s="1">
        <v>-0.13700000000000001</v>
      </c>
      <c r="V5" s="1">
        <v>-7.5</v>
      </c>
      <c r="W5" s="1">
        <v>5460.5119999999997</v>
      </c>
      <c r="X5" s="1">
        <v>-0.17799999999999999</v>
      </c>
      <c r="Y5" s="1">
        <v>-9.77</v>
      </c>
      <c r="Z5" s="1">
        <v>6.8000000000000005E-2</v>
      </c>
    </row>
    <row r="6" spans="1:26" ht="30">
      <c r="A6" s="57"/>
      <c r="B6" s="1" t="s">
        <v>1788</v>
      </c>
      <c r="C6" s="1" t="s">
        <v>1793</v>
      </c>
      <c r="D6" s="1" t="s">
        <v>1880</v>
      </c>
      <c r="E6" s="1">
        <v>5460.69</v>
      </c>
      <c r="F6" s="1">
        <v>0.65800000000000003</v>
      </c>
      <c r="G6" s="1">
        <v>36.1</v>
      </c>
      <c r="H6" s="1">
        <v>20</v>
      </c>
      <c r="I6" s="1">
        <v>1.36</v>
      </c>
      <c r="J6" s="1">
        <v>74.680000000000007</v>
      </c>
      <c r="K6" s="1">
        <v>-3.2639999999999998</v>
      </c>
      <c r="L6" s="1">
        <v>-179.23</v>
      </c>
      <c r="M6" s="84">
        <v>-3.2269999999999999</v>
      </c>
      <c r="N6" s="84">
        <v>0.54579999999999995</v>
      </c>
      <c r="O6" s="84">
        <v>0.55610000000000004</v>
      </c>
      <c r="P6" s="1">
        <v>50</v>
      </c>
      <c r="Q6" s="1">
        <v>5460.509</v>
      </c>
      <c r="R6" s="1">
        <v>-0.18099999999999999</v>
      </c>
      <c r="S6" s="1">
        <v>-9.9600000000000009</v>
      </c>
      <c r="T6" s="1">
        <v>5460.5950000000003</v>
      </c>
      <c r="U6" s="1">
        <v>-9.5000000000000001E-2</v>
      </c>
      <c r="V6" s="1">
        <v>-5.23</v>
      </c>
      <c r="W6" s="1">
        <v>5460.5140000000001</v>
      </c>
      <c r="X6" s="1">
        <v>-0.17599999999999999</v>
      </c>
      <c r="Y6" s="1">
        <v>-9.64</v>
      </c>
      <c r="Z6" s="1">
        <v>4.5929999999999999E-2</v>
      </c>
    </row>
    <row r="7" spans="1:26" ht="30">
      <c r="A7" s="57"/>
      <c r="B7" s="1" t="s">
        <v>1788</v>
      </c>
      <c r="C7" s="1" t="s">
        <v>1794</v>
      </c>
      <c r="D7" s="1" t="s">
        <v>1880</v>
      </c>
      <c r="E7" s="1">
        <v>5460.69</v>
      </c>
      <c r="F7" s="1">
        <v>0.59699999999999998</v>
      </c>
      <c r="G7" s="1">
        <v>32.78</v>
      </c>
      <c r="H7" s="1">
        <v>20</v>
      </c>
      <c r="I7" s="1">
        <v>1.391</v>
      </c>
      <c r="J7" s="1">
        <v>76.37</v>
      </c>
      <c r="K7" s="1">
        <v>-4.9390000000000001</v>
      </c>
      <c r="L7" s="1">
        <v>-271.18</v>
      </c>
      <c r="M7" s="84">
        <v>-5.3949999999999996</v>
      </c>
      <c r="N7" s="84">
        <v>0.98609999999999998</v>
      </c>
      <c r="O7" s="84">
        <v>0.90649999999999997</v>
      </c>
      <c r="P7" s="1">
        <v>50</v>
      </c>
      <c r="Q7" s="1">
        <v>5460.4930000000004</v>
      </c>
      <c r="R7" s="1">
        <v>-0.19700000000000001</v>
      </c>
      <c r="S7" s="1">
        <v>-10.83</v>
      </c>
      <c r="T7" s="1">
        <v>5460.5519999999997</v>
      </c>
      <c r="U7" s="1">
        <v>-0.13800000000000001</v>
      </c>
      <c r="V7" s="1">
        <v>-7.58</v>
      </c>
      <c r="W7" s="1">
        <v>5460.49</v>
      </c>
      <c r="X7" s="1">
        <v>-0.2</v>
      </c>
      <c r="Y7" s="1">
        <v>-10.98</v>
      </c>
      <c r="Z7" s="1">
        <v>5.5019999999999999E-2</v>
      </c>
    </row>
    <row r="8" spans="1:26" ht="30">
      <c r="A8" s="57"/>
      <c r="B8" s="1" t="s">
        <v>1788</v>
      </c>
      <c r="C8" s="1" t="s">
        <v>1795</v>
      </c>
      <c r="D8" s="1" t="s">
        <v>1880</v>
      </c>
      <c r="E8" s="1">
        <v>5460.69</v>
      </c>
      <c r="F8" s="1">
        <v>0.61699999999999999</v>
      </c>
      <c r="G8" s="1">
        <v>33.89</v>
      </c>
      <c r="H8" s="1">
        <v>20</v>
      </c>
      <c r="I8" s="1">
        <v>0.82899999999999996</v>
      </c>
      <c r="J8" s="1">
        <v>45.5</v>
      </c>
      <c r="K8" s="1">
        <v>-6.141</v>
      </c>
      <c r="L8" s="1">
        <v>-337.17</v>
      </c>
      <c r="M8" s="84">
        <v>-8.0609999999999999</v>
      </c>
      <c r="N8" s="84">
        <v>1.5529999999999999</v>
      </c>
      <c r="O8" s="84">
        <v>1.1850000000000001</v>
      </c>
      <c r="P8" s="1">
        <v>50</v>
      </c>
      <c r="Q8" s="1">
        <v>5460.5129999999999</v>
      </c>
      <c r="R8" s="1">
        <v>-0.17699999999999999</v>
      </c>
      <c r="S8" s="1">
        <v>-9.7200000000000006</v>
      </c>
      <c r="T8" s="1">
        <v>5460.527</v>
      </c>
      <c r="U8" s="1">
        <v>-0.16300000000000001</v>
      </c>
      <c r="V8" s="1">
        <v>-8.9700000000000006</v>
      </c>
      <c r="W8" s="1">
        <v>5460.5569999999998</v>
      </c>
      <c r="X8" s="1">
        <v>-0.13300000000000001</v>
      </c>
      <c r="Y8" s="1">
        <v>-7.31</v>
      </c>
      <c r="Z8" s="1">
        <v>4.8379999999999999E-2</v>
      </c>
    </row>
    <row r="9" spans="1:26" ht="30">
      <c r="A9" s="57"/>
      <c r="B9" s="1" t="s">
        <v>1788</v>
      </c>
      <c r="C9" s="1" t="s">
        <v>1796</v>
      </c>
      <c r="D9" s="1" t="s">
        <v>1880</v>
      </c>
      <c r="E9" s="1">
        <v>5460.69</v>
      </c>
      <c r="F9" s="1">
        <v>0.56399999999999995</v>
      </c>
      <c r="G9" s="1">
        <v>30.98</v>
      </c>
      <c r="H9" s="1">
        <v>20</v>
      </c>
      <c r="I9" s="1">
        <v>1.385</v>
      </c>
      <c r="J9" s="1">
        <v>76.05</v>
      </c>
      <c r="K9" s="1">
        <v>-5.4749999999999996</v>
      </c>
      <c r="L9" s="1">
        <v>-300.57</v>
      </c>
      <c r="M9" s="84">
        <v>-6.0410000000000004</v>
      </c>
      <c r="N9" s="84">
        <v>1.0629999999999999</v>
      </c>
      <c r="O9" s="84">
        <v>0.96730000000000005</v>
      </c>
      <c r="P9" s="1">
        <v>50</v>
      </c>
      <c r="Q9" s="1">
        <v>5460.5649999999996</v>
      </c>
      <c r="R9" s="1">
        <v>-0.125</v>
      </c>
      <c r="S9" s="1">
        <v>-6.87</v>
      </c>
      <c r="T9" s="1">
        <v>5460.6049999999996</v>
      </c>
      <c r="U9" s="1">
        <v>-8.5000000000000006E-2</v>
      </c>
      <c r="V9" s="1">
        <v>-4.68</v>
      </c>
      <c r="W9" s="1">
        <v>5460.5529999999999</v>
      </c>
      <c r="X9" s="1">
        <v>-0.13700000000000001</v>
      </c>
      <c r="Y9" s="1">
        <v>-7.51</v>
      </c>
      <c r="Z9" s="1">
        <v>3.3550000000000003E-2</v>
      </c>
    </row>
    <row r="10" spans="1:26" ht="30">
      <c r="A10" s="57"/>
      <c r="B10" s="1" t="s">
        <v>1788</v>
      </c>
      <c r="C10" s="1" t="s">
        <v>1797</v>
      </c>
      <c r="D10" s="1" t="s">
        <v>1880</v>
      </c>
      <c r="E10" s="1">
        <v>5460.69</v>
      </c>
      <c r="F10" s="1">
        <v>0.96699999999999997</v>
      </c>
      <c r="G10" s="1">
        <v>53.11</v>
      </c>
      <c r="H10" s="1">
        <v>20</v>
      </c>
      <c r="I10" s="1">
        <v>2.0710000000000002</v>
      </c>
      <c r="J10" s="1">
        <v>113.7</v>
      </c>
      <c r="K10" s="1">
        <v>-3.9079999999999999</v>
      </c>
      <c r="L10" s="1">
        <v>-214.57</v>
      </c>
      <c r="M10" s="84">
        <v>-2.9620000000000002</v>
      </c>
      <c r="N10" s="84">
        <v>0.49809999999999999</v>
      </c>
      <c r="O10" s="84">
        <v>0.66090000000000004</v>
      </c>
      <c r="P10" s="1">
        <v>50</v>
      </c>
      <c r="Q10" s="1">
        <v>5460.8019999999997</v>
      </c>
      <c r="R10" s="1">
        <v>0.112</v>
      </c>
      <c r="S10" s="1">
        <v>6.14</v>
      </c>
      <c r="T10" s="1">
        <v>5460.8090000000002</v>
      </c>
      <c r="U10" s="1">
        <v>0.11899999999999999</v>
      </c>
      <c r="V10" s="1">
        <v>6.52</v>
      </c>
      <c r="W10" s="1">
        <v>5460.7</v>
      </c>
      <c r="X10" s="1">
        <v>0.01</v>
      </c>
      <c r="Y10" s="1">
        <v>0.54</v>
      </c>
      <c r="Z10" s="1">
        <v>4.7449999999999999E-2</v>
      </c>
    </row>
    <row r="11" spans="1:26" ht="30">
      <c r="A11" s="57"/>
      <c r="B11" s="1" t="s">
        <v>28</v>
      </c>
      <c r="C11" s="1" t="s">
        <v>1798</v>
      </c>
      <c r="D11" s="1" t="s">
        <v>1880</v>
      </c>
      <c r="E11" s="1">
        <v>5460.69</v>
      </c>
      <c r="F11" s="1">
        <v>0.97199999999999998</v>
      </c>
      <c r="G11" s="1">
        <v>53.34</v>
      </c>
      <c r="H11" s="1">
        <v>20</v>
      </c>
      <c r="I11" s="1">
        <v>3.0649999999999999</v>
      </c>
      <c r="J11" s="1">
        <v>168.27</v>
      </c>
      <c r="K11" s="1">
        <v>-1.843</v>
      </c>
      <c r="L11" s="1">
        <v>-101.17</v>
      </c>
      <c r="M11" s="84">
        <v>-1.2989999999999999</v>
      </c>
      <c r="N11" s="84">
        <v>0.21590000000000001</v>
      </c>
      <c r="O11" s="84">
        <v>0.30530000000000002</v>
      </c>
      <c r="P11" s="1">
        <v>50</v>
      </c>
      <c r="Q11" s="1">
        <v>5461.0839999999998</v>
      </c>
      <c r="R11" s="1">
        <v>0.39400000000000002</v>
      </c>
      <c r="S11" s="1">
        <v>21.63</v>
      </c>
      <c r="T11" s="1">
        <v>5460.9979999999996</v>
      </c>
      <c r="U11" s="1">
        <v>0.308</v>
      </c>
      <c r="V11" s="1">
        <v>16.89</v>
      </c>
      <c r="W11" s="1">
        <v>5461.13</v>
      </c>
      <c r="X11" s="1">
        <v>0.44</v>
      </c>
      <c r="Y11" s="1">
        <v>24.16</v>
      </c>
      <c r="Z11" s="1">
        <v>4.6109999999999998E-2</v>
      </c>
    </row>
    <row r="12" spans="1:26" ht="30">
      <c r="A12" s="57"/>
      <c r="B12" s="1" t="s">
        <v>28</v>
      </c>
      <c r="C12" s="1" t="s">
        <v>1799</v>
      </c>
      <c r="D12" s="1" t="s">
        <v>1880</v>
      </c>
      <c r="E12" s="1">
        <v>5460.69</v>
      </c>
      <c r="F12" s="1">
        <v>0.873</v>
      </c>
      <c r="G12" s="1">
        <v>47.93</v>
      </c>
      <c r="H12" s="1">
        <v>20</v>
      </c>
      <c r="I12" s="1">
        <v>2.3410000000000002</v>
      </c>
      <c r="J12" s="1">
        <v>128.54</v>
      </c>
      <c r="K12" s="1">
        <v>-1.702</v>
      </c>
      <c r="L12" s="1">
        <v>-93.46</v>
      </c>
      <c r="M12" s="84">
        <v>-1.3460000000000001</v>
      </c>
      <c r="N12" s="84">
        <v>0.22539999999999999</v>
      </c>
      <c r="O12" s="84">
        <v>0.2843</v>
      </c>
      <c r="P12" s="1">
        <v>50</v>
      </c>
      <c r="Q12" s="1">
        <v>5461.0420000000004</v>
      </c>
      <c r="R12" s="1">
        <v>0.35199999999999998</v>
      </c>
      <c r="S12" s="1">
        <v>19.329999999999998</v>
      </c>
      <c r="T12" s="1">
        <v>5460.9840000000004</v>
      </c>
      <c r="U12" s="1">
        <v>0.29399999999999998</v>
      </c>
      <c r="V12" s="1">
        <v>16.149999999999999</v>
      </c>
      <c r="W12" s="1">
        <v>5461.1149999999998</v>
      </c>
      <c r="X12" s="1">
        <v>0.42499999999999999</v>
      </c>
      <c r="Y12" s="1">
        <v>23.36</v>
      </c>
      <c r="Z12" s="1">
        <v>3.8559999999999997E-2</v>
      </c>
    </row>
    <row r="13" spans="1:26" ht="30">
      <c r="A13" s="57"/>
      <c r="B13" s="1" t="s">
        <v>28</v>
      </c>
      <c r="C13" s="1" t="s">
        <v>1800</v>
      </c>
      <c r="D13" s="1" t="s">
        <v>1880</v>
      </c>
      <c r="E13" s="1">
        <v>5460.69</v>
      </c>
      <c r="F13" s="1">
        <v>0.95799999999999996</v>
      </c>
      <c r="G13" s="1">
        <v>52.59</v>
      </c>
      <c r="H13" s="1">
        <v>20</v>
      </c>
      <c r="I13" s="1">
        <v>2.0760000000000001</v>
      </c>
      <c r="J13" s="1">
        <v>113.95</v>
      </c>
      <c r="K13" s="1">
        <v>-2.7749999999999999</v>
      </c>
      <c r="L13" s="1">
        <v>-152.32</v>
      </c>
      <c r="M13" s="84">
        <v>-2.077</v>
      </c>
      <c r="N13" s="84">
        <v>0.33639999999999998</v>
      </c>
      <c r="O13" s="84">
        <v>0.45129999999999998</v>
      </c>
      <c r="P13" s="1">
        <v>50</v>
      </c>
      <c r="Q13" s="1">
        <v>5461.0150000000003</v>
      </c>
      <c r="R13" s="1">
        <v>0.32500000000000001</v>
      </c>
      <c r="S13" s="1">
        <v>17.850000000000001</v>
      </c>
      <c r="T13" s="1">
        <v>5461.0259999999998</v>
      </c>
      <c r="U13" s="1">
        <v>0.33600000000000002</v>
      </c>
      <c r="V13" s="1">
        <v>18.440000000000001</v>
      </c>
      <c r="W13" s="1">
        <v>5460.9489999999996</v>
      </c>
      <c r="X13" s="1">
        <v>0.25900000000000001</v>
      </c>
      <c r="Y13" s="1">
        <v>14.23</v>
      </c>
      <c r="Z13" s="1">
        <v>6.3979999999999995E-2</v>
      </c>
    </row>
    <row r="14" spans="1:26" ht="30">
      <c r="A14" s="57"/>
      <c r="B14" s="1" t="s">
        <v>28</v>
      </c>
      <c r="C14" s="1" t="s">
        <v>1801</v>
      </c>
      <c r="D14" s="1" t="s">
        <v>1880</v>
      </c>
      <c r="E14" s="1">
        <v>5460.69</v>
      </c>
      <c r="F14" s="1">
        <v>1.0920000000000001</v>
      </c>
      <c r="G14" s="1">
        <v>59.96</v>
      </c>
      <c r="H14" s="1">
        <v>20</v>
      </c>
      <c r="I14" s="1">
        <v>2.4209999999999998</v>
      </c>
      <c r="J14" s="1">
        <v>132.9</v>
      </c>
      <c r="K14" s="1">
        <v>-2.6030000000000002</v>
      </c>
      <c r="L14" s="1">
        <v>-142.93</v>
      </c>
      <c r="M14" s="84">
        <v>-1.9730000000000001</v>
      </c>
      <c r="N14" s="84">
        <v>0.35289999999999999</v>
      </c>
      <c r="O14" s="84">
        <v>0.46560000000000001</v>
      </c>
      <c r="P14" s="1">
        <v>50</v>
      </c>
      <c r="Q14" s="1">
        <v>5460.92</v>
      </c>
      <c r="R14" s="1">
        <v>0.23</v>
      </c>
      <c r="S14" s="1">
        <v>12.6</v>
      </c>
      <c r="T14" s="1">
        <v>5460.8909999999996</v>
      </c>
      <c r="U14" s="1">
        <v>0.20100000000000001</v>
      </c>
      <c r="V14" s="1">
        <v>11.03</v>
      </c>
      <c r="W14" s="1">
        <v>5460.866</v>
      </c>
      <c r="X14" s="1">
        <v>0.17599999999999999</v>
      </c>
      <c r="Y14" s="1">
        <v>9.66</v>
      </c>
      <c r="Z14" s="1">
        <v>6.3189999999999996E-2</v>
      </c>
    </row>
    <row r="15" spans="1:26" ht="30">
      <c r="A15" s="57"/>
      <c r="B15" s="1" t="s">
        <v>1788</v>
      </c>
      <c r="C15" s="1" t="s">
        <v>1802</v>
      </c>
      <c r="D15" s="1" t="s">
        <v>1880</v>
      </c>
      <c r="E15" s="1">
        <v>5460.69</v>
      </c>
      <c r="F15" s="1">
        <v>1.06</v>
      </c>
      <c r="G15" s="1">
        <v>58.18</v>
      </c>
      <c r="H15" s="1">
        <v>20</v>
      </c>
      <c r="I15" s="1">
        <v>2.2570000000000001</v>
      </c>
      <c r="J15" s="1">
        <v>123.92</v>
      </c>
      <c r="K15" s="1">
        <v>-1.163</v>
      </c>
      <c r="L15" s="1">
        <v>-63.86</v>
      </c>
      <c r="M15" s="84">
        <v>-0.94710000000000005</v>
      </c>
      <c r="N15" s="84">
        <v>0.1575</v>
      </c>
      <c r="O15" s="84">
        <v>0.19439999999999999</v>
      </c>
      <c r="P15" s="1">
        <v>50</v>
      </c>
      <c r="Q15" s="1">
        <v>5460.808</v>
      </c>
      <c r="R15" s="1">
        <v>0.11799999999999999</v>
      </c>
      <c r="S15" s="1">
        <v>6.5</v>
      </c>
      <c r="T15" s="1">
        <v>5460.8280000000004</v>
      </c>
      <c r="U15" s="1">
        <v>0.13800000000000001</v>
      </c>
      <c r="V15" s="1">
        <v>7.56</v>
      </c>
      <c r="W15" s="1">
        <v>5460.78</v>
      </c>
      <c r="X15" s="1">
        <v>0.09</v>
      </c>
      <c r="Y15" s="1">
        <v>4.96</v>
      </c>
      <c r="Z15" s="1">
        <v>3.5049999999999998E-2</v>
      </c>
    </row>
    <row r="16" spans="1:26" ht="30">
      <c r="A16" s="57"/>
      <c r="B16" s="1" t="s">
        <v>28</v>
      </c>
      <c r="C16" s="1" t="s">
        <v>1803</v>
      </c>
      <c r="D16" s="1" t="s">
        <v>1880</v>
      </c>
      <c r="E16" s="1">
        <v>5460.69</v>
      </c>
      <c r="F16" s="1">
        <v>0.97099999999999997</v>
      </c>
      <c r="G16" s="1">
        <v>53.32</v>
      </c>
      <c r="H16" s="1">
        <v>20</v>
      </c>
      <c r="I16" s="1">
        <v>2.7010000000000001</v>
      </c>
      <c r="J16" s="1">
        <v>148.27000000000001</v>
      </c>
      <c r="K16" s="1">
        <v>-2.0640000000000001</v>
      </c>
      <c r="L16" s="1">
        <v>-113.33</v>
      </c>
      <c r="M16" s="84">
        <v>-1.4390000000000001</v>
      </c>
      <c r="N16" s="84">
        <v>0.23530000000000001</v>
      </c>
      <c r="O16" s="84">
        <v>0.33829999999999999</v>
      </c>
      <c r="P16" s="1">
        <v>50</v>
      </c>
      <c r="Q16" s="1">
        <v>5460.7860000000001</v>
      </c>
      <c r="R16" s="1">
        <v>9.6000000000000002E-2</v>
      </c>
      <c r="S16" s="1">
        <v>5.27</v>
      </c>
      <c r="T16" s="1">
        <v>5460.7020000000002</v>
      </c>
      <c r="U16" s="1">
        <v>1.2E-2</v>
      </c>
      <c r="V16" s="1">
        <v>0.65</v>
      </c>
      <c r="W16" s="1">
        <v>5460.63</v>
      </c>
      <c r="X16" s="1">
        <v>-0.06</v>
      </c>
      <c r="Y16" s="1">
        <v>-3.27</v>
      </c>
      <c r="Z16" s="1">
        <v>7.1940000000000004E-2</v>
      </c>
    </row>
    <row r="17" spans="1:26" ht="30">
      <c r="A17" s="57"/>
      <c r="B17" s="1" t="s">
        <v>28</v>
      </c>
      <c r="C17" s="1" t="s">
        <v>1804</v>
      </c>
      <c r="D17" s="1" t="s">
        <v>1880</v>
      </c>
      <c r="E17" s="1">
        <v>5460.69</v>
      </c>
      <c r="F17" s="1">
        <v>1.0940000000000001</v>
      </c>
      <c r="G17" s="1">
        <v>60.07</v>
      </c>
      <c r="H17" s="1">
        <v>20</v>
      </c>
      <c r="I17" s="1">
        <v>2.3530000000000002</v>
      </c>
      <c r="J17" s="1">
        <v>129.21</v>
      </c>
      <c r="K17" s="1">
        <v>-1.25</v>
      </c>
      <c r="L17" s="1">
        <v>-68.63</v>
      </c>
      <c r="M17" s="84">
        <v>-0.94279999999999997</v>
      </c>
      <c r="N17" s="84">
        <v>0.1552</v>
      </c>
      <c r="O17" s="84">
        <v>0.20549999999999999</v>
      </c>
      <c r="P17" s="1">
        <v>50</v>
      </c>
      <c r="Q17" s="1">
        <v>5460.6570000000002</v>
      </c>
      <c r="R17" s="1">
        <v>-3.3000000000000002E-2</v>
      </c>
      <c r="S17" s="1">
        <v>-1.81</v>
      </c>
      <c r="T17" s="1">
        <v>5460.6540000000005</v>
      </c>
      <c r="U17" s="1">
        <v>-3.5999999999999997E-2</v>
      </c>
      <c r="V17" s="1">
        <v>-1.97</v>
      </c>
      <c r="W17" s="1">
        <v>5460.7250000000004</v>
      </c>
      <c r="X17" s="1">
        <v>3.5000000000000003E-2</v>
      </c>
      <c r="Y17" s="1">
        <v>1.91</v>
      </c>
      <c r="Z17" s="1">
        <v>4.9279999999999997E-2</v>
      </c>
    </row>
    <row r="18" spans="1:26" ht="30">
      <c r="A18" s="57"/>
      <c r="B18" s="1" t="s">
        <v>28</v>
      </c>
      <c r="C18" s="1" t="s">
        <v>1805</v>
      </c>
      <c r="D18" s="1" t="s">
        <v>1880</v>
      </c>
      <c r="E18" s="1">
        <v>5460.69</v>
      </c>
      <c r="F18" s="1">
        <v>0.96199999999999997</v>
      </c>
      <c r="G18" s="1">
        <v>52.81</v>
      </c>
      <c r="H18" s="1">
        <v>20</v>
      </c>
      <c r="I18" s="1">
        <v>1.786</v>
      </c>
      <c r="J18" s="1">
        <v>98.07</v>
      </c>
      <c r="K18" s="1">
        <v>-1.3580000000000001</v>
      </c>
      <c r="L18" s="1">
        <v>-74.53</v>
      </c>
      <c r="M18" s="84">
        <v>-1.157</v>
      </c>
      <c r="N18" s="84">
        <v>0.4335</v>
      </c>
      <c r="O18" s="84">
        <v>0.51090000000000002</v>
      </c>
      <c r="P18" s="1">
        <v>50</v>
      </c>
      <c r="Q18" s="1">
        <v>5460.6030000000001</v>
      </c>
      <c r="R18" s="1">
        <v>-8.6999999999999994E-2</v>
      </c>
      <c r="S18" s="1">
        <v>-4.76</v>
      </c>
      <c r="T18" s="1">
        <v>5460.616</v>
      </c>
      <c r="U18" s="1">
        <v>-7.3999999999999996E-2</v>
      </c>
      <c r="V18" s="1">
        <v>-4.07</v>
      </c>
      <c r="W18" s="1">
        <v>5460.5339999999997</v>
      </c>
      <c r="X18" s="1">
        <v>-0.156</v>
      </c>
      <c r="Y18" s="1">
        <v>-8.57</v>
      </c>
      <c r="Z18" s="1">
        <v>5.6509999999999998E-2</v>
      </c>
    </row>
    <row r="19" spans="1:26" ht="30">
      <c r="A19" s="57"/>
      <c r="B19" s="1" t="s">
        <v>28</v>
      </c>
      <c r="C19" s="1" t="s">
        <v>1806</v>
      </c>
      <c r="D19" s="1" t="s">
        <v>1880</v>
      </c>
      <c r="E19" s="1">
        <v>5460.69</v>
      </c>
      <c r="F19" s="1">
        <v>1.091</v>
      </c>
      <c r="G19" s="1">
        <v>59.88</v>
      </c>
      <c r="H19" s="1">
        <v>20</v>
      </c>
      <c r="I19" s="1">
        <v>2.0779999999999998</v>
      </c>
      <c r="J19" s="1">
        <v>114.1</v>
      </c>
      <c r="K19" s="1">
        <v>-1.4930000000000001</v>
      </c>
      <c r="L19" s="1">
        <v>-81.96</v>
      </c>
      <c r="M19" s="84">
        <v>-1.0780000000000001</v>
      </c>
      <c r="N19" s="84">
        <v>0.29630000000000001</v>
      </c>
      <c r="O19" s="84">
        <v>0.4113</v>
      </c>
      <c r="P19" s="1">
        <v>50</v>
      </c>
      <c r="Q19" s="1">
        <v>5460.6139999999996</v>
      </c>
      <c r="R19" s="1">
        <v>-7.5999999999999998E-2</v>
      </c>
      <c r="S19" s="1">
        <v>-4.16</v>
      </c>
      <c r="T19" s="1">
        <v>5460.6030000000001</v>
      </c>
      <c r="U19" s="1">
        <v>-8.6999999999999994E-2</v>
      </c>
      <c r="V19" s="1">
        <v>-4.78</v>
      </c>
      <c r="W19" s="1">
        <v>5460.4279999999999</v>
      </c>
      <c r="X19" s="1">
        <v>-0.26200000000000001</v>
      </c>
      <c r="Y19" s="1">
        <v>-14.37</v>
      </c>
      <c r="Z19" s="1">
        <v>4.7629999999999999E-2</v>
      </c>
    </row>
    <row r="20" spans="1:26" ht="30">
      <c r="A20" s="57"/>
      <c r="B20" s="1" t="s">
        <v>28</v>
      </c>
      <c r="C20" s="1" t="s">
        <v>1807</v>
      </c>
      <c r="D20" s="1" t="s">
        <v>1880</v>
      </c>
      <c r="E20" s="1">
        <v>5460.69</v>
      </c>
      <c r="F20" s="1">
        <v>1.1140000000000001</v>
      </c>
      <c r="G20" s="1">
        <v>61.19</v>
      </c>
      <c r="H20" s="1">
        <v>20</v>
      </c>
      <c r="I20" s="1">
        <v>2.7970000000000002</v>
      </c>
      <c r="J20" s="1">
        <v>153.54</v>
      </c>
      <c r="K20" s="1">
        <v>-1.107</v>
      </c>
      <c r="L20" s="1">
        <v>-60.78</v>
      </c>
      <c r="M20" s="84">
        <v>-0.78449999999999998</v>
      </c>
      <c r="N20" s="84">
        <v>0.28889999999999999</v>
      </c>
      <c r="O20" s="84">
        <v>0.40799999999999997</v>
      </c>
      <c r="P20" s="1">
        <v>50</v>
      </c>
      <c r="Q20" s="1">
        <v>5460.6729999999998</v>
      </c>
      <c r="R20" s="1">
        <v>-1.7000000000000001E-2</v>
      </c>
      <c r="S20" s="1">
        <v>-0.95</v>
      </c>
      <c r="T20" s="1">
        <v>5460.5739999999996</v>
      </c>
      <c r="U20" s="1">
        <v>-0.11600000000000001</v>
      </c>
      <c r="V20" s="1">
        <v>-6.38</v>
      </c>
      <c r="W20" s="1">
        <v>5460.5529999999999</v>
      </c>
      <c r="X20" s="1">
        <v>-0.13700000000000001</v>
      </c>
      <c r="Y20" s="1">
        <v>-7.5</v>
      </c>
      <c r="Z20" s="1">
        <v>4.6580000000000003E-2</v>
      </c>
    </row>
    <row r="21" spans="1:26" ht="30">
      <c r="A21" s="57"/>
      <c r="B21" s="1" t="s">
        <v>28</v>
      </c>
      <c r="C21" s="1" t="s">
        <v>1808</v>
      </c>
      <c r="D21" s="1" t="s">
        <v>1880</v>
      </c>
      <c r="E21" s="1">
        <v>5460.69</v>
      </c>
      <c r="F21" s="1">
        <v>1.258</v>
      </c>
      <c r="G21" s="1">
        <v>69.08</v>
      </c>
      <c r="H21" s="1">
        <v>20</v>
      </c>
      <c r="I21" s="1">
        <v>2.0390000000000001</v>
      </c>
      <c r="J21" s="1">
        <v>111.93</v>
      </c>
      <c r="K21" s="1">
        <v>-1.546</v>
      </c>
      <c r="L21" s="1">
        <v>-84.9</v>
      </c>
      <c r="M21" s="84">
        <v>-1.2030000000000001</v>
      </c>
      <c r="N21" s="84">
        <v>0.63419999999999999</v>
      </c>
      <c r="O21" s="84">
        <v>0.81899999999999995</v>
      </c>
      <c r="P21" s="1">
        <v>50</v>
      </c>
      <c r="Q21" s="1">
        <v>5460.6419999999998</v>
      </c>
      <c r="R21" s="1">
        <v>-4.8000000000000001E-2</v>
      </c>
      <c r="S21" s="1">
        <v>-2.65</v>
      </c>
      <c r="T21" s="1">
        <v>5460.5309999999999</v>
      </c>
      <c r="U21" s="1">
        <v>-0.159</v>
      </c>
      <c r="V21" s="1">
        <v>-8.7100000000000009</v>
      </c>
      <c r="W21" s="1">
        <v>5460.4409999999998</v>
      </c>
      <c r="X21" s="1">
        <v>-0.249</v>
      </c>
      <c r="Y21" s="1">
        <v>-13.65</v>
      </c>
      <c r="Z21" s="1">
        <v>5.8560000000000001E-2</v>
      </c>
    </row>
    <row r="22" spans="1:26" ht="30">
      <c r="A22" s="57"/>
      <c r="B22" s="1" t="s">
        <v>28</v>
      </c>
      <c r="C22" s="1" t="s">
        <v>1809</v>
      </c>
      <c r="D22" s="1" t="s">
        <v>1880</v>
      </c>
      <c r="E22" s="1">
        <v>5460.69</v>
      </c>
      <c r="F22" s="1">
        <v>0.81100000000000005</v>
      </c>
      <c r="G22" s="1">
        <v>44.5</v>
      </c>
      <c r="H22" s="1">
        <v>20</v>
      </c>
      <c r="I22" s="1">
        <v>1.9339999999999999</v>
      </c>
      <c r="J22" s="1">
        <v>106.18</v>
      </c>
      <c r="K22" s="1">
        <v>-2.9870000000000001</v>
      </c>
      <c r="L22" s="1">
        <v>-164.01</v>
      </c>
      <c r="M22" s="84">
        <v>-2.5449999999999999</v>
      </c>
      <c r="N22" s="84">
        <v>0.57550000000000001</v>
      </c>
      <c r="O22" s="84">
        <v>0.67830000000000001</v>
      </c>
      <c r="P22" s="1">
        <v>50</v>
      </c>
      <c r="Q22" s="1">
        <v>5460.4520000000002</v>
      </c>
      <c r="R22" s="1">
        <v>-0.23799999999999999</v>
      </c>
      <c r="S22" s="1">
        <v>-13.08</v>
      </c>
      <c r="T22" s="1">
        <v>5460.5140000000001</v>
      </c>
      <c r="U22" s="1">
        <v>-0.17599999999999999</v>
      </c>
      <c r="V22" s="1">
        <v>-9.66</v>
      </c>
      <c r="W22" s="1">
        <v>5460.4539999999997</v>
      </c>
      <c r="X22" s="1">
        <v>-0.23599999999999999</v>
      </c>
      <c r="Y22" s="1">
        <v>-12.97</v>
      </c>
      <c r="Z22" s="1">
        <v>7.6670000000000002E-2</v>
      </c>
    </row>
    <row r="23" spans="1:26" ht="30">
      <c r="A23" s="57"/>
      <c r="B23" s="1" t="s">
        <v>28</v>
      </c>
      <c r="C23" s="1" t="s">
        <v>1810</v>
      </c>
      <c r="D23" s="1" t="s">
        <v>1880</v>
      </c>
      <c r="E23" s="1">
        <v>5460.69</v>
      </c>
      <c r="F23" s="1">
        <v>0.79100000000000004</v>
      </c>
      <c r="G23" s="1">
        <v>43.4</v>
      </c>
      <c r="H23" s="1">
        <v>20</v>
      </c>
      <c r="I23" s="1">
        <v>1.5169999999999999</v>
      </c>
      <c r="J23" s="1">
        <v>83.27</v>
      </c>
      <c r="K23" s="1">
        <v>-2.2080000000000002</v>
      </c>
      <c r="L23" s="1">
        <v>-121.22</v>
      </c>
      <c r="M23" s="84">
        <v>-2.198</v>
      </c>
      <c r="N23" s="84">
        <v>3.1680000000000002E-13</v>
      </c>
      <c r="O23" s="84">
        <v>3.2140000000000002E-13</v>
      </c>
      <c r="P23" s="1">
        <v>50</v>
      </c>
      <c r="Q23" s="1">
        <v>5461.0959999999995</v>
      </c>
      <c r="R23" s="1">
        <v>0.40600000000000003</v>
      </c>
      <c r="S23" s="1">
        <v>22.28</v>
      </c>
      <c r="T23" s="1">
        <v>5461.1360000000004</v>
      </c>
      <c r="U23" s="1">
        <v>0.44600000000000001</v>
      </c>
      <c r="V23" s="1">
        <v>24.47</v>
      </c>
      <c r="W23" s="1">
        <v>5460.97</v>
      </c>
      <c r="X23" s="1">
        <v>0.28000000000000003</v>
      </c>
      <c r="Y23" s="1">
        <v>15.39</v>
      </c>
      <c r="Z23" s="1">
        <v>4.7620000000000003E-2</v>
      </c>
    </row>
    <row r="24" spans="1:26" ht="30">
      <c r="A24" s="57"/>
      <c r="B24" s="1" t="s">
        <v>28</v>
      </c>
      <c r="C24" s="1" t="s">
        <v>1811</v>
      </c>
      <c r="D24" s="1" t="s">
        <v>1880</v>
      </c>
      <c r="E24" s="1">
        <v>5460.69</v>
      </c>
      <c r="F24" s="1">
        <v>0.85299999999999998</v>
      </c>
      <c r="G24" s="1">
        <v>46.85</v>
      </c>
      <c r="H24" s="1">
        <v>20</v>
      </c>
      <c r="I24" s="1">
        <v>2.0699999999999998</v>
      </c>
      <c r="J24" s="1">
        <v>113.65</v>
      </c>
      <c r="K24" s="1">
        <v>-1.927</v>
      </c>
      <c r="L24" s="1">
        <v>-105.81</v>
      </c>
      <c r="M24" s="84">
        <v>-1.605</v>
      </c>
      <c r="N24" s="84">
        <v>0.50090000000000001</v>
      </c>
      <c r="O24" s="84">
        <v>0.6028</v>
      </c>
      <c r="P24" s="1">
        <v>50</v>
      </c>
      <c r="Q24" s="1">
        <v>5461.1419999999998</v>
      </c>
      <c r="R24" s="1">
        <v>0.45200000000000001</v>
      </c>
      <c r="S24" s="1">
        <v>24.79</v>
      </c>
      <c r="T24" s="1">
        <v>5461.1480000000001</v>
      </c>
      <c r="U24" s="1">
        <v>0.45800000000000002</v>
      </c>
      <c r="V24" s="1">
        <v>25.15</v>
      </c>
      <c r="W24" s="1">
        <v>5461.1170000000002</v>
      </c>
      <c r="X24" s="1">
        <v>0.42699999999999999</v>
      </c>
      <c r="Y24" s="1">
        <v>23.43</v>
      </c>
      <c r="Z24" s="1">
        <v>4.4240000000000002E-2</v>
      </c>
    </row>
    <row r="25" spans="1:26" ht="30">
      <c r="A25" s="57"/>
      <c r="B25" s="1" t="s">
        <v>28</v>
      </c>
      <c r="C25" s="1" t="s">
        <v>1820</v>
      </c>
      <c r="D25" s="1" t="s">
        <v>1880</v>
      </c>
      <c r="E25" s="1">
        <v>5460.69</v>
      </c>
      <c r="F25" s="1">
        <v>1.103</v>
      </c>
      <c r="G25" s="1">
        <v>60.57</v>
      </c>
      <c r="H25" s="1">
        <v>20</v>
      </c>
      <c r="I25" s="1">
        <v>2.2730000000000001</v>
      </c>
      <c r="J25" s="1">
        <v>124.75</v>
      </c>
      <c r="K25" s="1">
        <v>-1.631</v>
      </c>
      <c r="L25" s="1">
        <v>-89.53</v>
      </c>
      <c r="M25" s="84">
        <v>-1.3120000000000001</v>
      </c>
      <c r="N25" s="84">
        <v>0.40799999999999997</v>
      </c>
      <c r="O25" s="84">
        <v>0.50860000000000005</v>
      </c>
      <c r="P25" s="1">
        <v>50</v>
      </c>
      <c r="Q25" s="1">
        <v>5461.22</v>
      </c>
      <c r="R25" s="1">
        <v>0.53</v>
      </c>
      <c r="S25" s="1">
        <v>29.1</v>
      </c>
      <c r="T25" s="1">
        <v>5461.19</v>
      </c>
      <c r="U25" s="1">
        <v>0.5</v>
      </c>
      <c r="V25" s="1">
        <v>27.47</v>
      </c>
      <c r="W25" s="1">
        <v>5461.14</v>
      </c>
      <c r="X25" s="1">
        <v>0.45</v>
      </c>
      <c r="Y25" s="1">
        <v>24.68</v>
      </c>
      <c r="Z25" s="1">
        <v>6.3899999999999998E-2</v>
      </c>
    </row>
    <row r="26" spans="1:26" ht="30">
      <c r="A26" s="57"/>
      <c r="B26" s="1" t="s">
        <v>28</v>
      </c>
      <c r="C26" s="1" t="s">
        <v>1812</v>
      </c>
      <c r="D26" s="1" t="s">
        <v>1880</v>
      </c>
      <c r="E26" s="1">
        <v>5460.69</v>
      </c>
      <c r="F26" s="1">
        <v>1.1339999999999999</v>
      </c>
      <c r="G26" s="1">
        <v>62.25</v>
      </c>
      <c r="H26" s="1">
        <v>20</v>
      </c>
      <c r="I26" s="1">
        <v>1.8160000000000001</v>
      </c>
      <c r="J26" s="1">
        <v>99.68</v>
      </c>
      <c r="K26" s="1">
        <v>-0.80100000000000005</v>
      </c>
      <c r="L26" s="1">
        <v>-43.95</v>
      </c>
      <c r="M26" s="84">
        <v>-0.66539999999999999</v>
      </c>
      <c r="N26" s="84">
        <v>0.51270000000000004</v>
      </c>
      <c r="O26" s="84">
        <v>0.61860000000000004</v>
      </c>
      <c r="P26" s="1">
        <v>50</v>
      </c>
      <c r="Q26" s="1">
        <v>5461.2449999999999</v>
      </c>
      <c r="R26" s="1">
        <v>0.55500000000000005</v>
      </c>
      <c r="S26" s="1">
        <v>30.46</v>
      </c>
      <c r="T26" s="1">
        <v>5461.2290000000003</v>
      </c>
      <c r="U26" s="1">
        <v>0.53900000000000003</v>
      </c>
      <c r="V26" s="1">
        <v>29.61</v>
      </c>
      <c r="W26" s="1">
        <v>5461.1180000000004</v>
      </c>
      <c r="X26" s="1">
        <v>0.42799999999999999</v>
      </c>
      <c r="Y26" s="1">
        <v>23.52</v>
      </c>
      <c r="Z26" s="1">
        <v>6.3950000000000007E-2</v>
      </c>
    </row>
    <row r="27" spans="1:26" ht="30">
      <c r="A27" s="57"/>
      <c r="B27" s="1" t="s">
        <v>28</v>
      </c>
      <c r="C27" s="1" t="s">
        <v>1814</v>
      </c>
      <c r="D27" s="1" t="s">
        <v>1880</v>
      </c>
      <c r="E27" s="1">
        <v>5460.69</v>
      </c>
      <c r="F27" s="1">
        <v>1.2529999999999999</v>
      </c>
      <c r="G27" s="1">
        <v>68.8</v>
      </c>
      <c r="H27" s="1">
        <v>20</v>
      </c>
      <c r="I27" s="1">
        <v>2.214</v>
      </c>
      <c r="J27" s="1">
        <v>121.52</v>
      </c>
      <c r="K27" s="1">
        <v>-0.97899999999999998</v>
      </c>
      <c r="L27" s="1">
        <v>-53.73</v>
      </c>
      <c r="M27" s="84">
        <v>-0.77600000000000002</v>
      </c>
      <c r="N27" s="84">
        <v>0.29389999999999999</v>
      </c>
      <c r="O27" s="84">
        <v>0.37080000000000002</v>
      </c>
      <c r="P27" s="1">
        <v>50</v>
      </c>
      <c r="Q27" s="1">
        <v>5461.0810000000001</v>
      </c>
      <c r="R27" s="1">
        <v>0.39100000000000001</v>
      </c>
      <c r="S27" s="1">
        <v>21.47</v>
      </c>
      <c r="T27" s="1">
        <v>5460.98</v>
      </c>
      <c r="U27" s="1">
        <v>0.28999999999999998</v>
      </c>
      <c r="V27" s="1">
        <v>15.91</v>
      </c>
      <c r="W27" s="1">
        <v>5460.6949999999997</v>
      </c>
      <c r="X27" s="1">
        <v>5.0000000000000001E-3</v>
      </c>
      <c r="Y27" s="1">
        <v>0.28999999999999998</v>
      </c>
      <c r="Z27" s="1">
        <v>6.7650000000000002E-2</v>
      </c>
    </row>
    <row r="28" spans="1:26" ht="30">
      <c r="A28" s="57"/>
      <c r="B28" s="1" t="s">
        <v>28</v>
      </c>
      <c r="C28" s="1" t="s">
        <v>1815</v>
      </c>
      <c r="D28" s="1" t="s">
        <v>1880</v>
      </c>
      <c r="E28" s="1">
        <v>5460.69</v>
      </c>
      <c r="F28" s="1">
        <v>1.25</v>
      </c>
      <c r="G28" s="1">
        <v>68.61</v>
      </c>
      <c r="H28" s="1">
        <v>20</v>
      </c>
      <c r="I28" s="1">
        <v>2.2149999999999999</v>
      </c>
      <c r="J28" s="1">
        <v>121.59</v>
      </c>
      <c r="K28" s="1">
        <v>-1.478</v>
      </c>
      <c r="L28" s="1">
        <v>-81.14</v>
      </c>
      <c r="M28" s="84">
        <v>-1.0640000000000001</v>
      </c>
      <c r="N28" s="84">
        <v>0.47889999999999999</v>
      </c>
      <c r="O28" s="84">
        <v>0.66920000000000002</v>
      </c>
      <c r="P28" s="1">
        <v>50</v>
      </c>
      <c r="Q28" s="1">
        <v>5460.7650000000003</v>
      </c>
      <c r="R28" s="1">
        <v>7.4999999999999997E-2</v>
      </c>
      <c r="S28" s="1">
        <v>4.12</v>
      </c>
      <c r="T28" s="1">
        <v>5460.76</v>
      </c>
      <c r="U28" s="1">
        <v>7.0000000000000007E-2</v>
      </c>
      <c r="V28" s="1">
        <v>3.87</v>
      </c>
      <c r="W28" s="1">
        <v>5460.5439999999999</v>
      </c>
      <c r="X28" s="1">
        <v>-0.14599999999999999</v>
      </c>
      <c r="Y28" s="1">
        <v>-8.01</v>
      </c>
      <c r="Z28" s="1">
        <v>7.9869999999999997E-2</v>
      </c>
    </row>
    <row r="29" spans="1:26" ht="30">
      <c r="A29" s="57"/>
      <c r="B29" s="1" t="s">
        <v>28</v>
      </c>
      <c r="C29" s="1" t="s">
        <v>1816</v>
      </c>
      <c r="D29" s="1" t="s">
        <v>1880</v>
      </c>
      <c r="E29" s="1">
        <v>5460.69</v>
      </c>
      <c r="F29" s="1"/>
      <c r="G29" s="1"/>
      <c r="H29" s="1">
        <v>20</v>
      </c>
      <c r="I29" s="1"/>
      <c r="J29" s="1"/>
      <c r="K29" s="1"/>
      <c r="L29" s="1"/>
      <c r="M29" s="1"/>
      <c r="N29" s="1"/>
      <c r="O29" s="1"/>
      <c r="P29" s="1">
        <v>50</v>
      </c>
      <c r="Q29" s="1"/>
      <c r="R29" s="1"/>
      <c r="S29" s="1"/>
      <c r="T29" s="1"/>
      <c r="U29" s="1"/>
      <c r="V29" s="1"/>
      <c r="W29" s="1"/>
      <c r="X29" s="1"/>
      <c r="Y29" s="1"/>
      <c r="Z29" s="1">
        <v>7.6590000000000005E-2</v>
      </c>
    </row>
    <row r="30" spans="1:26" ht="30">
      <c r="A30" s="57"/>
      <c r="B30" s="1" t="s">
        <v>28</v>
      </c>
      <c r="C30" s="1" t="s">
        <v>1816</v>
      </c>
      <c r="D30" s="1" t="s">
        <v>1880</v>
      </c>
      <c r="E30" s="1">
        <v>5460.69</v>
      </c>
      <c r="F30" s="1">
        <v>0.75900000000000001</v>
      </c>
      <c r="G30" s="1">
        <v>41.66</v>
      </c>
      <c r="H30" s="1">
        <v>20</v>
      </c>
      <c r="I30" s="1">
        <v>1.4490000000000001</v>
      </c>
      <c r="J30" s="1">
        <v>79.55</v>
      </c>
      <c r="K30" s="1">
        <v>-1.24</v>
      </c>
      <c r="L30" s="1">
        <v>-68.08</v>
      </c>
      <c r="M30" s="84">
        <v>-1.5289999999999999</v>
      </c>
      <c r="N30" s="84">
        <v>0.77239999999999998</v>
      </c>
      <c r="O30" s="84">
        <v>0.63329999999999997</v>
      </c>
      <c r="P30" s="1">
        <v>50</v>
      </c>
      <c r="Q30" s="1">
        <v>5460.6379999999999</v>
      </c>
      <c r="R30" s="1">
        <v>-5.1999999999999998E-2</v>
      </c>
      <c r="S30" s="1">
        <v>-2.85</v>
      </c>
      <c r="T30" s="1">
        <v>5460.6130000000003</v>
      </c>
      <c r="U30" s="1">
        <v>-7.6999999999999999E-2</v>
      </c>
      <c r="V30" s="1">
        <v>-4.21</v>
      </c>
      <c r="W30" s="1">
        <v>5460.4740000000002</v>
      </c>
      <c r="X30" s="1">
        <v>-0.216</v>
      </c>
      <c r="Y30" s="1">
        <v>-11.86</v>
      </c>
      <c r="Z30" s="1">
        <v>7.6590000000000005E-2</v>
      </c>
    </row>
    <row r="31" spans="1:26" ht="30">
      <c r="A31" s="57"/>
      <c r="B31" s="1" t="s">
        <v>28</v>
      </c>
      <c r="C31" s="1" t="s">
        <v>1817</v>
      </c>
      <c r="D31" s="1" t="s">
        <v>1880</v>
      </c>
      <c r="E31" s="1">
        <v>5460.69</v>
      </c>
      <c r="F31" s="1">
        <v>0.79200000000000004</v>
      </c>
      <c r="G31" s="1">
        <v>43.48</v>
      </c>
      <c r="H31" s="1">
        <v>20</v>
      </c>
      <c r="I31" s="1">
        <v>1.8839999999999999</v>
      </c>
      <c r="J31" s="1">
        <v>103.42</v>
      </c>
      <c r="K31" s="1">
        <v>-2.246</v>
      </c>
      <c r="L31" s="1">
        <v>-123.32</v>
      </c>
      <c r="M31" s="84">
        <v>-2.1589999999999998</v>
      </c>
      <c r="N31" s="84">
        <v>0.98380000000000001</v>
      </c>
      <c r="O31" s="84">
        <v>1.0209999999999999</v>
      </c>
      <c r="P31" s="1">
        <v>50</v>
      </c>
      <c r="Q31" s="1">
        <v>5460.527</v>
      </c>
      <c r="R31" s="1">
        <v>-0.16300000000000001</v>
      </c>
      <c r="S31" s="1">
        <v>-8.9499999999999993</v>
      </c>
      <c r="T31" s="1">
        <v>5460.5559999999996</v>
      </c>
      <c r="U31" s="1">
        <v>-0.13400000000000001</v>
      </c>
      <c r="V31" s="1">
        <v>-7.37</v>
      </c>
      <c r="W31" s="1">
        <v>5460.4309999999996</v>
      </c>
      <c r="X31" s="1">
        <v>-0.25900000000000001</v>
      </c>
      <c r="Y31" s="1">
        <v>-14.21</v>
      </c>
      <c r="Z31" s="1">
        <v>0.13109999999999999</v>
      </c>
    </row>
    <row r="32" spans="1:26" ht="30">
      <c r="A32" s="57"/>
      <c r="B32" s="1" t="s">
        <v>28</v>
      </c>
      <c r="C32" s="1" t="s">
        <v>1818</v>
      </c>
      <c r="D32" s="1" t="s">
        <v>1880</v>
      </c>
      <c r="E32" s="1">
        <v>5460.69</v>
      </c>
      <c r="F32" s="1">
        <v>0.755</v>
      </c>
      <c r="G32" s="1">
        <v>41.43</v>
      </c>
      <c r="H32" s="1">
        <v>20</v>
      </c>
      <c r="I32" s="1">
        <v>1.6970000000000001</v>
      </c>
      <c r="J32" s="1">
        <v>93.16</v>
      </c>
      <c r="K32" s="1">
        <v>-3.161</v>
      </c>
      <c r="L32" s="1">
        <v>-173.54</v>
      </c>
      <c r="M32" s="84">
        <v>-3.242</v>
      </c>
      <c r="N32" s="84">
        <v>1.6</v>
      </c>
      <c r="O32" s="84">
        <v>1.569</v>
      </c>
      <c r="P32" s="1">
        <v>50</v>
      </c>
      <c r="Q32" s="1">
        <v>5460.4489999999996</v>
      </c>
      <c r="R32" s="1">
        <v>-0.24099999999999999</v>
      </c>
      <c r="S32" s="1">
        <v>-13.2</v>
      </c>
      <c r="T32" s="1">
        <v>5460.4920000000002</v>
      </c>
      <c r="U32" s="1">
        <v>-0.19800000000000001</v>
      </c>
      <c r="V32" s="1">
        <v>-10.88</v>
      </c>
      <c r="W32" s="1">
        <v>5460.3980000000001</v>
      </c>
      <c r="X32" s="1">
        <v>-0.29199999999999998</v>
      </c>
      <c r="Y32" s="1">
        <v>-16</v>
      </c>
      <c r="Z32" s="1">
        <v>0.1109</v>
      </c>
    </row>
    <row r="33" spans="1:26" ht="30">
      <c r="A33" s="57"/>
      <c r="B33" s="1" t="s">
        <v>1821</v>
      </c>
      <c r="C33" s="1" t="s">
        <v>1822</v>
      </c>
      <c r="D33" s="1" t="s">
        <v>1880</v>
      </c>
      <c r="E33" s="1">
        <v>5460.69</v>
      </c>
      <c r="F33" s="1">
        <v>0.90800000000000003</v>
      </c>
      <c r="G33" s="1">
        <v>49.82</v>
      </c>
      <c r="H33" s="1">
        <v>20</v>
      </c>
      <c r="I33" s="1">
        <v>1.768</v>
      </c>
      <c r="J33" s="1">
        <v>97.04</v>
      </c>
      <c r="K33" s="1">
        <v>-2.774</v>
      </c>
      <c r="L33" s="1">
        <v>-152.31</v>
      </c>
      <c r="M33" s="84">
        <v>-2.2989999999999999</v>
      </c>
      <c r="N33" s="84">
        <v>1.1839999999999999</v>
      </c>
      <c r="O33" s="84">
        <v>1.43</v>
      </c>
      <c r="P33" s="1">
        <v>50</v>
      </c>
      <c r="Q33" s="1">
        <v>5460.5249999999996</v>
      </c>
      <c r="R33" s="1">
        <v>-0.16500000000000001</v>
      </c>
      <c r="S33" s="1">
        <v>-9.06</v>
      </c>
      <c r="T33" s="1">
        <v>5460.5829999999996</v>
      </c>
      <c r="U33" s="1">
        <v>-0.107</v>
      </c>
      <c r="V33" s="1">
        <v>-5.88</v>
      </c>
      <c r="W33" s="1">
        <v>5460.5060000000003</v>
      </c>
      <c r="X33" s="1">
        <v>-0.184</v>
      </c>
      <c r="Y33" s="1">
        <v>-10.08</v>
      </c>
      <c r="Z33" s="1">
        <v>8.1619999999999998E-2</v>
      </c>
    </row>
    <row r="34" spans="1:26" ht="30">
      <c r="A34" s="57"/>
      <c r="B34" s="1" t="s">
        <v>1821</v>
      </c>
      <c r="C34" s="1" t="s">
        <v>1823</v>
      </c>
      <c r="D34" s="1" t="s">
        <v>1880</v>
      </c>
      <c r="E34" s="1">
        <v>5460.69</v>
      </c>
      <c r="F34" s="1">
        <v>0.78100000000000003</v>
      </c>
      <c r="G34" s="1">
        <v>42.86</v>
      </c>
      <c r="H34" s="1">
        <v>20</v>
      </c>
      <c r="I34" s="1">
        <v>1.458</v>
      </c>
      <c r="J34" s="1">
        <v>80.02</v>
      </c>
      <c r="K34" s="1">
        <v>-1.663</v>
      </c>
      <c r="L34" s="1">
        <v>-91.29</v>
      </c>
      <c r="M34" s="84">
        <v>-1.7430000000000001</v>
      </c>
      <c r="N34" s="84">
        <v>0.93110000000000004</v>
      </c>
      <c r="O34" s="84">
        <v>0.8931</v>
      </c>
      <c r="P34" s="1">
        <v>50</v>
      </c>
      <c r="Q34" s="1">
        <v>5460.5780000000004</v>
      </c>
      <c r="R34" s="1">
        <v>-0.112</v>
      </c>
      <c r="S34" s="1">
        <v>-6.12</v>
      </c>
      <c r="T34" s="1">
        <v>5460.6279999999997</v>
      </c>
      <c r="U34" s="1">
        <v>-6.2E-2</v>
      </c>
      <c r="V34" s="1">
        <v>-3.38</v>
      </c>
      <c r="W34" s="1">
        <v>5460.5060000000003</v>
      </c>
      <c r="X34" s="1">
        <v>-0.184</v>
      </c>
      <c r="Y34" s="1">
        <v>-10.1</v>
      </c>
      <c r="Z34" s="1">
        <v>5.6930000000000001E-2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22A64-76DA-4843-8048-0F4DAC31A7EE}">
  <sheetPr codeName="Feuil24"/>
  <dimension ref="A1:Z33"/>
  <sheetViews>
    <sheetView workbookViewId="0">
      <selection activeCell="G1" activeCellId="1" sqref="C1:C1048576 G1:G1048576"/>
    </sheetView>
  </sheetViews>
  <sheetFormatPr baseColWidth="10" defaultRowHeight="15"/>
  <cols>
    <col min="3" max="3" width="22.85546875" customWidth="1"/>
  </cols>
  <sheetData>
    <row r="1" spans="1:26" ht="45">
      <c r="A1" s="83"/>
      <c r="B1" s="83" t="s">
        <v>1764</v>
      </c>
      <c r="C1" s="83" t="s">
        <v>1747</v>
      </c>
      <c r="D1" s="83" t="s">
        <v>1765</v>
      </c>
      <c r="E1" s="83" t="s">
        <v>1766</v>
      </c>
      <c r="F1" s="83" t="s">
        <v>1767</v>
      </c>
      <c r="G1" s="83" t="s">
        <v>1768</v>
      </c>
      <c r="H1" s="83" t="s">
        <v>1769</v>
      </c>
      <c r="I1" s="83" t="s">
        <v>1770</v>
      </c>
      <c r="J1" s="83" t="s">
        <v>1771</v>
      </c>
      <c r="K1" s="83" t="s">
        <v>1772</v>
      </c>
      <c r="L1" s="83" t="s">
        <v>1773</v>
      </c>
      <c r="M1" s="83" t="s">
        <v>1774</v>
      </c>
      <c r="N1" s="83" t="s">
        <v>1775</v>
      </c>
      <c r="O1" s="83" t="s">
        <v>1776</v>
      </c>
      <c r="P1" s="83" t="s">
        <v>1777</v>
      </c>
      <c r="Q1" s="83" t="s">
        <v>1778</v>
      </c>
      <c r="R1" s="83" t="s">
        <v>1779</v>
      </c>
      <c r="S1" s="83" t="s">
        <v>1780</v>
      </c>
      <c r="T1" s="83" t="s">
        <v>1781</v>
      </c>
      <c r="U1" s="83" t="s">
        <v>1782</v>
      </c>
      <c r="V1" s="83" t="s">
        <v>1783</v>
      </c>
      <c r="W1" s="83" t="s">
        <v>1784</v>
      </c>
      <c r="X1" s="83" t="s">
        <v>1785</v>
      </c>
      <c r="Y1" s="83" t="s">
        <v>1786</v>
      </c>
      <c r="Z1" s="83" t="s">
        <v>1787</v>
      </c>
    </row>
    <row r="2" spans="1:26">
      <c r="A2" s="57"/>
      <c r="B2" s="1" t="s">
        <v>1788</v>
      </c>
      <c r="C2" s="1" t="s">
        <v>1789</v>
      </c>
      <c r="D2" s="1" t="s">
        <v>1824</v>
      </c>
      <c r="E2" s="1">
        <v>6300.32</v>
      </c>
      <c r="F2" s="1">
        <v>0.90100000000000002</v>
      </c>
      <c r="G2" s="1">
        <v>42.86</v>
      </c>
      <c r="H2" s="1">
        <v>20</v>
      </c>
      <c r="I2" s="1">
        <v>1.4810000000000001</v>
      </c>
      <c r="J2" s="1">
        <v>70.48</v>
      </c>
      <c r="K2" s="1">
        <v>-0.76500000000000001</v>
      </c>
      <c r="L2" s="1">
        <v>-36.42</v>
      </c>
      <c r="M2" s="84">
        <v>-0.79530000000000001</v>
      </c>
      <c r="N2" s="84">
        <v>0.37740000000000001</v>
      </c>
      <c r="O2" s="84">
        <v>0.36420000000000002</v>
      </c>
      <c r="P2" s="1">
        <v>50</v>
      </c>
      <c r="Q2" s="1">
        <v>6300.3419999999996</v>
      </c>
      <c r="R2" s="1">
        <v>2.1999999999999999E-2</v>
      </c>
      <c r="S2" s="1">
        <v>1.06</v>
      </c>
      <c r="T2" s="1">
        <v>6300.3869999999997</v>
      </c>
      <c r="U2" s="1">
        <v>6.7000000000000004E-2</v>
      </c>
      <c r="V2" s="1">
        <v>3.18</v>
      </c>
      <c r="W2" s="1">
        <v>6300.3249999999998</v>
      </c>
      <c r="X2" s="1">
        <v>5.0000000000000001E-3</v>
      </c>
      <c r="Y2" s="1">
        <v>0.26</v>
      </c>
      <c r="Z2" s="1">
        <v>4.8379999999999999E-2</v>
      </c>
    </row>
    <row r="3" spans="1:26">
      <c r="A3" s="57"/>
      <c r="B3" s="1" t="s">
        <v>1788</v>
      </c>
      <c r="C3" s="1" t="s">
        <v>1790</v>
      </c>
      <c r="D3" s="1" t="s">
        <v>1824</v>
      </c>
      <c r="E3" s="1">
        <v>6300.32</v>
      </c>
      <c r="F3" s="1">
        <v>0.97799999999999998</v>
      </c>
      <c r="G3" s="1">
        <v>46.54</v>
      </c>
      <c r="H3" s="1">
        <v>20</v>
      </c>
      <c r="I3" s="1">
        <v>1.504</v>
      </c>
      <c r="J3" s="1">
        <v>71.58</v>
      </c>
      <c r="K3" s="1">
        <v>-0.85899999999999999</v>
      </c>
      <c r="L3" s="1">
        <v>-40.880000000000003</v>
      </c>
      <c r="M3" s="84">
        <v>-0.85209999999999997</v>
      </c>
      <c r="N3" s="84">
        <v>0.53449999999999998</v>
      </c>
      <c r="O3" s="84">
        <v>0.54010000000000002</v>
      </c>
      <c r="P3" s="1">
        <v>50</v>
      </c>
      <c r="Q3" s="1">
        <v>6300.3680000000004</v>
      </c>
      <c r="R3" s="1">
        <v>4.8000000000000001E-2</v>
      </c>
      <c r="S3" s="1">
        <v>2.2999999999999998</v>
      </c>
      <c r="T3" s="1">
        <v>6300.3549999999996</v>
      </c>
      <c r="U3" s="1">
        <v>3.5000000000000003E-2</v>
      </c>
      <c r="V3" s="1">
        <v>1.67</v>
      </c>
      <c r="W3" s="1">
        <v>6300.2539999999999</v>
      </c>
      <c r="X3" s="1">
        <v>-6.6000000000000003E-2</v>
      </c>
      <c r="Y3" s="1">
        <v>-3.13</v>
      </c>
      <c r="Z3" s="1">
        <v>4.3549999999999998E-2</v>
      </c>
    </row>
    <row r="4" spans="1:26">
      <c r="A4" s="57"/>
      <c r="B4" s="1" t="s">
        <v>1788</v>
      </c>
      <c r="C4" s="1" t="s">
        <v>1791</v>
      </c>
      <c r="D4" s="1" t="s">
        <v>1824</v>
      </c>
      <c r="E4" s="1">
        <v>6300.32</v>
      </c>
      <c r="F4" s="1">
        <v>1.097</v>
      </c>
      <c r="G4" s="1">
        <v>52.2</v>
      </c>
      <c r="H4" s="1">
        <v>20</v>
      </c>
      <c r="I4" s="1">
        <v>1.534</v>
      </c>
      <c r="J4" s="1">
        <v>72.989999999999995</v>
      </c>
      <c r="K4" s="1">
        <v>-0.81599999999999995</v>
      </c>
      <c r="L4" s="1">
        <v>-38.83</v>
      </c>
      <c r="M4" s="84">
        <v>-0.78559999999999997</v>
      </c>
      <c r="N4" s="84">
        <v>0.96950000000000003</v>
      </c>
      <c r="O4" s="84">
        <v>1.0089999999999999</v>
      </c>
      <c r="P4" s="1">
        <v>50</v>
      </c>
      <c r="Q4" s="1">
        <v>6300.3459999999995</v>
      </c>
      <c r="R4" s="1">
        <v>2.5999999999999999E-2</v>
      </c>
      <c r="S4" s="1">
        <v>1.23</v>
      </c>
      <c r="T4" s="1">
        <v>6300.2910000000002</v>
      </c>
      <c r="U4" s="1">
        <v>-2.9000000000000001E-2</v>
      </c>
      <c r="V4" s="1">
        <v>-1.4</v>
      </c>
      <c r="W4" s="1">
        <v>6300.1019999999999</v>
      </c>
      <c r="X4" s="1">
        <v>-0.218</v>
      </c>
      <c r="Y4" s="1">
        <v>-10.38</v>
      </c>
      <c r="Z4" s="1">
        <v>3.4119999999999998E-2</v>
      </c>
    </row>
    <row r="5" spans="1:26">
      <c r="A5" s="57"/>
      <c r="B5" s="1" t="s">
        <v>1788</v>
      </c>
      <c r="C5" s="1" t="s">
        <v>1792</v>
      </c>
      <c r="D5" s="1" t="s">
        <v>1824</v>
      </c>
      <c r="E5" s="1">
        <v>6300.32</v>
      </c>
      <c r="F5" s="1">
        <v>1.403</v>
      </c>
      <c r="G5" s="1">
        <v>66.75</v>
      </c>
      <c r="H5" s="1">
        <v>20</v>
      </c>
      <c r="I5" s="1">
        <v>1.6819999999999999</v>
      </c>
      <c r="J5" s="1">
        <v>80.010000000000005</v>
      </c>
      <c r="K5" s="1">
        <v>-0.81399999999999995</v>
      </c>
      <c r="L5" s="1">
        <v>-38.74</v>
      </c>
      <c r="M5" s="84">
        <v>-0.62739999999999996</v>
      </c>
      <c r="N5" s="84">
        <v>0.48859999999999998</v>
      </c>
      <c r="O5" s="84">
        <v>0.63360000000000005</v>
      </c>
      <c r="P5" s="1">
        <v>50</v>
      </c>
      <c r="Q5" s="1">
        <v>6300.5339999999997</v>
      </c>
      <c r="R5" s="1">
        <v>0.214</v>
      </c>
      <c r="S5" s="1">
        <v>10.210000000000001</v>
      </c>
      <c r="T5" s="1">
        <v>6300.5420000000004</v>
      </c>
      <c r="U5" s="1">
        <v>0.222</v>
      </c>
      <c r="V5" s="1">
        <v>10.54</v>
      </c>
      <c r="W5" s="1">
        <v>6300.72</v>
      </c>
      <c r="X5" s="1">
        <v>0.4</v>
      </c>
      <c r="Y5" s="1">
        <v>19.02</v>
      </c>
      <c r="Z5" s="1">
        <v>7.6219999999999996E-2</v>
      </c>
    </row>
    <row r="6" spans="1:26">
      <c r="A6" s="57"/>
      <c r="B6" s="1" t="s">
        <v>1788</v>
      </c>
      <c r="C6" s="1" t="s">
        <v>1793</v>
      </c>
      <c r="D6" s="1" t="s">
        <v>1824</v>
      </c>
      <c r="E6" s="1">
        <v>6300.32</v>
      </c>
      <c r="F6" s="1">
        <v>1.2070000000000001</v>
      </c>
      <c r="G6" s="1">
        <v>57.41</v>
      </c>
      <c r="H6" s="1">
        <v>20</v>
      </c>
      <c r="I6" s="1">
        <v>1.8</v>
      </c>
      <c r="J6" s="1">
        <v>85.64</v>
      </c>
      <c r="K6" s="1">
        <v>-0.90700000000000003</v>
      </c>
      <c r="L6" s="1">
        <v>-43.14</v>
      </c>
      <c r="M6" s="84">
        <v>-0.751</v>
      </c>
      <c r="N6" s="84">
        <v>0.78600000000000003</v>
      </c>
      <c r="O6" s="84">
        <v>0.94359999999999999</v>
      </c>
      <c r="P6" s="1">
        <v>50</v>
      </c>
      <c r="Q6" s="1">
        <v>6300.5360000000001</v>
      </c>
      <c r="R6" s="1">
        <v>0.216</v>
      </c>
      <c r="S6" s="1">
        <v>10.27</v>
      </c>
      <c r="T6" s="1">
        <v>6300.5749999999998</v>
      </c>
      <c r="U6" s="1">
        <v>0.255</v>
      </c>
      <c r="V6" s="1">
        <v>12.15</v>
      </c>
      <c r="W6" s="1">
        <v>6300.7539999999999</v>
      </c>
      <c r="X6" s="1">
        <v>0.434</v>
      </c>
      <c r="Y6" s="1">
        <v>20.65</v>
      </c>
      <c r="Z6" s="1">
        <v>4.9660000000000003E-2</v>
      </c>
    </row>
    <row r="7" spans="1:26">
      <c r="A7" s="57"/>
      <c r="B7" s="1" t="s">
        <v>1788</v>
      </c>
      <c r="C7" s="1" t="s">
        <v>1794</v>
      </c>
      <c r="D7" s="1" t="s">
        <v>1824</v>
      </c>
      <c r="E7" s="1">
        <v>6300.32</v>
      </c>
      <c r="F7" s="1">
        <v>1.343</v>
      </c>
      <c r="G7" s="1">
        <v>63.9</v>
      </c>
      <c r="H7" s="1">
        <v>20</v>
      </c>
      <c r="I7" s="1">
        <v>2.4089999999999998</v>
      </c>
      <c r="J7" s="1">
        <v>114.63</v>
      </c>
      <c r="K7" s="1">
        <v>-0.85199999999999998</v>
      </c>
      <c r="L7" s="1">
        <v>-40.54</v>
      </c>
      <c r="M7" s="84">
        <v>-0.66490000000000005</v>
      </c>
      <c r="N7" s="84">
        <v>0.50260000000000005</v>
      </c>
      <c r="O7" s="84">
        <v>0.63839999999999997</v>
      </c>
      <c r="P7" s="1">
        <v>50</v>
      </c>
      <c r="Q7" s="1">
        <v>6300.4740000000002</v>
      </c>
      <c r="R7" s="1">
        <v>0.154</v>
      </c>
      <c r="S7" s="1">
        <v>7.32</v>
      </c>
      <c r="T7" s="1">
        <v>6300.4560000000001</v>
      </c>
      <c r="U7" s="1">
        <v>0.13600000000000001</v>
      </c>
      <c r="V7" s="1">
        <v>6.46</v>
      </c>
      <c r="W7" s="1">
        <v>6300.75</v>
      </c>
      <c r="X7" s="1">
        <v>0.43</v>
      </c>
      <c r="Y7" s="1">
        <v>20.47</v>
      </c>
      <c r="Z7" s="1">
        <v>7.0360000000000006E-2</v>
      </c>
    </row>
    <row r="8" spans="1:26">
      <c r="A8" s="57"/>
      <c r="B8" s="1" t="s">
        <v>1788</v>
      </c>
      <c r="C8" s="1" t="s">
        <v>1795</v>
      </c>
      <c r="D8" s="1" t="s">
        <v>1824</v>
      </c>
      <c r="E8" s="1">
        <v>6300.32</v>
      </c>
      <c r="F8" s="1">
        <v>1.3120000000000001</v>
      </c>
      <c r="G8" s="1">
        <v>62.44</v>
      </c>
      <c r="H8" s="1">
        <v>20</v>
      </c>
      <c r="I8" s="1">
        <v>2.5569999999999999</v>
      </c>
      <c r="J8" s="1">
        <v>121.68</v>
      </c>
      <c r="K8" s="1">
        <v>-0.73</v>
      </c>
      <c r="L8" s="1">
        <v>-34.72</v>
      </c>
      <c r="M8" s="84">
        <v>-0.58989999999999998</v>
      </c>
      <c r="N8" s="84">
        <v>0.43969999999999998</v>
      </c>
      <c r="O8" s="84">
        <v>0.54169999999999996</v>
      </c>
      <c r="P8" s="1">
        <v>50</v>
      </c>
      <c r="Q8" s="1">
        <v>6300.4539999999997</v>
      </c>
      <c r="R8" s="1">
        <v>0.13400000000000001</v>
      </c>
      <c r="S8" s="1">
        <v>6.35</v>
      </c>
      <c r="T8" s="1">
        <v>6300.3680000000004</v>
      </c>
      <c r="U8" s="1">
        <v>4.8000000000000001E-2</v>
      </c>
      <c r="V8" s="1">
        <v>2.29</v>
      </c>
      <c r="W8" s="1">
        <v>6300.68</v>
      </c>
      <c r="X8" s="1">
        <v>0.36</v>
      </c>
      <c r="Y8" s="1">
        <v>17.149999999999999</v>
      </c>
      <c r="Z8" s="1">
        <v>5.4260000000000003E-2</v>
      </c>
    </row>
    <row r="9" spans="1:26">
      <c r="A9" s="57"/>
      <c r="B9" s="1" t="s">
        <v>1788</v>
      </c>
      <c r="C9" s="1" t="s">
        <v>1796</v>
      </c>
      <c r="D9" s="1" t="s">
        <v>1824</v>
      </c>
      <c r="E9" s="1">
        <v>6300.32</v>
      </c>
      <c r="F9" s="1">
        <v>0.98499999999999999</v>
      </c>
      <c r="G9" s="1">
        <v>46.88</v>
      </c>
      <c r="H9" s="1">
        <v>20</v>
      </c>
      <c r="I9" s="1">
        <v>1.63</v>
      </c>
      <c r="J9" s="1">
        <v>77.540000000000006</v>
      </c>
      <c r="K9" s="1">
        <v>-1.21</v>
      </c>
      <c r="L9" s="1">
        <v>-57.59</v>
      </c>
      <c r="M9" s="84">
        <v>-1.1200000000000001</v>
      </c>
      <c r="N9" s="84">
        <v>0.80049999999999999</v>
      </c>
      <c r="O9" s="84">
        <v>0.86609999999999998</v>
      </c>
      <c r="P9" s="1">
        <v>50</v>
      </c>
      <c r="Q9" s="1">
        <v>6300.3239999999996</v>
      </c>
      <c r="R9" s="1">
        <v>4.0000000000000001E-3</v>
      </c>
      <c r="S9" s="1">
        <v>0.21</v>
      </c>
      <c r="T9" s="1">
        <v>6300.3280000000004</v>
      </c>
      <c r="U9" s="1">
        <v>8.0000000000000002E-3</v>
      </c>
      <c r="V9" s="1">
        <v>0.39</v>
      </c>
      <c r="W9" s="1">
        <v>6300.2120000000004</v>
      </c>
      <c r="X9" s="1">
        <v>-0.108</v>
      </c>
      <c r="Y9" s="1">
        <v>-5.16</v>
      </c>
      <c r="Z9" s="1">
        <v>6.6360000000000002E-2</v>
      </c>
    </row>
    <row r="10" spans="1:26">
      <c r="A10" s="57"/>
      <c r="B10" s="1" t="s">
        <v>1788</v>
      </c>
      <c r="C10" s="1" t="s">
        <v>1797</v>
      </c>
      <c r="D10" s="1" t="s">
        <v>1824</v>
      </c>
      <c r="E10" s="1">
        <v>6300.32</v>
      </c>
      <c r="F10" s="1">
        <v>0.67500000000000004</v>
      </c>
      <c r="G10" s="1">
        <v>32.1</v>
      </c>
      <c r="H10" s="1">
        <v>20</v>
      </c>
      <c r="I10" s="1">
        <v>1.1659999999999999</v>
      </c>
      <c r="J10" s="1">
        <v>55.47</v>
      </c>
      <c r="K10" s="1">
        <v>-0.82299999999999995</v>
      </c>
      <c r="L10" s="1">
        <v>-39.17</v>
      </c>
      <c r="M10" s="84">
        <v>-1.038</v>
      </c>
      <c r="N10" s="84">
        <v>0.61509999999999998</v>
      </c>
      <c r="O10" s="84">
        <v>0.4879</v>
      </c>
      <c r="P10" s="1">
        <v>50</v>
      </c>
      <c r="Q10" s="1">
        <v>6300.5860000000002</v>
      </c>
      <c r="R10" s="1">
        <v>0.26600000000000001</v>
      </c>
      <c r="S10" s="1">
        <v>12.68</v>
      </c>
      <c r="T10" s="1">
        <v>6300.5820000000003</v>
      </c>
      <c r="U10" s="1">
        <v>0.26200000000000001</v>
      </c>
      <c r="V10" s="1">
        <v>12.45</v>
      </c>
      <c r="W10" s="1">
        <v>6300.55</v>
      </c>
      <c r="X10" s="1">
        <v>0.23</v>
      </c>
      <c r="Y10" s="1">
        <v>10.97</v>
      </c>
      <c r="Z10" s="1">
        <v>5.1769999999999997E-2</v>
      </c>
    </row>
    <row r="11" spans="1:26">
      <c r="A11" s="57"/>
      <c r="B11" s="1" t="s">
        <v>28</v>
      </c>
      <c r="C11" s="1" t="s">
        <v>1798</v>
      </c>
      <c r="D11" s="1" t="s">
        <v>1824</v>
      </c>
      <c r="E11" s="1">
        <v>6300.32</v>
      </c>
      <c r="F11" s="1">
        <v>0.59299999999999997</v>
      </c>
      <c r="G11" s="1">
        <v>28.2</v>
      </c>
      <c r="H11" s="1">
        <v>20</v>
      </c>
      <c r="I11" s="1">
        <v>1.109</v>
      </c>
      <c r="J11" s="1">
        <v>52.76</v>
      </c>
      <c r="K11" s="1">
        <v>-0.51200000000000001</v>
      </c>
      <c r="L11" s="1">
        <v>-24.35</v>
      </c>
      <c r="M11" s="84">
        <v>-0.8175</v>
      </c>
      <c r="N11" s="84">
        <v>0.49680000000000002</v>
      </c>
      <c r="O11" s="84">
        <v>0.31209999999999999</v>
      </c>
      <c r="P11" s="1">
        <v>50</v>
      </c>
      <c r="Q11" s="1">
        <v>6300.701</v>
      </c>
      <c r="R11" s="1">
        <v>0.38100000000000001</v>
      </c>
      <c r="S11" s="1">
        <v>18.12</v>
      </c>
      <c r="T11" s="1">
        <v>6300.6809999999996</v>
      </c>
      <c r="U11" s="1">
        <v>0.36099999999999999</v>
      </c>
      <c r="V11" s="1">
        <v>17.190000000000001</v>
      </c>
      <c r="W11" s="1">
        <v>6300.6880000000001</v>
      </c>
      <c r="X11" s="1">
        <v>0.36799999999999999</v>
      </c>
      <c r="Y11" s="1">
        <v>17.52</v>
      </c>
      <c r="Z11" s="1">
        <v>5.4600000000000003E-2</v>
      </c>
    </row>
    <row r="12" spans="1:26">
      <c r="A12" s="57"/>
      <c r="B12" s="1" t="s">
        <v>28</v>
      </c>
      <c r="C12" s="1" t="s">
        <v>1799</v>
      </c>
      <c r="D12" s="1" t="s">
        <v>1824</v>
      </c>
      <c r="E12" s="1">
        <v>6300.32</v>
      </c>
      <c r="F12" s="1">
        <v>0.78400000000000003</v>
      </c>
      <c r="G12" s="1">
        <v>37.31</v>
      </c>
      <c r="H12" s="1">
        <v>20</v>
      </c>
      <c r="I12" s="1">
        <v>1.512</v>
      </c>
      <c r="J12" s="1">
        <v>71.959999999999994</v>
      </c>
      <c r="K12" s="1">
        <v>-0.63900000000000001</v>
      </c>
      <c r="L12" s="1">
        <v>-30.4</v>
      </c>
      <c r="M12" s="84">
        <v>-0.72119999999999995</v>
      </c>
      <c r="N12" s="84">
        <v>0.4758</v>
      </c>
      <c r="O12" s="84">
        <v>0.42220000000000002</v>
      </c>
      <c r="P12" s="1">
        <v>50</v>
      </c>
      <c r="Q12" s="1">
        <v>6300.701</v>
      </c>
      <c r="R12" s="1">
        <v>0.38100000000000001</v>
      </c>
      <c r="S12" s="1">
        <v>18.12</v>
      </c>
      <c r="T12" s="1">
        <v>6300.7039999999997</v>
      </c>
      <c r="U12" s="1">
        <v>0.38400000000000001</v>
      </c>
      <c r="V12" s="1">
        <v>18.29</v>
      </c>
      <c r="W12" s="1">
        <v>6300.5780000000004</v>
      </c>
      <c r="X12" s="1">
        <v>0.25800000000000001</v>
      </c>
      <c r="Y12" s="1">
        <v>12.3</v>
      </c>
      <c r="Z12" s="1">
        <v>4.7019999999999999E-2</v>
      </c>
    </row>
    <row r="13" spans="1:26">
      <c r="A13" s="57"/>
      <c r="B13" s="1" t="s">
        <v>28</v>
      </c>
      <c r="C13" s="1" t="s">
        <v>1800</v>
      </c>
      <c r="D13" s="1" t="s">
        <v>1824</v>
      </c>
      <c r="E13" s="1">
        <v>6300.32</v>
      </c>
      <c r="F13" s="1">
        <v>0.92400000000000004</v>
      </c>
      <c r="G13" s="1">
        <v>43.98</v>
      </c>
      <c r="H13" s="1">
        <v>20</v>
      </c>
      <c r="I13" s="1">
        <v>1.3759999999999999</v>
      </c>
      <c r="J13" s="1">
        <v>65.47</v>
      </c>
      <c r="K13" s="1">
        <v>-0.56100000000000005</v>
      </c>
      <c r="L13" s="1">
        <v>-26.68</v>
      </c>
      <c r="M13" s="84">
        <v>-0.63190000000000002</v>
      </c>
      <c r="N13" s="84">
        <v>0.36770000000000003</v>
      </c>
      <c r="O13" s="84">
        <v>0.3261</v>
      </c>
      <c r="P13" s="1">
        <v>50</v>
      </c>
      <c r="Q13" s="1">
        <v>6300.7470000000003</v>
      </c>
      <c r="R13" s="1">
        <v>0.42699999999999999</v>
      </c>
      <c r="S13" s="1">
        <v>20.329999999999998</v>
      </c>
      <c r="T13" s="1">
        <v>6300.741</v>
      </c>
      <c r="U13" s="1">
        <v>0.42099999999999999</v>
      </c>
      <c r="V13" s="1">
        <v>20.03</v>
      </c>
      <c r="W13" s="1">
        <v>6300.6940000000004</v>
      </c>
      <c r="X13" s="1">
        <v>0.374</v>
      </c>
      <c r="Y13" s="1">
        <v>17.8</v>
      </c>
      <c r="Z13" s="1">
        <v>6.2440000000000002E-2</v>
      </c>
    </row>
    <row r="14" spans="1:26">
      <c r="A14" s="57"/>
      <c r="B14" s="1" t="s">
        <v>28</v>
      </c>
      <c r="C14" s="1" t="s">
        <v>1801</v>
      </c>
      <c r="D14" s="1" t="s">
        <v>1824</v>
      </c>
      <c r="E14" s="1">
        <v>6300.32</v>
      </c>
      <c r="F14" s="1">
        <v>0.56499999999999995</v>
      </c>
      <c r="G14" s="1">
        <v>26.87</v>
      </c>
      <c r="H14" s="1">
        <v>20</v>
      </c>
      <c r="I14" s="1">
        <v>1.0880000000000001</v>
      </c>
      <c r="J14" s="1">
        <v>51.75</v>
      </c>
      <c r="K14" s="1">
        <v>-0.77400000000000002</v>
      </c>
      <c r="L14" s="1">
        <v>-36.81</v>
      </c>
      <c r="M14" s="84">
        <v>-1.0740000000000001</v>
      </c>
      <c r="N14" s="84">
        <v>0.64239999999999997</v>
      </c>
      <c r="O14" s="84">
        <v>0.46410000000000001</v>
      </c>
      <c r="P14" s="1">
        <v>50</v>
      </c>
      <c r="Q14" s="1">
        <v>6300.4870000000001</v>
      </c>
      <c r="R14" s="1">
        <v>0.16700000000000001</v>
      </c>
      <c r="S14" s="1">
        <v>7.95</v>
      </c>
      <c r="T14" s="1">
        <v>6300.5069999999996</v>
      </c>
      <c r="U14" s="1">
        <v>0.187</v>
      </c>
      <c r="V14" s="1">
        <v>8.91</v>
      </c>
      <c r="W14" s="1">
        <v>6300.5219999999999</v>
      </c>
      <c r="X14" s="1">
        <v>0.20200000000000001</v>
      </c>
      <c r="Y14" s="1">
        <v>9.59</v>
      </c>
      <c r="Z14" s="1">
        <v>0.10970000000000001</v>
      </c>
    </row>
    <row r="15" spans="1:26">
      <c r="A15" s="57"/>
      <c r="B15" s="1" t="s">
        <v>1788</v>
      </c>
      <c r="C15" s="1" t="s">
        <v>1802</v>
      </c>
      <c r="D15" s="1" t="s">
        <v>1824</v>
      </c>
      <c r="E15" s="1">
        <v>6300.32</v>
      </c>
      <c r="F15" s="1">
        <v>0.88700000000000001</v>
      </c>
      <c r="G15" s="1">
        <v>42.23</v>
      </c>
      <c r="H15" s="1">
        <v>20</v>
      </c>
      <c r="I15" s="1">
        <v>1.6060000000000001</v>
      </c>
      <c r="J15" s="1">
        <v>76.400000000000006</v>
      </c>
      <c r="K15" s="1">
        <v>-0.84299999999999997</v>
      </c>
      <c r="L15" s="1">
        <v>-40.130000000000003</v>
      </c>
      <c r="M15" s="84">
        <v>-0.79169999999999996</v>
      </c>
      <c r="N15" s="84">
        <v>0.48259999999999997</v>
      </c>
      <c r="O15" s="84">
        <v>0.51429999999999998</v>
      </c>
      <c r="P15" s="1">
        <v>50</v>
      </c>
      <c r="Q15" s="1">
        <v>6300.567</v>
      </c>
      <c r="R15" s="1">
        <v>0.247</v>
      </c>
      <c r="S15" s="1">
        <v>11.73</v>
      </c>
      <c r="T15" s="1">
        <v>6300.5789999999997</v>
      </c>
      <c r="U15" s="1">
        <v>0.25900000000000001</v>
      </c>
      <c r="V15" s="1">
        <v>12.34</v>
      </c>
      <c r="W15" s="1">
        <v>6300.482</v>
      </c>
      <c r="X15" s="1">
        <v>0.16200000000000001</v>
      </c>
      <c r="Y15" s="1">
        <v>7.69</v>
      </c>
      <c r="Z15" s="1">
        <v>9.8419999999999994E-2</v>
      </c>
    </row>
    <row r="16" spans="1:26">
      <c r="A16" s="57"/>
      <c r="B16" s="1" t="s">
        <v>28</v>
      </c>
      <c r="C16" s="1" t="s">
        <v>1803</v>
      </c>
      <c r="D16" s="1" t="s">
        <v>1824</v>
      </c>
      <c r="E16" s="1">
        <v>6300.32</v>
      </c>
      <c r="F16" s="1">
        <v>0.94399999999999995</v>
      </c>
      <c r="G16" s="1">
        <v>44.89</v>
      </c>
      <c r="H16" s="1">
        <v>20</v>
      </c>
      <c r="I16" s="1">
        <v>1.3839999999999999</v>
      </c>
      <c r="J16" s="1">
        <v>65.84</v>
      </c>
      <c r="K16" s="1">
        <v>-0.56599999999999995</v>
      </c>
      <c r="L16" s="1">
        <v>-26.92</v>
      </c>
      <c r="M16" s="84">
        <v>-0.61839999999999995</v>
      </c>
      <c r="N16" s="84">
        <v>0.33989999999999998</v>
      </c>
      <c r="O16" s="84">
        <v>0.31490000000000001</v>
      </c>
      <c r="P16" s="1">
        <v>50</v>
      </c>
      <c r="Q16" s="1">
        <v>6300.7020000000002</v>
      </c>
      <c r="R16" s="1">
        <v>0.38200000000000001</v>
      </c>
      <c r="S16" s="1">
        <v>18.190000000000001</v>
      </c>
      <c r="T16" s="1">
        <v>6300.6570000000002</v>
      </c>
      <c r="U16" s="1">
        <v>0.33700000000000002</v>
      </c>
      <c r="V16" s="1">
        <v>16.03</v>
      </c>
      <c r="W16" s="1">
        <v>6300.509</v>
      </c>
      <c r="X16" s="1">
        <v>0.189</v>
      </c>
      <c r="Y16" s="1">
        <v>8.98</v>
      </c>
      <c r="Z16" s="1">
        <v>7.5109999999999996E-2</v>
      </c>
    </row>
    <row r="17" spans="1:26">
      <c r="A17" s="57"/>
      <c r="B17" s="1" t="s">
        <v>28</v>
      </c>
      <c r="C17" s="1" t="s">
        <v>1804</v>
      </c>
      <c r="D17" s="1" t="s">
        <v>1824</v>
      </c>
      <c r="E17" s="1">
        <v>6300.32</v>
      </c>
      <c r="F17" s="1">
        <v>0.94299999999999995</v>
      </c>
      <c r="G17" s="1">
        <v>44.89</v>
      </c>
      <c r="H17" s="1">
        <v>20</v>
      </c>
      <c r="I17" s="1">
        <v>1.8280000000000001</v>
      </c>
      <c r="J17" s="1">
        <v>87</v>
      </c>
      <c r="K17" s="1">
        <v>-0.74299999999999999</v>
      </c>
      <c r="L17" s="1">
        <v>-35.369999999999997</v>
      </c>
      <c r="M17" s="84">
        <v>-0.71240000000000003</v>
      </c>
      <c r="N17" s="84">
        <v>0.44290000000000002</v>
      </c>
      <c r="O17" s="84">
        <v>0.46089999999999998</v>
      </c>
      <c r="P17" s="1">
        <v>50</v>
      </c>
      <c r="Q17" s="1">
        <v>6300.6080000000002</v>
      </c>
      <c r="R17" s="1">
        <v>0.28799999999999998</v>
      </c>
      <c r="S17" s="1">
        <v>13.71</v>
      </c>
      <c r="T17" s="1">
        <v>6300.5519999999997</v>
      </c>
      <c r="U17" s="1">
        <v>0.23200000000000001</v>
      </c>
      <c r="V17" s="1">
        <v>11.02</v>
      </c>
      <c r="W17" s="1">
        <v>6300.451</v>
      </c>
      <c r="X17" s="1">
        <v>0.13100000000000001</v>
      </c>
      <c r="Y17" s="1">
        <v>6.21</v>
      </c>
      <c r="Z17" s="1">
        <v>8.2280000000000006E-2</v>
      </c>
    </row>
    <row r="18" spans="1:26">
      <c r="A18" s="57"/>
      <c r="B18" s="1" t="s">
        <v>28</v>
      </c>
      <c r="C18" s="1" t="s">
        <v>1805</v>
      </c>
      <c r="D18" s="1" t="s">
        <v>1824</v>
      </c>
      <c r="E18" s="1">
        <v>6300.32</v>
      </c>
      <c r="F18" s="1">
        <v>1.0389999999999999</v>
      </c>
      <c r="G18" s="1">
        <v>49.42</v>
      </c>
      <c r="H18" s="1">
        <v>20</v>
      </c>
      <c r="I18" s="1">
        <v>1.823</v>
      </c>
      <c r="J18" s="1">
        <v>86.73</v>
      </c>
      <c r="K18" s="1">
        <v>-0.83099999999999996</v>
      </c>
      <c r="L18" s="1">
        <v>-39.549999999999997</v>
      </c>
      <c r="M18" s="84">
        <v>-0.70709999999999995</v>
      </c>
      <c r="N18" s="84">
        <v>0.41909999999999997</v>
      </c>
      <c r="O18" s="84">
        <v>0.49230000000000002</v>
      </c>
      <c r="P18" s="1">
        <v>50</v>
      </c>
      <c r="Q18" s="1">
        <v>6300.6019999999999</v>
      </c>
      <c r="R18" s="1">
        <v>0.28199999999999997</v>
      </c>
      <c r="S18" s="1">
        <v>13.43</v>
      </c>
      <c r="T18" s="1">
        <v>6300.5519999999997</v>
      </c>
      <c r="U18" s="1">
        <v>0.23200000000000001</v>
      </c>
      <c r="V18" s="1">
        <v>11.03</v>
      </c>
      <c r="W18" s="1">
        <v>6300.7049999999999</v>
      </c>
      <c r="X18" s="1">
        <v>0.38500000000000001</v>
      </c>
      <c r="Y18" s="1">
        <v>18.3</v>
      </c>
      <c r="Z18" s="1">
        <v>5.5789999999999999E-2</v>
      </c>
    </row>
    <row r="19" spans="1:26">
      <c r="A19" s="57"/>
      <c r="B19" s="1" t="s">
        <v>28</v>
      </c>
      <c r="C19" s="1" t="s">
        <v>1806</v>
      </c>
      <c r="D19" s="1" t="s">
        <v>1824</v>
      </c>
      <c r="E19" s="1">
        <v>6300.32</v>
      </c>
      <c r="F19" s="1">
        <v>1.004</v>
      </c>
      <c r="G19" s="1">
        <v>47.78</v>
      </c>
      <c r="H19" s="1">
        <v>20</v>
      </c>
      <c r="I19" s="1">
        <v>1.5569999999999999</v>
      </c>
      <c r="J19" s="1">
        <v>74.08</v>
      </c>
      <c r="K19" s="1">
        <v>-0.71399999999999997</v>
      </c>
      <c r="L19" s="1">
        <v>-33.96</v>
      </c>
      <c r="M19" s="84">
        <v>-0.73480000000000001</v>
      </c>
      <c r="N19" s="84">
        <v>0.35289999999999999</v>
      </c>
      <c r="O19" s="84">
        <v>0.3427</v>
      </c>
      <c r="P19" s="1">
        <v>50</v>
      </c>
      <c r="Q19" s="1">
        <v>6300.5950000000003</v>
      </c>
      <c r="R19" s="1">
        <v>0.27500000000000002</v>
      </c>
      <c r="S19" s="1">
        <v>13.07</v>
      </c>
      <c r="T19" s="1">
        <v>6300.5479999999998</v>
      </c>
      <c r="U19" s="1">
        <v>0.22800000000000001</v>
      </c>
      <c r="V19" s="1">
        <v>10.86</v>
      </c>
      <c r="W19" s="1">
        <v>6300.6019999999999</v>
      </c>
      <c r="X19" s="1">
        <v>0.28199999999999997</v>
      </c>
      <c r="Y19" s="1">
        <v>13.41</v>
      </c>
      <c r="Z19" s="1">
        <v>6.7599999999999993E-2</v>
      </c>
    </row>
    <row r="20" spans="1:26">
      <c r="A20" s="57"/>
      <c r="B20" s="1" t="s">
        <v>28</v>
      </c>
      <c r="C20" s="1" t="s">
        <v>1807</v>
      </c>
      <c r="D20" s="1" t="s">
        <v>1824</v>
      </c>
      <c r="E20" s="1">
        <v>6300.32</v>
      </c>
      <c r="F20" s="1">
        <v>0.92100000000000004</v>
      </c>
      <c r="G20" s="1">
        <v>43.84</v>
      </c>
      <c r="H20" s="1">
        <v>20</v>
      </c>
      <c r="I20" s="1">
        <v>1.6930000000000001</v>
      </c>
      <c r="J20" s="1">
        <v>80.58</v>
      </c>
      <c r="K20" s="1">
        <v>-0.68500000000000005</v>
      </c>
      <c r="L20" s="1">
        <v>-32.57</v>
      </c>
      <c r="M20" s="84">
        <v>-0.71240000000000003</v>
      </c>
      <c r="N20" s="84">
        <v>0.4173</v>
      </c>
      <c r="O20" s="84">
        <v>0.4</v>
      </c>
      <c r="P20" s="1">
        <v>50</v>
      </c>
      <c r="Q20" s="1">
        <v>6300.5720000000001</v>
      </c>
      <c r="R20" s="1">
        <v>0.252</v>
      </c>
      <c r="S20" s="1">
        <v>11.98</v>
      </c>
      <c r="T20" s="1">
        <v>6300.6229999999996</v>
      </c>
      <c r="U20" s="1">
        <v>0.30299999999999999</v>
      </c>
      <c r="V20" s="1">
        <v>14.42</v>
      </c>
      <c r="W20" s="1">
        <v>6300.7160000000003</v>
      </c>
      <c r="X20" s="1">
        <v>0.39600000000000002</v>
      </c>
      <c r="Y20" s="1">
        <v>18.86</v>
      </c>
      <c r="Z20" s="1">
        <v>5.16E-2</v>
      </c>
    </row>
    <row r="21" spans="1:26">
      <c r="A21" s="57"/>
      <c r="B21" s="1" t="s">
        <v>28</v>
      </c>
      <c r="C21" s="1" t="s">
        <v>1808</v>
      </c>
      <c r="D21" s="1" t="s">
        <v>1824</v>
      </c>
      <c r="E21" s="1">
        <v>6300.32</v>
      </c>
      <c r="F21" s="1">
        <v>0.93100000000000005</v>
      </c>
      <c r="G21" s="1">
        <v>44.28</v>
      </c>
      <c r="H21" s="1">
        <v>20</v>
      </c>
      <c r="I21" s="1">
        <v>1.343</v>
      </c>
      <c r="J21" s="1">
        <v>63.92</v>
      </c>
      <c r="K21" s="1">
        <v>-0.60499999999999998</v>
      </c>
      <c r="L21" s="1">
        <v>-28.79</v>
      </c>
      <c r="M21" s="84">
        <v>-0.70230000000000004</v>
      </c>
      <c r="N21" s="84">
        <v>0.43269999999999997</v>
      </c>
      <c r="O21" s="84">
        <v>0.37159999999999999</v>
      </c>
      <c r="P21" s="1">
        <v>50</v>
      </c>
      <c r="Q21" s="1">
        <v>6300.5630000000001</v>
      </c>
      <c r="R21" s="1">
        <v>0.24299999999999999</v>
      </c>
      <c r="S21" s="1">
        <v>11.56</v>
      </c>
      <c r="T21" s="1">
        <v>6300.5770000000002</v>
      </c>
      <c r="U21" s="1">
        <v>0.25700000000000001</v>
      </c>
      <c r="V21" s="1">
        <v>12.22</v>
      </c>
      <c r="W21" s="1">
        <v>6300.7370000000001</v>
      </c>
      <c r="X21" s="1">
        <v>0.41699999999999998</v>
      </c>
      <c r="Y21" s="1">
        <v>19.84</v>
      </c>
      <c r="Z21" s="1">
        <v>5.7430000000000002E-2</v>
      </c>
    </row>
    <row r="22" spans="1:26">
      <c r="A22" s="57"/>
      <c r="B22" s="1" t="s">
        <v>28</v>
      </c>
      <c r="C22" s="1" t="s">
        <v>1809</v>
      </c>
      <c r="D22" s="1" t="s">
        <v>1824</v>
      </c>
      <c r="E22" s="1">
        <v>6300.32</v>
      </c>
      <c r="F22" s="1">
        <v>0.78400000000000003</v>
      </c>
      <c r="G22" s="1">
        <v>37.29</v>
      </c>
      <c r="H22" s="1">
        <v>20</v>
      </c>
      <c r="I22" s="1">
        <v>1.548</v>
      </c>
      <c r="J22" s="1">
        <v>73.680000000000007</v>
      </c>
      <c r="K22" s="1">
        <v>-0.70899999999999996</v>
      </c>
      <c r="L22" s="1">
        <v>-33.71</v>
      </c>
      <c r="M22" s="84">
        <v>-0.77090000000000003</v>
      </c>
      <c r="N22" s="84">
        <v>0.4829</v>
      </c>
      <c r="O22" s="84">
        <v>0.44350000000000001</v>
      </c>
      <c r="P22" s="1">
        <v>50</v>
      </c>
      <c r="Q22" s="1">
        <v>6300.4759999999997</v>
      </c>
      <c r="R22" s="1">
        <v>0.156</v>
      </c>
      <c r="S22" s="1">
        <v>7.41</v>
      </c>
      <c r="T22" s="1">
        <v>6300.43</v>
      </c>
      <c r="U22" s="1">
        <v>0.11</v>
      </c>
      <c r="V22" s="1">
        <v>5.24</v>
      </c>
      <c r="W22" s="1">
        <v>6300.527</v>
      </c>
      <c r="X22" s="1">
        <v>0.20699999999999999</v>
      </c>
      <c r="Y22" s="1">
        <v>9.85</v>
      </c>
      <c r="Z22" s="1">
        <v>5.9900000000000002E-2</v>
      </c>
    </row>
    <row r="23" spans="1:26">
      <c r="A23" s="57"/>
      <c r="B23" s="1" t="s">
        <v>28</v>
      </c>
      <c r="C23" s="1" t="s">
        <v>1810</v>
      </c>
      <c r="D23" s="1" t="s">
        <v>1824</v>
      </c>
      <c r="E23" s="1">
        <v>6300.32</v>
      </c>
      <c r="F23" s="1">
        <v>0.97799999999999998</v>
      </c>
      <c r="G23" s="1">
        <v>46.52</v>
      </c>
      <c r="H23" s="1">
        <v>20</v>
      </c>
      <c r="I23" s="1">
        <v>1.5269999999999999</v>
      </c>
      <c r="J23" s="1">
        <v>72.650000000000006</v>
      </c>
      <c r="K23" s="1">
        <v>-0.68899999999999995</v>
      </c>
      <c r="L23" s="1">
        <v>-32.770000000000003</v>
      </c>
      <c r="M23" s="84">
        <v>-0.64749999999999996</v>
      </c>
      <c r="N23" s="84">
        <v>1.361E-13</v>
      </c>
      <c r="O23" s="84">
        <v>1.4489999999999999E-13</v>
      </c>
      <c r="P23" s="1">
        <v>50</v>
      </c>
      <c r="Q23" s="1">
        <v>6300.7709999999997</v>
      </c>
      <c r="R23" s="1">
        <v>0.45100000000000001</v>
      </c>
      <c r="S23" s="1">
        <v>21.47</v>
      </c>
      <c r="T23" s="1">
        <v>6300.701</v>
      </c>
      <c r="U23" s="1">
        <v>0.38100000000000001</v>
      </c>
      <c r="V23" s="1">
        <v>18.14</v>
      </c>
      <c r="W23" s="1">
        <v>6300.8789999999999</v>
      </c>
      <c r="X23" s="1">
        <v>0.55900000000000005</v>
      </c>
      <c r="Y23" s="1">
        <v>26.59</v>
      </c>
      <c r="Z23" s="1">
        <v>6.062E-2</v>
      </c>
    </row>
    <row r="24" spans="1:26">
      <c r="A24" s="57"/>
      <c r="B24" s="1" t="s">
        <v>28</v>
      </c>
      <c r="C24" s="1" t="s">
        <v>1811</v>
      </c>
      <c r="D24" s="1" t="s">
        <v>1824</v>
      </c>
      <c r="E24" s="1">
        <v>6300.32</v>
      </c>
      <c r="F24" s="1">
        <v>0.79600000000000004</v>
      </c>
      <c r="G24" s="1">
        <v>37.880000000000003</v>
      </c>
      <c r="H24" s="1">
        <v>20</v>
      </c>
      <c r="I24" s="1">
        <v>1.3440000000000001</v>
      </c>
      <c r="J24" s="1">
        <v>63.95</v>
      </c>
      <c r="K24" s="1">
        <v>-0.68200000000000005</v>
      </c>
      <c r="L24" s="1">
        <v>-32.47</v>
      </c>
      <c r="M24" s="84">
        <v>-0.7712</v>
      </c>
      <c r="N24" s="84">
        <v>0.46779999999999999</v>
      </c>
      <c r="O24" s="84">
        <v>0.41339999999999999</v>
      </c>
      <c r="P24" s="1">
        <v>50</v>
      </c>
      <c r="Q24" s="1">
        <v>6300.6859999999997</v>
      </c>
      <c r="R24" s="1">
        <v>0.36599999999999999</v>
      </c>
      <c r="S24" s="1">
        <v>17.39</v>
      </c>
      <c r="T24" s="1">
        <v>6300.643</v>
      </c>
      <c r="U24" s="1">
        <v>0.32300000000000001</v>
      </c>
      <c r="V24" s="1">
        <v>15.37</v>
      </c>
      <c r="W24" s="1">
        <v>6300.6629999999996</v>
      </c>
      <c r="X24" s="1">
        <v>0.34300000000000003</v>
      </c>
      <c r="Y24" s="1">
        <v>16.32</v>
      </c>
      <c r="Z24" s="1">
        <v>7.3950000000000002E-2</v>
      </c>
    </row>
    <row r="25" spans="1:26">
      <c r="A25" s="57"/>
      <c r="B25" s="1" t="s">
        <v>28</v>
      </c>
      <c r="C25" s="1" t="s">
        <v>1820</v>
      </c>
      <c r="D25" s="1" t="s">
        <v>1824</v>
      </c>
      <c r="E25" s="1">
        <v>6300.32</v>
      </c>
      <c r="F25" s="1">
        <v>0.65100000000000002</v>
      </c>
      <c r="G25" s="1">
        <v>30.98</v>
      </c>
      <c r="H25" s="1">
        <v>20</v>
      </c>
      <c r="I25" s="1">
        <v>1.093</v>
      </c>
      <c r="J25" s="1">
        <v>52.03</v>
      </c>
      <c r="K25" s="1">
        <v>-0.623</v>
      </c>
      <c r="L25" s="1">
        <v>-29.64</v>
      </c>
      <c r="M25" s="84">
        <v>-0.86470000000000002</v>
      </c>
      <c r="N25" s="84">
        <v>0.54179999999999995</v>
      </c>
      <c r="O25" s="84">
        <v>0.39250000000000002</v>
      </c>
      <c r="P25" s="1">
        <v>50</v>
      </c>
      <c r="Q25" s="1">
        <v>6300.6049999999996</v>
      </c>
      <c r="R25" s="1">
        <v>0.28499999999999998</v>
      </c>
      <c r="S25" s="1">
        <v>13.57</v>
      </c>
      <c r="T25" s="1">
        <v>6300.61</v>
      </c>
      <c r="U25" s="1">
        <v>0.28999999999999998</v>
      </c>
      <c r="V25" s="1">
        <v>13.81</v>
      </c>
      <c r="W25" s="1">
        <v>6300.6450000000004</v>
      </c>
      <c r="X25" s="1">
        <v>0.32500000000000001</v>
      </c>
      <c r="Y25" s="1">
        <v>15.47</v>
      </c>
      <c r="Z25" s="1">
        <v>8.7319999999999995E-2</v>
      </c>
    </row>
    <row r="26" spans="1:26">
      <c r="A26" s="57"/>
      <c r="B26" s="1" t="s">
        <v>28</v>
      </c>
      <c r="C26" s="1" t="s">
        <v>1812</v>
      </c>
      <c r="D26" s="1" t="s">
        <v>1824</v>
      </c>
      <c r="E26" s="1">
        <v>6300.32</v>
      </c>
      <c r="F26" s="1">
        <v>0.79200000000000004</v>
      </c>
      <c r="G26" s="1">
        <v>37.68</v>
      </c>
      <c r="H26" s="1">
        <v>20</v>
      </c>
      <c r="I26" s="1">
        <v>1.528</v>
      </c>
      <c r="J26" s="1">
        <v>72.69</v>
      </c>
      <c r="K26" s="1">
        <v>-0.55000000000000004</v>
      </c>
      <c r="L26" s="1">
        <v>-26.19</v>
      </c>
      <c r="M26" s="84">
        <v>-0.65949999999999998</v>
      </c>
      <c r="N26" s="84">
        <v>0.88649999999999995</v>
      </c>
      <c r="O26" s="84">
        <v>0.74580000000000002</v>
      </c>
      <c r="P26" s="1">
        <v>50</v>
      </c>
      <c r="Q26" s="1">
        <v>6300.6639999999998</v>
      </c>
      <c r="R26" s="1">
        <v>0.34399999999999997</v>
      </c>
      <c r="S26" s="1">
        <v>16.350000000000001</v>
      </c>
      <c r="T26" s="1">
        <v>6300.6260000000002</v>
      </c>
      <c r="U26" s="1">
        <v>0.30599999999999999</v>
      </c>
      <c r="V26" s="1">
        <v>14.56</v>
      </c>
      <c r="W26" s="1">
        <v>6300.5320000000002</v>
      </c>
      <c r="X26" s="1">
        <v>0.21199999999999999</v>
      </c>
      <c r="Y26" s="1">
        <v>10.07</v>
      </c>
      <c r="Z26" s="1">
        <v>8.6050000000000001E-2</v>
      </c>
    </row>
    <row r="27" spans="1:26">
      <c r="A27" s="57"/>
      <c r="B27" s="1" t="s">
        <v>28</v>
      </c>
      <c r="C27" s="1" t="s">
        <v>1814</v>
      </c>
      <c r="D27" s="1" t="s">
        <v>1824</v>
      </c>
      <c r="E27" s="1">
        <v>6300.32</v>
      </c>
      <c r="F27" s="1">
        <v>0.73199999999999998</v>
      </c>
      <c r="G27" s="1">
        <v>34.83</v>
      </c>
      <c r="H27" s="1">
        <v>20</v>
      </c>
      <c r="I27" s="1">
        <v>1.181</v>
      </c>
      <c r="J27" s="1">
        <v>56.21</v>
      </c>
      <c r="K27" s="1">
        <v>-0.61099999999999999</v>
      </c>
      <c r="L27" s="1">
        <v>-29.08</v>
      </c>
      <c r="M27" s="84">
        <v>-0.75860000000000005</v>
      </c>
      <c r="N27" s="84">
        <v>0.49070000000000003</v>
      </c>
      <c r="O27" s="84">
        <v>0.39479999999999998</v>
      </c>
      <c r="P27" s="1">
        <v>50</v>
      </c>
      <c r="Q27" s="1">
        <v>6300.4650000000001</v>
      </c>
      <c r="R27" s="1">
        <v>0.14499999999999999</v>
      </c>
      <c r="S27" s="1">
        <v>6.88</v>
      </c>
      <c r="T27" s="1">
        <v>6300.4070000000002</v>
      </c>
      <c r="U27" s="1">
        <v>8.6999999999999994E-2</v>
      </c>
      <c r="V27" s="1">
        <v>4.16</v>
      </c>
      <c r="W27" s="1">
        <v>6300.4440000000004</v>
      </c>
      <c r="X27" s="1">
        <v>0.124</v>
      </c>
      <c r="Y27" s="1">
        <v>5.92</v>
      </c>
      <c r="Z27" s="1">
        <v>4.895E-2</v>
      </c>
    </row>
    <row r="28" spans="1:26">
      <c r="A28" s="57"/>
      <c r="B28" s="1" t="s">
        <v>28</v>
      </c>
      <c r="C28" s="1" t="s">
        <v>1815</v>
      </c>
      <c r="D28" s="1" t="s">
        <v>1824</v>
      </c>
      <c r="E28" s="1">
        <v>6300.32</v>
      </c>
      <c r="F28" s="1">
        <v>1.06</v>
      </c>
      <c r="G28" s="1">
        <v>50.43</v>
      </c>
      <c r="H28" s="1">
        <v>20</v>
      </c>
      <c r="I28" s="1">
        <v>1.4570000000000001</v>
      </c>
      <c r="J28" s="1">
        <v>69.319999999999993</v>
      </c>
      <c r="K28" s="1">
        <v>-0.82799999999999996</v>
      </c>
      <c r="L28" s="1">
        <v>-39.380000000000003</v>
      </c>
      <c r="M28" s="84">
        <v>-0.77910000000000001</v>
      </c>
      <c r="N28" s="84">
        <v>0.55169999999999997</v>
      </c>
      <c r="O28" s="84">
        <v>0.58779999999999999</v>
      </c>
      <c r="P28" s="1">
        <v>50</v>
      </c>
      <c r="Q28" s="1">
        <v>6300.3469999999998</v>
      </c>
      <c r="R28" s="1">
        <v>2.7E-2</v>
      </c>
      <c r="S28" s="1">
        <v>1.31</v>
      </c>
      <c r="T28" s="1">
        <v>6300.3130000000001</v>
      </c>
      <c r="U28" s="1">
        <v>-7.0000000000000001E-3</v>
      </c>
      <c r="V28" s="1">
        <v>-0.32</v>
      </c>
      <c r="W28" s="1">
        <v>6300.2529999999997</v>
      </c>
      <c r="X28" s="1">
        <v>-6.7000000000000004E-2</v>
      </c>
      <c r="Y28" s="1">
        <v>-3.19</v>
      </c>
      <c r="Z28" s="1">
        <v>4.0939999999999997E-2</v>
      </c>
    </row>
    <row r="29" spans="1:26">
      <c r="A29" s="57"/>
      <c r="B29" s="1" t="s">
        <v>28</v>
      </c>
      <c r="C29" s="1" t="s">
        <v>1816</v>
      </c>
      <c r="D29" s="1" t="s">
        <v>1824</v>
      </c>
      <c r="E29" s="1">
        <v>6300.32</v>
      </c>
      <c r="F29" s="1">
        <v>0.97399999999999998</v>
      </c>
      <c r="G29" s="1">
        <v>46.33</v>
      </c>
      <c r="H29" s="1">
        <v>20</v>
      </c>
      <c r="I29" s="1">
        <v>1.619</v>
      </c>
      <c r="J29" s="1">
        <v>77.05</v>
      </c>
      <c r="K29" s="1">
        <v>-0.85599999999999998</v>
      </c>
      <c r="L29" s="1">
        <v>-40.74</v>
      </c>
      <c r="M29" s="84">
        <v>-0.8236</v>
      </c>
      <c r="N29" s="84">
        <v>0.50319999999999998</v>
      </c>
      <c r="O29" s="84">
        <v>0.52059999999999995</v>
      </c>
      <c r="P29" s="1">
        <v>50</v>
      </c>
      <c r="Q29" s="1">
        <v>6300.402</v>
      </c>
      <c r="R29" s="1">
        <v>8.2000000000000003E-2</v>
      </c>
      <c r="S29" s="1">
        <v>3.92</v>
      </c>
      <c r="T29" s="1">
        <v>6300.4949999999999</v>
      </c>
      <c r="U29" s="1">
        <v>0.17499999999999999</v>
      </c>
      <c r="V29" s="1">
        <v>8.31</v>
      </c>
      <c r="W29" s="1">
        <v>6300.56</v>
      </c>
      <c r="X29" s="1">
        <v>0.24</v>
      </c>
      <c r="Y29" s="1">
        <v>11.4</v>
      </c>
      <c r="Z29" s="1">
        <v>0.12920000000000001</v>
      </c>
    </row>
    <row r="30" spans="1:26">
      <c r="A30" s="57"/>
      <c r="B30" s="1" t="s">
        <v>28</v>
      </c>
      <c r="C30" s="1" t="s">
        <v>1817</v>
      </c>
      <c r="D30" s="1" t="s">
        <v>1824</v>
      </c>
      <c r="E30" s="1">
        <v>6300.32</v>
      </c>
      <c r="F30" s="1">
        <v>0.98599999999999999</v>
      </c>
      <c r="G30" s="1">
        <v>46.91</v>
      </c>
      <c r="H30" s="1">
        <v>20</v>
      </c>
      <c r="I30" s="1">
        <v>2.6680000000000001</v>
      </c>
      <c r="J30" s="1">
        <v>126.94</v>
      </c>
      <c r="K30" s="1">
        <v>-0.67100000000000004</v>
      </c>
      <c r="L30" s="1">
        <v>-31.93</v>
      </c>
      <c r="M30" s="84">
        <v>-0.71179999999999999</v>
      </c>
      <c r="N30" s="84">
        <v>0.3765</v>
      </c>
      <c r="O30" s="84">
        <v>0.35520000000000002</v>
      </c>
      <c r="P30" s="1">
        <v>50</v>
      </c>
      <c r="Q30" s="1">
        <v>6300.3490000000002</v>
      </c>
      <c r="R30" s="1">
        <v>2.9000000000000001E-2</v>
      </c>
      <c r="S30" s="1">
        <v>1.4</v>
      </c>
      <c r="T30" s="1">
        <v>6300.3689999999997</v>
      </c>
      <c r="U30" s="1">
        <v>4.9000000000000002E-2</v>
      </c>
      <c r="V30" s="1">
        <v>2.34</v>
      </c>
      <c r="W30" s="1">
        <v>6300.2269999999999</v>
      </c>
      <c r="X30" s="1">
        <v>-9.2999999999999999E-2</v>
      </c>
      <c r="Y30" s="1">
        <v>-4.4400000000000004</v>
      </c>
      <c r="Z30" s="1">
        <v>0.1019</v>
      </c>
    </row>
    <row r="31" spans="1:26">
      <c r="A31" s="57"/>
      <c r="B31" s="1" t="s">
        <v>28</v>
      </c>
      <c r="C31" s="1" t="s">
        <v>1818</v>
      </c>
      <c r="D31" s="1" t="s">
        <v>1824</v>
      </c>
      <c r="E31" s="1">
        <v>6300.32</v>
      </c>
      <c r="F31" s="1">
        <v>1.478</v>
      </c>
      <c r="G31" s="1">
        <v>70.34</v>
      </c>
      <c r="H31" s="1">
        <v>20</v>
      </c>
      <c r="I31" s="1">
        <v>1.966</v>
      </c>
      <c r="J31" s="1">
        <v>93.52</v>
      </c>
      <c r="K31" s="1">
        <v>-0.72</v>
      </c>
      <c r="L31" s="1">
        <v>-34.229999999999997</v>
      </c>
      <c r="M31" s="84">
        <v>-0.59050000000000002</v>
      </c>
      <c r="N31" s="84">
        <v>0.82950000000000002</v>
      </c>
      <c r="O31" s="84">
        <v>1.008</v>
      </c>
      <c r="P31" s="1">
        <v>50</v>
      </c>
      <c r="Q31" s="1">
        <v>6300.6790000000001</v>
      </c>
      <c r="R31" s="1">
        <v>0.35899999999999999</v>
      </c>
      <c r="S31" s="1">
        <v>17.100000000000001</v>
      </c>
      <c r="T31" s="1">
        <v>6300.5889999999999</v>
      </c>
      <c r="U31" s="1">
        <v>0.26900000000000002</v>
      </c>
      <c r="V31" s="1">
        <v>12.79</v>
      </c>
      <c r="W31" s="1">
        <v>6300.2910000000002</v>
      </c>
      <c r="X31" s="1">
        <v>-2.9000000000000001E-2</v>
      </c>
      <c r="Y31" s="1">
        <v>-1.37</v>
      </c>
      <c r="Z31" s="1">
        <v>0.1133</v>
      </c>
    </row>
    <row r="32" spans="1:26">
      <c r="A32" s="57"/>
      <c r="B32" s="1" t="s">
        <v>1821</v>
      </c>
      <c r="C32" s="1" t="s">
        <v>1822</v>
      </c>
      <c r="D32" s="1" t="s">
        <v>1824</v>
      </c>
      <c r="E32" s="1">
        <v>6300.32</v>
      </c>
      <c r="F32" s="1">
        <v>0.98</v>
      </c>
      <c r="G32" s="1">
        <v>46.61</v>
      </c>
      <c r="H32" s="1">
        <v>20</v>
      </c>
      <c r="I32" s="1">
        <v>1.526</v>
      </c>
      <c r="J32" s="1">
        <v>72.62</v>
      </c>
      <c r="K32" s="1">
        <v>-1.0089999999999999</v>
      </c>
      <c r="L32" s="1">
        <v>-48.01</v>
      </c>
      <c r="M32" s="84">
        <v>-1.0089999999999999</v>
      </c>
      <c r="N32" s="84">
        <v>1.468</v>
      </c>
      <c r="O32" s="84">
        <v>1.4710000000000001</v>
      </c>
      <c r="P32" s="1">
        <v>50</v>
      </c>
      <c r="Q32" s="1">
        <v>6300.1379999999999</v>
      </c>
      <c r="R32" s="1">
        <v>-0.182</v>
      </c>
      <c r="S32" s="1">
        <v>-8.68</v>
      </c>
      <c r="T32" s="1">
        <v>6300.1469999999999</v>
      </c>
      <c r="U32" s="1">
        <v>-0.17299999999999999</v>
      </c>
      <c r="V32" s="1">
        <v>-8.24</v>
      </c>
      <c r="W32" s="1">
        <v>6300.11</v>
      </c>
      <c r="X32" s="1">
        <v>-0.21</v>
      </c>
      <c r="Y32" s="1">
        <v>-9.98</v>
      </c>
      <c r="Z32" s="1">
        <v>5.6739999999999999E-2</v>
      </c>
    </row>
    <row r="33" spans="1:26">
      <c r="A33" s="57"/>
      <c r="B33" s="1" t="s">
        <v>1821</v>
      </c>
      <c r="C33" s="1" t="s">
        <v>1823</v>
      </c>
      <c r="D33" s="1" t="s">
        <v>1824</v>
      </c>
      <c r="E33" s="1">
        <v>6300.32</v>
      </c>
      <c r="F33" s="1">
        <v>0.98299999999999998</v>
      </c>
      <c r="G33" s="1">
        <v>46.78</v>
      </c>
      <c r="H33" s="1">
        <v>20</v>
      </c>
      <c r="I33" s="1">
        <v>1.4359999999999999</v>
      </c>
      <c r="J33" s="1">
        <v>68.319999999999993</v>
      </c>
      <c r="K33" s="1">
        <v>-0.78100000000000003</v>
      </c>
      <c r="L33" s="1">
        <v>-37.159999999999997</v>
      </c>
      <c r="M33" s="84">
        <v>-0.80640000000000001</v>
      </c>
      <c r="N33" s="84">
        <v>1.1439999999999999</v>
      </c>
      <c r="O33" s="84">
        <v>1.1120000000000001</v>
      </c>
      <c r="P33" s="1">
        <v>50</v>
      </c>
      <c r="Q33" s="1">
        <v>6300.2740000000003</v>
      </c>
      <c r="R33" s="1">
        <v>-4.5999999999999999E-2</v>
      </c>
      <c r="S33" s="1">
        <v>-2.19</v>
      </c>
      <c r="T33" s="1">
        <v>6300.268</v>
      </c>
      <c r="U33" s="1">
        <v>-5.1999999999999998E-2</v>
      </c>
      <c r="V33" s="1">
        <v>-2.4500000000000002</v>
      </c>
      <c r="W33" s="1">
        <v>6300.1549999999997</v>
      </c>
      <c r="X33" s="1">
        <v>-0.16500000000000001</v>
      </c>
      <c r="Y33" s="1">
        <v>-7.87</v>
      </c>
      <c r="Z33" s="1">
        <v>4.3180000000000003E-2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3B5D-B607-4C7C-A3F6-042BDD92F537}">
  <sheetPr codeName="Feuil25"/>
  <dimension ref="A1:Z34"/>
  <sheetViews>
    <sheetView workbookViewId="0">
      <selection activeCell="C37" sqref="C37"/>
    </sheetView>
  </sheetViews>
  <sheetFormatPr baseColWidth="10" defaultRowHeight="15"/>
  <sheetData>
    <row r="1" spans="1:26" ht="45">
      <c r="A1" s="83"/>
      <c r="B1" s="83" t="s">
        <v>1764</v>
      </c>
      <c r="C1" s="83" t="s">
        <v>1747</v>
      </c>
      <c r="D1" s="83" t="s">
        <v>1765</v>
      </c>
      <c r="E1" s="83" t="s">
        <v>1766</v>
      </c>
      <c r="F1" s="83" t="s">
        <v>1767</v>
      </c>
      <c r="G1" s="83" t="s">
        <v>1768</v>
      </c>
      <c r="H1" s="83" t="s">
        <v>1769</v>
      </c>
      <c r="I1" s="83" t="s">
        <v>1770</v>
      </c>
      <c r="J1" s="83" t="s">
        <v>1771</v>
      </c>
      <c r="K1" s="83" t="s">
        <v>1772</v>
      </c>
      <c r="L1" s="83" t="s">
        <v>1773</v>
      </c>
      <c r="M1" s="83" t="s">
        <v>1774</v>
      </c>
      <c r="N1" s="83" t="s">
        <v>1775</v>
      </c>
      <c r="O1" s="83" t="s">
        <v>1776</v>
      </c>
      <c r="P1" s="83" t="s">
        <v>1777</v>
      </c>
      <c r="Q1" s="83" t="s">
        <v>1778</v>
      </c>
      <c r="R1" s="83" t="s">
        <v>1779</v>
      </c>
      <c r="S1" s="83" t="s">
        <v>1780</v>
      </c>
      <c r="T1" s="83" t="s">
        <v>1781</v>
      </c>
      <c r="U1" s="83" t="s">
        <v>1782</v>
      </c>
      <c r="V1" s="83" t="s">
        <v>1783</v>
      </c>
      <c r="W1" s="83" t="s">
        <v>1784</v>
      </c>
      <c r="X1" s="83" t="s">
        <v>1785</v>
      </c>
      <c r="Y1" s="83" t="s">
        <v>1786</v>
      </c>
      <c r="Z1" s="83" t="s">
        <v>1787</v>
      </c>
    </row>
    <row r="2" spans="1:26" ht="30">
      <c r="A2" s="57"/>
      <c r="B2" s="1" t="s">
        <v>1788</v>
      </c>
      <c r="C2" s="1" t="s">
        <v>1789</v>
      </c>
      <c r="D2" s="1" t="s">
        <v>179</v>
      </c>
      <c r="E2" s="1">
        <v>5875.65</v>
      </c>
      <c r="F2" s="1">
        <v>1.41</v>
      </c>
      <c r="G2" s="1">
        <v>71.94</v>
      </c>
      <c r="H2" s="1">
        <v>20</v>
      </c>
      <c r="I2" s="1">
        <v>1.905</v>
      </c>
      <c r="J2" s="1">
        <v>97.2</v>
      </c>
      <c r="K2" s="1">
        <v>-19.385000000000002</v>
      </c>
      <c r="L2" s="1">
        <v>-989.04</v>
      </c>
      <c r="M2" s="84">
        <v>-13.8</v>
      </c>
      <c r="N2" s="84">
        <v>3.8090000000000002</v>
      </c>
      <c r="O2" s="84">
        <v>5.3479999999999999</v>
      </c>
      <c r="P2" s="1">
        <v>50</v>
      </c>
      <c r="Q2" s="1">
        <v>5875.77</v>
      </c>
      <c r="R2" s="1">
        <v>0.12</v>
      </c>
      <c r="S2" s="1">
        <v>6.15</v>
      </c>
      <c r="T2" s="1">
        <v>5875.74</v>
      </c>
      <c r="U2" s="1">
        <v>0.09</v>
      </c>
      <c r="V2" s="1">
        <v>4.6100000000000003</v>
      </c>
      <c r="W2" s="1">
        <v>5875.7579999999998</v>
      </c>
      <c r="X2" s="1">
        <v>0.108</v>
      </c>
      <c r="Y2" s="1">
        <v>5.5</v>
      </c>
      <c r="Z2" s="1">
        <v>3.1789999999999999E-2</v>
      </c>
    </row>
    <row r="3" spans="1:26" ht="30">
      <c r="A3" s="57"/>
      <c r="B3" s="1" t="s">
        <v>1788</v>
      </c>
      <c r="C3" s="1" t="s">
        <v>1790</v>
      </c>
      <c r="D3" s="1" t="s">
        <v>179</v>
      </c>
      <c r="E3" s="1">
        <v>5875.65</v>
      </c>
      <c r="F3" s="1">
        <v>1.47</v>
      </c>
      <c r="G3" s="1">
        <v>75.02</v>
      </c>
      <c r="H3" s="1">
        <v>20</v>
      </c>
      <c r="I3" s="1">
        <v>1.9370000000000001</v>
      </c>
      <c r="J3" s="1">
        <v>98.84</v>
      </c>
      <c r="K3" s="1">
        <v>-18.381</v>
      </c>
      <c r="L3" s="1">
        <v>-937.86</v>
      </c>
      <c r="M3" s="84">
        <v>-12.69</v>
      </c>
      <c r="N3" s="84">
        <v>6.4279999999999999</v>
      </c>
      <c r="O3" s="84">
        <v>9.3149999999999995</v>
      </c>
      <c r="P3" s="1">
        <v>50</v>
      </c>
      <c r="Q3" s="1">
        <v>5875.74</v>
      </c>
      <c r="R3" s="1">
        <v>0.09</v>
      </c>
      <c r="S3" s="1">
        <v>4.5999999999999996</v>
      </c>
      <c r="T3" s="1">
        <v>5875.7120000000004</v>
      </c>
      <c r="U3" s="1">
        <v>6.2E-2</v>
      </c>
      <c r="V3" s="1">
        <v>3.14</v>
      </c>
      <c r="W3" s="1">
        <v>5875.7520000000004</v>
      </c>
      <c r="X3" s="1">
        <v>0.10199999999999999</v>
      </c>
      <c r="Y3" s="1">
        <v>5.21</v>
      </c>
      <c r="Z3" s="1">
        <v>3.5279999999999999E-2</v>
      </c>
    </row>
    <row r="4" spans="1:26" ht="30">
      <c r="A4" s="57"/>
      <c r="B4" s="1" t="s">
        <v>1788</v>
      </c>
      <c r="C4" s="1" t="s">
        <v>1791</v>
      </c>
      <c r="D4" s="1" t="s">
        <v>179</v>
      </c>
      <c r="E4" s="1">
        <v>5875.65</v>
      </c>
      <c r="F4" s="1">
        <v>1.546</v>
      </c>
      <c r="G4" s="1">
        <v>78.900000000000006</v>
      </c>
      <c r="H4" s="1">
        <v>20</v>
      </c>
      <c r="I4" s="1">
        <v>2.0049999999999999</v>
      </c>
      <c r="J4" s="1">
        <v>102.31</v>
      </c>
      <c r="K4" s="1">
        <v>-18.303999999999998</v>
      </c>
      <c r="L4" s="1">
        <v>-933.92</v>
      </c>
      <c r="M4" s="84">
        <v>-12.02</v>
      </c>
      <c r="N4" s="84">
        <v>12.05</v>
      </c>
      <c r="O4" s="84">
        <v>18.34</v>
      </c>
      <c r="P4" s="1">
        <v>50</v>
      </c>
      <c r="Q4" s="1">
        <v>5875.7420000000002</v>
      </c>
      <c r="R4" s="1">
        <v>9.1999999999999998E-2</v>
      </c>
      <c r="S4" s="1">
        <v>4.68</v>
      </c>
      <c r="T4" s="1">
        <v>5875.7049999999999</v>
      </c>
      <c r="U4" s="1">
        <v>5.5E-2</v>
      </c>
      <c r="V4" s="1">
        <v>2.81</v>
      </c>
      <c r="W4" s="1">
        <v>5875.692</v>
      </c>
      <c r="X4" s="1">
        <v>4.2000000000000003E-2</v>
      </c>
      <c r="Y4" s="1">
        <v>2.15</v>
      </c>
      <c r="Z4" s="1">
        <v>3.2590000000000001E-2</v>
      </c>
    </row>
    <row r="5" spans="1:26" ht="30">
      <c r="A5" s="57"/>
      <c r="B5" s="1" t="s">
        <v>1788</v>
      </c>
      <c r="C5" s="1" t="s">
        <v>1792</v>
      </c>
      <c r="D5" s="1" t="s">
        <v>179</v>
      </c>
      <c r="E5" s="1">
        <v>5875.65</v>
      </c>
      <c r="F5" s="1">
        <v>1.764</v>
      </c>
      <c r="G5" s="1">
        <v>90</v>
      </c>
      <c r="H5" s="1">
        <v>20</v>
      </c>
      <c r="I5" s="1">
        <v>2.1880000000000002</v>
      </c>
      <c r="J5" s="1">
        <v>111.62</v>
      </c>
      <c r="K5" s="1">
        <v>-10.228</v>
      </c>
      <c r="L5" s="1">
        <v>-521.82000000000005</v>
      </c>
      <c r="M5" s="84">
        <v>-5.9420000000000002</v>
      </c>
      <c r="N5" s="84">
        <v>4.8460000000000001</v>
      </c>
      <c r="O5" s="84">
        <v>8.3339999999999996</v>
      </c>
      <c r="P5" s="1">
        <v>50</v>
      </c>
      <c r="Q5" s="1">
        <v>5875.8810000000003</v>
      </c>
      <c r="R5" s="1">
        <v>0.23100000000000001</v>
      </c>
      <c r="S5" s="1">
        <v>11.78</v>
      </c>
      <c r="T5" s="1">
        <v>5875.8639999999996</v>
      </c>
      <c r="U5" s="1">
        <v>0.214</v>
      </c>
      <c r="V5" s="1">
        <v>10.92</v>
      </c>
      <c r="W5" s="1">
        <v>5876.0510000000004</v>
      </c>
      <c r="X5" s="1">
        <v>0.40100000000000002</v>
      </c>
      <c r="Y5" s="1">
        <v>20.45</v>
      </c>
      <c r="Z5" s="1">
        <v>3.5130000000000002E-2</v>
      </c>
    </row>
    <row r="6" spans="1:26" ht="30">
      <c r="A6" s="57"/>
      <c r="B6" s="1" t="s">
        <v>1788</v>
      </c>
      <c r="C6" s="1" t="s">
        <v>1793</v>
      </c>
      <c r="D6" s="1" t="s">
        <v>179</v>
      </c>
      <c r="E6" s="1">
        <v>5875.65</v>
      </c>
      <c r="F6" s="1">
        <v>1.746</v>
      </c>
      <c r="G6" s="1">
        <v>89.09</v>
      </c>
      <c r="H6" s="1">
        <v>20</v>
      </c>
      <c r="I6" s="1">
        <v>2.1800000000000002</v>
      </c>
      <c r="J6" s="1">
        <v>111.21</v>
      </c>
      <c r="K6" s="1">
        <v>-11.119</v>
      </c>
      <c r="L6" s="1">
        <v>-567.29999999999995</v>
      </c>
      <c r="M6" s="84">
        <v>-6.5270000000000001</v>
      </c>
      <c r="N6" s="84">
        <v>6.274</v>
      </c>
      <c r="O6" s="84">
        <v>10.75</v>
      </c>
      <c r="P6" s="1">
        <v>50</v>
      </c>
      <c r="Q6" s="1">
        <v>5875.8919999999998</v>
      </c>
      <c r="R6" s="1">
        <v>0.24199999999999999</v>
      </c>
      <c r="S6" s="1">
        <v>12.33</v>
      </c>
      <c r="T6" s="1">
        <v>5875.8909999999996</v>
      </c>
      <c r="U6" s="1">
        <v>0.24099999999999999</v>
      </c>
      <c r="V6" s="1">
        <v>12.3</v>
      </c>
      <c r="W6" s="1">
        <v>5876.3490000000002</v>
      </c>
      <c r="X6" s="1">
        <v>0.69899999999999995</v>
      </c>
      <c r="Y6" s="1">
        <v>35.659999999999997</v>
      </c>
      <c r="Z6" s="1">
        <v>4.5740000000000003E-2</v>
      </c>
    </row>
    <row r="7" spans="1:26" ht="30">
      <c r="A7" s="57"/>
      <c r="B7" s="1" t="s">
        <v>1788</v>
      </c>
      <c r="C7" s="1" t="s">
        <v>1794</v>
      </c>
      <c r="D7" s="1" t="s">
        <v>179</v>
      </c>
      <c r="E7" s="1">
        <v>5875.65</v>
      </c>
      <c r="F7" s="1">
        <v>1.5609999999999999</v>
      </c>
      <c r="G7" s="1">
        <v>79.650000000000006</v>
      </c>
      <c r="H7" s="1">
        <v>20</v>
      </c>
      <c r="I7" s="1">
        <v>2.3220000000000001</v>
      </c>
      <c r="J7" s="1">
        <v>118.45</v>
      </c>
      <c r="K7" s="1">
        <v>-4.5659999999999998</v>
      </c>
      <c r="L7" s="1">
        <v>-232.97</v>
      </c>
      <c r="M7" s="84">
        <v>-3.0219999999999998</v>
      </c>
      <c r="N7" s="84">
        <v>1.968</v>
      </c>
      <c r="O7" s="84">
        <v>2.9870000000000001</v>
      </c>
      <c r="P7" s="1">
        <v>50</v>
      </c>
      <c r="Q7" s="1">
        <v>5876.0659999999998</v>
      </c>
      <c r="R7" s="1">
        <v>0.41599999999999998</v>
      </c>
      <c r="S7" s="1">
        <v>21.23</v>
      </c>
      <c r="T7" s="1">
        <v>5876.0640000000003</v>
      </c>
      <c r="U7" s="1">
        <v>0.41399999999999998</v>
      </c>
      <c r="V7" s="1">
        <v>21.11</v>
      </c>
      <c r="W7" s="1">
        <v>5876.4790000000003</v>
      </c>
      <c r="X7" s="1">
        <v>0.82899999999999996</v>
      </c>
      <c r="Y7" s="1">
        <v>42.32</v>
      </c>
      <c r="Z7" s="1">
        <v>5.9880000000000003E-2</v>
      </c>
    </row>
    <row r="8" spans="1:26" ht="30">
      <c r="A8" s="57"/>
      <c r="B8" s="1" t="s">
        <v>1788</v>
      </c>
      <c r="C8" s="1" t="s">
        <v>1795</v>
      </c>
      <c r="D8" s="1" t="s">
        <v>179</v>
      </c>
      <c r="E8" s="1">
        <v>5875.65</v>
      </c>
      <c r="F8" s="1">
        <v>1.01</v>
      </c>
      <c r="G8" s="1">
        <v>51.51</v>
      </c>
      <c r="H8" s="1">
        <v>20</v>
      </c>
      <c r="I8" s="1">
        <v>2.1269999999999998</v>
      </c>
      <c r="J8" s="1">
        <v>108.53</v>
      </c>
      <c r="K8" s="1">
        <v>-4.2210000000000001</v>
      </c>
      <c r="L8" s="1">
        <v>-215.35</v>
      </c>
      <c r="M8" s="84">
        <v>-3.4060000000000001</v>
      </c>
      <c r="N8" s="84">
        <v>2.1909999999999998</v>
      </c>
      <c r="O8" s="84">
        <v>2.72</v>
      </c>
      <c r="P8" s="1">
        <v>50</v>
      </c>
      <c r="Q8" s="1">
        <v>5876.3419999999996</v>
      </c>
      <c r="R8" s="1">
        <v>0.69199999999999995</v>
      </c>
      <c r="S8" s="1">
        <v>35.31</v>
      </c>
      <c r="T8" s="1">
        <v>5876.2160000000003</v>
      </c>
      <c r="U8" s="1">
        <v>0.56599999999999995</v>
      </c>
      <c r="V8" s="1">
        <v>28.9</v>
      </c>
      <c r="W8" s="1">
        <v>5876.4210000000003</v>
      </c>
      <c r="X8" s="1">
        <v>0.77100000000000002</v>
      </c>
      <c r="Y8" s="1">
        <v>39.36</v>
      </c>
      <c r="Z8" s="1">
        <v>4.2770000000000002E-2</v>
      </c>
    </row>
    <row r="9" spans="1:26" ht="30">
      <c r="A9" s="57"/>
      <c r="B9" s="1" t="s">
        <v>1788</v>
      </c>
      <c r="C9" s="1" t="s">
        <v>1796</v>
      </c>
      <c r="D9" s="1" t="s">
        <v>179</v>
      </c>
      <c r="E9" s="1">
        <v>5875.65</v>
      </c>
      <c r="F9" s="1">
        <v>0.92400000000000004</v>
      </c>
      <c r="G9" s="1">
        <v>47.13</v>
      </c>
      <c r="H9" s="1">
        <v>20</v>
      </c>
      <c r="I9" s="1">
        <v>1.5229999999999999</v>
      </c>
      <c r="J9" s="1">
        <v>77.680000000000007</v>
      </c>
      <c r="K9" s="1">
        <v>-4.173</v>
      </c>
      <c r="L9" s="1">
        <v>-212.92</v>
      </c>
      <c r="M9" s="84">
        <v>-3.883</v>
      </c>
      <c r="N9" s="84">
        <v>2.331</v>
      </c>
      <c r="O9" s="84">
        <v>2.5099999999999998</v>
      </c>
      <c r="P9" s="1">
        <v>50</v>
      </c>
      <c r="Q9" s="1">
        <v>5876.2659999999996</v>
      </c>
      <c r="R9" s="1">
        <v>0.61599999999999999</v>
      </c>
      <c r="S9" s="1">
        <v>31.43</v>
      </c>
      <c r="T9" s="1">
        <v>5876.18</v>
      </c>
      <c r="U9" s="1">
        <v>0.53</v>
      </c>
      <c r="V9" s="1">
        <v>27.04</v>
      </c>
      <c r="W9" s="1">
        <v>5876.3429999999998</v>
      </c>
      <c r="X9" s="1">
        <v>0.69299999999999995</v>
      </c>
      <c r="Y9" s="1">
        <v>35.369999999999997</v>
      </c>
      <c r="Z9" s="1">
        <v>4.1540000000000001E-2</v>
      </c>
    </row>
    <row r="10" spans="1:26" ht="30">
      <c r="A10" s="57"/>
      <c r="B10" s="1" t="s">
        <v>1788</v>
      </c>
      <c r="C10" s="1" t="s">
        <v>1797</v>
      </c>
      <c r="D10" s="1" t="s">
        <v>179</v>
      </c>
      <c r="E10" s="1">
        <v>5875.65</v>
      </c>
      <c r="F10" s="1">
        <v>1.242</v>
      </c>
      <c r="G10" s="1">
        <v>63.38</v>
      </c>
      <c r="H10" s="1">
        <v>20</v>
      </c>
      <c r="I10" s="1">
        <v>1.7589999999999999</v>
      </c>
      <c r="J10" s="1">
        <v>89.76</v>
      </c>
      <c r="K10" s="1">
        <v>-8.157</v>
      </c>
      <c r="L10" s="1">
        <v>-416.16</v>
      </c>
      <c r="M10" s="84">
        <v>-6.6689999999999996</v>
      </c>
      <c r="N10" s="84">
        <v>3.2389999999999999</v>
      </c>
      <c r="O10" s="84">
        <v>3.97</v>
      </c>
      <c r="P10" s="1">
        <v>50</v>
      </c>
      <c r="Q10" s="1">
        <v>5876.03</v>
      </c>
      <c r="R10" s="1">
        <v>0.38</v>
      </c>
      <c r="S10" s="1">
        <v>19.37</v>
      </c>
      <c r="T10" s="1">
        <v>5876.0259999999998</v>
      </c>
      <c r="U10" s="1">
        <v>0.376</v>
      </c>
      <c r="V10" s="1">
        <v>19.170000000000002</v>
      </c>
      <c r="W10" s="1">
        <v>5876.1959999999999</v>
      </c>
      <c r="X10" s="1">
        <v>0.54600000000000004</v>
      </c>
      <c r="Y10" s="1">
        <v>27.85</v>
      </c>
      <c r="Z10" s="1">
        <v>4.0939999999999997E-2</v>
      </c>
    </row>
    <row r="11" spans="1:26" ht="30">
      <c r="A11" s="57"/>
      <c r="B11" s="1" t="s">
        <v>28</v>
      </c>
      <c r="C11" s="1" t="s">
        <v>1798</v>
      </c>
      <c r="D11" s="1" t="s">
        <v>179</v>
      </c>
      <c r="E11" s="1">
        <v>5875.65</v>
      </c>
      <c r="F11" s="1">
        <v>1.1839999999999999</v>
      </c>
      <c r="G11" s="1">
        <v>60.42</v>
      </c>
      <c r="H11" s="1">
        <v>20</v>
      </c>
      <c r="I11" s="1">
        <v>1.667</v>
      </c>
      <c r="J11" s="1">
        <v>85.06</v>
      </c>
      <c r="K11" s="1">
        <v>-13.957000000000001</v>
      </c>
      <c r="L11" s="1">
        <v>-712.07</v>
      </c>
      <c r="M11" s="84">
        <v>-12.02</v>
      </c>
      <c r="N11" s="84">
        <v>5.12</v>
      </c>
      <c r="O11" s="84">
        <v>5.95</v>
      </c>
      <c r="P11" s="1">
        <v>50</v>
      </c>
      <c r="Q11" s="1">
        <v>5876.05</v>
      </c>
      <c r="R11" s="1">
        <v>0.4</v>
      </c>
      <c r="S11" s="1">
        <v>20.43</v>
      </c>
      <c r="T11" s="1">
        <v>5876.0519999999997</v>
      </c>
      <c r="U11" s="1">
        <v>0.40200000000000002</v>
      </c>
      <c r="V11" s="1">
        <v>20.49</v>
      </c>
      <c r="W11" s="1">
        <v>5876.223</v>
      </c>
      <c r="X11" s="1">
        <v>0.57299999999999995</v>
      </c>
      <c r="Y11" s="1">
        <v>29.26</v>
      </c>
      <c r="Z11" s="1">
        <v>5.6469999999999999E-2</v>
      </c>
    </row>
    <row r="12" spans="1:26" ht="30">
      <c r="A12" s="57"/>
      <c r="B12" s="1" t="s">
        <v>28</v>
      </c>
      <c r="C12" s="1" t="s">
        <v>1799</v>
      </c>
      <c r="D12" s="1" t="s">
        <v>179</v>
      </c>
      <c r="E12" s="1">
        <v>5875.65</v>
      </c>
      <c r="F12" s="1">
        <v>1.163</v>
      </c>
      <c r="G12" s="1">
        <v>59.33</v>
      </c>
      <c r="H12" s="1">
        <v>20</v>
      </c>
      <c r="I12" s="1">
        <v>1.6659999999999999</v>
      </c>
      <c r="J12" s="1">
        <v>85</v>
      </c>
      <c r="K12" s="1">
        <v>-14.919</v>
      </c>
      <c r="L12" s="1">
        <v>-761.14</v>
      </c>
      <c r="M12" s="84">
        <v>-13.02</v>
      </c>
      <c r="N12" s="84">
        <v>7.0339999999999998</v>
      </c>
      <c r="O12" s="84">
        <v>8.0679999999999996</v>
      </c>
      <c r="P12" s="1">
        <v>50</v>
      </c>
      <c r="Q12" s="1">
        <v>5876.0609999999997</v>
      </c>
      <c r="R12" s="1">
        <v>0.41099999999999998</v>
      </c>
      <c r="S12" s="1">
        <v>20.97</v>
      </c>
      <c r="T12" s="1">
        <v>5876.0609999999997</v>
      </c>
      <c r="U12" s="1">
        <v>0.41099999999999998</v>
      </c>
      <c r="V12" s="1">
        <v>20.95</v>
      </c>
      <c r="W12" s="1">
        <v>5876.2370000000001</v>
      </c>
      <c r="X12" s="1">
        <v>0.58699999999999997</v>
      </c>
      <c r="Y12" s="1">
        <v>29.95</v>
      </c>
      <c r="Z12" s="1">
        <v>5.0599999999999999E-2</v>
      </c>
    </row>
    <row r="13" spans="1:26" ht="30">
      <c r="A13" s="57"/>
      <c r="B13" s="1" t="s">
        <v>28</v>
      </c>
      <c r="C13" s="1" t="s">
        <v>1800</v>
      </c>
      <c r="D13" s="1" t="s">
        <v>179</v>
      </c>
      <c r="E13" s="1">
        <v>5875.65</v>
      </c>
      <c r="F13" s="1">
        <v>1.1850000000000001</v>
      </c>
      <c r="G13" s="1">
        <v>60.45</v>
      </c>
      <c r="H13" s="1">
        <v>20</v>
      </c>
      <c r="I13" s="1">
        <v>1.7509999999999999</v>
      </c>
      <c r="J13" s="1">
        <v>89.32</v>
      </c>
      <c r="K13" s="1">
        <v>-16.149999999999999</v>
      </c>
      <c r="L13" s="1">
        <v>-823.98</v>
      </c>
      <c r="M13" s="84">
        <v>-13.6</v>
      </c>
      <c r="N13" s="84">
        <v>5.2210000000000001</v>
      </c>
      <c r="O13" s="84">
        <v>6.21</v>
      </c>
      <c r="P13" s="1">
        <v>50</v>
      </c>
      <c r="Q13" s="1">
        <v>5876.0959999999995</v>
      </c>
      <c r="R13" s="1">
        <v>0.44600000000000001</v>
      </c>
      <c r="S13" s="1">
        <v>22.75</v>
      </c>
      <c r="T13" s="1">
        <v>5876.0879999999997</v>
      </c>
      <c r="U13" s="1">
        <v>0.438</v>
      </c>
      <c r="V13" s="1">
        <v>22.35</v>
      </c>
      <c r="W13" s="1">
        <v>5876.2619999999997</v>
      </c>
      <c r="X13" s="1">
        <v>0.61199999999999999</v>
      </c>
      <c r="Y13" s="1">
        <v>31.22</v>
      </c>
      <c r="Z13" s="1">
        <v>5.9420000000000001E-2</v>
      </c>
    </row>
    <row r="14" spans="1:26" ht="30">
      <c r="A14" s="57"/>
      <c r="B14" s="1" t="s">
        <v>28</v>
      </c>
      <c r="C14" s="1" t="s">
        <v>1801</v>
      </c>
      <c r="D14" s="1" t="s">
        <v>179</v>
      </c>
      <c r="E14" s="1">
        <v>5875.65</v>
      </c>
      <c r="F14" s="1">
        <v>1.2749999999999999</v>
      </c>
      <c r="G14" s="1">
        <v>65.03</v>
      </c>
      <c r="H14" s="1">
        <v>20</v>
      </c>
      <c r="I14" s="1">
        <v>1.865</v>
      </c>
      <c r="J14" s="1">
        <v>95.17</v>
      </c>
      <c r="K14" s="1">
        <v>-14.526</v>
      </c>
      <c r="L14" s="1">
        <v>-741.08</v>
      </c>
      <c r="M14" s="84">
        <v>-11.22</v>
      </c>
      <c r="N14" s="84">
        <v>3.867</v>
      </c>
      <c r="O14" s="84">
        <v>5.0119999999999996</v>
      </c>
      <c r="P14" s="1">
        <v>50</v>
      </c>
      <c r="Q14" s="1">
        <v>5876.07</v>
      </c>
      <c r="R14" s="1">
        <v>0.42</v>
      </c>
      <c r="S14" s="1">
        <v>21.45</v>
      </c>
      <c r="T14" s="1">
        <v>5876.058</v>
      </c>
      <c r="U14" s="1">
        <v>0.40799999999999997</v>
      </c>
      <c r="V14" s="1">
        <v>20.84</v>
      </c>
      <c r="W14" s="1">
        <v>5876.2089999999998</v>
      </c>
      <c r="X14" s="1">
        <v>0.55900000000000005</v>
      </c>
      <c r="Y14" s="1">
        <v>28.54</v>
      </c>
      <c r="Z14" s="1">
        <v>6.3460000000000003E-2</v>
      </c>
    </row>
    <row r="15" spans="1:26" ht="30">
      <c r="A15" s="57"/>
      <c r="B15" s="1" t="s">
        <v>1788</v>
      </c>
      <c r="C15" s="1" t="s">
        <v>1802</v>
      </c>
      <c r="D15" s="1" t="s">
        <v>179</v>
      </c>
      <c r="E15" s="1">
        <v>5875.65</v>
      </c>
      <c r="F15" s="1">
        <v>1.2569999999999999</v>
      </c>
      <c r="G15" s="1">
        <v>64.16</v>
      </c>
      <c r="H15" s="1">
        <v>20</v>
      </c>
      <c r="I15" s="1">
        <v>1.8260000000000001</v>
      </c>
      <c r="J15" s="1">
        <v>93.17</v>
      </c>
      <c r="K15" s="1">
        <v>-16.529</v>
      </c>
      <c r="L15" s="1">
        <v>-843.31</v>
      </c>
      <c r="M15" s="84">
        <v>-12.96</v>
      </c>
      <c r="N15" s="84">
        <v>6.1379999999999999</v>
      </c>
      <c r="O15" s="84">
        <v>7.835</v>
      </c>
      <c r="P15" s="1">
        <v>50</v>
      </c>
      <c r="Q15" s="1">
        <v>5876.0429999999997</v>
      </c>
      <c r="R15" s="1">
        <v>0.39300000000000002</v>
      </c>
      <c r="S15" s="1">
        <v>20.07</v>
      </c>
      <c r="T15" s="1">
        <v>5876.0360000000001</v>
      </c>
      <c r="U15" s="1">
        <v>0.38600000000000001</v>
      </c>
      <c r="V15" s="1">
        <v>19.7</v>
      </c>
      <c r="W15" s="1">
        <v>5876.1930000000002</v>
      </c>
      <c r="X15" s="1">
        <v>0.54300000000000004</v>
      </c>
      <c r="Y15" s="1">
        <v>27.7</v>
      </c>
      <c r="Z15" s="1">
        <v>4.7829999999999998E-2</v>
      </c>
    </row>
    <row r="16" spans="1:26" ht="30">
      <c r="A16" s="57"/>
      <c r="B16" s="1" t="s">
        <v>28</v>
      </c>
      <c r="C16" s="1" t="s">
        <v>1803</v>
      </c>
      <c r="D16" s="1" t="s">
        <v>179</v>
      </c>
      <c r="E16" s="1">
        <v>5875.65</v>
      </c>
      <c r="F16" s="1">
        <v>1.268</v>
      </c>
      <c r="G16" s="1">
        <v>64.69</v>
      </c>
      <c r="H16" s="1">
        <v>20</v>
      </c>
      <c r="I16" s="1">
        <v>1.804</v>
      </c>
      <c r="J16" s="1">
        <v>92.02</v>
      </c>
      <c r="K16" s="1">
        <v>-17.100000000000001</v>
      </c>
      <c r="L16" s="1">
        <v>-872.41</v>
      </c>
      <c r="M16" s="84">
        <v>-13.49</v>
      </c>
      <c r="N16" s="84">
        <v>4.9130000000000003</v>
      </c>
      <c r="O16" s="84">
        <v>6.2329999999999997</v>
      </c>
      <c r="P16" s="1">
        <v>50</v>
      </c>
      <c r="Q16" s="1">
        <v>5876.0739999999996</v>
      </c>
      <c r="R16" s="1">
        <v>0.42399999999999999</v>
      </c>
      <c r="S16" s="1">
        <v>21.63</v>
      </c>
      <c r="T16" s="1">
        <v>5876.07</v>
      </c>
      <c r="U16" s="1">
        <v>0.42</v>
      </c>
      <c r="V16" s="1">
        <v>21.41</v>
      </c>
      <c r="W16" s="1">
        <v>5876.2290000000003</v>
      </c>
      <c r="X16" s="1">
        <v>0.57899999999999996</v>
      </c>
      <c r="Y16" s="1">
        <v>29.52</v>
      </c>
      <c r="Z16" s="1">
        <v>8.6830000000000004E-2</v>
      </c>
    </row>
    <row r="17" spans="1:26" ht="30">
      <c r="A17" s="57"/>
      <c r="B17" s="1" t="s">
        <v>28</v>
      </c>
      <c r="C17" s="1" t="s">
        <v>1804</v>
      </c>
      <c r="D17" s="1" t="s">
        <v>179</v>
      </c>
      <c r="E17" s="1">
        <v>5875.65</v>
      </c>
      <c r="F17" s="1">
        <v>1.329</v>
      </c>
      <c r="G17" s="1">
        <v>67.81</v>
      </c>
      <c r="H17" s="1">
        <v>20</v>
      </c>
      <c r="I17" s="1">
        <v>1.883</v>
      </c>
      <c r="J17" s="1">
        <v>96.07</v>
      </c>
      <c r="K17" s="1">
        <v>-20.721</v>
      </c>
      <c r="L17" s="1">
        <v>-1057.17</v>
      </c>
      <c r="M17" s="84">
        <v>-15.56</v>
      </c>
      <c r="N17" s="84">
        <v>7.5010000000000003</v>
      </c>
      <c r="O17" s="84">
        <v>9.9960000000000004</v>
      </c>
      <c r="P17" s="1">
        <v>50</v>
      </c>
      <c r="Q17" s="1">
        <v>5876.0569999999998</v>
      </c>
      <c r="R17" s="1">
        <v>0.40699999999999997</v>
      </c>
      <c r="S17" s="1">
        <v>20.77</v>
      </c>
      <c r="T17" s="1">
        <v>5876.0450000000001</v>
      </c>
      <c r="U17" s="1">
        <v>0.39500000000000002</v>
      </c>
      <c r="V17" s="1">
        <v>20.149999999999999</v>
      </c>
      <c r="W17" s="1">
        <v>5876.1930000000002</v>
      </c>
      <c r="X17" s="1">
        <v>0.54300000000000004</v>
      </c>
      <c r="Y17" s="1">
        <v>27.69</v>
      </c>
      <c r="Z17" s="1">
        <v>3.7220000000000003E-2</v>
      </c>
    </row>
    <row r="18" spans="1:26" ht="30">
      <c r="A18" s="57"/>
      <c r="B18" s="1" t="s">
        <v>28</v>
      </c>
      <c r="C18" s="1" t="s">
        <v>1805</v>
      </c>
      <c r="D18" s="1" t="s">
        <v>179</v>
      </c>
      <c r="E18" s="1">
        <v>5875.65</v>
      </c>
      <c r="F18" s="1">
        <v>1.306</v>
      </c>
      <c r="G18" s="1">
        <v>66.61</v>
      </c>
      <c r="H18" s="1">
        <v>20</v>
      </c>
      <c r="I18" s="1">
        <v>1.87</v>
      </c>
      <c r="J18" s="1">
        <v>95.42</v>
      </c>
      <c r="K18" s="1">
        <v>-20.875</v>
      </c>
      <c r="L18" s="1">
        <v>-1065.05</v>
      </c>
      <c r="M18" s="84">
        <v>-15.85</v>
      </c>
      <c r="N18" s="84">
        <v>7.399</v>
      </c>
      <c r="O18" s="84">
        <v>9.7569999999999997</v>
      </c>
      <c r="P18" s="1">
        <v>50</v>
      </c>
      <c r="Q18" s="1">
        <v>5876.0789999999997</v>
      </c>
      <c r="R18" s="1">
        <v>0.42899999999999999</v>
      </c>
      <c r="S18" s="1">
        <v>21.87</v>
      </c>
      <c r="T18" s="1">
        <v>5876.0720000000001</v>
      </c>
      <c r="U18" s="1">
        <v>0.42199999999999999</v>
      </c>
      <c r="V18" s="1">
        <v>21.53</v>
      </c>
      <c r="W18" s="1">
        <v>5876.2209999999995</v>
      </c>
      <c r="X18" s="1">
        <v>0.57099999999999995</v>
      </c>
      <c r="Y18" s="1">
        <v>29.12</v>
      </c>
      <c r="Z18" s="1">
        <v>5.2049999999999999E-2</v>
      </c>
    </row>
    <row r="19" spans="1:26" ht="30">
      <c r="A19" s="57"/>
      <c r="B19" s="1" t="s">
        <v>28</v>
      </c>
      <c r="C19" s="1" t="s">
        <v>1806</v>
      </c>
      <c r="D19" s="1" t="s">
        <v>179</v>
      </c>
      <c r="E19" s="1">
        <v>5875.65</v>
      </c>
      <c r="F19" s="1">
        <v>1.2909999999999999</v>
      </c>
      <c r="G19" s="1">
        <v>65.89</v>
      </c>
      <c r="H19" s="1">
        <v>20</v>
      </c>
      <c r="I19" s="1">
        <v>1.8169999999999999</v>
      </c>
      <c r="J19" s="1">
        <v>92.68</v>
      </c>
      <c r="K19" s="1">
        <v>-19.521999999999998</v>
      </c>
      <c r="L19" s="1">
        <v>-996.01</v>
      </c>
      <c r="M19" s="84">
        <v>-15.22</v>
      </c>
      <c r="N19" s="84">
        <v>5.1820000000000004</v>
      </c>
      <c r="O19" s="84">
        <v>6.649</v>
      </c>
      <c r="P19" s="1">
        <v>50</v>
      </c>
      <c r="Q19" s="1">
        <v>5876.0919999999996</v>
      </c>
      <c r="R19" s="1">
        <v>0.442</v>
      </c>
      <c r="S19" s="1">
        <v>22.56</v>
      </c>
      <c r="T19" s="1">
        <v>5876.0860000000002</v>
      </c>
      <c r="U19" s="1">
        <v>0.436</v>
      </c>
      <c r="V19" s="1">
        <v>22.27</v>
      </c>
      <c r="W19" s="1">
        <v>5876.2309999999998</v>
      </c>
      <c r="X19" s="1">
        <v>0.58099999999999996</v>
      </c>
      <c r="Y19" s="1">
        <v>29.66</v>
      </c>
      <c r="Z19" s="1">
        <v>4.8320000000000002E-2</v>
      </c>
    </row>
    <row r="20" spans="1:26" ht="30">
      <c r="A20" s="57"/>
      <c r="B20" s="1" t="s">
        <v>28</v>
      </c>
      <c r="C20" s="1" t="s">
        <v>1807</v>
      </c>
      <c r="D20" s="1" t="s">
        <v>179</v>
      </c>
      <c r="E20" s="1">
        <v>5875.65</v>
      </c>
      <c r="F20" s="1">
        <v>1.321</v>
      </c>
      <c r="G20" s="1">
        <v>67.38</v>
      </c>
      <c r="H20" s="1">
        <v>20</v>
      </c>
      <c r="I20" s="1">
        <v>1.8069999999999999</v>
      </c>
      <c r="J20" s="1">
        <v>92.19</v>
      </c>
      <c r="K20" s="1">
        <v>-19.407</v>
      </c>
      <c r="L20" s="1">
        <v>-990.12</v>
      </c>
      <c r="M20" s="84">
        <v>-14.9</v>
      </c>
      <c r="N20" s="84">
        <v>6.5350000000000001</v>
      </c>
      <c r="O20" s="84">
        <v>8.5190000000000001</v>
      </c>
      <c r="P20" s="1">
        <v>50</v>
      </c>
      <c r="Q20" s="1">
        <v>5876.1459999999997</v>
      </c>
      <c r="R20" s="1">
        <v>0.496</v>
      </c>
      <c r="S20" s="1">
        <v>25.31</v>
      </c>
      <c r="T20" s="1">
        <v>5876.1440000000002</v>
      </c>
      <c r="U20" s="1">
        <v>0.49399999999999999</v>
      </c>
      <c r="V20" s="1">
        <v>25.21</v>
      </c>
      <c r="W20" s="1">
        <v>5876.3</v>
      </c>
      <c r="X20" s="1">
        <v>0.65</v>
      </c>
      <c r="Y20" s="1">
        <v>33.159999999999997</v>
      </c>
      <c r="Z20" s="1">
        <v>5.8009999999999999E-2</v>
      </c>
    </row>
    <row r="21" spans="1:26" ht="30">
      <c r="A21" s="57"/>
      <c r="B21" s="1" t="s">
        <v>28</v>
      </c>
      <c r="C21" s="1" t="s">
        <v>1808</v>
      </c>
      <c r="D21" s="1" t="s">
        <v>179</v>
      </c>
      <c r="E21" s="1">
        <v>5875.65</v>
      </c>
      <c r="F21" s="1">
        <v>1.323</v>
      </c>
      <c r="G21" s="1">
        <v>67.510000000000005</v>
      </c>
      <c r="H21" s="1">
        <v>20</v>
      </c>
      <c r="I21" s="1">
        <v>1.8520000000000001</v>
      </c>
      <c r="J21" s="1">
        <v>94.48</v>
      </c>
      <c r="K21" s="1">
        <v>-19.925000000000001</v>
      </c>
      <c r="L21" s="1">
        <v>-1016.55</v>
      </c>
      <c r="M21" s="84">
        <v>-15.09</v>
      </c>
      <c r="N21" s="84">
        <v>7.8789999999999996</v>
      </c>
      <c r="O21" s="84">
        <v>10.42</v>
      </c>
      <c r="P21" s="1">
        <v>50</v>
      </c>
      <c r="Q21" s="1">
        <v>5876.1580000000004</v>
      </c>
      <c r="R21" s="1">
        <v>0.50800000000000001</v>
      </c>
      <c r="S21" s="1">
        <v>25.94</v>
      </c>
      <c r="T21" s="1">
        <v>5876.1480000000001</v>
      </c>
      <c r="U21" s="1">
        <v>0.498</v>
      </c>
      <c r="V21" s="1">
        <v>25.42</v>
      </c>
      <c r="W21" s="1">
        <v>5876.3180000000002</v>
      </c>
      <c r="X21" s="1">
        <v>0.66800000000000004</v>
      </c>
      <c r="Y21" s="1">
        <v>34.06</v>
      </c>
      <c r="Z21" s="1">
        <v>3.3709999999999997E-2</v>
      </c>
    </row>
    <row r="22" spans="1:26" ht="30">
      <c r="A22" s="57"/>
      <c r="B22" s="1" t="s">
        <v>28</v>
      </c>
      <c r="C22" s="1" t="s">
        <v>1809</v>
      </c>
      <c r="D22" s="1" t="s">
        <v>179</v>
      </c>
      <c r="E22" s="1">
        <v>5875.65</v>
      </c>
      <c r="F22" s="1">
        <v>1.329</v>
      </c>
      <c r="G22" s="1">
        <v>67.81</v>
      </c>
      <c r="H22" s="1">
        <v>20</v>
      </c>
      <c r="I22" s="1">
        <v>1.8640000000000001</v>
      </c>
      <c r="J22" s="1">
        <v>95.08</v>
      </c>
      <c r="K22" s="1">
        <v>-18.306000000000001</v>
      </c>
      <c r="L22" s="1">
        <v>-933.94</v>
      </c>
      <c r="M22" s="84">
        <v>-13.72</v>
      </c>
      <c r="N22" s="84">
        <v>5.8109999999999999</v>
      </c>
      <c r="O22" s="84">
        <v>7.7530000000000001</v>
      </c>
      <c r="P22" s="1">
        <v>50</v>
      </c>
      <c r="Q22" s="1">
        <v>5876.192</v>
      </c>
      <c r="R22" s="1">
        <v>0.54200000000000004</v>
      </c>
      <c r="S22" s="1">
        <v>27.68</v>
      </c>
      <c r="T22" s="1">
        <v>5876.17</v>
      </c>
      <c r="U22" s="1">
        <v>0.52</v>
      </c>
      <c r="V22" s="1">
        <v>26.55</v>
      </c>
      <c r="W22" s="1">
        <v>5876.3149999999996</v>
      </c>
      <c r="X22" s="1">
        <v>0.66500000000000004</v>
      </c>
      <c r="Y22" s="1">
        <v>33.92</v>
      </c>
      <c r="Z22" s="1">
        <v>4.795E-2</v>
      </c>
    </row>
    <row r="23" spans="1:26" ht="30">
      <c r="A23" s="57"/>
      <c r="B23" s="1" t="s">
        <v>28</v>
      </c>
      <c r="C23" s="1" t="s">
        <v>1810</v>
      </c>
      <c r="D23" s="1" t="s">
        <v>179</v>
      </c>
      <c r="E23" s="1">
        <v>5875.65</v>
      </c>
      <c r="F23" s="1">
        <v>1.3819999999999999</v>
      </c>
      <c r="G23" s="1">
        <v>70.489999999999995</v>
      </c>
      <c r="H23" s="1">
        <v>20</v>
      </c>
      <c r="I23" s="1">
        <v>1.901</v>
      </c>
      <c r="J23" s="1">
        <v>96.97</v>
      </c>
      <c r="K23" s="1">
        <v>-9.0609999999999999</v>
      </c>
      <c r="L23" s="1">
        <v>-462.25</v>
      </c>
      <c r="M23" s="84">
        <v>-6.7320000000000002</v>
      </c>
      <c r="N23" s="84">
        <v>1.1950000000000001E-12</v>
      </c>
      <c r="O23" s="84">
        <v>1.6109999999999999E-12</v>
      </c>
      <c r="P23" s="1">
        <v>50</v>
      </c>
      <c r="Q23" s="1">
        <v>5876.3530000000001</v>
      </c>
      <c r="R23" s="1">
        <v>0.70299999999999996</v>
      </c>
      <c r="S23" s="1">
        <v>35.880000000000003</v>
      </c>
      <c r="T23" s="1">
        <v>5876.3459999999995</v>
      </c>
      <c r="U23" s="1">
        <v>0.69599999999999995</v>
      </c>
      <c r="V23" s="1">
        <v>35.520000000000003</v>
      </c>
      <c r="W23" s="1">
        <v>5876.5550000000003</v>
      </c>
      <c r="X23" s="1">
        <v>0.90500000000000003</v>
      </c>
      <c r="Y23" s="1">
        <v>46.19</v>
      </c>
      <c r="Z23" s="1">
        <v>6.2190000000000002E-2</v>
      </c>
    </row>
    <row r="24" spans="1:26" ht="30">
      <c r="A24" s="57"/>
      <c r="B24" s="1" t="s">
        <v>28</v>
      </c>
      <c r="C24" s="1" t="s">
        <v>1811</v>
      </c>
      <c r="D24" s="1" t="s">
        <v>179</v>
      </c>
      <c r="E24" s="1">
        <v>5875.65</v>
      </c>
      <c r="F24" s="1">
        <v>1.379</v>
      </c>
      <c r="G24" s="1">
        <v>70.36</v>
      </c>
      <c r="H24" s="1">
        <v>20</v>
      </c>
      <c r="I24" s="1">
        <v>1.964</v>
      </c>
      <c r="J24" s="1">
        <v>100.18</v>
      </c>
      <c r="K24" s="1">
        <v>-6.944</v>
      </c>
      <c r="L24" s="1">
        <v>-354.26</v>
      </c>
      <c r="M24" s="84">
        <v>-5.1219999999999999</v>
      </c>
      <c r="N24" s="84">
        <v>2.4449999999999998</v>
      </c>
      <c r="O24" s="84">
        <v>3.319</v>
      </c>
      <c r="P24" s="1">
        <v>50</v>
      </c>
      <c r="Q24" s="1">
        <v>5876.3760000000002</v>
      </c>
      <c r="R24" s="1">
        <v>0.72599999999999998</v>
      </c>
      <c r="S24" s="1">
        <v>37.049999999999997</v>
      </c>
      <c r="T24" s="1">
        <v>5876.3779999999997</v>
      </c>
      <c r="U24" s="1">
        <v>0.72799999999999998</v>
      </c>
      <c r="V24" s="1">
        <v>37.159999999999997</v>
      </c>
      <c r="W24" s="1">
        <v>5876.5860000000002</v>
      </c>
      <c r="X24" s="1">
        <v>0.93600000000000005</v>
      </c>
      <c r="Y24" s="1">
        <v>47.75</v>
      </c>
      <c r="Z24" s="1">
        <v>5.1119999999999999E-2</v>
      </c>
    </row>
    <row r="25" spans="1:26" ht="30">
      <c r="A25" s="57"/>
      <c r="B25" s="1" t="s">
        <v>28</v>
      </c>
      <c r="C25" s="1" t="s">
        <v>1820</v>
      </c>
      <c r="D25" s="1" t="s">
        <v>179</v>
      </c>
      <c r="E25" s="1">
        <v>5875.65</v>
      </c>
      <c r="F25" s="1">
        <v>1.2969999999999999</v>
      </c>
      <c r="G25" s="1">
        <v>66.16</v>
      </c>
      <c r="H25" s="1">
        <v>20</v>
      </c>
      <c r="I25" s="1">
        <v>1.98</v>
      </c>
      <c r="J25" s="1">
        <v>101.03</v>
      </c>
      <c r="K25" s="1">
        <v>-4.9219999999999997</v>
      </c>
      <c r="L25" s="1">
        <v>-251.11</v>
      </c>
      <c r="M25" s="84">
        <v>-3.6970000000000001</v>
      </c>
      <c r="N25" s="84">
        <v>1.577</v>
      </c>
      <c r="O25" s="84">
        <v>2.101</v>
      </c>
      <c r="P25" s="1">
        <v>50</v>
      </c>
      <c r="Q25" s="1">
        <v>5876.4179999999997</v>
      </c>
      <c r="R25" s="1">
        <v>0.76800000000000002</v>
      </c>
      <c r="S25" s="1">
        <v>39.200000000000003</v>
      </c>
      <c r="T25" s="1">
        <v>5876.3779999999997</v>
      </c>
      <c r="U25" s="1">
        <v>0.72799999999999998</v>
      </c>
      <c r="V25" s="1">
        <v>37.130000000000003</v>
      </c>
      <c r="W25" s="1">
        <v>5876.6909999999998</v>
      </c>
      <c r="X25" s="1">
        <v>1.0409999999999999</v>
      </c>
      <c r="Y25" s="1">
        <v>53.1</v>
      </c>
      <c r="Z25" s="1">
        <v>7.1429999999999993E-2</v>
      </c>
    </row>
    <row r="26" spans="1:26" ht="30">
      <c r="A26" s="57"/>
      <c r="B26" s="1" t="s">
        <v>28</v>
      </c>
      <c r="C26" s="1" t="s">
        <v>1812</v>
      </c>
      <c r="D26" s="1" t="s">
        <v>179</v>
      </c>
      <c r="E26" s="1">
        <v>5875.65</v>
      </c>
      <c r="F26" s="1">
        <v>1.151</v>
      </c>
      <c r="G26" s="1">
        <v>58.71</v>
      </c>
      <c r="H26" s="1">
        <v>20</v>
      </c>
      <c r="I26" s="1">
        <v>1.877</v>
      </c>
      <c r="J26" s="1">
        <v>95.74</v>
      </c>
      <c r="K26" s="1">
        <v>-4.569</v>
      </c>
      <c r="L26" s="1">
        <v>-233.09</v>
      </c>
      <c r="M26" s="84">
        <v>-3.661</v>
      </c>
      <c r="N26" s="84">
        <v>3.504</v>
      </c>
      <c r="O26" s="84">
        <v>4.3730000000000002</v>
      </c>
      <c r="P26" s="1">
        <v>50</v>
      </c>
      <c r="Q26" s="1">
        <v>5876.4740000000002</v>
      </c>
      <c r="R26" s="1">
        <v>0.82399999999999995</v>
      </c>
      <c r="S26" s="1">
        <v>42.07</v>
      </c>
      <c r="T26" s="1">
        <v>5876.41</v>
      </c>
      <c r="U26" s="1">
        <v>0.76</v>
      </c>
      <c r="V26" s="1">
        <v>38.76</v>
      </c>
      <c r="W26" s="1">
        <v>5876.65</v>
      </c>
      <c r="X26" s="1">
        <v>1</v>
      </c>
      <c r="Y26" s="1">
        <v>51.01</v>
      </c>
      <c r="Z26" s="1">
        <v>6.3159999999999994E-2</v>
      </c>
    </row>
    <row r="27" spans="1:26" ht="30">
      <c r="A27" s="57"/>
      <c r="B27" s="1" t="s">
        <v>28</v>
      </c>
      <c r="C27" s="1" t="s">
        <v>1813</v>
      </c>
      <c r="D27" s="1" t="s">
        <v>179</v>
      </c>
      <c r="E27" s="1">
        <v>5875.65</v>
      </c>
      <c r="F27" s="1">
        <v>1.0740000000000001</v>
      </c>
      <c r="G27" s="1">
        <v>54.81</v>
      </c>
      <c r="H27" s="1">
        <v>20</v>
      </c>
      <c r="I27" s="1">
        <v>1.641</v>
      </c>
      <c r="J27" s="1">
        <v>83.7</v>
      </c>
      <c r="K27" s="1">
        <v>-6.6890000000000001</v>
      </c>
      <c r="L27" s="1">
        <v>-341.23</v>
      </c>
      <c r="M27" s="84">
        <v>-6.13</v>
      </c>
      <c r="N27" s="84">
        <v>3.1640000000000001</v>
      </c>
      <c r="O27" s="84">
        <v>3.4569999999999999</v>
      </c>
      <c r="P27" s="1">
        <v>50</v>
      </c>
      <c r="Q27" s="1">
        <v>5876.4</v>
      </c>
      <c r="R27" s="1">
        <v>0.75</v>
      </c>
      <c r="S27" s="1">
        <v>38.26</v>
      </c>
      <c r="T27" s="1">
        <v>5876.3789999999999</v>
      </c>
      <c r="U27" s="1">
        <v>0.72899999999999998</v>
      </c>
      <c r="V27" s="1">
        <v>37.18</v>
      </c>
      <c r="W27" s="1">
        <v>5876.6040000000003</v>
      </c>
      <c r="X27" s="1">
        <v>0.95399999999999996</v>
      </c>
      <c r="Y27" s="1">
        <v>48.67</v>
      </c>
      <c r="Z27" s="1">
        <v>6.4399999999999999E-2</v>
      </c>
    </row>
    <row r="28" spans="1:26" ht="30">
      <c r="A28" s="57"/>
      <c r="B28" s="1" t="s">
        <v>28</v>
      </c>
      <c r="C28" s="1" t="s">
        <v>1814</v>
      </c>
      <c r="D28" s="1" t="s">
        <v>179</v>
      </c>
      <c r="E28" s="1">
        <v>5875.65</v>
      </c>
      <c r="F28" s="1">
        <v>1.268</v>
      </c>
      <c r="G28" s="1">
        <v>64.680000000000007</v>
      </c>
      <c r="H28" s="1">
        <v>20</v>
      </c>
      <c r="I28" s="1">
        <v>1.7689999999999999</v>
      </c>
      <c r="J28" s="1">
        <v>90.25</v>
      </c>
      <c r="K28" s="1">
        <v>-7.2519999999999998</v>
      </c>
      <c r="L28" s="1">
        <v>-369.97</v>
      </c>
      <c r="M28" s="84">
        <v>-5.7460000000000004</v>
      </c>
      <c r="N28" s="84">
        <v>2.73</v>
      </c>
      <c r="O28" s="84">
        <v>3.448</v>
      </c>
      <c r="P28" s="1">
        <v>50</v>
      </c>
      <c r="Q28" s="1">
        <v>5876.2470000000003</v>
      </c>
      <c r="R28" s="1">
        <v>0.59699999999999998</v>
      </c>
      <c r="S28" s="1">
        <v>30.44</v>
      </c>
      <c r="T28" s="1">
        <v>5876.2309999999998</v>
      </c>
      <c r="U28" s="1">
        <v>0.58099999999999996</v>
      </c>
      <c r="V28" s="1">
        <v>29.62</v>
      </c>
      <c r="W28" s="1">
        <v>5876.442</v>
      </c>
      <c r="X28" s="1">
        <v>0.79200000000000004</v>
      </c>
      <c r="Y28" s="1">
        <v>40.43</v>
      </c>
      <c r="Z28" s="1">
        <v>4.6149999999999997E-2</v>
      </c>
    </row>
    <row r="29" spans="1:26" ht="30">
      <c r="A29" s="57"/>
      <c r="B29" s="1" t="s">
        <v>28</v>
      </c>
      <c r="C29" s="1" t="s">
        <v>1815</v>
      </c>
      <c r="D29" s="1" t="s">
        <v>179</v>
      </c>
      <c r="E29" s="1">
        <v>5875.65</v>
      </c>
      <c r="F29" s="1">
        <v>1.248</v>
      </c>
      <c r="G29" s="1">
        <v>63.67</v>
      </c>
      <c r="H29" s="1">
        <v>20</v>
      </c>
      <c r="I29" s="1">
        <v>1.71</v>
      </c>
      <c r="J29" s="1">
        <v>87.24</v>
      </c>
      <c r="K29" s="1">
        <v>-14.1</v>
      </c>
      <c r="L29" s="1">
        <v>-719.37</v>
      </c>
      <c r="M29" s="84">
        <v>-11.4</v>
      </c>
      <c r="N29" s="84">
        <v>6.0540000000000003</v>
      </c>
      <c r="O29" s="84">
        <v>7.4820000000000002</v>
      </c>
      <c r="P29" s="1">
        <v>50</v>
      </c>
      <c r="Q29" s="1">
        <v>5875.9970000000003</v>
      </c>
      <c r="R29" s="1">
        <v>0.34699999999999998</v>
      </c>
      <c r="S29" s="1">
        <v>17.73</v>
      </c>
      <c r="T29" s="1">
        <v>5875.9589999999998</v>
      </c>
      <c r="U29" s="1">
        <v>0.309</v>
      </c>
      <c r="V29" s="1">
        <v>15.77</v>
      </c>
      <c r="W29" s="1">
        <v>5875.9489999999996</v>
      </c>
      <c r="X29" s="1">
        <v>0.29899999999999999</v>
      </c>
      <c r="Y29" s="1">
        <v>15.28</v>
      </c>
      <c r="Z29" s="1">
        <v>6.1760000000000002E-2</v>
      </c>
    </row>
    <row r="30" spans="1:26" ht="30">
      <c r="A30" s="57"/>
      <c r="B30" s="1" t="s">
        <v>28</v>
      </c>
      <c r="C30" s="1" t="s">
        <v>1816</v>
      </c>
      <c r="D30" s="1" t="s">
        <v>179</v>
      </c>
      <c r="E30" s="1">
        <v>5875.65</v>
      </c>
      <c r="F30" s="1">
        <v>1.169</v>
      </c>
      <c r="G30" s="1">
        <v>59.64</v>
      </c>
      <c r="H30" s="1">
        <v>20</v>
      </c>
      <c r="I30" s="1">
        <v>1.643</v>
      </c>
      <c r="J30" s="1">
        <v>83.82</v>
      </c>
      <c r="K30" s="1">
        <v>-13.483000000000001</v>
      </c>
      <c r="L30" s="1">
        <v>-687.88</v>
      </c>
      <c r="M30" s="84">
        <v>-11.51</v>
      </c>
      <c r="N30" s="84">
        <v>4.9729999999999999</v>
      </c>
      <c r="O30" s="84">
        <v>5.83</v>
      </c>
      <c r="P30" s="1">
        <v>50</v>
      </c>
      <c r="Q30" s="1">
        <v>5875.973</v>
      </c>
      <c r="R30" s="1">
        <v>0.32300000000000001</v>
      </c>
      <c r="S30" s="1">
        <v>16.47</v>
      </c>
      <c r="T30" s="1">
        <v>5875.9489999999996</v>
      </c>
      <c r="U30" s="1">
        <v>0.29899999999999999</v>
      </c>
      <c r="V30" s="1">
        <v>15.23</v>
      </c>
      <c r="W30" s="1">
        <v>5875.9920000000002</v>
      </c>
      <c r="X30" s="1">
        <v>0.34200000000000003</v>
      </c>
      <c r="Y30" s="1">
        <v>17.43</v>
      </c>
      <c r="Z30" s="1">
        <v>8.1759999999999999E-2</v>
      </c>
    </row>
    <row r="31" spans="1:26" ht="30">
      <c r="A31" s="57"/>
      <c r="B31" s="1" t="s">
        <v>28</v>
      </c>
      <c r="C31" s="1" t="s">
        <v>1817</v>
      </c>
      <c r="D31" s="1" t="s">
        <v>179</v>
      </c>
      <c r="E31" s="1">
        <v>5875.65</v>
      </c>
      <c r="F31" s="1">
        <v>1.157</v>
      </c>
      <c r="G31" s="1">
        <v>59.05</v>
      </c>
      <c r="H31" s="1">
        <v>20</v>
      </c>
      <c r="I31" s="1">
        <v>1.69</v>
      </c>
      <c r="J31" s="1">
        <v>86.23</v>
      </c>
      <c r="K31" s="1">
        <v>-12.991</v>
      </c>
      <c r="L31" s="1">
        <v>-662.82</v>
      </c>
      <c r="M31" s="84">
        <v>-11</v>
      </c>
      <c r="N31" s="84">
        <v>3.3879999999999999</v>
      </c>
      <c r="O31" s="84">
        <v>4.0030000000000001</v>
      </c>
      <c r="P31" s="1">
        <v>50</v>
      </c>
      <c r="Q31" s="1">
        <v>5875.9129999999996</v>
      </c>
      <c r="R31" s="1">
        <v>0.26300000000000001</v>
      </c>
      <c r="S31" s="1">
        <v>13.42</v>
      </c>
      <c r="T31" s="1">
        <v>5875.88</v>
      </c>
      <c r="U31" s="1">
        <v>0.23</v>
      </c>
      <c r="V31" s="1">
        <v>11.73</v>
      </c>
      <c r="W31" s="1">
        <v>5875.8680000000004</v>
      </c>
      <c r="X31" s="1">
        <v>0.218</v>
      </c>
      <c r="Y31" s="1">
        <v>11.11</v>
      </c>
      <c r="Z31" s="1">
        <v>9.7650000000000001E-2</v>
      </c>
    </row>
    <row r="32" spans="1:26" ht="30">
      <c r="A32" s="57"/>
      <c r="B32" s="1" t="s">
        <v>28</v>
      </c>
      <c r="C32" s="1" t="s">
        <v>1818</v>
      </c>
      <c r="D32" s="1" t="s">
        <v>179</v>
      </c>
      <c r="E32" s="1">
        <v>5875.65</v>
      </c>
      <c r="F32" s="1">
        <v>1.1739999999999999</v>
      </c>
      <c r="G32" s="1">
        <v>59.92</v>
      </c>
      <c r="H32" s="1">
        <v>20</v>
      </c>
      <c r="I32" s="1">
        <v>1.6739999999999999</v>
      </c>
      <c r="J32" s="1">
        <v>85.39</v>
      </c>
      <c r="K32" s="1">
        <v>-12.622999999999999</v>
      </c>
      <c r="L32" s="1">
        <v>-644.03</v>
      </c>
      <c r="M32" s="84">
        <v>-11.04</v>
      </c>
      <c r="N32" s="84">
        <v>11.81</v>
      </c>
      <c r="O32" s="84">
        <v>13.52</v>
      </c>
      <c r="P32" s="1">
        <v>50</v>
      </c>
      <c r="Q32" s="1">
        <v>5875.8370000000004</v>
      </c>
      <c r="R32" s="1">
        <v>0.187</v>
      </c>
      <c r="S32" s="1">
        <v>9.5500000000000007</v>
      </c>
      <c r="T32" s="1">
        <v>5875.8220000000001</v>
      </c>
      <c r="U32" s="1">
        <v>0.17199999999999999</v>
      </c>
      <c r="V32" s="1">
        <v>8.76</v>
      </c>
      <c r="W32" s="1">
        <v>5875.875</v>
      </c>
      <c r="X32" s="1">
        <v>0.22500000000000001</v>
      </c>
      <c r="Y32" s="1">
        <v>11.47</v>
      </c>
      <c r="Z32" s="1">
        <v>0.1091</v>
      </c>
    </row>
    <row r="33" spans="1:26" ht="30">
      <c r="A33" s="57"/>
      <c r="B33" s="1" t="s">
        <v>1821</v>
      </c>
      <c r="C33" s="1" t="s">
        <v>1822</v>
      </c>
      <c r="D33" s="1" t="s">
        <v>179</v>
      </c>
      <c r="E33" s="1">
        <v>5875.65</v>
      </c>
      <c r="F33" s="1">
        <v>1.2090000000000001</v>
      </c>
      <c r="G33" s="1">
        <v>61.7</v>
      </c>
      <c r="H33" s="1">
        <v>20</v>
      </c>
      <c r="I33" s="1">
        <v>1.74</v>
      </c>
      <c r="J33" s="1">
        <v>88.79</v>
      </c>
      <c r="K33" s="1">
        <v>-14.176</v>
      </c>
      <c r="L33" s="1">
        <v>-723.27</v>
      </c>
      <c r="M33" s="84">
        <v>-11.64</v>
      </c>
      <c r="N33" s="84">
        <v>14.7</v>
      </c>
      <c r="O33" s="84">
        <v>17.93</v>
      </c>
      <c r="P33" s="1">
        <v>50</v>
      </c>
      <c r="Q33" s="1">
        <v>5875.7420000000002</v>
      </c>
      <c r="R33" s="1">
        <v>9.1999999999999998E-2</v>
      </c>
      <c r="S33" s="1">
        <v>4.71</v>
      </c>
      <c r="T33" s="1">
        <v>5875.7330000000002</v>
      </c>
      <c r="U33" s="1">
        <v>8.3000000000000004E-2</v>
      </c>
      <c r="V33" s="1">
        <v>4.22</v>
      </c>
      <c r="W33" s="1">
        <v>5875.8890000000001</v>
      </c>
      <c r="X33" s="1">
        <v>0.23899999999999999</v>
      </c>
      <c r="Y33" s="1">
        <v>12.22</v>
      </c>
      <c r="Z33" s="1">
        <v>0.10639999999999999</v>
      </c>
    </row>
    <row r="34" spans="1:26" ht="30">
      <c r="A34" s="57"/>
      <c r="B34" s="1" t="s">
        <v>1821</v>
      </c>
      <c r="C34" s="1" t="s">
        <v>1823</v>
      </c>
      <c r="D34" s="1" t="s">
        <v>179</v>
      </c>
      <c r="E34" s="1">
        <v>5875.65</v>
      </c>
      <c r="F34" s="1">
        <v>1.206</v>
      </c>
      <c r="G34" s="1">
        <v>61.55</v>
      </c>
      <c r="H34" s="1">
        <v>20</v>
      </c>
      <c r="I34" s="1">
        <v>1.764</v>
      </c>
      <c r="J34" s="1">
        <v>89.98</v>
      </c>
      <c r="K34" s="1">
        <v>-17.911999999999999</v>
      </c>
      <c r="L34" s="1">
        <v>-913.89</v>
      </c>
      <c r="M34" s="84">
        <v>-14.61</v>
      </c>
      <c r="N34" s="84">
        <v>15.73</v>
      </c>
      <c r="O34" s="84">
        <v>19.309999999999999</v>
      </c>
      <c r="P34" s="1">
        <v>50</v>
      </c>
      <c r="Q34" s="1">
        <v>5875.6959999999999</v>
      </c>
      <c r="R34" s="1">
        <v>4.5999999999999999E-2</v>
      </c>
      <c r="S34" s="1">
        <v>2.33</v>
      </c>
      <c r="T34" s="1">
        <v>5875.692</v>
      </c>
      <c r="U34" s="1">
        <v>4.2000000000000003E-2</v>
      </c>
      <c r="V34" s="1">
        <v>2.15</v>
      </c>
      <c r="W34" s="1">
        <v>5875.7920000000004</v>
      </c>
      <c r="X34" s="1">
        <v>0.14199999999999999</v>
      </c>
      <c r="Y34" s="1">
        <v>7.25</v>
      </c>
      <c r="Z34" s="1">
        <v>6.8430000000000005E-2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D7CA0-3151-4667-A9AA-3344C762741F}">
  <sheetPr codeName="Feuil10"/>
  <dimension ref="A1:AI32"/>
  <sheetViews>
    <sheetView workbookViewId="0">
      <pane xSplit="3" ySplit="1" topLeftCell="M2" activePane="bottomRight" state="frozen"/>
      <selection pane="topRight" activeCell="D1" sqref="D1"/>
      <selection pane="bottomLeft" activeCell="A2" sqref="A2"/>
      <selection pane="bottomRight" activeCell="P34" sqref="P34"/>
    </sheetView>
  </sheetViews>
  <sheetFormatPr baseColWidth="10" defaultRowHeight="15"/>
  <cols>
    <col min="3" max="3" width="16.5703125" customWidth="1"/>
    <col min="7" max="7" width="16.5703125" customWidth="1"/>
    <col min="31" max="31" width="12" bestFit="1" customWidth="1"/>
  </cols>
  <sheetData>
    <row r="1" spans="1:35" ht="45">
      <c r="A1" s="83"/>
      <c r="B1" s="83" t="s">
        <v>1764</v>
      </c>
      <c r="C1" s="83" t="s">
        <v>1747</v>
      </c>
      <c r="D1" s="83" t="s">
        <v>1765</v>
      </c>
      <c r="E1" s="83" t="s">
        <v>1766</v>
      </c>
      <c r="F1" s="83" t="s">
        <v>1767</v>
      </c>
      <c r="G1" s="83" t="s">
        <v>1768</v>
      </c>
      <c r="H1" s="83" t="s">
        <v>1769</v>
      </c>
      <c r="I1" s="83" t="s">
        <v>1770</v>
      </c>
      <c r="J1" s="83" t="s">
        <v>1771</v>
      </c>
      <c r="K1" s="83" t="s">
        <v>1772</v>
      </c>
      <c r="L1" s="83" t="s">
        <v>1773</v>
      </c>
      <c r="M1" s="83" t="s">
        <v>1774</v>
      </c>
      <c r="N1" s="83" t="s">
        <v>1775</v>
      </c>
      <c r="O1" s="83" t="s">
        <v>1776</v>
      </c>
      <c r="P1" s="83" t="s">
        <v>1777</v>
      </c>
      <c r="Q1" s="83" t="s">
        <v>1778</v>
      </c>
      <c r="R1" s="83" t="s">
        <v>1779</v>
      </c>
      <c r="S1" s="83" t="s">
        <v>1780</v>
      </c>
      <c r="T1" s="83" t="s">
        <v>1781</v>
      </c>
      <c r="U1" s="83" t="s">
        <v>1782</v>
      </c>
      <c r="V1" s="83" t="s">
        <v>1783</v>
      </c>
      <c r="W1" s="83" t="s">
        <v>1784</v>
      </c>
      <c r="X1" s="83" t="s">
        <v>1785</v>
      </c>
      <c r="Y1" s="83" t="s">
        <v>1786</v>
      </c>
      <c r="Z1" s="83" t="s">
        <v>1787</v>
      </c>
      <c r="AA1" s="83" t="s">
        <v>1785</v>
      </c>
      <c r="AB1" s="83" t="s">
        <v>1786</v>
      </c>
      <c r="AC1" s="83" t="s">
        <v>1787</v>
      </c>
    </row>
    <row r="2" spans="1:35">
      <c r="A2" s="57"/>
      <c r="B2" s="1" t="s">
        <v>1788</v>
      </c>
      <c r="C2" s="1" t="s">
        <v>1789</v>
      </c>
      <c r="D2" s="1" t="s">
        <v>180</v>
      </c>
      <c r="E2" s="1">
        <v>4685.68</v>
      </c>
      <c r="F2" s="1">
        <v>0.872</v>
      </c>
      <c r="G2" s="1">
        <v>55.81</v>
      </c>
      <c r="H2" s="1">
        <v>20</v>
      </c>
      <c r="I2" s="1">
        <v>1.4590000000000001</v>
      </c>
      <c r="J2" s="1">
        <v>93.32</v>
      </c>
      <c r="K2" s="1">
        <v>-56.226999999999997</v>
      </c>
      <c r="L2" s="1">
        <v>-3597.3</v>
      </c>
      <c r="M2" s="84">
        <v>-51.49</v>
      </c>
      <c r="N2" s="84">
        <v>2.1579999999999999</v>
      </c>
      <c r="O2" s="84">
        <v>2.36</v>
      </c>
      <c r="P2" s="1">
        <v>50</v>
      </c>
      <c r="Q2" s="1">
        <v>4685.835</v>
      </c>
      <c r="R2" s="1">
        <v>0.155</v>
      </c>
      <c r="S2" s="1">
        <v>9.94</v>
      </c>
      <c r="T2" s="1">
        <v>4685.8649999999998</v>
      </c>
      <c r="U2" s="1">
        <v>0.185</v>
      </c>
      <c r="V2" s="1">
        <v>11.81</v>
      </c>
      <c r="W2" s="1">
        <v>4685.8010000000004</v>
      </c>
      <c r="X2" s="1">
        <v>0.121</v>
      </c>
      <c r="Y2" s="1">
        <v>7.75</v>
      </c>
      <c r="Z2" s="1">
        <v>0.1241</v>
      </c>
      <c r="AA2" s="1">
        <v>0.121</v>
      </c>
      <c r="AB2" s="1">
        <v>7.75</v>
      </c>
      <c r="AC2" s="1">
        <v>0.1241</v>
      </c>
      <c r="AE2" s="1">
        <v>4683.9399999999996</v>
      </c>
      <c r="AF2" s="1">
        <v>4688.54</v>
      </c>
      <c r="AG2">
        <f>+(AE2-E2)/E2*300000</f>
        <v>-111.40325417019672</v>
      </c>
      <c r="AH2">
        <f>+AVERAGE(AE2:AF2)</f>
        <v>4686.24</v>
      </c>
      <c r="AI2">
        <f>+(AH2-E2)/E2*300000</f>
        <v>35.853920882315307</v>
      </c>
    </row>
    <row r="3" spans="1:35">
      <c r="A3" s="57"/>
      <c r="B3" s="1" t="s">
        <v>1788</v>
      </c>
      <c r="C3" s="1" t="s">
        <v>1790</v>
      </c>
      <c r="D3" s="1" t="s">
        <v>180</v>
      </c>
      <c r="E3" s="1">
        <v>4685.68</v>
      </c>
      <c r="F3" s="1">
        <v>0.85799999999999998</v>
      </c>
      <c r="G3" s="1">
        <v>54.9</v>
      </c>
      <c r="H3" s="1">
        <v>20</v>
      </c>
      <c r="I3" s="1">
        <v>1.444</v>
      </c>
      <c r="J3" s="1">
        <v>92.38</v>
      </c>
      <c r="K3" s="1">
        <v>-55.447000000000003</v>
      </c>
      <c r="L3" s="1">
        <v>-3547.51</v>
      </c>
      <c r="M3" s="84">
        <v>-51.59</v>
      </c>
      <c r="N3" s="84">
        <v>7.8</v>
      </c>
      <c r="O3" s="84">
        <v>8.4109999999999996</v>
      </c>
      <c r="P3" s="1">
        <v>50</v>
      </c>
      <c r="Q3" s="1">
        <v>4685.7489999999998</v>
      </c>
      <c r="R3" s="1">
        <v>6.9000000000000006E-2</v>
      </c>
      <c r="S3" s="1">
        <v>4.4400000000000004</v>
      </c>
      <c r="T3" s="1">
        <v>4685.7820000000002</v>
      </c>
      <c r="U3" s="1">
        <v>0.10199999999999999</v>
      </c>
      <c r="V3" s="1">
        <v>6.54</v>
      </c>
      <c r="W3" s="1">
        <v>4685.72</v>
      </c>
      <c r="X3" s="1">
        <v>0.04</v>
      </c>
      <c r="Y3" s="1">
        <v>2.57</v>
      </c>
      <c r="Z3" s="1">
        <v>8.5440000000000002E-2</v>
      </c>
      <c r="AA3" s="1">
        <v>0.04</v>
      </c>
      <c r="AB3" s="1">
        <v>2.57</v>
      </c>
      <c r="AC3" s="1">
        <v>8.5440000000000002E-2</v>
      </c>
    </row>
    <row r="4" spans="1:35">
      <c r="A4" s="57"/>
      <c r="B4" s="1" t="s">
        <v>1788</v>
      </c>
      <c r="C4" s="1" t="s">
        <v>1791</v>
      </c>
      <c r="D4" s="1" t="s">
        <v>180</v>
      </c>
      <c r="E4" s="1">
        <v>4685.68</v>
      </c>
      <c r="F4" s="1">
        <v>0.89300000000000002</v>
      </c>
      <c r="G4" s="1">
        <v>57.16</v>
      </c>
      <c r="H4" s="1">
        <v>20</v>
      </c>
      <c r="I4" s="1">
        <v>1.4710000000000001</v>
      </c>
      <c r="J4" s="1">
        <v>94.09</v>
      </c>
      <c r="K4" s="1">
        <v>-61.762999999999998</v>
      </c>
      <c r="L4" s="1">
        <v>-3951.6</v>
      </c>
      <c r="M4" s="84">
        <v>-55.71</v>
      </c>
      <c r="N4" s="84">
        <v>28.39</v>
      </c>
      <c r="O4" s="84">
        <v>31.53</v>
      </c>
      <c r="P4" s="1">
        <v>50</v>
      </c>
      <c r="Q4" s="1">
        <v>4685.7259999999997</v>
      </c>
      <c r="R4" s="1">
        <v>4.5999999999999999E-2</v>
      </c>
      <c r="S4" s="1">
        <v>2.96</v>
      </c>
      <c r="T4" s="1">
        <v>4685.7579999999998</v>
      </c>
      <c r="U4" s="1">
        <v>7.8E-2</v>
      </c>
      <c r="V4" s="1">
        <v>5</v>
      </c>
      <c r="W4" s="1">
        <v>4685.6840000000002</v>
      </c>
      <c r="X4" s="1">
        <v>4.0000000000000001E-3</v>
      </c>
      <c r="Y4" s="1">
        <v>0.24</v>
      </c>
      <c r="Z4" s="1">
        <v>0.1081</v>
      </c>
      <c r="AA4" s="1">
        <v>4.0000000000000001E-3</v>
      </c>
      <c r="AB4" s="1">
        <v>0.24</v>
      </c>
      <c r="AC4" s="1">
        <v>0.1081</v>
      </c>
    </row>
    <row r="5" spans="1:35">
      <c r="A5" s="57"/>
      <c r="B5" s="1" t="s">
        <v>1788</v>
      </c>
      <c r="C5" s="1" t="s">
        <v>1792</v>
      </c>
      <c r="D5" s="1" t="s">
        <v>180</v>
      </c>
      <c r="E5" s="1">
        <v>4685.68</v>
      </c>
      <c r="F5" s="1">
        <v>0.998</v>
      </c>
      <c r="G5" s="1">
        <v>63.85</v>
      </c>
      <c r="H5" s="1">
        <v>20</v>
      </c>
      <c r="I5" s="1">
        <v>1.5740000000000001</v>
      </c>
      <c r="J5" s="1">
        <v>100.73</v>
      </c>
      <c r="K5" s="1">
        <v>-53.180999999999997</v>
      </c>
      <c r="L5" s="1">
        <v>-3402.5</v>
      </c>
      <c r="M5" s="84">
        <v>-45.93</v>
      </c>
      <c r="N5" s="84">
        <v>23.6</v>
      </c>
      <c r="O5" s="84">
        <v>27.36</v>
      </c>
      <c r="P5" s="1">
        <v>50</v>
      </c>
      <c r="Q5" s="1">
        <v>4685.7269999999999</v>
      </c>
      <c r="R5" s="1">
        <v>4.7E-2</v>
      </c>
      <c r="S5" s="1">
        <v>2.99</v>
      </c>
      <c r="T5" s="1">
        <v>4685.75</v>
      </c>
      <c r="U5" s="1">
        <v>7.0000000000000007E-2</v>
      </c>
      <c r="V5" s="1">
        <v>4.47</v>
      </c>
      <c r="W5" s="1">
        <v>4685.6890000000003</v>
      </c>
      <c r="X5" s="1">
        <v>8.9999999999999993E-3</v>
      </c>
      <c r="Y5" s="1">
        <v>0.55000000000000004</v>
      </c>
      <c r="Z5" s="1">
        <v>0.13320000000000001</v>
      </c>
      <c r="AA5" s="1">
        <v>8.9999999999999993E-3</v>
      </c>
      <c r="AB5" s="1">
        <v>0.55000000000000004</v>
      </c>
      <c r="AC5" s="1">
        <v>0.13320000000000001</v>
      </c>
    </row>
    <row r="6" spans="1:35">
      <c r="A6" s="57"/>
      <c r="B6" s="1" t="s">
        <v>1788</v>
      </c>
      <c r="C6" s="1" t="s">
        <v>1793</v>
      </c>
      <c r="D6" s="1" t="s">
        <v>180</v>
      </c>
      <c r="E6" s="1">
        <v>4685.68</v>
      </c>
      <c r="F6" s="1">
        <v>0.98699999999999999</v>
      </c>
      <c r="G6" s="1">
        <v>63.17</v>
      </c>
      <c r="H6" s="1">
        <v>20</v>
      </c>
      <c r="I6" s="1">
        <v>1.5740000000000001</v>
      </c>
      <c r="J6" s="1">
        <v>100.73</v>
      </c>
      <c r="K6" s="1">
        <v>-64.087000000000003</v>
      </c>
      <c r="L6" s="1">
        <v>-4100.22</v>
      </c>
      <c r="M6" s="84">
        <v>-55.79</v>
      </c>
      <c r="N6" s="84">
        <v>42.26</v>
      </c>
      <c r="O6" s="84">
        <v>48.57</v>
      </c>
      <c r="P6" s="1">
        <v>50</v>
      </c>
      <c r="Q6" s="1">
        <v>4685.8119999999999</v>
      </c>
      <c r="R6" s="1">
        <v>0.13200000000000001</v>
      </c>
      <c r="S6" s="1">
        <v>8.4600000000000009</v>
      </c>
      <c r="T6" s="1">
        <v>4685.8289999999997</v>
      </c>
      <c r="U6" s="1">
        <v>0.14899999999999999</v>
      </c>
      <c r="V6" s="1">
        <v>9.5500000000000007</v>
      </c>
      <c r="W6" s="1">
        <v>4685.7560000000003</v>
      </c>
      <c r="X6" s="1">
        <v>7.5999999999999998E-2</v>
      </c>
      <c r="Y6" s="1">
        <v>4.88</v>
      </c>
      <c r="Z6" s="1">
        <v>0.13020000000000001</v>
      </c>
      <c r="AA6" s="1">
        <v>7.5999999999999998E-2</v>
      </c>
      <c r="AB6" s="1">
        <v>4.88</v>
      </c>
      <c r="AC6" s="1">
        <v>0.13020000000000001</v>
      </c>
    </row>
    <row r="7" spans="1:35">
      <c r="A7" s="57"/>
      <c r="B7" s="1" t="s">
        <v>1788</v>
      </c>
      <c r="C7" s="1" t="s">
        <v>1794</v>
      </c>
      <c r="D7" s="1" t="s">
        <v>180</v>
      </c>
      <c r="E7" s="1">
        <v>4685.68</v>
      </c>
      <c r="F7" s="1">
        <v>1.101</v>
      </c>
      <c r="G7" s="1">
        <v>70.459999999999994</v>
      </c>
      <c r="H7" s="1">
        <v>20</v>
      </c>
      <c r="I7" s="1">
        <v>1.7290000000000001</v>
      </c>
      <c r="J7" s="1">
        <v>110.62</v>
      </c>
      <c r="K7" s="1">
        <v>-36.396000000000001</v>
      </c>
      <c r="L7" s="1">
        <v>-2328.59</v>
      </c>
      <c r="M7" s="84">
        <v>-29.12</v>
      </c>
      <c r="N7" s="84">
        <v>11.56</v>
      </c>
      <c r="O7" s="84">
        <v>14.45</v>
      </c>
      <c r="P7" s="1">
        <v>50</v>
      </c>
      <c r="Q7" s="1">
        <v>4685.7619999999997</v>
      </c>
      <c r="R7" s="1">
        <v>8.2000000000000003E-2</v>
      </c>
      <c r="S7" s="1">
        <v>5.22</v>
      </c>
      <c r="T7" s="1">
        <v>4685.7809999999999</v>
      </c>
      <c r="U7" s="1">
        <v>0.10100000000000001</v>
      </c>
      <c r="V7" s="1">
        <v>6.47</v>
      </c>
      <c r="W7" s="1">
        <v>4685.6949999999997</v>
      </c>
      <c r="X7" s="1">
        <v>1.4999999999999999E-2</v>
      </c>
      <c r="Y7" s="1">
        <v>0.99</v>
      </c>
      <c r="Z7" s="1">
        <v>0.16070000000000001</v>
      </c>
      <c r="AA7" s="1">
        <v>1.4999999999999999E-2</v>
      </c>
      <c r="AB7" s="1">
        <v>0.99</v>
      </c>
      <c r="AC7" s="1">
        <v>0.16070000000000001</v>
      </c>
      <c r="AE7">
        <f>0.2/E2*300000</f>
        <v>12.804971743695686</v>
      </c>
    </row>
    <row r="8" spans="1:35">
      <c r="A8" s="57"/>
      <c r="B8" s="1" t="s">
        <v>1788</v>
      </c>
      <c r="C8" s="1" t="s">
        <v>1795</v>
      </c>
      <c r="D8" s="1" t="s">
        <v>180</v>
      </c>
      <c r="E8" s="1">
        <v>4685.68</v>
      </c>
      <c r="F8" s="1">
        <v>1.125</v>
      </c>
      <c r="G8" s="1">
        <v>71.97</v>
      </c>
      <c r="H8" s="1">
        <v>20</v>
      </c>
      <c r="I8" s="1">
        <v>1.8160000000000001</v>
      </c>
      <c r="J8" s="1">
        <v>116.16</v>
      </c>
      <c r="K8" s="1">
        <v>-44.776000000000003</v>
      </c>
      <c r="L8" s="1">
        <v>-2864.68</v>
      </c>
      <c r="M8" s="84">
        <v>-34.97</v>
      </c>
      <c r="N8" s="84">
        <v>13.02</v>
      </c>
      <c r="O8" s="84">
        <v>16.68</v>
      </c>
      <c r="P8" s="1">
        <v>50</v>
      </c>
      <c r="Q8" s="1">
        <v>4685.8289999999997</v>
      </c>
      <c r="R8" s="1">
        <v>0.14899999999999999</v>
      </c>
      <c r="S8" s="1">
        <v>9.52</v>
      </c>
      <c r="T8" s="1">
        <v>4685.8440000000001</v>
      </c>
      <c r="U8" s="1">
        <v>0.16400000000000001</v>
      </c>
      <c r="V8" s="1">
        <v>10.48</v>
      </c>
      <c r="W8" s="1">
        <v>4685.7470000000003</v>
      </c>
      <c r="X8" s="1">
        <v>6.7000000000000004E-2</v>
      </c>
      <c r="Y8" s="1">
        <v>4.26</v>
      </c>
      <c r="Z8" s="1">
        <v>0.16950000000000001</v>
      </c>
      <c r="AA8" s="1">
        <v>6.7000000000000004E-2</v>
      </c>
      <c r="AB8" s="1">
        <v>4.26</v>
      </c>
      <c r="AC8" s="1">
        <v>0.16950000000000001</v>
      </c>
    </row>
    <row r="9" spans="1:35">
      <c r="A9" s="57"/>
      <c r="B9" s="1" t="s">
        <v>1788</v>
      </c>
      <c r="C9" s="1" t="s">
        <v>1796</v>
      </c>
      <c r="D9" s="1" t="s">
        <v>180</v>
      </c>
      <c r="E9" s="1">
        <v>4685.68</v>
      </c>
      <c r="F9" s="1">
        <v>1.117</v>
      </c>
      <c r="G9" s="1">
        <v>71.430000000000007</v>
      </c>
      <c r="H9" s="1">
        <v>20</v>
      </c>
      <c r="I9" s="1">
        <v>1.7669999999999999</v>
      </c>
      <c r="J9" s="1">
        <v>113.05</v>
      </c>
      <c r="K9" s="1">
        <v>-39.343000000000004</v>
      </c>
      <c r="L9" s="1">
        <v>-2517.1999999999998</v>
      </c>
      <c r="M9" s="84">
        <v>-30.91</v>
      </c>
      <c r="N9" s="84">
        <v>9.0790000000000006</v>
      </c>
      <c r="O9" s="84">
        <v>11.56</v>
      </c>
      <c r="P9" s="1">
        <v>50</v>
      </c>
      <c r="Q9" s="1">
        <v>4685.6940000000004</v>
      </c>
      <c r="R9" s="1">
        <v>1.4E-2</v>
      </c>
      <c r="S9" s="1">
        <v>0.92</v>
      </c>
      <c r="T9" s="1">
        <v>4685.7110000000002</v>
      </c>
      <c r="U9" s="1">
        <v>3.1E-2</v>
      </c>
      <c r="V9" s="1">
        <v>2</v>
      </c>
      <c r="W9" s="1">
        <v>4685.6009999999997</v>
      </c>
      <c r="X9" s="1">
        <v>-7.9000000000000001E-2</v>
      </c>
      <c r="Y9" s="1">
        <v>-5.03</v>
      </c>
      <c r="Z9" s="1">
        <v>0.1613</v>
      </c>
      <c r="AA9" s="1">
        <v>-7.9000000000000001E-2</v>
      </c>
      <c r="AB9" s="1">
        <v>-5.03</v>
      </c>
      <c r="AC9" s="1">
        <v>0.1613</v>
      </c>
    </row>
    <row r="10" spans="1:35">
      <c r="A10" s="57"/>
      <c r="B10" s="1" t="s">
        <v>1788</v>
      </c>
      <c r="C10" s="1" t="s">
        <v>1797</v>
      </c>
      <c r="D10" s="1" t="s">
        <v>180</v>
      </c>
      <c r="E10" s="1">
        <v>4685.68</v>
      </c>
      <c r="F10" s="1">
        <v>1.0860000000000001</v>
      </c>
      <c r="G10" s="1">
        <v>69.48</v>
      </c>
      <c r="H10" s="1">
        <v>20</v>
      </c>
      <c r="I10" s="1">
        <v>1.7330000000000001</v>
      </c>
      <c r="J10" s="1">
        <v>110.9</v>
      </c>
      <c r="K10" s="1">
        <v>-38.497999999999998</v>
      </c>
      <c r="L10" s="1">
        <v>-2463.14</v>
      </c>
      <c r="M10" s="84">
        <v>-31.05</v>
      </c>
      <c r="N10" s="84">
        <v>3.5059999999999998</v>
      </c>
      <c r="O10" s="84">
        <v>4.3470000000000004</v>
      </c>
      <c r="P10" s="1">
        <v>50</v>
      </c>
      <c r="Q10" s="1">
        <v>4685.6540000000005</v>
      </c>
      <c r="R10" s="1">
        <v>-2.5999999999999999E-2</v>
      </c>
      <c r="S10" s="1">
        <v>-1.65</v>
      </c>
      <c r="T10" s="1">
        <v>4685.6670000000004</v>
      </c>
      <c r="U10" s="1">
        <v>-1.2999999999999999E-2</v>
      </c>
      <c r="V10" s="1">
        <v>-0.84</v>
      </c>
      <c r="W10" s="1">
        <v>4685.6970000000001</v>
      </c>
      <c r="X10" s="1">
        <v>1.7000000000000001E-2</v>
      </c>
      <c r="Y10" s="1">
        <v>1.0900000000000001</v>
      </c>
      <c r="Z10" s="1">
        <v>0.1179</v>
      </c>
      <c r="AA10" s="1">
        <v>1.7000000000000001E-2</v>
      </c>
      <c r="AB10" s="1">
        <v>1.0900000000000001</v>
      </c>
      <c r="AC10" s="1">
        <v>0.1179</v>
      </c>
    </row>
    <row r="11" spans="1:35">
      <c r="A11" s="57"/>
      <c r="B11" s="1" t="s">
        <v>28</v>
      </c>
      <c r="C11" s="1" t="s">
        <v>1798</v>
      </c>
      <c r="D11" s="1" t="s">
        <v>180</v>
      </c>
      <c r="E11" s="1">
        <v>4685.68</v>
      </c>
      <c r="F11" s="1">
        <v>0.90100000000000002</v>
      </c>
      <c r="G11" s="1">
        <v>57.65</v>
      </c>
      <c r="H11" s="1">
        <v>20</v>
      </c>
      <c r="I11" s="1">
        <v>1.6459999999999999</v>
      </c>
      <c r="J11" s="1">
        <v>105.32</v>
      </c>
      <c r="K11" s="1">
        <v>-36.954999999999998</v>
      </c>
      <c r="L11" s="1">
        <v>-2364.4</v>
      </c>
      <c r="M11" s="84">
        <v>-33.56</v>
      </c>
      <c r="N11" s="84">
        <v>3.2709999999999999</v>
      </c>
      <c r="O11" s="84">
        <v>3.6019999999999999</v>
      </c>
      <c r="P11" s="1">
        <v>50</v>
      </c>
      <c r="Q11" s="1">
        <v>4685.7430000000004</v>
      </c>
      <c r="R11" s="1">
        <v>6.3E-2</v>
      </c>
      <c r="S11" s="1">
        <v>4.0599999999999996</v>
      </c>
      <c r="T11" s="1">
        <v>4685.6980000000003</v>
      </c>
      <c r="U11" s="1">
        <v>1.7999999999999999E-2</v>
      </c>
      <c r="V11" s="1">
        <v>1.1200000000000001</v>
      </c>
      <c r="W11" s="1">
        <v>4685.7520000000004</v>
      </c>
      <c r="X11" s="1">
        <v>7.1999999999999995E-2</v>
      </c>
      <c r="Y11" s="1">
        <v>4.6100000000000003</v>
      </c>
      <c r="Z11" s="1">
        <v>0.13389999999999999</v>
      </c>
      <c r="AA11" s="1">
        <v>7.1999999999999995E-2</v>
      </c>
      <c r="AB11" s="1">
        <v>4.6100000000000003</v>
      </c>
      <c r="AC11" s="1">
        <v>0.13389999999999999</v>
      </c>
    </row>
    <row r="12" spans="1:35">
      <c r="A12" s="57"/>
      <c r="B12" s="1" t="s">
        <v>28</v>
      </c>
      <c r="C12" s="1" t="s">
        <v>1799</v>
      </c>
      <c r="D12" s="1" t="s">
        <v>180</v>
      </c>
      <c r="E12" s="1">
        <v>4685.68</v>
      </c>
      <c r="F12" s="1">
        <v>0.878</v>
      </c>
      <c r="G12" s="1">
        <v>56.15</v>
      </c>
      <c r="H12" s="1">
        <v>20</v>
      </c>
      <c r="I12" s="1">
        <v>1.615</v>
      </c>
      <c r="J12" s="1">
        <v>103.33</v>
      </c>
      <c r="K12" s="1">
        <v>-35.61</v>
      </c>
      <c r="L12" s="1">
        <v>-2278.2199999999998</v>
      </c>
      <c r="M12" s="84">
        <v>-32.94</v>
      </c>
      <c r="N12" s="84">
        <v>4.1660000000000004</v>
      </c>
      <c r="O12" s="84">
        <v>4.5</v>
      </c>
      <c r="P12" s="1">
        <v>50</v>
      </c>
      <c r="Q12" s="1">
        <v>4685.902</v>
      </c>
      <c r="R12" s="1">
        <v>0.222</v>
      </c>
      <c r="S12" s="1">
        <v>14.21</v>
      </c>
      <c r="T12" s="1">
        <v>4685.8540000000003</v>
      </c>
      <c r="U12" s="1">
        <v>0.17399999999999999</v>
      </c>
      <c r="V12" s="1">
        <v>11.14</v>
      </c>
      <c r="W12" s="1">
        <v>4685.951</v>
      </c>
      <c r="X12" s="1">
        <v>0.27100000000000002</v>
      </c>
      <c r="Y12" s="1">
        <v>17.329999999999998</v>
      </c>
      <c r="Z12" s="1">
        <v>0.13719999999999999</v>
      </c>
      <c r="AA12" s="1">
        <v>0.27100000000000002</v>
      </c>
      <c r="AB12" s="1">
        <v>17.329999999999998</v>
      </c>
      <c r="AC12" s="1">
        <v>0.13719999999999999</v>
      </c>
    </row>
    <row r="13" spans="1:35">
      <c r="A13" s="57"/>
      <c r="B13" s="1" t="s">
        <v>28</v>
      </c>
      <c r="C13" s="1" t="s">
        <v>1800</v>
      </c>
      <c r="D13" s="1" t="s">
        <v>180</v>
      </c>
      <c r="E13" s="1">
        <v>4685.68</v>
      </c>
      <c r="F13" s="1">
        <v>0.79700000000000004</v>
      </c>
      <c r="G13" s="1">
        <v>50.96</v>
      </c>
      <c r="H13" s="1">
        <v>20</v>
      </c>
      <c r="I13" s="1">
        <v>1.4570000000000001</v>
      </c>
      <c r="J13" s="1">
        <v>93.19</v>
      </c>
      <c r="K13" s="1">
        <v>-29.811</v>
      </c>
      <c r="L13" s="1">
        <v>-1907.3</v>
      </c>
      <c r="M13" s="84">
        <v>-29.55</v>
      </c>
      <c r="N13" s="84">
        <v>2.1520000000000001</v>
      </c>
      <c r="O13" s="84">
        <v>2.1709999999999998</v>
      </c>
      <c r="P13" s="1">
        <v>50</v>
      </c>
      <c r="Q13" s="1">
        <v>4685.7960000000003</v>
      </c>
      <c r="R13" s="1">
        <v>0.11600000000000001</v>
      </c>
      <c r="S13" s="1">
        <v>7.45</v>
      </c>
      <c r="T13" s="1">
        <v>4685.7359999999999</v>
      </c>
      <c r="U13" s="1">
        <v>5.6000000000000001E-2</v>
      </c>
      <c r="V13" s="1">
        <v>3.6</v>
      </c>
      <c r="W13" s="1">
        <v>4685.817</v>
      </c>
      <c r="X13" s="1">
        <v>0.13700000000000001</v>
      </c>
      <c r="Y13" s="1">
        <v>8.74</v>
      </c>
      <c r="Z13" s="1">
        <v>0.1658</v>
      </c>
      <c r="AA13" s="1">
        <v>0.13700000000000001</v>
      </c>
      <c r="AB13" s="1">
        <v>8.74</v>
      </c>
      <c r="AC13" s="1">
        <v>0.1658</v>
      </c>
    </row>
    <row r="14" spans="1:35">
      <c r="A14" s="57"/>
      <c r="B14" s="1" t="s">
        <v>28</v>
      </c>
      <c r="C14" s="1" t="s">
        <v>1800</v>
      </c>
      <c r="D14" s="1" t="s">
        <v>180</v>
      </c>
      <c r="E14" s="1">
        <v>4685.68</v>
      </c>
      <c r="F14" s="1">
        <v>0.79500000000000004</v>
      </c>
      <c r="G14" s="1">
        <v>50.88</v>
      </c>
      <c r="H14" s="1">
        <v>20</v>
      </c>
      <c r="I14" s="1">
        <v>1.45</v>
      </c>
      <c r="J14" s="1">
        <v>92.77</v>
      </c>
      <c r="K14" s="1">
        <v>-27.666</v>
      </c>
      <c r="L14" s="1">
        <v>-1770.03</v>
      </c>
      <c r="M14" s="84">
        <v>-27.7</v>
      </c>
      <c r="N14" s="84">
        <v>2.1480000000000001</v>
      </c>
      <c r="O14" s="84">
        <v>2.1440000000000001</v>
      </c>
      <c r="P14" s="1">
        <v>50</v>
      </c>
      <c r="Q14" s="1">
        <v>4685.7960000000003</v>
      </c>
      <c r="R14" s="1">
        <v>0.11600000000000001</v>
      </c>
      <c r="S14" s="1">
        <v>7.44</v>
      </c>
      <c r="T14" s="1">
        <v>4685.7330000000002</v>
      </c>
      <c r="U14" s="1">
        <v>5.2999999999999999E-2</v>
      </c>
      <c r="V14" s="1">
        <v>3.42</v>
      </c>
      <c r="W14" s="1">
        <v>4685.8159999999998</v>
      </c>
      <c r="X14" s="1">
        <v>0.13600000000000001</v>
      </c>
      <c r="Y14" s="1">
        <v>8.73</v>
      </c>
      <c r="Z14" s="1">
        <v>0.1522</v>
      </c>
      <c r="AA14" s="1">
        <v>0.13600000000000001</v>
      </c>
      <c r="AB14" s="1">
        <v>8.73</v>
      </c>
      <c r="AC14" s="1">
        <v>0.1522</v>
      </c>
    </row>
    <row r="15" spans="1:35">
      <c r="A15" s="57"/>
      <c r="B15" s="1" t="s">
        <v>28</v>
      </c>
      <c r="C15" s="1" t="s">
        <v>1801</v>
      </c>
      <c r="D15" s="1" t="s">
        <v>180</v>
      </c>
      <c r="E15" s="1">
        <v>4685.68</v>
      </c>
      <c r="F15" s="1">
        <v>0.76900000000000002</v>
      </c>
      <c r="G15" s="1">
        <v>49.2</v>
      </c>
      <c r="H15" s="1">
        <v>20</v>
      </c>
      <c r="I15" s="1">
        <v>1.3480000000000001</v>
      </c>
      <c r="J15" s="1">
        <v>86.27</v>
      </c>
      <c r="K15" s="1">
        <v>-28.605</v>
      </c>
      <c r="L15" s="1">
        <v>-1830.13</v>
      </c>
      <c r="M15" s="84">
        <v>-28.68</v>
      </c>
      <c r="N15" s="84">
        <v>0.91039999999999999</v>
      </c>
      <c r="O15" s="84">
        <v>0.90749999999999997</v>
      </c>
      <c r="P15" s="1">
        <v>50</v>
      </c>
      <c r="Q15" s="1">
        <v>4685.8</v>
      </c>
      <c r="R15" s="1">
        <v>0.12</v>
      </c>
      <c r="S15" s="1">
        <v>7.65</v>
      </c>
      <c r="T15" s="1">
        <v>4685.7359999999999</v>
      </c>
      <c r="U15" s="1">
        <v>5.6000000000000001E-2</v>
      </c>
      <c r="V15" s="1">
        <v>3.61</v>
      </c>
      <c r="W15" s="1">
        <v>4685.7939999999999</v>
      </c>
      <c r="X15" s="1">
        <v>0.114</v>
      </c>
      <c r="Y15" s="1">
        <v>7.29</v>
      </c>
      <c r="Z15" s="1">
        <v>0.20069999999999999</v>
      </c>
      <c r="AA15" s="1">
        <v>0.114</v>
      </c>
      <c r="AB15" s="1">
        <v>7.29</v>
      </c>
      <c r="AC15" s="1">
        <v>0.20069999999999999</v>
      </c>
    </row>
    <row r="16" spans="1:35">
      <c r="A16" s="57"/>
      <c r="B16" s="1" t="s">
        <v>1788</v>
      </c>
      <c r="C16" s="1" t="s">
        <v>1802</v>
      </c>
      <c r="D16" s="1" t="s">
        <v>180</v>
      </c>
      <c r="E16" s="1">
        <v>4685.68</v>
      </c>
      <c r="F16" s="1">
        <v>0.76</v>
      </c>
      <c r="G16" s="1">
        <v>48.62</v>
      </c>
      <c r="H16" s="1">
        <v>20</v>
      </c>
      <c r="I16" s="1">
        <v>1.323</v>
      </c>
      <c r="J16" s="1">
        <v>84.63</v>
      </c>
      <c r="K16" s="1">
        <v>-28.475999999999999</v>
      </c>
      <c r="L16" s="1">
        <v>-1821.84</v>
      </c>
      <c r="M16" s="84">
        <v>-29.32</v>
      </c>
      <c r="N16" s="84">
        <v>4.6879999999999997</v>
      </c>
      <c r="O16" s="84">
        <v>4.55</v>
      </c>
      <c r="P16" s="1">
        <v>50</v>
      </c>
      <c r="Q16" s="1">
        <v>4685.7979999999998</v>
      </c>
      <c r="R16" s="1">
        <v>0.11799999999999999</v>
      </c>
      <c r="S16" s="1">
        <v>7.56</v>
      </c>
      <c r="T16" s="1">
        <v>4685.7380000000003</v>
      </c>
      <c r="U16" s="1">
        <v>5.8000000000000003E-2</v>
      </c>
      <c r="V16" s="1">
        <v>3.7</v>
      </c>
      <c r="W16" s="1">
        <v>4685.8</v>
      </c>
      <c r="X16" s="1">
        <v>0.12</v>
      </c>
      <c r="Y16" s="1">
        <v>7.66</v>
      </c>
      <c r="Z16" s="1">
        <v>0.1074</v>
      </c>
      <c r="AA16" s="1">
        <v>0.12</v>
      </c>
      <c r="AB16" s="1">
        <v>7.66</v>
      </c>
      <c r="AC16" s="1">
        <v>0.1074</v>
      </c>
    </row>
    <row r="17" spans="1:29">
      <c r="A17" s="57"/>
      <c r="B17" s="1" t="s">
        <v>28</v>
      </c>
      <c r="C17" s="1" t="s">
        <v>1803</v>
      </c>
      <c r="D17" s="1" t="s">
        <v>180</v>
      </c>
      <c r="E17" s="1">
        <v>4685.68</v>
      </c>
      <c r="F17" s="1">
        <v>0.74299999999999999</v>
      </c>
      <c r="G17" s="1">
        <v>47.56</v>
      </c>
      <c r="H17" s="1">
        <v>20</v>
      </c>
      <c r="I17" s="1">
        <v>1.296</v>
      </c>
      <c r="J17" s="1">
        <v>82.94</v>
      </c>
      <c r="K17" s="1">
        <v>-25.893999999999998</v>
      </c>
      <c r="L17" s="1">
        <v>-1656.66</v>
      </c>
      <c r="M17" s="84">
        <v>-26.58</v>
      </c>
      <c r="N17" s="84">
        <v>1.0920000000000001</v>
      </c>
      <c r="O17" s="84">
        <v>1.0629999999999999</v>
      </c>
      <c r="P17" s="1">
        <v>50</v>
      </c>
      <c r="Q17" s="1">
        <v>4685.82</v>
      </c>
      <c r="R17" s="1">
        <v>0.14000000000000001</v>
      </c>
      <c r="S17" s="1">
        <v>8.98</v>
      </c>
      <c r="T17" s="1">
        <v>4685.7579999999998</v>
      </c>
      <c r="U17" s="1">
        <v>7.8E-2</v>
      </c>
      <c r="V17" s="1">
        <v>4.99</v>
      </c>
      <c r="W17" s="1">
        <v>4685.8190000000004</v>
      </c>
      <c r="X17" s="1">
        <v>0.13900000000000001</v>
      </c>
      <c r="Y17" s="1">
        <v>8.89</v>
      </c>
      <c r="Z17" s="1">
        <v>0.2117</v>
      </c>
      <c r="AA17" s="1">
        <v>0.13900000000000001</v>
      </c>
      <c r="AB17" s="1">
        <v>8.89</v>
      </c>
      <c r="AC17" s="1">
        <v>0.2117</v>
      </c>
    </row>
    <row r="18" spans="1:29">
      <c r="A18" s="57"/>
      <c r="B18" s="1" t="s">
        <v>28</v>
      </c>
      <c r="C18" s="1" t="s">
        <v>1804</v>
      </c>
      <c r="D18" s="1" t="s">
        <v>180</v>
      </c>
      <c r="E18" s="1">
        <v>4685.68</v>
      </c>
      <c r="F18" s="1">
        <v>0.83199999999999996</v>
      </c>
      <c r="G18" s="1">
        <v>53.22</v>
      </c>
      <c r="H18" s="1">
        <v>20</v>
      </c>
      <c r="I18" s="1">
        <v>1.363</v>
      </c>
      <c r="J18" s="1">
        <v>87.21</v>
      </c>
      <c r="K18" s="1">
        <v>-41.4</v>
      </c>
      <c r="L18" s="1">
        <v>-2648.73</v>
      </c>
      <c r="M18" s="84">
        <v>-40.32</v>
      </c>
      <c r="N18" s="84">
        <v>3.819</v>
      </c>
      <c r="O18" s="84">
        <v>3.9169999999999998</v>
      </c>
      <c r="P18" s="1">
        <v>50</v>
      </c>
      <c r="Q18" s="1">
        <v>4685.8220000000001</v>
      </c>
      <c r="R18" s="1">
        <v>0.14199999999999999</v>
      </c>
      <c r="S18" s="1">
        <v>9.1</v>
      </c>
      <c r="T18" s="1">
        <v>4685.7640000000001</v>
      </c>
      <c r="U18" s="1">
        <v>8.4000000000000005E-2</v>
      </c>
      <c r="V18" s="1">
        <v>5.4</v>
      </c>
      <c r="W18" s="1">
        <v>4685.8190000000004</v>
      </c>
      <c r="X18" s="1">
        <v>0.13900000000000001</v>
      </c>
      <c r="Y18" s="1">
        <v>8.92</v>
      </c>
      <c r="Z18" s="1">
        <v>0.1207</v>
      </c>
      <c r="AA18" s="1">
        <v>0.13900000000000001</v>
      </c>
      <c r="AB18" s="1">
        <v>8.92</v>
      </c>
      <c r="AC18" s="1">
        <v>0.1207</v>
      </c>
    </row>
    <row r="19" spans="1:29">
      <c r="A19" s="57"/>
      <c r="B19" s="1" t="s">
        <v>28</v>
      </c>
      <c r="C19" s="1" t="s">
        <v>1805</v>
      </c>
      <c r="D19" s="1" t="s">
        <v>180</v>
      </c>
      <c r="E19" s="1">
        <v>4685.68</v>
      </c>
      <c r="F19" s="1">
        <v>0.88300000000000001</v>
      </c>
      <c r="G19" s="1">
        <v>56.48</v>
      </c>
      <c r="H19" s="1">
        <v>20</v>
      </c>
      <c r="I19" s="1">
        <v>1.401</v>
      </c>
      <c r="J19" s="1">
        <v>89.61</v>
      </c>
      <c r="K19" s="1">
        <v>-41.125</v>
      </c>
      <c r="L19" s="1">
        <v>-2631.12</v>
      </c>
      <c r="M19" s="84">
        <v>-38.520000000000003</v>
      </c>
      <c r="N19" s="84">
        <v>5.1829999999999998</v>
      </c>
      <c r="O19" s="84">
        <v>5.5309999999999997</v>
      </c>
      <c r="P19" s="1">
        <v>50</v>
      </c>
      <c r="Q19" s="1">
        <v>4685.84</v>
      </c>
      <c r="R19" s="1">
        <v>0.16</v>
      </c>
      <c r="S19" s="1">
        <v>10.210000000000001</v>
      </c>
      <c r="T19" s="1">
        <v>4685.7830000000004</v>
      </c>
      <c r="U19" s="1">
        <v>0.10299999999999999</v>
      </c>
      <c r="V19" s="1">
        <v>6.58</v>
      </c>
      <c r="W19" s="1">
        <v>4685.8419999999996</v>
      </c>
      <c r="X19" s="1">
        <v>0.16200000000000001</v>
      </c>
      <c r="Y19" s="1">
        <v>10.37</v>
      </c>
      <c r="Z19" s="1">
        <v>0.15920000000000001</v>
      </c>
      <c r="AA19" s="1">
        <v>0.16200000000000001</v>
      </c>
      <c r="AB19" s="1">
        <v>10.37</v>
      </c>
      <c r="AC19" s="1">
        <v>0.15920000000000001</v>
      </c>
    </row>
    <row r="20" spans="1:29">
      <c r="A20" s="57"/>
      <c r="B20" s="1" t="s">
        <v>28</v>
      </c>
      <c r="C20" s="1" t="s">
        <v>1806</v>
      </c>
      <c r="D20" s="1" t="s">
        <v>180</v>
      </c>
      <c r="E20" s="1">
        <v>4685.68</v>
      </c>
      <c r="F20" s="1">
        <v>0.88300000000000001</v>
      </c>
      <c r="G20" s="1">
        <v>56.52</v>
      </c>
      <c r="H20" s="1">
        <v>20</v>
      </c>
      <c r="I20" s="1">
        <v>1.3979999999999999</v>
      </c>
      <c r="J20" s="1">
        <v>89.47</v>
      </c>
      <c r="K20" s="1">
        <v>-36.893999999999998</v>
      </c>
      <c r="L20" s="1">
        <v>-2360.42</v>
      </c>
      <c r="M20" s="84">
        <v>-34.9</v>
      </c>
      <c r="N20" s="84">
        <v>2.5910000000000002</v>
      </c>
      <c r="O20" s="84">
        <v>2.7360000000000002</v>
      </c>
      <c r="P20" s="1">
        <v>50</v>
      </c>
      <c r="Q20" s="1">
        <v>4685.8739999999998</v>
      </c>
      <c r="R20" s="1">
        <v>0.19400000000000001</v>
      </c>
      <c r="S20" s="1">
        <v>12.43</v>
      </c>
      <c r="T20" s="1">
        <v>4685.8109999999997</v>
      </c>
      <c r="U20" s="1">
        <v>0.13100000000000001</v>
      </c>
      <c r="V20" s="1">
        <v>8.3699999999999992</v>
      </c>
      <c r="W20" s="1">
        <v>4685.8879999999999</v>
      </c>
      <c r="X20" s="1">
        <v>0.20799999999999999</v>
      </c>
      <c r="Y20" s="1">
        <v>13.33</v>
      </c>
      <c r="Z20" s="1">
        <v>0.151</v>
      </c>
      <c r="AA20" s="1">
        <v>0.20799999999999999</v>
      </c>
      <c r="AB20" s="1">
        <v>13.33</v>
      </c>
      <c r="AC20" s="1">
        <v>0.151</v>
      </c>
    </row>
    <row r="21" spans="1:29">
      <c r="A21" s="57"/>
      <c r="B21" s="1" t="s">
        <v>28</v>
      </c>
      <c r="C21" s="1" t="s">
        <v>1807</v>
      </c>
      <c r="D21" s="1" t="s">
        <v>180</v>
      </c>
      <c r="E21" s="1">
        <v>4685.68</v>
      </c>
      <c r="F21" s="1">
        <v>0.89</v>
      </c>
      <c r="G21" s="1">
        <v>56.97</v>
      </c>
      <c r="H21" s="1">
        <v>20</v>
      </c>
      <c r="I21" s="1">
        <v>1.4079999999999999</v>
      </c>
      <c r="J21" s="1">
        <v>90.11</v>
      </c>
      <c r="K21" s="1">
        <v>-36.277000000000001</v>
      </c>
      <c r="L21" s="1">
        <v>-2320.89</v>
      </c>
      <c r="M21" s="84">
        <v>-34.03</v>
      </c>
      <c r="N21" s="84">
        <v>5.2480000000000002</v>
      </c>
      <c r="O21" s="84">
        <v>5.59</v>
      </c>
      <c r="P21" s="1">
        <v>50</v>
      </c>
      <c r="Q21" s="1">
        <v>4685.9139999999998</v>
      </c>
      <c r="R21" s="1">
        <v>0.23400000000000001</v>
      </c>
      <c r="S21" s="1">
        <v>15</v>
      </c>
      <c r="T21" s="1">
        <v>4685.8549999999996</v>
      </c>
      <c r="U21" s="1">
        <v>0.17499999999999999</v>
      </c>
      <c r="V21" s="1">
        <v>11.17</v>
      </c>
      <c r="W21" s="1">
        <v>4685.9340000000002</v>
      </c>
      <c r="X21" s="1">
        <v>0.254</v>
      </c>
      <c r="Y21" s="1">
        <v>16.25</v>
      </c>
      <c r="Z21" s="1">
        <v>0.12959999999999999</v>
      </c>
      <c r="AA21" s="1">
        <v>0.254</v>
      </c>
      <c r="AB21" s="1">
        <v>16.25</v>
      </c>
      <c r="AC21" s="1">
        <v>0.12959999999999999</v>
      </c>
    </row>
    <row r="22" spans="1:29">
      <c r="A22" s="57"/>
      <c r="B22" s="1" t="s">
        <v>28</v>
      </c>
      <c r="C22" s="1" t="s">
        <v>1808</v>
      </c>
      <c r="D22" s="1" t="s">
        <v>180</v>
      </c>
      <c r="E22" s="1">
        <v>4685.68</v>
      </c>
      <c r="F22" s="1">
        <v>0.99199999999999999</v>
      </c>
      <c r="G22" s="1">
        <v>63.48</v>
      </c>
      <c r="H22" s="1">
        <v>20</v>
      </c>
      <c r="I22" s="1">
        <v>1.514</v>
      </c>
      <c r="J22" s="1">
        <v>96.84</v>
      </c>
      <c r="K22" s="1">
        <v>-40.905999999999999</v>
      </c>
      <c r="L22" s="1">
        <v>-2617.06</v>
      </c>
      <c r="M22" s="84">
        <v>-35.22</v>
      </c>
      <c r="N22" s="84">
        <v>9.359</v>
      </c>
      <c r="O22" s="84">
        <v>10.87</v>
      </c>
      <c r="P22" s="1">
        <v>50</v>
      </c>
      <c r="Q22" s="1">
        <v>4685.9390000000003</v>
      </c>
      <c r="R22" s="1">
        <v>0.25900000000000001</v>
      </c>
      <c r="S22" s="1">
        <v>16.579999999999998</v>
      </c>
      <c r="T22" s="1">
        <v>4685.8829999999998</v>
      </c>
      <c r="U22" s="1">
        <v>0.20300000000000001</v>
      </c>
      <c r="V22" s="1">
        <v>12.99</v>
      </c>
      <c r="W22" s="1">
        <v>4685.991</v>
      </c>
      <c r="X22" s="1">
        <v>0.311</v>
      </c>
      <c r="Y22" s="1">
        <v>19.88</v>
      </c>
      <c r="Z22" s="1">
        <v>0.1196</v>
      </c>
      <c r="AA22" s="1">
        <v>0.311</v>
      </c>
      <c r="AB22" s="1">
        <v>19.88</v>
      </c>
      <c r="AC22" s="1">
        <v>0.1196</v>
      </c>
    </row>
    <row r="23" spans="1:29">
      <c r="A23" s="57"/>
      <c r="B23" s="1" t="s">
        <v>28</v>
      </c>
      <c r="C23" s="1" t="s">
        <v>1809</v>
      </c>
      <c r="D23" s="1" t="s">
        <v>180</v>
      </c>
      <c r="E23" s="1">
        <v>4685.68</v>
      </c>
      <c r="F23" s="1">
        <v>1.01</v>
      </c>
      <c r="G23" s="1">
        <v>64.59</v>
      </c>
      <c r="H23" s="1">
        <v>20</v>
      </c>
      <c r="I23" s="1">
        <v>1.5469999999999999</v>
      </c>
      <c r="J23" s="1">
        <v>98.96</v>
      </c>
      <c r="K23" s="1">
        <v>-40.78</v>
      </c>
      <c r="L23" s="1">
        <v>-2608.94</v>
      </c>
      <c r="M23" s="84">
        <v>-34.86</v>
      </c>
      <c r="N23" s="84">
        <v>3.5089999999999999</v>
      </c>
      <c r="O23" s="84">
        <v>4.0999999999999996</v>
      </c>
      <c r="P23" s="1">
        <v>50</v>
      </c>
      <c r="Q23" s="1">
        <v>4685.9639999999999</v>
      </c>
      <c r="R23" s="1">
        <v>0.28399999999999997</v>
      </c>
      <c r="S23" s="1">
        <v>18.149999999999999</v>
      </c>
      <c r="T23" s="1">
        <v>4685.8999999999996</v>
      </c>
      <c r="U23" s="1">
        <v>0.22</v>
      </c>
      <c r="V23" s="1">
        <v>14.09</v>
      </c>
      <c r="W23" s="1">
        <v>4686.0240000000003</v>
      </c>
      <c r="X23" s="1">
        <v>0.34399999999999997</v>
      </c>
      <c r="Y23" s="1">
        <v>22.01</v>
      </c>
      <c r="Z23" s="1">
        <v>0.1421</v>
      </c>
      <c r="AA23" s="1">
        <v>0.34399999999999997</v>
      </c>
      <c r="AB23" s="1">
        <v>22.01</v>
      </c>
      <c r="AC23" s="1">
        <v>0.1421</v>
      </c>
    </row>
    <row r="24" spans="1:29">
      <c r="A24" s="57"/>
      <c r="B24" s="1" t="s">
        <v>28</v>
      </c>
      <c r="C24" s="1" t="s">
        <v>1810</v>
      </c>
      <c r="D24" s="1" t="s">
        <v>180</v>
      </c>
      <c r="E24" s="1">
        <v>4685.68</v>
      </c>
      <c r="F24" s="1">
        <v>1.157</v>
      </c>
      <c r="G24" s="1">
        <v>74.03</v>
      </c>
      <c r="H24" s="1">
        <v>20</v>
      </c>
      <c r="I24" s="1">
        <v>1.7729999999999999</v>
      </c>
      <c r="J24" s="1">
        <v>113.43</v>
      </c>
      <c r="K24" s="1">
        <v>-33.152000000000001</v>
      </c>
      <c r="L24" s="1">
        <v>-2120.86</v>
      </c>
      <c r="M24" s="84">
        <v>-26.21</v>
      </c>
      <c r="N24" s="84">
        <v>2.2029999999999998E-12</v>
      </c>
      <c r="O24" s="84">
        <v>2.786E-12</v>
      </c>
      <c r="P24" s="1">
        <v>50</v>
      </c>
      <c r="Q24" s="1">
        <v>4686.18</v>
      </c>
      <c r="R24" s="1">
        <v>0.5</v>
      </c>
      <c r="S24" s="1">
        <v>32.020000000000003</v>
      </c>
      <c r="T24" s="1">
        <v>4686.1239999999998</v>
      </c>
      <c r="U24" s="1">
        <v>0.44400000000000001</v>
      </c>
      <c r="V24" s="1">
        <v>28.38</v>
      </c>
      <c r="W24" s="1">
        <v>4686.2849999999999</v>
      </c>
      <c r="X24" s="1">
        <v>0.60499999999999998</v>
      </c>
      <c r="Y24" s="1">
        <v>38.72</v>
      </c>
      <c r="Z24" s="1">
        <v>0.158</v>
      </c>
      <c r="AA24" s="1">
        <v>0.60499999999999998</v>
      </c>
      <c r="AB24" s="1">
        <v>38.72</v>
      </c>
      <c r="AC24" s="1">
        <v>0.158</v>
      </c>
    </row>
    <row r="25" spans="1:29">
      <c r="A25" s="57"/>
      <c r="B25" s="1" t="s">
        <v>28</v>
      </c>
      <c r="C25" s="1" t="s">
        <v>1811</v>
      </c>
      <c r="D25" s="1" t="s">
        <v>180</v>
      </c>
      <c r="E25" s="1">
        <v>4685.68</v>
      </c>
      <c r="F25" s="1">
        <v>1.222</v>
      </c>
      <c r="G25" s="1">
        <v>78.17</v>
      </c>
      <c r="H25" s="1">
        <v>20</v>
      </c>
      <c r="I25" s="1">
        <v>1.843</v>
      </c>
      <c r="J25" s="1">
        <v>117.88</v>
      </c>
      <c r="K25" s="1">
        <v>-33.695999999999998</v>
      </c>
      <c r="L25" s="1">
        <v>-2155.64</v>
      </c>
      <c r="M25" s="84">
        <v>-25.27</v>
      </c>
      <c r="N25" s="84">
        <v>3.8069999999999999</v>
      </c>
      <c r="O25" s="84">
        <v>5.07</v>
      </c>
      <c r="P25" s="1">
        <v>50</v>
      </c>
      <c r="Q25" s="1">
        <v>4686.1689999999999</v>
      </c>
      <c r="R25" s="1">
        <v>0.48899999999999999</v>
      </c>
      <c r="S25" s="1">
        <v>31.29</v>
      </c>
      <c r="T25" s="1">
        <v>4686.1189999999997</v>
      </c>
      <c r="U25" s="1">
        <v>0.439</v>
      </c>
      <c r="V25" s="1">
        <v>28.07</v>
      </c>
      <c r="W25" s="1">
        <v>4686.2910000000002</v>
      </c>
      <c r="X25" s="1">
        <v>0.61099999999999999</v>
      </c>
      <c r="Y25" s="1">
        <v>39.08</v>
      </c>
      <c r="Z25" s="1">
        <v>0.2</v>
      </c>
      <c r="AA25" s="1">
        <v>0.61099999999999999</v>
      </c>
      <c r="AB25" s="1">
        <v>39.08</v>
      </c>
      <c r="AC25" s="1">
        <v>0.2</v>
      </c>
    </row>
    <row r="26" spans="1:29">
      <c r="A26" s="57"/>
      <c r="B26" s="1" t="s">
        <v>28</v>
      </c>
      <c r="C26" s="1" t="s">
        <v>1812</v>
      </c>
      <c r="D26" s="1" t="s">
        <v>180</v>
      </c>
      <c r="E26" s="1">
        <v>4685.68</v>
      </c>
      <c r="F26" s="1">
        <v>1.054</v>
      </c>
      <c r="G26" s="1">
        <v>67.44</v>
      </c>
      <c r="H26" s="1">
        <v>20</v>
      </c>
      <c r="I26" s="1">
        <v>1.7250000000000001</v>
      </c>
      <c r="J26" s="1">
        <v>110.34</v>
      </c>
      <c r="K26" s="1">
        <v>-34.951000000000001</v>
      </c>
      <c r="L26" s="1">
        <v>-2235.92</v>
      </c>
      <c r="M26" s="84">
        <v>-29.24</v>
      </c>
      <c r="N26" s="84">
        <v>13.09</v>
      </c>
      <c r="O26" s="84">
        <v>15.65</v>
      </c>
      <c r="P26" s="1">
        <v>50</v>
      </c>
      <c r="Q26" s="1">
        <v>4686.1790000000001</v>
      </c>
      <c r="R26" s="1">
        <v>0.499</v>
      </c>
      <c r="S26" s="1">
        <v>31.93</v>
      </c>
      <c r="T26" s="1">
        <v>4686.1440000000002</v>
      </c>
      <c r="U26" s="1">
        <v>0.46400000000000002</v>
      </c>
      <c r="V26" s="1">
        <v>29.71</v>
      </c>
      <c r="W26" s="1">
        <v>4686.2150000000001</v>
      </c>
      <c r="X26" s="1">
        <v>0.53500000000000003</v>
      </c>
      <c r="Y26" s="1">
        <v>34.229999999999997</v>
      </c>
      <c r="Z26" s="1">
        <v>0.13619999999999999</v>
      </c>
      <c r="AA26" s="1">
        <v>0.53500000000000003</v>
      </c>
      <c r="AB26" s="1">
        <v>34.229999999999997</v>
      </c>
      <c r="AC26" s="1">
        <v>0.13619999999999999</v>
      </c>
    </row>
    <row r="27" spans="1:29">
      <c r="A27" s="57"/>
      <c r="B27" s="1" t="s">
        <v>28</v>
      </c>
      <c r="C27" s="1" t="s">
        <v>1813</v>
      </c>
      <c r="D27" s="1" t="s">
        <v>180</v>
      </c>
      <c r="E27" s="1">
        <v>4685.68</v>
      </c>
      <c r="F27" s="1">
        <v>0.90600000000000003</v>
      </c>
      <c r="G27" s="1">
        <v>57.94</v>
      </c>
      <c r="H27" s="1">
        <v>20</v>
      </c>
      <c r="I27" s="1">
        <v>1.595</v>
      </c>
      <c r="J27" s="1">
        <v>102.07</v>
      </c>
      <c r="K27" s="1">
        <v>-35.732999999999997</v>
      </c>
      <c r="L27" s="1">
        <v>-2285.98</v>
      </c>
      <c r="M27" s="84">
        <v>-32.5</v>
      </c>
      <c r="N27" s="84">
        <v>7.9139999999999997</v>
      </c>
      <c r="O27" s="84">
        <v>8.6959999999999997</v>
      </c>
      <c r="P27" s="1">
        <v>50</v>
      </c>
      <c r="Q27" s="1">
        <v>4686.12</v>
      </c>
      <c r="R27" s="1">
        <v>0.44</v>
      </c>
      <c r="S27" s="1">
        <v>28.18</v>
      </c>
      <c r="T27" s="1">
        <v>4686.1049999999996</v>
      </c>
      <c r="U27" s="1">
        <v>0.42499999999999999</v>
      </c>
      <c r="V27" s="1">
        <v>27.18</v>
      </c>
      <c r="W27" s="1">
        <v>4686.1329999999998</v>
      </c>
      <c r="X27" s="1">
        <v>0.45300000000000001</v>
      </c>
      <c r="Y27" s="1">
        <v>28.99</v>
      </c>
      <c r="Z27" s="1">
        <v>0.21970000000000001</v>
      </c>
      <c r="AA27" s="1">
        <v>0.45300000000000001</v>
      </c>
      <c r="AB27" s="1">
        <v>28.99</v>
      </c>
      <c r="AC27" s="1">
        <v>0.21970000000000001</v>
      </c>
    </row>
    <row r="28" spans="1:29">
      <c r="A28" s="57"/>
      <c r="B28" s="1" t="s">
        <v>28</v>
      </c>
      <c r="C28" s="1" t="s">
        <v>1814</v>
      </c>
      <c r="D28" s="1" t="s">
        <v>180</v>
      </c>
      <c r="E28" s="1">
        <v>4685.68</v>
      </c>
      <c r="F28" s="1">
        <v>0.89400000000000002</v>
      </c>
      <c r="G28" s="1">
        <v>57.16</v>
      </c>
      <c r="H28" s="1">
        <v>20</v>
      </c>
      <c r="I28" s="1">
        <v>1.54</v>
      </c>
      <c r="J28" s="1">
        <v>98.54</v>
      </c>
      <c r="K28" s="1">
        <v>-26.771000000000001</v>
      </c>
      <c r="L28" s="1">
        <v>-1712.7</v>
      </c>
      <c r="M28" s="84">
        <v>-25.24</v>
      </c>
      <c r="N28" s="84">
        <v>3.8340000000000001</v>
      </c>
      <c r="O28" s="84">
        <v>4.0709999999999997</v>
      </c>
      <c r="P28" s="1">
        <v>50</v>
      </c>
      <c r="Q28" s="1">
        <v>4686.0919999999996</v>
      </c>
      <c r="R28" s="1">
        <v>0.41199999999999998</v>
      </c>
      <c r="S28" s="1">
        <v>26.36</v>
      </c>
      <c r="T28" s="1">
        <v>4686.0929999999998</v>
      </c>
      <c r="U28" s="1">
        <v>0.41299999999999998</v>
      </c>
      <c r="V28" s="1">
        <v>26.4</v>
      </c>
      <c r="W28" s="1">
        <v>4686.1040000000003</v>
      </c>
      <c r="X28" s="1">
        <v>0.42399999999999999</v>
      </c>
      <c r="Y28" s="1">
        <v>27.11</v>
      </c>
      <c r="Z28" s="1">
        <v>0.1648</v>
      </c>
      <c r="AA28" s="1">
        <v>0.42399999999999999</v>
      </c>
      <c r="AB28" s="1">
        <v>27.11</v>
      </c>
      <c r="AC28" s="1">
        <v>0.1648</v>
      </c>
    </row>
    <row r="29" spans="1:29">
      <c r="A29" s="57"/>
      <c r="B29" s="1" t="s">
        <v>28</v>
      </c>
      <c r="C29" s="1" t="s">
        <v>1815</v>
      </c>
      <c r="D29" s="1" t="s">
        <v>180</v>
      </c>
      <c r="E29" s="1">
        <v>4685.68</v>
      </c>
      <c r="F29" s="1">
        <v>0.83399999999999996</v>
      </c>
      <c r="G29" s="1">
        <v>53.37</v>
      </c>
      <c r="H29" s="1">
        <v>20</v>
      </c>
      <c r="I29" s="1">
        <v>1.4730000000000001</v>
      </c>
      <c r="J29" s="1">
        <v>94.21</v>
      </c>
      <c r="K29" s="1">
        <v>-40.683999999999997</v>
      </c>
      <c r="L29" s="1">
        <v>-2602.77</v>
      </c>
      <c r="M29" s="84">
        <v>-39.03</v>
      </c>
      <c r="N29" s="84">
        <v>10.67</v>
      </c>
      <c r="O29" s="84">
        <v>11.13</v>
      </c>
      <c r="P29" s="1">
        <v>50</v>
      </c>
      <c r="Q29" s="1">
        <v>4686.03</v>
      </c>
      <c r="R29" s="1">
        <v>0.35</v>
      </c>
      <c r="S29" s="1">
        <v>22.37</v>
      </c>
      <c r="T29" s="1">
        <v>4686.05</v>
      </c>
      <c r="U29" s="1">
        <v>0.37</v>
      </c>
      <c r="V29" s="1">
        <v>23.65</v>
      </c>
      <c r="W29" s="1">
        <v>4686.009</v>
      </c>
      <c r="X29" s="1">
        <v>0.32900000000000001</v>
      </c>
      <c r="Y29" s="1">
        <v>21.06</v>
      </c>
      <c r="Z29" s="1">
        <v>0.16239999999999999</v>
      </c>
      <c r="AA29" s="1">
        <v>0.32900000000000001</v>
      </c>
      <c r="AB29" s="1">
        <v>21.06</v>
      </c>
      <c r="AC29" s="1">
        <v>0.16239999999999999</v>
      </c>
    </row>
    <row r="30" spans="1:29">
      <c r="A30" s="57"/>
      <c r="B30" s="1" t="s">
        <v>28</v>
      </c>
      <c r="C30" s="1" t="s">
        <v>1816</v>
      </c>
      <c r="D30" s="1" t="s">
        <v>180</v>
      </c>
      <c r="E30" s="1">
        <v>4685.68</v>
      </c>
      <c r="F30" s="1">
        <v>0.747</v>
      </c>
      <c r="G30" s="1">
        <v>47.76</v>
      </c>
      <c r="H30" s="1">
        <v>20</v>
      </c>
      <c r="I30" s="1">
        <v>1.3759999999999999</v>
      </c>
      <c r="J30" s="1">
        <v>88.01</v>
      </c>
      <c r="K30" s="1">
        <v>-33.237000000000002</v>
      </c>
      <c r="L30" s="1">
        <v>-2126.36</v>
      </c>
      <c r="M30" s="84">
        <v>-35.28</v>
      </c>
      <c r="N30" s="84">
        <v>2.3410000000000002</v>
      </c>
      <c r="O30" s="84">
        <v>2.2080000000000002</v>
      </c>
      <c r="P30" s="1">
        <v>50</v>
      </c>
      <c r="Q30" s="1">
        <v>4686.0640000000003</v>
      </c>
      <c r="R30" s="1">
        <v>0.38400000000000001</v>
      </c>
      <c r="S30" s="1">
        <v>24.56</v>
      </c>
      <c r="T30" s="1">
        <v>4686.0789999999997</v>
      </c>
      <c r="U30" s="1">
        <v>0.39900000000000002</v>
      </c>
      <c r="V30" s="1">
        <v>25.55</v>
      </c>
      <c r="W30" s="1">
        <v>4686.0609999999997</v>
      </c>
      <c r="X30" s="1">
        <v>0.38100000000000001</v>
      </c>
      <c r="Y30" s="1">
        <v>24.35</v>
      </c>
      <c r="Z30" s="1">
        <v>0.4249</v>
      </c>
      <c r="AA30" s="1">
        <v>0.38100000000000001</v>
      </c>
      <c r="AB30" s="1">
        <v>24.35</v>
      </c>
      <c r="AC30" s="1">
        <v>0.4249</v>
      </c>
    </row>
    <row r="31" spans="1:29">
      <c r="A31" s="57"/>
      <c r="B31" s="1" t="s">
        <v>28</v>
      </c>
      <c r="C31" s="1" t="s">
        <v>1817</v>
      </c>
      <c r="D31" s="1" t="s">
        <v>180</v>
      </c>
      <c r="E31" s="1">
        <v>4685.68</v>
      </c>
      <c r="F31" s="1">
        <v>0.751</v>
      </c>
      <c r="G31" s="1">
        <v>48.05</v>
      </c>
      <c r="H31" s="1">
        <v>20</v>
      </c>
      <c r="I31" s="1">
        <v>1.337</v>
      </c>
      <c r="J31" s="1">
        <v>85.56</v>
      </c>
      <c r="K31" s="1">
        <v>-34.677</v>
      </c>
      <c r="L31" s="1">
        <v>-2218.5</v>
      </c>
      <c r="M31" s="84">
        <v>-36.33</v>
      </c>
      <c r="N31" s="84">
        <v>0.99980000000000002</v>
      </c>
      <c r="O31" s="84">
        <v>0.95569999999999999</v>
      </c>
      <c r="P31" s="1">
        <v>50</v>
      </c>
      <c r="Q31" s="1">
        <v>4686.04</v>
      </c>
      <c r="R31" s="1">
        <v>0.36</v>
      </c>
      <c r="S31" s="1">
        <v>23.02</v>
      </c>
      <c r="T31" s="1">
        <v>4686.0569999999998</v>
      </c>
      <c r="U31" s="1">
        <v>0.377</v>
      </c>
      <c r="V31" s="1">
        <v>24.14</v>
      </c>
      <c r="W31" s="1">
        <v>4686.049</v>
      </c>
      <c r="X31" s="1">
        <v>0.36899999999999999</v>
      </c>
      <c r="Y31" s="1">
        <v>23.62</v>
      </c>
      <c r="Z31" s="1">
        <v>0.36859999999999998</v>
      </c>
      <c r="AA31" s="1">
        <v>0.36899999999999999</v>
      </c>
      <c r="AB31" s="1">
        <v>23.62</v>
      </c>
      <c r="AC31" s="1">
        <v>0.36859999999999998</v>
      </c>
    </row>
    <row r="32" spans="1:29">
      <c r="A32" s="57"/>
      <c r="B32" s="1" t="s">
        <v>28</v>
      </c>
      <c r="C32" s="1" t="s">
        <v>1818</v>
      </c>
      <c r="D32" s="1" t="s">
        <v>180</v>
      </c>
      <c r="E32" s="1">
        <v>4685.68</v>
      </c>
      <c r="F32" s="1">
        <v>0.76600000000000001</v>
      </c>
      <c r="G32" s="1">
        <v>48.99</v>
      </c>
      <c r="H32" s="1">
        <v>20</v>
      </c>
      <c r="I32" s="1">
        <v>1.31</v>
      </c>
      <c r="J32" s="1">
        <v>83.81</v>
      </c>
      <c r="K32" s="1">
        <v>-30.798999999999999</v>
      </c>
      <c r="L32" s="1">
        <v>-1970.42</v>
      </c>
      <c r="M32" s="84">
        <v>-33.049999999999997</v>
      </c>
      <c r="N32" s="84">
        <v>22.79</v>
      </c>
      <c r="O32" s="84">
        <v>21.29</v>
      </c>
      <c r="P32" s="1">
        <v>50</v>
      </c>
      <c r="Q32" s="1">
        <v>4685.9840000000004</v>
      </c>
      <c r="R32" s="1">
        <v>0.30399999999999999</v>
      </c>
      <c r="S32" s="1">
        <v>19.43</v>
      </c>
      <c r="T32" s="1">
        <v>4685.9920000000002</v>
      </c>
      <c r="U32" s="1">
        <v>0.312</v>
      </c>
      <c r="V32" s="1">
        <v>19.989999999999998</v>
      </c>
      <c r="W32" s="1">
        <v>4685.9629999999997</v>
      </c>
      <c r="X32" s="1">
        <v>0.28299999999999997</v>
      </c>
      <c r="Y32" s="1">
        <v>18.13</v>
      </c>
      <c r="Z32" s="1">
        <v>0.33779999999999999</v>
      </c>
      <c r="AA32" s="1">
        <v>0.28299999999999997</v>
      </c>
      <c r="AB32" s="1">
        <v>18.13</v>
      </c>
      <c r="AC32" s="1">
        <v>0.33779999999999999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1EFF3-76D0-479B-9BA8-65AC0CD4813A}">
  <sheetPr codeName="Feuil27"/>
  <dimension ref="A1:Z19"/>
  <sheetViews>
    <sheetView topLeftCell="A13" workbookViewId="0">
      <selection activeCell="A33" sqref="A33"/>
    </sheetView>
  </sheetViews>
  <sheetFormatPr baseColWidth="10" defaultRowHeight="15"/>
  <sheetData>
    <row r="1" spans="1:26" ht="45">
      <c r="A1" s="83"/>
      <c r="B1" s="83" t="s">
        <v>1764</v>
      </c>
      <c r="C1" s="83" t="s">
        <v>1747</v>
      </c>
      <c r="D1" s="83" t="s">
        <v>1765</v>
      </c>
      <c r="E1" s="83" t="s">
        <v>1766</v>
      </c>
      <c r="F1" s="83" t="s">
        <v>1767</v>
      </c>
      <c r="G1" s="83" t="s">
        <v>1768</v>
      </c>
      <c r="H1" s="83" t="s">
        <v>1769</v>
      </c>
      <c r="I1" s="83" t="s">
        <v>1770</v>
      </c>
      <c r="J1" s="83" t="s">
        <v>1771</v>
      </c>
      <c r="K1" s="83" t="s">
        <v>1772</v>
      </c>
      <c r="L1" s="83" t="s">
        <v>1773</v>
      </c>
      <c r="M1" s="83" t="s">
        <v>1774</v>
      </c>
      <c r="N1" s="83" t="s">
        <v>1775</v>
      </c>
      <c r="O1" s="83" t="s">
        <v>1776</v>
      </c>
      <c r="P1" s="83" t="s">
        <v>1777</v>
      </c>
      <c r="Q1" s="83" t="s">
        <v>1778</v>
      </c>
      <c r="R1" s="83" t="s">
        <v>1779</v>
      </c>
      <c r="S1" s="83" t="s">
        <v>1780</v>
      </c>
      <c r="T1" s="83" t="s">
        <v>1781</v>
      </c>
      <c r="U1" s="83" t="s">
        <v>1782</v>
      </c>
      <c r="V1" s="83" t="s">
        <v>1783</v>
      </c>
      <c r="W1" s="83" t="s">
        <v>1784</v>
      </c>
      <c r="X1" s="83" t="s">
        <v>1785</v>
      </c>
      <c r="Y1" s="83" t="s">
        <v>1786</v>
      </c>
      <c r="Z1" s="83" t="s">
        <v>1787</v>
      </c>
    </row>
    <row r="2" spans="1:26" ht="30">
      <c r="A2" s="57"/>
      <c r="B2" s="1" t="s">
        <v>1788</v>
      </c>
      <c r="C2" s="1" t="s">
        <v>1796</v>
      </c>
      <c r="D2" s="1" t="s">
        <v>1878</v>
      </c>
      <c r="E2" s="1">
        <v>5018.4399999999996</v>
      </c>
      <c r="F2" s="1">
        <v>0.58599999999999997</v>
      </c>
      <c r="G2" s="1">
        <v>35</v>
      </c>
      <c r="H2" s="1">
        <v>20</v>
      </c>
      <c r="I2" s="1">
        <v>0.94599999999999995</v>
      </c>
      <c r="J2" s="1">
        <v>56.51</v>
      </c>
      <c r="K2" s="1">
        <v>-0.59599999999999997</v>
      </c>
      <c r="L2" s="1">
        <v>-35.630000000000003</v>
      </c>
      <c r="M2" s="84">
        <v>-1.0129999999999999</v>
      </c>
      <c r="N2" s="84">
        <v>5.8430000000000003E-2</v>
      </c>
      <c r="O2" s="84">
        <v>3.4389999999999997E-2</v>
      </c>
      <c r="P2" s="1">
        <v>50</v>
      </c>
      <c r="Q2" s="1">
        <v>5018.71</v>
      </c>
      <c r="R2" s="1">
        <v>0.27</v>
      </c>
      <c r="S2" s="1">
        <v>16.13</v>
      </c>
      <c r="T2" s="1">
        <v>5018.6949999999997</v>
      </c>
      <c r="U2" s="1">
        <v>0.255</v>
      </c>
      <c r="V2" s="1">
        <v>15.23</v>
      </c>
      <c r="W2" s="1">
        <v>5018.6880000000001</v>
      </c>
      <c r="X2" s="1">
        <v>0.248</v>
      </c>
      <c r="Y2" s="1">
        <v>14.8</v>
      </c>
      <c r="Z2" s="1">
        <v>9.1740000000000002E-2</v>
      </c>
    </row>
    <row r="3" spans="1:26" ht="30">
      <c r="A3" s="57"/>
      <c r="B3" s="1" t="s">
        <v>1788</v>
      </c>
      <c r="C3" s="1" t="s">
        <v>1797</v>
      </c>
      <c r="D3" s="1" t="s">
        <v>1878</v>
      </c>
      <c r="E3" s="1">
        <v>5018.4399999999996</v>
      </c>
      <c r="F3" s="1">
        <v>0.69299999999999995</v>
      </c>
      <c r="G3" s="1">
        <v>41.37</v>
      </c>
      <c r="H3" s="1">
        <v>20</v>
      </c>
      <c r="I3" s="1">
        <v>1.133</v>
      </c>
      <c r="J3" s="1">
        <v>67.680000000000007</v>
      </c>
      <c r="K3" s="1">
        <v>-1.512</v>
      </c>
      <c r="L3" s="1">
        <v>-90.32</v>
      </c>
      <c r="M3" s="84">
        <v>-1.976</v>
      </c>
      <c r="N3" s="84">
        <v>0.30470000000000003</v>
      </c>
      <c r="O3" s="84">
        <v>0.2331</v>
      </c>
      <c r="P3" s="1">
        <v>50</v>
      </c>
      <c r="Q3" s="1">
        <v>5018.6499999999996</v>
      </c>
      <c r="R3" s="1">
        <v>0.21</v>
      </c>
      <c r="S3" s="1">
        <v>12.56</v>
      </c>
      <c r="T3" s="1">
        <v>5018.6360000000004</v>
      </c>
      <c r="U3" s="1">
        <v>0.19600000000000001</v>
      </c>
      <c r="V3" s="1">
        <v>11.7</v>
      </c>
      <c r="W3" s="1">
        <v>5018.674</v>
      </c>
      <c r="X3" s="1">
        <v>0.23400000000000001</v>
      </c>
      <c r="Y3" s="1">
        <v>13.98</v>
      </c>
      <c r="Z3" s="1">
        <v>8.4209999999999993E-2</v>
      </c>
    </row>
    <row r="4" spans="1:26" ht="30">
      <c r="A4" s="57"/>
      <c r="B4" s="1" t="s">
        <v>28</v>
      </c>
      <c r="C4" s="1" t="s">
        <v>1798</v>
      </c>
      <c r="D4" s="1" t="s">
        <v>1878</v>
      </c>
      <c r="E4" s="1">
        <v>5018.4399999999996</v>
      </c>
      <c r="F4" s="1">
        <v>0.65600000000000003</v>
      </c>
      <c r="G4" s="1">
        <v>39.18</v>
      </c>
      <c r="H4" s="1">
        <v>20</v>
      </c>
      <c r="I4" s="1">
        <v>0.98199999999999998</v>
      </c>
      <c r="J4" s="1">
        <v>58.69</v>
      </c>
      <c r="K4" s="1">
        <v>-1.736</v>
      </c>
      <c r="L4" s="1">
        <v>-103.73</v>
      </c>
      <c r="M4" s="84">
        <v>-2.5169999999999999</v>
      </c>
      <c r="N4" s="84">
        <v>0.35339999999999999</v>
      </c>
      <c r="O4" s="84">
        <v>0.2442</v>
      </c>
      <c r="P4" s="1">
        <v>50</v>
      </c>
      <c r="Q4" s="1">
        <v>5018.6840000000002</v>
      </c>
      <c r="R4" s="1">
        <v>0.24399999999999999</v>
      </c>
      <c r="S4" s="1">
        <v>14.55</v>
      </c>
      <c r="T4" s="1">
        <v>5018.6750000000002</v>
      </c>
      <c r="U4" s="1">
        <v>0.23499999999999999</v>
      </c>
      <c r="V4" s="1">
        <v>14.04</v>
      </c>
      <c r="W4" s="1">
        <v>5018.6679999999997</v>
      </c>
      <c r="X4" s="1">
        <v>0.22800000000000001</v>
      </c>
      <c r="Y4" s="1">
        <v>13.61</v>
      </c>
      <c r="Z4" s="1">
        <v>7.9600000000000004E-2</v>
      </c>
    </row>
    <row r="5" spans="1:26" ht="30">
      <c r="A5" s="57"/>
      <c r="B5" s="1" t="s">
        <v>28</v>
      </c>
      <c r="C5" s="1" t="s">
        <v>1799</v>
      </c>
      <c r="D5" s="1" t="s">
        <v>1878</v>
      </c>
      <c r="E5" s="1">
        <v>5018.4399999999996</v>
      </c>
      <c r="F5" s="1">
        <v>0.65400000000000003</v>
      </c>
      <c r="G5" s="1">
        <v>39.04</v>
      </c>
      <c r="H5" s="1">
        <v>20</v>
      </c>
      <c r="I5" s="1">
        <v>0.97699999999999998</v>
      </c>
      <c r="J5" s="1">
        <v>58.39</v>
      </c>
      <c r="K5" s="1">
        <v>-1.833</v>
      </c>
      <c r="L5" s="1">
        <v>-109.52</v>
      </c>
      <c r="M5" s="84">
        <v>-2.6640000000000001</v>
      </c>
      <c r="N5" s="84">
        <v>0.50249999999999995</v>
      </c>
      <c r="O5" s="84">
        <v>0.34639999999999999</v>
      </c>
      <c r="P5" s="1">
        <v>50</v>
      </c>
      <c r="Q5" s="1">
        <v>5018.6729999999998</v>
      </c>
      <c r="R5" s="1">
        <v>0.23300000000000001</v>
      </c>
      <c r="S5" s="1">
        <v>13.9</v>
      </c>
      <c r="T5" s="1">
        <v>5018.6570000000002</v>
      </c>
      <c r="U5" s="1">
        <v>0.217</v>
      </c>
      <c r="V5" s="1">
        <v>12.96</v>
      </c>
      <c r="W5" s="1">
        <v>5018.6360000000004</v>
      </c>
      <c r="X5" s="1">
        <v>0.19600000000000001</v>
      </c>
      <c r="Y5" s="1">
        <v>11.69</v>
      </c>
      <c r="Z5" s="1">
        <v>8.9029999999999998E-2</v>
      </c>
    </row>
    <row r="6" spans="1:26" ht="30">
      <c r="A6" s="57"/>
      <c r="B6" s="1" t="s">
        <v>28</v>
      </c>
      <c r="C6" s="1" t="s">
        <v>1800</v>
      </c>
      <c r="D6" s="1" t="s">
        <v>1878</v>
      </c>
      <c r="E6" s="1">
        <v>5018.4399999999996</v>
      </c>
      <c r="F6" s="1">
        <v>0.63800000000000001</v>
      </c>
      <c r="G6" s="1">
        <v>38.1</v>
      </c>
      <c r="H6" s="1">
        <v>20</v>
      </c>
      <c r="I6" s="1">
        <v>0.98499999999999999</v>
      </c>
      <c r="J6" s="1">
        <v>58.82</v>
      </c>
      <c r="K6" s="1">
        <v>-1.7190000000000001</v>
      </c>
      <c r="L6" s="1">
        <v>-102.66</v>
      </c>
      <c r="M6" s="84">
        <v>-2.5049999999999999</v>
      </c>
      <c r="N6" s="84">
        <v>0.27400000000000002</v>
      </c>
      <c r="O6" s="84">
        <v>0.18779999999999999</v>
      </c>
      <c r="P6" s="1">
        <v>50</v>
      </c>
      <c r="Q6" s="1">
        <v>5018.6719999999996</v>
      </c>
      <c r="R6" s="1">
        <v>0.23200000000000001</v>
      </c>
      <c r="S6" s="1">
        <v>13.85</v>
      </c>
      <c r="T6" s="1">
        <v>5018.6710000000003</v>
      </c>
      <c r="U6" s="1">
        <v>0.23100000000000001</v>
      </c>
      <c r="V6" s="1">
        <v>13.79</v>
      </c>
      <c r="W6" s="1">
        <v>5018.6440000000002</v>
      </c>
      <c r="X6" s="1">
        <v>0.20399999999999999</v>
      </c>
      <c r="Y6" s="1">
        <v>12.18</v>
      </c>
      <c r="Z6" s="1">
        <v>0.17780000000000001</v>
      </c>
    </row>
    <row r="7" spans="1:26" ht="30">
      <c r="A7" s="57"/>
      <c r="B7" s="1" t="s">
        <v>28</v>
      </c>
      <c r="C7" s="1" t="s">
        <v>1801</v>
      </c>
      <c r="D7" s="1" t="s">
        <v>1878</v>
      </c>
      <c r="E7" s="1">
        <v>5018.4399999999996</v>
      </c>
      <c r="F7" s="1">
        <v>0.86799999999999999</v>
      </c>
      <c r="G7" s="1">
        <v>51.87</v>
      </c>
      <c r="H7" s="1">
        <v>20</v>
      </c>
      <c r="I7" s="1">
        <v>1.716</v>
      </c>
      <c r="J7" s="1">
        <v>102.48</v>
      </c>
      <c r="K7" s="1">
        <v>-1.7490000000000001</v>
      </c>
      <c r="L7" s="1">
        <v>-104.48</v>
      </c>
      <c r="M7" s="84">
        <v>-1.976</v>
      </c>
      <c r="N7" s="84">
        <v>0.16520000000000001</v>
      </c>
      <c r="O7" s="84">
        <v>0.14749999999999999</v>
      </c>
      <c r="P7" s="1">
        <v>50</v>
      </c>
      <c r="Q7" s="1">
        <v>5018.6880000000001</v>
      </c>
      <c r="R7" s="1">
        <v>0.248</v>
      </c>
      <c r="S7" s="1">
        <v>14.81</v>
      </c>
      <c r="T7" s="1">
        <v>5018.6559999999999</v>
      </c>
      <c r="U7" s="1">
        <v>0.216</v>
      </c>
      <c r="V7" s="1">
        <v>12.88</v>
      </c>
      <c r="W7" s="1">
        <v>5018.6180000000004</v>
      </c>
      <c r="X7" s="1">
        <v>0.17799999999999999</v>
      </c>
      <c r="Y7" s="1">
        <v>10.61</v>
      </c>
      <c r="Z7" s="1">
        <v>0.2248</v>
      </c>
    </row>
    <row r="8" spans="1:26" ht="30">
      <c r="A8" s="57"/>
      <c r="B8" s="1" t="s">
        <v>1788</v>
      </c>
      <c r="C8" s="1" t="s">
        <v>1802</v>
      </c>
      <c r="D8" s="1" t="s">
        <v>1878</v>
      </c>
      <c r="E8" s="1">
        <v>5018.4399999999996</v>
      </c>
      <c r="F8" s="1">
        <v>0.67400000000000004</v>
      </c>
      <c r="G8" s="1">
        <v>40.25</v>
      </c>
      <c r="H8" s="1">
        <v>20</v>
      </c>
      <c r="I8" s="1">
        <v>1.069</v>
      </c>
      <c r="J8" s="1">
        <v>63.85</v>
      </c>
      <c r="K8" s="1">
        <v>-1.861</v>
      </c>
      <c r="L8" s="1">
        <v>-111.19</v>
      </c>
      <c r="M8" s="84">
        <v>-2.5019999999999998</v>
      </c>
      <c r="N8" s="84">
        <v>0.47899999999999998</v>
      </c>
      <c r="O8" s="84">
        <v>0.35670000000000002</v>
      </c>
      <c r="P8" s="1">
        <v>50</v>
      </c>
      <c r="Q8" s="1">
        <v>5018.6620000000003</v>
      </c>
      <c r="R8" s="1">
        <v>0.222</v>
      </c>
      <c r="S8" s="1">
        <v>13.25</v>
      </c>
      <c r="T8" s="1">
        <v>5018.6540000000005</v>
      </c>
      <c r="U8" s="1">
        <v>0.214</v>
      </c>
      <c r="V8" s="1">
        <v>12.78</v>
      </c>
      <c r="W8" s="1">
        <v>5018.6850000000004</v>
      </c>
      <c r="X8" s="1">
        <v>0.245</v>
      </c>
      <c r="Y8" s="1">
        <v>14.61</v>
      </c>
      <c r="Z8" s="1">
        <v>9.3460000000000001E-2</v>
      </c>
    </row>
    <row r="9" spans="1:26" ht="30">
      <c r="A9" s="57"/>
      <c r="B9" s="1" t="s">
        <v>28</v>
      </c>
      <c r="C9" s="1" t="s">
        <v>1803</v>
      </c>
      <c r="D9" s="1" t="s">
        <v>1878</v>
      </c>
      <c r="E9" s="1">
        <v>5018.4399999999996</v>
      </c>
      <c r="F9" s="1">
        <v>0.65900000000000003</v>
      </c>
      <c r="G9" s="1">
        <v>39.36</v>
      </c>
      <c r="H9" s="1">
        <v>20</v>
      </c>
      <c r="I9" s="1">
        <v>1.0589999999999999</v>
      </c>
      <c r="J9" s="1">
        <v>63.25</v>
      </c>
      <c r="K9" s="1">
        <v>-1.3080000000000001</v>
      </c>
      <c r="L9" s="1">
        <v>-78.150000000000006</v>
      </c>
      <c r="M9" s="84">
        <v>-2.0259999999999998</v>
      </c>
      <c r="N9" s="84">
        <v>0.22559999999999999</v>
      </c>
      <c r="O9" s="84">
        <v>0.14580000000000001</v>
      </c>
      <c r="P9" s="1">
        <v>50</v>
      </c>
      <c r="Q9" s="1">
        <v>5018.643</v>
      </c>
      <c r="R9" s="1">
        <v>0.20300000000000001</v>
      </c>
      <c r="S9" s="1">
        <v>12.15</v>
      </c>
      <c r="T9" s="1">
        <v>5018.6260000000002</v>
      </c>
      <c r="U9" s="1">
        <v>0.186</v>
      </c>
      <c r="V9" s="1">
        <v>11.14</v>
      </c>
      <c r="W9" s="1">
        <v>5018.6120000000001</v>
      </c>
      <c r="X9" s="1">
        <v>0.17199999999999999</v>
      </c>
      <c r="Y9" s="1">
        <v>10.3</v>
      </c>
      <c r="Z9" s="1">
        <v>0.12429999999999999</v>
      </c>
    </row>
    <row r="10" spans="1:26" ht="30">
      <c r="A10" s="57"/>
      <c r="B10" s="1" t="s">
        <v>28</v>
      </c>
      <c r="C10" s="1" t="s">
        <v>1804</v>
      </c>
      <c r="D10" s="1" t="s">
        <v>1878</v>
      </c>
      <c r="E10" s="1">
        <v>5018.4399999999996</v>
      </c>
      <c r="F10" s="1">
        <v>0.75</v>
      </c>
      <c r="G10" s="1">
        <v>44.8</v>
      </c>
      <c r="H10" s="1">
        <v>20</v>
      </c>
      <c r="I10" s="1">
        <v>1.1499999999999999</v>
      </c>
      <c r="J10" s="1">
        <v>68.709999999999994</v>
      </c>
      <c r="K10" s="1">
        <v>-2.198</v>
      </c>
      <c r="L10" s="1">
        <v>-131.29</v>
      </c>
      <c r="M10" s="84">
        <v>-2.7349999999999999</v>
      </c>
      <c r="N10" s="84">
        <v>0.40560000000000002</v>
      </c>
      <c r="O10" s="84">
        <v>0.32579999999999998</v>
      </c>
      <c r="P10" s="1">
        <v>50</v>
      </c>
      <c r="Q10" s="1">
        <v>5018.6639999999998</v>
      </c>
      <c r="R10" s="1">
        <v>0.224</v>
      </c>
      <c r="S10" s="1">
        <v>13.37</v>
      </c>
      <c r="T10" s="1">
        <v>5018.6329999999998</v>
      </c>
      <c r="U10" s="1">
        <v>0.193</v>
      </c>
      <c r="V10" s="1">
        <v>11.52</v>
      </c>
      <c r="W10" s="1">
        <v>5018.6710000000003</v>
      </c>
      <c r="X10" s="1">
        <v>0.23100000000000001</v>
      </c>
      <c r="Y10" s="1">
        <v>13.8</v>
      </c>
      <c r="Z10" s="1">
        <v>9.4869999999999996E-2</v>
      </c>
    </row>
    <row r="11" spans="1:26" ht="30">
      <c r="A11" s="57"/>
      <c r="B11" s="1" t="s">
        <v>28</v>
      </c>
      <c r="C11" s="1" t="s">
        <v>1805</v>
      </c>
      <c r="D11" s="1" t="s">
        <v>1878</v>
      </c>
      <c r="E11" s="1">
        <v>5018.4399999999996</v>
      </c>
      <c r="F11" s="1">
        <v>0.73399999999999999</v>
      </c>
      <c r="G11" s="1">
        <v>43.86</v>
      </c>
      <c r="H11" s="1">
        <v>20</v>
      </c>
      <c r="I11" s="1">
        <v>1.1399999999999999</v>
      </c>
      <c r="J11" s="1">
        <v>68.13</v>
      </c>
      <c r="K11" s="1">
        <v>-2.387</v>
      </c>
      <c r="L11" s="1">
        <v>-142.59</v>
      </c>
      <c r="M11" s="84">
        <v>-3.1059999999999999</v>
      </c>
      <c r="N11" s="84">
        <v>0.67220000000000002</v>
      </c>
      <c r="O11" s="84">
        <v>0.51700000000000002</v>
      </c>
      <c r="P11" s="1">
        <v>50</v>
      </c>
      <c r="Q11" s="1">
        <v>5018.6899999999996</v>
      </c>
      <c r="R11" s="1">
        <v>0.25</v>
      </c>
      <c r="S11" s="1">
        <v>14.95</v>
      </c>
      <c r="T11" s="1">
        <v>5018.683</v>
      </c>
      <c r="U11" s="1">
        <v>0.24299999999999999</v>
      </c>
      <c r="V11" s="1">
        <v>14.52</v>
      </c>
      <c r="W11" s="1">
        <v>5018.7209999999995</v>
      </c>
      <c r="X11" s="1">
        <v>0.28100000000000003</v>
      </c>
      <c r="Y11" s="1">
        <v>16.78</v>
      </c>
      <c r="Z11" s="1">
        <v>0.1217</v>
      </c>
    </row>
    <row r="12" spans="1:26" ht="30">
      <c r="A12" s="57"/>
      <c r="B12" s="1" t="s">
        <v>28</v>
      </c>
      <c r="C12" s="1" t="s">
        <v>1806</v>
      </c>
      <c r="D12" s="1" t="s">
        <v>1878</v>
      </c>
      <c r="E12" s="1">
        <v>5018.4399999999996</v>
      </c>
      <c r="F12" s="1">
        <v>0.68</v>
      </c>
      <c r="G12" s="1">
        <v>40.630000000000003</v>
      </c>
      <c r="H12" s="1">
        <v>20</v>
      </c>
      <c r="I12" s="1">
        <v>1.079</v>
      </c>
      <c r="J12" s="1">
        <v>64.44</v>
      </c>
      <c r="K12" s="1">
        <v>-2.0680000000000001</v>
      </c>
      <c r="L12" s="1">
        <v>-123.55</v>
      </c>
      <c r="M12" s="84">
        <v>-2.794</v>
      </c>
      <c r="N12" s="84">
        <v>0.40450000000000003</v>
      </c>
      <c r="O12" s="84">
        <v>0.29909999999999998</v>
      </c>
      <c r="P12" s="1">
        <v>50</v>
      </c>
      <c r="Q12" s="1">
        <v>5018.7060000000001</v>
      </c>
      <c r="R12" s="1">
        <v>0.26600000000000001</v>
      </c>
      <c r="S12" s="1">
        <v>15.92</v>
      </c>
      <c r="T12" s="1">
        <v>5018.7070000000003</v>
      </c>
      <c r="U12" s="1">
        <v>0.26700000000000002</v>
      </c>
      <c r="V12" s="1">
        <v>15.93</v>
      </c>
      <c r="W12" s="1">
        <v>5018.7700000000004</v>
      </c>
      <c r="X12" s="1">
        <v>0.33</v>
      </c>
      <c r="Y12" s="1">
        <v>19.739999999999998</v>
      </c>
      <c r="Z12" s="1">
        <v>8.9749999999999996E-2</v>
      </c>
    </row>
    <row r="13" spans="1:26" ht="30">
      <c r="A13" s="57"/>
      <c r="B13" s="1" t="s">
        <v>28</v>
      </c>
      <c r="C13" s="1" t="s">
        <v>1807</v>
      </c>
      <c r="D13" s="1" t="s">
        <v>1878</v>
      </c>
      <c r="E13" s="1">
        <v>5018.4399999999996</v>
      </c>
      <c r="F13" s="1">
        <v>0.64</v>
      </c>
      <c r="G13" s="1">
        <v>38.25</v>
      </c>
      <c r="H13" s="1">
        <v>20</v>
      </c>
      <c r="I13" s="1">
        <v>1.0389999999999999</v>
      </c>
      <c r="J13" s="1">
        <v>62.07</v>
      </c>
      <c r="K13" s="1">
        <v>-2.4750000000000001</v>
      </c>
      <c r="L13" s="1">
        <v>-147.85</v>
      </c>
      <c r="M13" s="84">
        <v>-3.4359999999999999</v>
      </c>
      <c r="N13" s="84">
        <v>0.83120000000000005</v>
      </c>
      <c r="O13" s="84">
        <v>0.59860000000000002</v>
      </c>
      <c r="P13" s="1">
        <v>50</v>
      </c>
      <c r="Q13" s="1">
        <v>5018.7330000000002</v>
      </c>
      <c r="R13" s="1">
        <v>0.29299999999999998</v>
      </c>
      <c r="S13" s="1">
        <v>17.47</v>
      </c>
      <c r="T13" s="1">
        <v>5018.7060000000001</v>
      </c>
      <c r="U13" s="1">
        <v>0.26600000000000001</v>
      </c>
      <c r="V13" s="1">
        <v>15.88</v>
      </c>
      <c r="W13" s="1">
        <v>5018.72</v>
      </c>
      <c r="X13" s="1">
        <v>0.28000000000000003</v>
      </c>
      <c r="Y13" s="1">
        <v>16.739999999999998</v>
      </c>
      <c r="Z13" s="1">
        <v>0.1046</v>
      </c>
    </row>
    <row r="14" spans="1:26" ht="30">
      <c r="A14" s="57"/>
      <c r="B14" s="1" t="s">
        <v>28</v>
      </c>
      <c r="C14" s="1" t="s">
        <v>1808</v>
      </c>
      <c r="D14" s="1" t="s">
        <v>1878</v>
      </c>
      <c r="E14" s="1">
        <v>5018.4399999999996</v>
      </c>
      <c r="F14" s="1">
        <v>0.61599999999999999</v>
      </c>
      <c r="G14" s="1">
        <v>36.81</v>
      </c>
      <c r="H14" s="1">
        <v>20</v>
      </c>
      <c r="I14" s="1">
        <v>1.024</v>
      </c>
      <c r="J14" s="1">
        <v>61.15</v>
      </c>
      <c r="K14" s="1">
        <v>-2.4169999999999998</v>
      </c>
      <c r="L14" s="1">
        <v>-144.38</v>
      </c>
      <c r="M14" s="84">
        <v>-3.593</v>
      </c>
      <c r="N14" s="84">
        <v>1.395</v>
      </c>
      <c r="O14" s="84">
        <v>0.93830000000000002</v>
      </c>
      <c r="P14" s="1">
        <v>50</v>
      </c>
      <c r="Q14" s="1">
        <v>5018.7209999999995</v>
      </c>
      <c r="R14" s="1">
        <v>0.28100000000000003</v>
      </c>
      <c r="S14" s="1">
        <v>16.809999999999999</v>
      </c>
      <c r="T14" s="1">
        <v>5018.6930000000002</v>
      </c>
      <c r="U14" s="1">
        <v>0.253</v>
      </c>
      <c r="V14" s="1">
        <v>15.13</v>
      </c>
      <c r="W14" s="1">
        <v>5018.7039999999997</v>
      </c>
      <c r="X14" s="1">
        <v>0.26400000000000001</v>
      </c>
      <c r="Y14" s="1">
        <v>15.76</v>
      </c>
      <c r="Z14" s="1">
        <v>8.1240000000000007E-2</v>
      </c>
    </row>
    <row r="15" spans="1:26" ht="30">
      <c r="A15" s="57"/>
      <c r="B15" s="1" t="s">
        <v>28</v>
      </c>
      <c r="C15" s="1" t="s">
        <v>1809</v>
      </c>
      <c r="D15" s="1" t="s">
        <v>1878</v>
      </c>
      <c r="E15" s="1">
        <v>5018.4399999999996</v>
      </c>
      <c r="F15" s="1">
        <v>0.68200000000000005</v>
      </c>
      <c r="G15" s="1">
        <v>40.76</v>
      </c>
      <c r="H15" s="1">
        <v>20</v>
      </c>
      <c r="I15" s="1">
        <v>1.0880000000000001</v>
      </c>
      <c r="J15" s="1">
        <v>65.010000000000005</v>
      </c>
      <c r="K15" s="1">
        <v>-2.2040000000000002</v>
      </c>
      <c r="L15" s="1">
        <v>-131.63999999999999</v>
      </c>
      <c r="M15" s="84">
        <v>-3.0950000000000002</v>
      </c>
      <c r="N15" s="84">
        <v>0.36030000000000001</v>
      </c>
      <c r="O15" s="84">
        <v>0.25619999999999998</v>
      </c>
      <c r="P15" s="1">
        <v>50</v>
      </c>
      <c r="Q15" s="1">
        <v>5018.7430000000004</v>
      </c>
      <c r="R15" s="1">
        <v>0.30299999999999999</v>
      </c>
      <c r="S15" s="1">
        <v>18.12</v>
      </c>
      <c r="T15" s="1">
        <v>5018.7209999999995</v>
      </c>
      <c r="U15" s="1">
        <v>0.28100000000000003</v>
      </c>
      <c r="V15" s="1">
        <v>16.8</v>
      </c>
      <c r="W15" s="1">
        <v>5018.7709999999997</v>
      </c>
      <c r="X15" s="1">
        <v>0.33100000000000002</v>
      </c>
      <c r="Y15" s="1">
        <v>19.8</v>
      </c>
      <c r="Z15" s="1">
        <v>8.1339999999999996E-2</v>
      </c>
    </row>
    <row r="16" spans="1:26" ht="30">
      <c r="A16" s="57"/>
      <c r="B16" s="1" t="s">
        <v>28</v>
      </c>
      <c r="C16" s="1" t="s">
        <v>1810</v>
      </c>
      <c r="D16" s="1" t="s">
        <v>1878</v>
      </c>
      <c r="E16" s="1">
        <v>5018.4399999999996</v>
      </c>
      <c r="F16" s="1">
        <v>0.59</v>
      </c>
      <c r="G16" s="1">
        <v>35.21</v>
      </c>
      <c r="H16" s="1">
        <v>20</v>
      </c>
      <c r="I16" s="1">
        <v>0.97099999999999997</v>
      </c>
      <c r="J16" s="1">
        <v>58.02</v>
      </c>
      <c r="K16" s="1">
        <v>-1.0980000000000001</v>
      </c>
      <c r="L16" s="1">
        <v>-65.599999999999994</v>
      </c>
      <c r="M16" s="84">
        <v>-1.67</v>
      </c>
      <c r="N16" s="84">
        <v>1.401E-13</v>
      </c>
      <c r="O16" s="84">
        <v>9.1950000000000002E-14</v>
      </c>
      <c r="P16" s="1">
        <v>50</v>
      </c>
      <c r="Q16" s="1">
        <v>5018.884</v>
      </c>
      <c r="R16" s="1">
        <v>0.44400000000000001</v>
      </c>
      <c r="S16" s="1">
        <v>26.52</v>
      </c>
      <c r="T16" s="1">
        <v>5018.8649999999998</v>
      </c>
      <c r="U16" s="1">
        <v>0.42499999999999999</v>
      </c>
      <c r="V16" s="1">
        <v>25.41</v>
      </c>
      <c r="W16" s="1">
        <v>5018.8159999999998</v>
      </c>
      <c r="X16" s="1">
        <v>0.376</v>
      </c>
      <c r="Y16" s="1">
        <v>22.45</v>
      </c>
      <c r="Z16" s="1">
        <v>9.4359999999999999E-2</v>
      </c>
    </row>
    <row r="17" spans="1:26" ht="30">
      <c r="A17" s="57"/>
      <c r="B17" s="1" t="s">
        <v>28</v>
      </c>
      <c r="C17" s="1" t="s">
        <v>1811</v>
      </c>
      <c r="D17" s="1" t="s">
        <v>1878</v>
      </c>
      <c r="E17" s="1">
        <v>5018.4399999999996</v>
      </c>
      <c r="F17" s="1">
        <v>0.627</v>
      </c>
      <c r="G17" s="1">
        <v>37.47</v>
      </c>
      <c r="H17" s="1">
        <v>20</v>
      </c>
      <c r="I17" s="1">
        <v>1.5169999999999999</v>
      </c>
      <c r="J17" s="1">
        <v>90.64</v>
      </c>
      <c r="K17" s="1">
        <v>-1.0269999999999999</v>
      </c>
      <c r="L17" s="1">
        <v>-61.35</v>
      </c>
      <c r="M17" s="84">
        <v>-1.321</v>
      </c>
      <c r="N17" s="84">
        <v>0.22</v>
      </c>
      <c r="O17" s="84">
        <v>0.1701</v>
      </c>
      <c r="P17" s="1">
        <v>50</v>
      </c>
      <c r="Q17" s="1">
        <v>5018.9040000000005</v>
      </c>
      <c r="R17" s="1">
        <v>0.46400000000000002</v>
      </c>
      <c r="S17" s="1">
        <v>27.74</v>
      </c>
      <c r="T17" s="1">
        <v>5018.8190000000004</v>
      </c>
      <c r="U17" s="1">
        <v>0.379</v>
      </c>
      <c r="V17" s="1">
        <v>22.65</v>
      </c>
      <c r="W17" s="1">
        <v>5018.8739999999998</v>
      </c>
      <c r="X17" s="1">
        <v>0.434</v>
      </c>
      <c r="Y17" s="1">
        <v>25.92</v>
      </c>
      <c r="Z17" s="1">
        <v>0.1202</v>
      </c>
    </row>
    <row r="18" spans="1:26" ht="30">
      <c r="A18" s="57"/>
      <c r="B18" s="1" t="s">
        <v>28</v>
      </c>
      <c r="C18" s="1" t="s">
        <v>1820</v>
      </c>
      <c r="D18" s="1" t="s">
        <v>1878</v>
      </c>
      <c r="E18" s="1">
        <v>5018.4399999999996</v>
      </c>
      <c r="F18" s="1">
        <v>0.995</v>
      </c>
      <c r="G18" s="1">
        <v>59.46</v>
      </c>
      <c r="H18" s="1">
        <v>20</v>
      </c>
      <c r="I18" s="1">
        <v>4.3739999999999997</v>
      </c>
      <c r="J18" s="1">
        <v>261.32</v>
      </c>
      <c r="K18" s="1">
        <v>-0.97499999999999998</v>
      </c>
      <c r="L18" s="1">
        <v>-58.22</v>
      </c>
      <c r="M18" s="84">
        <v>-1.0549999999999999</v>
      </c>
      <c r="N18" s="84">
        <v>0.14979999999999999</v>
      </c>
      <c r="O18" s="84">
        <v>0.13850000000000001</v>
      </c>
      <c r="P18" s="1">
        <v>50</v>
      </c>
      <c r="Q18" s="1">
        <v>5018.9750000000004</v>
      </c>
      <c r="R18" s="1">
        <v>0.53500000000000003</v>
      </c>
      <c r="S18" s="1">
        <v>31.96</v>
      </c>
      <c r="T18" s="1">
        <v>5018.9549999999999</v>
      </c>
      <c r="U18" s="1">
        <v>0.51500000000000001</v>
      </c>
      <c r="V18" s="1">
        <v>30.74</v>
      </c>
      <c r="W18" s="1">
        <v>5018.9859999999999</v>
      </c>
      <c r="X18" s="1">
        <v>0.54600000000000004</v>
      </c>
      <c r="Y18" s="1">
        <v>32.61</v>
      </c>
      <c r="Z18" s="1">
        <v>0.16700000000000001</v>
      </c>
    </row>
    <row r="19" spans="1:26" ht="30">
      <c r="A19" s="57"/>
      <c r="B19" s="1" t="s">
        <v>28</v>
      </c>
      <c r="C19" s="1" t="s">
        <v>1812</v>
      </c>
      <c r="D19" s="1" t="s">
        <v>1878</v>
      </c>
      <c r="E19" s="1">
        <v>5018.4399999999996</v>
      </c>
      <c r="F19" s="1">
        <v>0.71899999999999997</v>
      </c>
      <c r="G19" s="1">
        <v>42.96</v>
      </c>
      <c r="H19" s="1">
        <v>20</v>
      </c>
      <c r="I19" s="1">
        <v>1.5980000000000001</v>
      </c>
      <c r="J19" s="1">
        <v>95.45</v>
      </c>
      <c r="K19" s="1">
        <v>-0.55700000000000005</v>
      </c>
      <c r="L19" s="1">
        <v>-33.26</v>
      </c>
      <c r="M19" s="84">
        <v>-0.75980000000000003</v>
      </c>
      <c r="N19" s="84">
        <v>0.32150000000000001</v>
      </c>
      <c r="O19" s="84">
        <v>0.23830000000000001</v>
      </c>
      <c r="P19" s="1">
        <v>50</v>
      </c>
      <c r="Q19" s="1">
        <v>5018.951</v>
      </c>
      <c r="R19" s="1">
        <v>0.51100000000000001</v>
      </c>
      <c r="S19" s="1">
        <v>30.51</v>
      </c>
      <c r="T19" s="1">
        <v>5018.9530000000004</v>
      </c>
      <c r="U19" s="1">
        <v>0.51300000000000001</v>
      </c>
      <c r="V19" s="1">
        <v>30.65</v>
      </c>
      <c r="W19" s="1">
        <v>5018.9750000000004</v>
      </c>
      <c r="X19" s="1">
        <v>0.53500000000000003</v>
      </c>
      <c r="Y19" s="1">
        <v>31.97</v>
      </c>
      <c r="Z19" s="1">
        <v>0.1216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33388-2BBE-4EC5-A331-0363056775FA}">
  <sheetPr codeName="Feuil11"/>
  <dimension ref="A1:X39"/>
  <sheetViews>
    <sheetView workbookViewId="0">
      <selection activeCell="S1" sqref="S1:X1048576"/>
    </sheetView>
  </sheetViews>
  <sheetFormatPr baseColWidth="10" defaultRowHeight="15"/>
  <sheetData>
    <row r="1" spans="1:24">
      <c r="A1">
        <v>7268.37</v>
      </c>
      <c r="B1" s="35">
        <f t="shared" ref="B1:B36" si="0">(A1+2450000-JD0)/P-INT((A1+2450000-JD0)/P)</f>
        <v>7.4689622862628369E-2</v>
      </c>
      <c r="C1">
        <v>108.59</v>
      </c>
      <c r="D1">
        <v>46.18</v>
      </c>
      <c r="E1">
        <v>0</v>
      </c>
      <c r="F1">
        <v>0</v>
      </c>
      <c r="G1">
        <v>0</v>
      </c>
      <c r="H1">
        <v>19.03</v>
      </c>
      <c r="I1">
        <v>4.74</v>
      </c>
      <c r="J1">
        <v>10.9</v>
      </c>
      <c r="K1">
        <v>56.12</v>
      </c>
      <c r="L1">
        <v>7.56</v>
      </c>
      <c r="M1">
        <v>0</v>
      </c>
      <c r="N1">
        <v>0</v>
      </c>
      <c r="O1">
        <v>10.32</v>
      </c>
      <c r="P1">
        <v>1.01</v>
      </c>
      <c r="S1">
        <f>+C1/D1</f>
        <v>2.3514508445214379</v>
      </c>
      <c r="T1">
        <f>+H1/I1</f>
        <v>4.0147679324894519</v>
      </c>
      <c r="U1">
        <f>+H1/J1</f>
        <v>1.7458715596330276</v>
      </c>
      <c r="V1">
        <f>+K1/D1</f>
        <v>1.2152446946730187</v>
      </c>
      <c r="W1">
        <f>+K1/H1</f>
        <v>2.9490278507619543</v>
      </c>
      <c r="X1">
        <f>+O1/K1</f>
        <v>0.18389166072701355</v>
      </c>
    </row>
    <row r="2" spans="1:24">
      <c r="A2">
        <v>7283.33</v>
      </c>
      <c r="B2" s="35">
        <f t="shared" si="0"/>
        <v>9.2211290700486614E-2</v>
      </c>
      <c r="C2">
        <v>113.2</v>
      </c>
      <c r="D2">
        <v>47.53</v>
      </c>
      <c r="E2">
        <v>0</v>
      </c>
      <c r="F2">
        <v>0</v>
      </c>
      <c r="G2">
        <v>0</v>
      </c>
      <c r="H2">
        <v>18.43</v>
      </c>
      <c r="I2">
        <v>5.75</v>
      </c>
      <c r="J2">
        <v>10.85</v>
      </c>
      <c r="K2">
        <v>60.52</v>
      </c>
      <c r="L2">
        <v>7.59</v>
      </c>
      <c r="M2">
        <v>0</v>
      </c>
      <c r="N2">
        <v>0</v>
      </c>
      <c r="O2">
        <v>10.34</v>
      </c>
      <c r="P2">
        <v>0.45</v>
      </c>
      <c r="S2">
        <f t="shared" ref="S2:S37" si="1">+C2/D2</f>
        <v>2.3816536924047971</v>
      </c>
      <c r="T2">
        <f t="shared" ref="T2:T37" si="2">+H2/I2</f>
        <v>3.2052173913043478</v>
      </c>
      <c r="U2">
        <f t="shared" ref="U2:U37" si="3">+H2/J2</f>
        <v>1.6986175115207374</v>
      </c>
      <c r="V2">
        <f t="shared" ref="V2:V37" si="4">+K2/D2</f>
        <v>1.2733010730065222</v>
      </c>
      <c r="W2">
        <f t="shared" ref="W2:W37" si="5">+K2/H2</f>
        <v>3.2837764514378733</v>
      </c>
      <c r="X2">
        <f t="shared" ref="X2:X37" si="6">+O2/K2</f>
        <v>0.17085261070720423</v>
      </c>
    </row>
    <row r="3" spans="1:24">
      <c r="A3">
        <v>7293.33</v>
      </c>
      <c r="B3" s="35">
        <f t="shared" si="0"/>
        <v>0.10392363551191863</v>
      </c>
      <c r="C3">
        <v>115.57</v>
      </c>
      <c r="D3">
        <v>49.29</v>
      </c>
      <c r="E3">
        <v>0</v>
      </c>
      <c r="F3">
        <v>0</v>
      </c>
      <c r="G3">
        <v>0</v>
      </c>
      <c r="H3">
        <v>17.95</v>
      </c>
      <c r="I3">
        <v>6.19</v>
      </c>
      <c r="J3">
        <v>11.01</v>
      </c>
      <c r="K3">
        <v>62.92</v>
      </c>
      <c r="L3">
        <v>7.34</v>
      </c>
      <c r="M3">
        <v>0</v>
      </c>
      <c r="N3">
        <v>0</v>
      </c>
      <c r="O3">
        <v>10.62</v>
      </c>
      <c r="P3">
        <v>0.6</v>
      </c>
      <c r="S3">
        <f t="shared" si="1"/>
        <v>2.3446946642320956</v>
      </c>
      <c r="T3">
        <f t="shared" si="2"/>
        <v>2.8998384491114697</v>
      </c>
      <c r="U3">
        <f t="shared" si="3"/>
        <v>1.6303360581289736</v>
      </c>
      <c r="V3">
        <f t="shared" si="4"/>
        <v>1.2765266788395213</v>
      </c>
      <c r="W3">
        <f t="shared" si="5"/>
        <v>3.5052924791086353</v>
      </c>
      <c r="X3">
        <f t="shared" si="6"/>
        <v>0.16878575969485057</v>
      </c>
    </row>
    <row r="4" spans="1:24">
      <c r="A4">
        <v>7322.34</v>
      </c>
      <c r="B4" s="35">
        <f t="shared" si="0"/>
        <v>0.13790114780961815</v>
      </c>
      <c r="C4">
        <v>106.12</v>
      </c>
      <c r="D4">
        <v>43.69</v>
      </c>
      <c r="E4">
        <v>0</v>
      </c>
      <c r="F4">
        <v>0</v>
      </c>
      <c r="G4">
        <v>0</v>
      </c>
      <c r="H4">
        <v>10.3</v>
      </c>
      <c r="I4">
        <v>6.36</v>
      </c>
      <c r="J4">
        <v>8.08</v>
      </c>
      <c r="K4">
        <v>53.05</v>
      </c>
      <c r="L4">
        <v>5.35</v>
      </c>
      <c r="M4">
        <v>0</v>
      </c>
      <c r="N4">
        <v>0</v>
      </c>
      <c r="O4">
        <v>9.41</v>
      </c>
      <c r="P4">
        <v>0.57999999999999996</v>
      </c>
      <c r="S4">
        <f t="shared" si="1"/>
        <v>2.4289311055161367</v>
      </c>
      <c r="T4">
        <f t="shared" si="2"/>
        <v>1.6194968553459119</v>
      </c>
      <c r="U4">
        <f t="shared" si="3"/>
        <v>1.2747524752475248</v>
      </c>
      <c r="V4">
        <f t="shared" si="4"/>
        <v>1.2142366674296177</v>
      </c>
      <c r="W4">
        <f t="shared" si="5"/>
        <v>5.1504854368932032</v>
      </c>
      <c r="X4">
        <f t="shared" si="6"/>
        <v>0.17737983034872762</v>
      </c>
    </row>
    <row r="5" spans="1:24">
      <c r="A5">
        <v>7324.32</v>
      </c>
      <c r="B5" s="35">
        <f t="shared" si="0"/>
        <v>0.14022019208226055</v>
      </c>
      <c r="C5">
        <v>108.07</v>
      </c>
      <c r="D5">
        <v>50.52</v>
      </c>
      <c r="E5">
        <v>0</v>
      </c>
      <c r="F5">
        <v>0</v>
      </c>
      <c r="G5">
        <v>0</v>
      </c>
      <c r="H5">
        <v>11.34</v>
      </c>
      <c r="I5">
        <v>6.31</v>
      </c>
      <c r="J5">
        <v>7.87</v>
      </c>
      <c r="K5">
        <v>63.28</v>
      </c>
      <c r="L5">
        <v>5.76</v>
      </c>
      <c r="M5">
        <v>0</v>
      </c>
      <c r="N5">
        <v>0</v>
      </c>
      <c r="O5">
        <v>9.91</v>
      </c>
      <c r="P5">
        <v>0.6</v>
      </c>
      <c r="S5">
        <f t="shared" si="1"/>
        <v>2.1391528107680124</v>
      </c>
      <c r="T5">
        <f t="shared" si="2"/>
        <v>1.7971473851030111</v>
      </c>
      <c r="U5">
        <f t="shared" si="3"/>
        <v>1.4409148665819567</v>
      </c>
      <c r="V5">
        <f t="shared" si="4"/>
        <v>1.2525732383214567</v>
      </c>
      <c r="W5">
        <f t="shared" si="5"/>
        <v>5.5802469135802468</v>
      </c>
      <c r="X5">
        <f t="shared" si="6"/>
        <v>0.1566055625790139</v>
      </c>
    </row>
    <row r="6" spans="1:24">
      <c r="A6">
        <v>7353.31</v>
      </c>
      <c r="B6" s="35">
        <f t="shared" si="0"/>
        <v>0.17417427969085963</v>
      </c>
      <c r="C6">
        <v>85.91</v>
      </c>
      <c r="D6">
        <v>36.92</v>
      </c>
      <c r="E6">
        <v>0</v>
      </c>
      <c r="F6">
        <v>0</v>
      </c>
      <c r="G6">
        <v>0</v>
      </c>
      <c r="H6">
        <v>4.46</v>
      </c>
      <c r="I6">
        <v>4.45</v>
      </c>
      <c r="J6">
        <v>3.84</v>
      </c>
      <c r="K6">
        <v>37.93</v>
      </c>
      <c r="L6">
        <v>2.5299999999999998</v>
      </c>
      <c r="M6">
        <v>0</v>
      </c>
      <c r="N6">
        <v>0</v>
      </c>
      <c r="O6">
        <v>6.94</v>
      </c>
      <c r="P6">
        <v>1.22</v>
      </c>
      <c r="S6">
        <f t="shared" si="1"/>
        <v>2.3269230769230766</v>
      </c>
      <c r="T6">
        <f t="shared" si="2"/>
        <v>1.0022471910112358</v>
      </c>
      <c r="U6">
        <f t="shared" si="3"/>
        <v>1.1614583333333333</v>
      </c>
      <c r="V6">
        <f t="shared" si="4"/>
        <v>1.0273564463705309</v>
      </c>
      <c r="W6">
        <f t="shared" si="5"/>
        <v>8.5044843049327348</v>
      </c>
      <c r="X6">
        <f t="shared" si="6"/>
        <v>0.18296862641708411</v>
      </c>
    </row>
    <row r="7" spans="1:24">
      <c r="A7">
        <v>7369.27</v>
      </c>
      <c r="B7" s="35">
        <f t="shared" si="0"/>
        <v>0.19286718200986286</v>
      </c>
      <c r="C7">
        <v>91.55</v>
      </c>
      <c r="D7">
        <v>45.07</v>
      </c>
      <c r="E7">
        <v>0</v>
      </c>
      <c r="F7">
        <v>0</v>
      </c>
      <c r="G7">
        <v>0</v>
      </c>
      <c r="H7">
        <v>4.1399999999999997</v>
      </c>
      <c r="I7">
        <v>4.66</v>
      </c>
      <c r="J7">
        <v>3.33</v>
      </c>
      <c r="K7">
        <v>44.92</v>
      </c>
      <c r="L7">
        <v>2.5099999999999998</v>
      </c>
      <c r="M7">
        <v>0</v>
      </c>
      <c r="N7">
        <v>0</v>
      </c>
      <c r="O7">
        <v>6.5</v>
      </c>
      <c r="P7">
        <v>0.7</v>
      </c>
      <c r="S7">
        <f t="shared" si="1"/>
        <v>2.0312846682937651</v>
      </c>
      <c r="T7">
        <f t="shared" si="2"/>
        <v>0.88841201716738183</v>
      </c>
      <c r="U7">
        <f t="shared" si="3"/>
        <v>1.2432432432432432</v>
      </c>
      <c r="V7">
        <f t="shared" si="4"/>
        <v>0.99667184379853568</v>
      </c>
      <c r="W7">
        <f t="shared" si="5"/>
        <v>10.850241545893722</v>
      </c>
      <c r="X7">
        <f t="shared" si="6"/>
        <v>0.14470169189670526</v>
      </c>
    </row>
    <row r="8" spans="1:24">
      <c r="A8">
        <v>7383.24</v>
      </c>
      <c r="B8" s="35">
        <f t="shared" si="0"/>
        <v>0.20922932771167169</v>
      </c>
      <c r="C8">
        <v>97.02</v>
      </c>
      <c r="D8">
        <v>45.88</v>
      </c>
      <c r="E8">
        <v>0</v>
      </c>
      <c r="F8">
        <v>0</v>
      </c>
      <c r="G8">
        <v>0</v>
      </c>
      <c r="H8">
        <v>3.96</v>
      </c>
      <c r="I8">
        <v>4.3499999999999996</v>
      </c>
      <c r="J8">
        <v>3.19</v>
      </c>
      <c r="K8">
        <v>38.22</v>
      </c>
      <c r="L8">
        <v>2.1</v>
      </c>
      <c r="M8">
        <v>0</v>
      </c>
      <c r="N8">
        <v>0</v>
      </c>
      <c r="O8">
        <v>6.56</v>
      </c>
      <c r="P8">
        <v>0.86</v>
      </c>
      <c r="S8">
        <f t="shared" si="1"/>
        <v>2.1146469049694856</v>
      </c>
      <c r="T8">
        <f t="shared" si="2"/>
        <v>0.91034482758620694</v>
      </c>
      <c r="U8">
        <f t="shared" si="3"/>
        <v>1.2413793103448276</v>
      </c>
      <c r="V8">
        <f t="shared" si="4"/>
        <v>0.83304272013949421</v>
      </c>
      <c r="W8">
        <f t="shared" si="5"/>
        <v>9.6515151515151505</v>
      </c>
      <c r="X8">
        <f t="shared" si="6"/>
        <v>0.17163788592360021</v>
      </c>
    </row>
    <row r="9" spans="1:24">
      <c r="A9">
        <v>7435.73</v>
      </c>
      <c r="B9" s="35">
        <f t="shared" si="0"/>
        <v>0.27070742562658978</v>
      </c>
      <c r="C9">
        <v>131.72999999999999</v>
      </c>
      <c r="D9">
        <v>83.25</v>
      </c>
      <c r="E9">
        <v>0</v>
      </c>
      <c r="F9">
        <v>0</v>
      </c>
      <c r="G9">
        <v>0</v>
      </c>
      <c r="H9">
        <v>8.43</v>
      </c>
      <c r="I9">
        <v>5.07</v>
      </c>
      <c r="J9">
        <v>5.5</v>
      </c>
      <c r="K9">
        <v>37.97</v>
      </c>
      <c r="L9">
        <v>1.56</v>
      </c>
      <c r="M9">
        <v>0</v>
      </c>
      <c r="N9">
        <v>0</v>
      </c>
      <c r="O9">
        <v>6.44</v>
      </c>
      <c r="P9">
        <v>1.62</v>
      </c>
      <c r="S9">
        <f t="shared" si="1"/>
        <v>1.5823423423423422</v>
      </c>
      <c r="T9">
        <f t="shared" si="2"/>
        <v>1.6627218934911241</v>
      </c>
      <c r="U9">
        <f t="shared" si="3"/>
        <v>1.5327272727272727</v>
      </c>
      <c r="V9">
        <f t="shared" si="4"/>
        <v>0.45609609609609608</v>
      </c>
      <c r="W9">
        <f t="shared" si="5"/>
        <v>4.5041518386714117</v>
      </c>
      <c r="X9">
        <f t="shared" si="6"/>
        <v>0.1696075849354754</v>
      </c>
    </row>
    <row r="10" spans="1:24">
      <c r="A10">
        <v>7495.57</v>
      </c>
      <c r="B10" s="35">
        <f t="shared" si="0"/>
        <v>0.34079409697801921</v>
      </c>
      <c r="C10">
        <v>179.32</v>
      </c>
      <c r="D10">
        <v>108.62</v>
      </c>
      <c r="E10">
        <v>0</v>
      </c>
      <c r="F10">
        <v>0</v>
      </c>
      <c r="G10">
        <v>0</v>
      </c>
      <c r="H10">
        <v>14.01</v>
      </c>
      <c r="I10">
        <v>6.43</v>
      </c>
      <c r="J10">
        <v>7.98</v>
      </c>
      <c r="K10">
        <v>35.479999999999997</v>
      </c>
      <c r="L10">
        <v>1.51</v>
      </c>
      <c r="M10">
        <v>0</v>
      </c>
      <c r="N10">
        <v>0</v>
      </c>
      <c r="O10">
        <v>6.45</v>
      </c>
      <c r="P10">
        <v>2.65</v>
      </c>
      <c r="S10">
        <f t="shared" si="1"/>
        <v>1.6508930215429938</v>
      </c>
      <c r="T10">
        <f t="shared" si="2"/>
        <v>2.1788491446345257</v>
      </c>
      <c r="U10">
        <f t="shared" si="3"/>
        <v>1.7556390977443608</v>
      </c>
      <c r="V10">
        <f t="shared" si="4"/>
        <v>0.32664334376726195</v>
      </c>
      <c r="W10">
        <f t="shared" si="5"/>
        <v>2.5324768022840827</v>
      </c>
      <c r="X10">
        <f t="shared" si="6"/>
        <v>0.18179255918827511</v>
      </c>
    </row>
    <row r="11" spans="1:24">
      <c r="A11">
        <v>7509.54</v>
      </c>
      <c r="B11" s="35">
        <f t="shared" si="0"/>
        <v>0.35715624267982804</v>
      </c>
      <c r="C11">
        <v>190.03</v>
      </c>
      <c r="D11">
        <v>119</v>
      </c>
      <c r="E11">
        <v>0</v>
      </c>
      <c r="F11">
        <v>0</v>
      </c>
      <c r="G11">
        <v>0</v>
      </c>
      <c r="H11">
        <v>14.84</v>
      </c>
      <c r="I11">
        <v>6.44</v>
      </c>
      <c r="J11">
        <v>8.4499999999999993</v>
      </c>
      <c r="K11">
        <v>36.04</v>
      </c>
      <c r="L11">
        <v>1.33</v>
      </c>
      <c r="M11">
        <v>0</v>
      </c>
      <c r="N11">
        <v>0</v>
      </c>
      <c r="O11">
        <v>6.51</v>
      </c>
      <c r="P11">
        <v>2.63</v>
      </c>
      <c r="S11">
        <f t="shared" si="1"/>
        <v>1.596890756302521</v>
      </c>
      <c r="T11">
        <f t="shared" si="2"/>
        <v>2.3043478260869565</v>
      </c>
      <c r="U11">
        <f t="shared" si="3"/>
        <v>1.7562130177514794</v>
      </c>
      <c r="V11">
        <f t="shared" si="4"/>
        <v>0.30285714285714282</v>
      </c>
      <c r="W11">
        <f t="shared" si="5"/>
        <v>2.4285714285714284</v>
      </c>
      <c r="X11">
        <f t="shared" si="6"/>
        <v>0.18063263041065483</v>
      </c>
    </row>
    <row r="12" spans="1:24">
      <c r="A12">
        <v>7548.49</v>
      </c>
      <c r="B12" s="35">
        <f t="shared" si="0"/>
        <v>0.40277582572057113</v>
      </c>
      <c r="C12">
        <v>208.83</v>
      </c>
      <c r="D12">
        <v>116.85</v>
      </c>
      <c r="E12">
        <v>0</v>
      </c>
      <c r="F12">
        <v>0</v>
      </c>
      <c r="G12">
        <v>0</v>
      </c>
      <c r="H12">
        <v>16</v>
      </c>
      <c r="I12">
        <v>6.32</v>
      </c>
      <c r="J12">
        <v>8.85</v>
      </c>
      <c r="K12">
        <v>29.59</v>
      </c>
      <c r="L12">
        <v>1.19</v>
      </c>
      <c r="M12">
        <v>0</v>
      </c>
      <c r="N12">
        <v>0</v>
      </c>
      <c r="O12">
        <v>6.49</v>
      </c>
      <c r="P12">
        <v>2.7</v>
      </c>
      <c r="S12">
        <f t="shared" si="1"/>
        <v>1.7871630295250323</v>
      </c>
      <c r="T12">
        <f t="shared" si="2"/>
        <v>2.5316455696202529</v>
      </c>
      <c r="U12">
        <f t="shared" si="3"/>
        <v>1.807909604519774</v>
      </c>
      <c r="V12">
        <f t="shared" si="4"/>
        <v>0.25323063756953362</v>
      </c>
      <c r="W12">
        <f t="shared" si="5"/>
        <v>1.849375</v>
      </c>
      <c r="X12">
        <f t="shared" si="6"/>
        <v>0.21933085501858737</v>
      </c>
    </row>
    <row r="13" spans="1:24">
      <c r="A13">
        <v>7579.44</v>
      </c>
      <c r="B13" s="35">
        <f t="shared" si="0"/>
        <v>0.43902553291162505</v>
      </c>
      <c r="C13">
        <v>196.92</v>
      </c>
      <c r="D13">
        <v>108.13</v>
      </c>
      <c r="E13">
        <v>0</v>
      </c>
      <c r="F13">
        <v>0</v>
      </c>
      <c r="G13">
        <v>0</v>
      </c>
      <c r="H13">
        <v>14.42</v>
      </c>
      <c r="I13">
        <v>5.71</v>
      </c>
      <c r="J13">
        <v>9.25</v>
      </c>
      <c r="K13">
        <v>26.83</v>
      </c>
      <c r="L13">
        <v>1.64</v>
      </c>
      <c r="M13">
        <v>0</v>
      </c>
      <c r="N13">
        <v>0</v>
      </c>
      <c r="O13">
        <v>5.88</v>
      </c>
      <c r="P13">
        <v>2.08</v>
      </c>
      <c r="S13">
        <f t="shared" si="1"/>
        <v>1.8211412189031722</v>
      </c>
      <c r="T13">
        <f t="shared" si="2"/>
        <v>2.5253940455341506</v>
      </c>
      <c r="U13">
        <f t="shared" si="3"/>
        <v>1.558918918918919</v>
      </c>
      <c r="V13">
        <f t="shared" si="4"/>
        <v>0.24812725423101822</v>
      </c>
      <c r="W13">
        <f t="shared" si="5"/>
        <v>1.8606102635228847</v>
      </c>
      <c r="X13">
        <f t="shared" si="6"/>
        <v>0.21915765933656356</v>
      </c>
    </row>
    <row r="14" spans="1:24">
      <c r="A14">
        <v>7592.45</v>
      </c>
      <c r="B14" s="35">
        <f t="shared" si="0"/>
        <v>0.45426329351158046</v>
      </c>
      <c r="C14">
        <v>195.99</v>
      </c>
      <c r="D14">
        <v>121.02</v>
      </c>
      <c r="E14">
        <v>0</v>
      </c>
      <c r="F14">
        <v>0</v>
      </c>
      <c r="G14">
        <v>0</v>
      </c>
      <c r="H14">
        <v>16.489999999999998</v>
      </c>
      <c r="I14">
        <v>5.78</v>
      </c>
      <c r="J14">
        <v>9.0399999999999991</v>
      </c>
      <c r="K14">
        <v>29.87</v>
      </c>
      <c r="L14">
        <v>1.18</v>
      </c>
      <c r="M14">
        <v>0</v>
      </c>
      <c r="N14">
        <v>0</v>
      </c>
      <c r="O14">
        <v>5.96</v>
      </c>
      <c r="P14">
        <v>2.5099999999999998</v>
      </c>
      <c r="S14">
        <f t="shared" si="1"/>
        <v>1.6194843827466536</v>
      </c>
      <c r="T14">
        <f t="shared" si="2"/>
        <v>2.8529411764705879</v>
      </c>
      <c r="U14">
        <f t="shared" si="3"/>
        <v>1.8241150442477876</v>
      </c>
      <c r="V14">
        <f t="shared" si="4"/>
        <v>0.24681870765162783</v>
      </c>
      <c r="W14">
        <f t="shared" si="5"/>
        <v>1.8114008489993938</v>
      </c>
      <c r="X14">
        <f t="shared" si="6"/>
        <v>0.19953130231001004</v>
      </c>
    </row>
    <row r="15" spans="1:24">
      <c r="A15">
        <v>7606.49</v>
      </c>
      <c r="B15" s="35">
        <f t="shared" si="0"/>
        <v>0.47070742562687329</v>
      </c>
      <c r="C15">
        <v>203.92</v>
      </c>
      <c r="D15">
        <v>104.55</v>
      </c>
      <c r="E15">
        <v>0</v>
      </c>
      <c r="F15">
        <v>0</v>
      </c>
      <c r="G15">
        <v>0</v>
      </c>
      <c r="H15">
        <v>16.809999999999999</v>
      </c>
      <c r="I15">
        <v>6.06</v>
      </c>
      <c r="J15">
        <v>9.2799999999999994</v>
      </c>
      <c r="K15">
        <v>25.6</v>
      </c>
      <c r="L15">
        <v>0.55000000000000004</v>
      </c>
      <c r="M15">
        <v>0</v>
      </c>
      <c r="N15">
        <v>0</v>
      </c>
      <c r="O15">
        <v>6.1</v>
      </c>
      <c r="P15">
        <v>2.46</v>
      </c>
      <c r="S15">
        <f t="shared" si="1"/>
        <v>1.9504543280726925</v>
      </c>
      <c r="T15">
        <f t="shared" si="2"/>
        <v>2.773927392739274</v>
      </c>
      <c r="U15">
        <f t="shared" si="3"/>
        <v>1.8114224137931034</v>
      </c>
      <c r="V15">
        <f t="shared" si="4"/>
        <v>0.24485891917742708</v>
      </c>
      <c r="W15">
        <f t="shared" si="5"/>
        <v>1.522903033908388</v>
      </c>
      <c r="X15">
        <f t="shared" si="6"/>
        <v>0.23828124999999997</v>
      </c>
    </row>
    <row r="16" spans="1:24">
      <c r="A16">
        <v>7623.46</v>
      </c>
      <c r="B16" s="35">
        <f t="shared" si="0"/>
        <v>0.49058327477156638</v>
      </c>
      <c r="C16">
        <v>232.05</v>
      </c>
      <c r="D16">
        <v>164.41</v>
      </c>
      <c r="E16">
        <v>0</v>
      </c>
      <c r="F16">
        <v>0</v>
      </c>
      <c r="G16">
        <v>0</v>
      </c>
      <c r="H16">
        <v>21.48</v>
      </c>
      <c r="I16">
        <v>7.48</v>
      </c>
      <c r="J16">
        <v>10.94</v>
      </c>
      <c r="K16">
        <v>42.4</v>
      </c>
      <c r="L16">
        <v>1.63</v>
      </c>
      <c r="M16">
        <v>0</v>
      </c>
      <c r="N16">
        <v>0</v>
      </c>
      <c r="O16">
        <v>7.8</v>
      </c>
      <c r="P16">
        <v>3.41</v>
      </c>
      <c r="S16">
        <f t="shared" si="1"/>
        <v>1.4114104981448818</v>
      </c>
      <c r="T16">
        <f t="shared" si="2"/>
        <v>2.8716577540106951</v>
      </c>
      <c r="U16">
        <f t="shared" si="3"/>
        <v>1.963436928702011</v>
      </c>
      <c r="V16">
        <f t="shared" si="4"/>
        <v>0.25789185572653733</v>
      </c>
      <c r="W16">
        <f t="shared" si="5"/>
        <v>1.9739292364990688</v>
      </c>
      <c r="X16">
        <f t="shared" si="6"/>
        <v>0.18396226415094341</v>
      </c>
    </row>
    <row r="17" spans="1:24">
      <c r="A17">
        <v>7639.42</v>
      </c>
      <c r="B17" s="35">
        <f t="shared" si="0"/>
        <v>0.50927617709056605</v>
      </c>
      <c r="C17">
        <v>234.76</v>
      </c>
      <c r="D17">
        <v>154.37</v>
      </c>
      <c r="E17">
        <v>0</v>
      </c>
      <c r="F17">
        <v>0</v>
      </c>
      <c r="G17">
        <v>0</v>
      </c>
      <c r="H17">
        <v>20.78</v>
      </c>
      <c r="I17">
        <v>7.13</v>
      </c>
      <c r="J17">
        <v>11.12</v>
      </c>
      <c r="K17">
        <v>40.619999999999997</v>
      </c>
      <c r="L17">
        <v>1.61</v>
      </c>
      <c r="M17">
        <v>0</v>
      </c>
      <c r="N17">
        <v>0</v>
      </c>
      <c r="O17">
        <v>7.6</v>
      </c>
      <c r="P17">
        <v>5.31</v>
      </c>
      <c r="S17">
        <f t="shared" si="1"/>
        <v>1.5207618060503982</v>
      </c>
      <c r="T17">
        <f t="shared" si="2"/>
        <v>2.9144460028050494</v>
      </c>
      <c r="U17">
        <f t="shared" si="3"/>
        <v>1.8687050359712232</v>
      </c>
      <c r="V17">
        <f t="shared" si="4"/>
        <v>0.26313402863250629</v>
      </c>
      <c r="W17">
        <f t="shared" si="5"/>
        <v>1.954764196342637</v>
      </c>
      <c r="X17">
        <f t="shared" si="6"/>
        <v>0.18709995076317085</v>
      </c>
    </row>
    <row r="18" spans="1:24">
      <c r="A18">
        <v>7657.37</v>
      </c>
      <c r="B18" s="35">
        <f t="shared" si="0"/>
        <v>0.53029983602730368</v>
      </c>
      <c r="C18">
        <v>214.26</v>
      </c>
      <c r="D18">
        <v>138.9</v>
      </c>
      <c r="E18">
        <v>0</v>
      </c>
      <c r="F18">
        <v>0</v>
      </c>
      <c r="G18">
        <v>0</v>
      </c>
      <c r="H18">
        <v>19.260000000000002</v>
      </c>
      <c r="I18">
        <v>6.92</v>
      </c>
      <c r="J18">
        <v>10.4</v>
      </c>
      <c r="K18">
        <v>36.729999999999997</v>
      </c>
      <c r="L18">
        <v>1.49</v>
      </c>
      <c r="M18">
        <v>0</v>
      </c>
      <c r="N18">
        <v>0</v>
      </c>
      <c r="O18">
        <v>7</v>
      </c>
      <c r="P18">
        <v>2.66</v>
      </c>
      <c r="S18">
        <f t="shared" si="1"/>
        <v>1.5425485961123109</v>
      </c>
      <c r="T18">
        <f t="shared" si="2"/>
        <v>2.7832369942196533</v>
      </c>
      <c r="U18">
        <f t="shared" si="3"/>
        <v>1.851923076923077</v>
      </c>
      <c r="V18">
        <f t="shared" si="4"/>
        <v>0.26443484521238297</v>
      </c>
      <c r="W18">
        <f t="shared" si="5"/>
        <v>1.9070612668743507</v>
      </c>
      <c r="X18">
        <f t="shared" si="6"/>
        <v>0.19057990743261641</v>
      </c>
    </row>
    <row r="19" spans="1:24">
      <c r="A19">
        <v>7664.33</v>
      </c>
      <c r="B19" s="35">
        <f t="shared" si="0"/>
        <v>0.53845162801601631</v>
      </c>
      <c r="C19">
        <v>219.59</v>
      </c>
      <c r="D19">
        <v>143.04</v>
      </c>
      <c r="E19">
        <v>0</v>
      </c>
      <c r="F19">
        <v>0</v>
      </c>
      <c r="G19">
        <v>0</v>
      </c>
      <c r="H19">
        <v>19.41</v>
      </c>
      <c r="I19">
        <v>7.28</v>
      </c>
      <c r="J19">
        <v>10.36</v>
      </c>
      <c r="K19">
        <v>38.07</v>
      </c>
      <c r="L19">
        <v>1.3</v>
      </c>
      <c r="M19">
        <v>0</v>
      </c>
      <c r="N19">
        <v>0</v>
      </c>
      <c r="O19">
        <v>7.3</v>
      </c>
      <c r="P19">
        <v>3.15</v>
      </c>
      <c r="S19">
        <f t="shared" si="1"/>
        <v>1.5351649888143177</v>
      </c>
      <c r="T19">
        <f t="shared" si="2"/>
        <v>2.6662087912087911</v>
      </c>
      <c r="U19">
        <f t="shared" si="3"/>
        <v>1.8735521235521237</v>
      </c>
      <c r="V19">
        <f t="shared" si="4"/>
        <v>0.2661493288590604</v>
      </c>
      <c r="W19">
        <f t="shared" si="5"/>
        <v>1.9613601236476044</v>
      </c>
      <c r="X19">
        <f t="shared" si="6"/>
        <v>0.19175203572366692</v>
      </c>
    </row>
    <row r="20" spans="1:24">
      <c r="A20">
        <v>7691.27</v>
      </c>
      <c r="B20" s="35">
        <f t="shared" si="0"/>
        <v>0.57000468493794898</v>
      </c>
      <c r="C20">
        <v>230.34</v>
      </c>
      <c r="D20">
        <v>139.87</v>
      </c>
      <c r="E20">
        <v>0</v>
      </c>
      <c r="F20">
        <v>0</v>
      </c>
      <c r="G20">
        <v>0</v>
      </c>
      <c r="H20">
        <v>20.16</v>
      </c>
      <c r="I20">
        <v>8.02</v>
      </c>
      <c r="J20">
        <v>11.36</v>
      </c>
      <c r="K20">
        <v>38.340000000000003</v>
      </c>
      <c r="L20">
        <v>1.69</v>
      </c>
      <c r="M20">
        <v>0</v>
      </c>
      <c r="N20">
        <v>0</v>
      </c>
      <c r="O20">
        <v>7.76</v>
      </c>
      <c r="P20">
        <v>3.49</v>
      </c>
      <c r="S20">
        <f t="shared" si="1"/>
        <v>1.6468148995495817</v>
      </c>
      <c r="T20">
        <f t="shared" si="2"/>
        <v>2.5137157107231922</v>
      </c>
      <c r="U20">
        <f t="shared" si="3"/>
        <v>1.7746478873239437</v>
      </c>
      <c r="V20">
        <f t="shared" si="4"/>
        <v>0.27411167512690354</v>
      </c>
      <c r="W20">
        <f t="shared" si="5"/>
        <v>1.9017857142857144</v>
      </c>
      <c r="X20">
        <f t="shared" si="6"/>
        <v>0.20239958268127281</v>
      </c>
    </row>
    <row r="21" spans="1:24">
      <c r="A21">
        <v>7723.29</v>
      </c>
      <c r="B21" s="35">
        <f t="shared" si="0"/>
        <v>0.60750761302417189</v>
      </c>
      <c r="C21">
        <v>209.47</v>
      </c>
      <c r="D21">
        <v>137.22</v>
      </c>
      <c r="E21">
        <v>0</v>
      </c>
      <c r="F21">
        <v>0</v>
      </c>
      <c r="G21">
        <v>0</v>
      </c>
      <c r="H21">
        <v>18.46</v>
      </c>
      <c r="I21">
        <v>8.0299999999999994</v>
      </c>
      <c r="J21">
        <v>10.58</v>
      </c>
      <c r="K21">
        <v>40.67</v>
      </c>
      <c r="L21">
        <v>2.0299999999999998</v>
      </c>
      <c r="M21">
        <v>0</v>
      </c>
      <c r="N21">
        <v>0</v>
      </c>
      <c r="O21">
        <v>7.55</v>
      </c>
      <c r="P21">
        <v>3.18</v>
      </c>
      <c r="S21">
        <f t="shared" si="1"/>
        <v>1.5265267453723947</v>
      </c>
      <c r="T21">
        <f t="shared" si="2"/>
        <v>2.2988792029887923</v>
      </c>
      <c r="U21">
        <f t="shared" si="3"/>
        <v>1.7448015122873346</v>
      </c>
      <c r="V21">
        <f t="shared" si="4"/>
        <v>0.29638536656464076</v>
      </c>
      <c r="W21">
        <f t="shared" si="5"/>
        <v>2.2031419284940412</v>
      </c>
      <c r="X21">
        <f t="shared" si="6"/>
        <v>0.18564052126874844</v>
      </c>
    </row>
    <row r="22" spans="1:24">
      <c r="A22">
        <v>7837.65</v>
      </c>
      <c r="B22" s="35">
        <f t="shared" si="0"/>
        <v>0.74144998828754538</v>
      </c>
      <c r="C22">
        <v>129.16</v>
      </c>
      <c r="D22">
        <v>76.38</v>
      </c>
      <c r="E22">
        <v>0</v>
      </c>
      <c r="F22">
        <v>0</v>
      </c>
      <c r="G22">
        <v>0</v>
      </c>
      <c r="H22">
        <v>8.7899999999999991</v>
      </c>
      <c r="I22">
        <v>5.35</v>
      </c>
      <c r="J22">
        <v>5.64</v>
      </c>
      <c r="K22">
        <v>33.4</v>
      </c>
      <c r="L22">
        <v>1.35</v>
      </c>
      <c r="M22">
        <v>0</v>
      </c>
      <c r="N22">
        <v>0</v>
      </c>
      <c r="O22">
        <v>5.64</v>
      </c>
      <c r="P22">
        <v>1.79</v>
      </c>
      <c r="S22">
        <f t="shared" si="1"/>
        <v>1.691018591254255</v>
      </c>
      <c r="T22">
        <f t="shared" si="2"/>
        <v>1.6429906542056074</v>
      </c>
      <c r="U22">
        <f t="shared" si="3"/>
        <v>1.5585106382978722</v>
      </c>
      <c r="V22">
        <f t="shared" si="4"/>
        <v>0.43728724797067298</v>
      </c>
      <c r="W22">
        <f t="shared" si="5"/>
        <v>3.7997724687144485</v>
      </c>
      <c r="X22">
        <f t="shared" si="6"/>
        <v>0.16886227544910179</v>
      </c>
    </row>
    <row r="23" spans="1:24">
      <c r="A23">
        <v>7866.57</v>
      </c>
      <c r="B23" s="35">
        <f t="shared" si="0"/>
        <v>0.77532208948212045</v>
      </c>
      <c r="C23">
        <v>112.68</v>
      </c>
      <c r="D23">
        <v>66.5</v>
      </c>
      <c r="E23">
        <v>0</v>
      </c>
      <c r="F23">
        <v>0</v>
      </c>
      <c r="G23">
        <v>0</v>
      </c>
      <c r="H23">
        <v>7.04</v>
      </c>
      <c r="I23">
        <v>4.8499999999999996</v>
      </c>
      <c r="J23">
        <v>4.51</v>
      </c>
      <c r="K23">
        <v>35.25</v>
      </c>
      <c r="L23">
        <v>1.34</v>
      </c>
      <c r="M23">
        <v>0</v>
      </c>
      <c r="N23">
        <v>0</v>
      </c>
      <c r="O23">
        <v>5.73</v>
      </c>
      <c r="P23">
        <v>1.28</v>
      </c>
      <c r="S23">
        <f t="shared" si="1"/>
        <v>1.694436090225564</v>
      </c>
      <c r="T23">
        <f t="shared" si="2"/>
        <v>1.4515463917525775</v>
      </c>
      <c r="U23">
        <f t="shared" si="3"/>
        <v>1.5609756097560976</v>
      </c>
      <c r="V23">
        <f t="shared" si="4"/>
        <v>0.53007518796992481</v>
      </c>
      <c r="W23">
        <f t="shared" si="5"/>
        <v>5.0071022727272725</v>
      </c>
      <c r="X23">
        <f t="shared" si="6"/>
        <v>0.1625531914893617</v>
      </c>
    </row>
    <row r="24" spans="1:24">
      <c r="A24">
        <v>7900.49</v>
      </c>
      <c r="B24" s="35">
        <f t="shared" si="0"/>
        <v>0.81505036308295331</v>
      </c>
      <c r="C24">
        <v>84.93</v>
      </c>
      <c r="D24">
        <v>48.14</v>
      </c>
      <c r="E24">
        <v>0</v>
      </c>
      <c r="F24">
        <v>0</v>
      </c>
      <c r="G24">
        <v>0</v>
      </c>
      <c r="H24">
        <v>4.5199999999999996</v>
      </c>
      <c r="I24">
        <v>3.74</v>
      </c>
      <c r="J24">
        <v>3.14</v>
      </c>
      <c r="K24">
        <v>32.869999999999997</v>
      </c>
      <c r="L24">
        <v>1.67</v>
      </c>
      <c r="M24">
        <v>0</v>
      </c>
      <c r="N24">
        <v>0</v>
      </c>
      <c r="O24">
        <v>5.31</v>
      </c>
      <c r="P24">
        <v>2.15</v>
      </c>
      <c r="S24">
        <f t="shared" si="1"/>
        <v>1.7642293311175739</v>
      </c>
      <c r="T24">
        <f t="shared" si="2"/>
        <v>1.20855614973262</v>
      </c>
      <c r="U24">
        <f t="shared" si="3"/>
        <v>1.4394904458598725</v>
      </c>
      <c r="V24">
        <f t="shared" si="4"/>
        <v>0.68280016618196915</v>
      </c>
      <c r="W24">
        <f t="shared" si="5"/>
        <v>7.2721238938053094</v>
      </c>
      <c r="X24">
        <f t="shared" si="6"/>
        <v>0.16154548220261636</v>
      </c>
    </row>
    <row r="25" spans="1:24">
      <c r="A25">
        <v>7915.56</v>
      </c>
      <c r="B25" s="35">
        <f t="shared" si="0"/>
        <v>0.83270086671358357</v>
      </c>
      <c r="C25">
        <v>75.03</v>
      </c>
      <c r="D25">
        <v>43.44</v>
      </c>
      <c r="E25">
        <v>0</v>
      </c>
      <c r="F25">
        <v>0</v>
      </c>
      <c r="G25">
        <v>0</v>
      </c>
      <c r="H25">
        <v>4.42</v>
      </c>
      <c r="I25">
        <v>3.77</v>
      </c>
      <c r="J25">
        <v>2.91</v>
      </c>
      <c r="K25">
        <v>35.47</v>
      </c>
      <c r="L25">
        <v>1.77</v>
      </c>
      <c r="M25">
        <v>0</v>
      </c>
      <c r="N25">
        <v>0</v>
      </c>
      <c r="O25">
        <v>5.54</v>
      </c>
      <c r="P25">
        <v>1.61</v>
      </c>
      <c r="S25">
        <f t="shared" si="1"/>
        <v>1.7272099447513813</v>
      </c>
      <c r="T25">
        <f t="shared" si="2"/>
        <v>1.1724137931034482</v>
      </c>
      <c r="U25">
        <f t="shared" si="3"/>
        <v>1.5189003436426116</v>
      </c>
      <c r="V25">
        <f t="shared" si="4"/>
        <v>0.81652854511970541</v>
      </c>
      <c r="W25">
        <f t="shared" si="5"/>
        <v>8.0248868778280542</v>
      </c>
      <c r="X25">
        <f t="shared" si="6"/>
        <v>0.15618832816464617</v>
      </c>
    </row>
    <row r="26" spans="1:24">
      <c r="A26">
        <v>7954.68</v>
      </c>
      <c r="B26" s="35">
        <f t="shared" si="0"/>
        <v>0.87851955961603068</v>
      </c>
      <c r="C26">
        <v>64.95</v>
      </c>
      <c r="D26">
        <v>33.18</v>
      </c>
      <c r="E26">
        <v>0</v>
      </c>
      <c r="F26">
        <v>0</v>
      </c>
      <c r="G26">
        <v>0</v>
      </c>
      <c r="H26">
        <v>6.56</v>
      </c>
      <c r="I26">
        <v>4.05</v>
      </c>
      <c r="J26">
        <v>4.49</v>
      </c>
      <c r="K26">
        <v>35.35</v>
      </c>
      <c r="L26">
        <v>2.06</v>
      </c>
      <c r="M26">
        <v>0</v>
      </c>
      <c r="N26">
        <v>0</v>
      </c>
      <c r="O26">
        <v>5.96</v>
      </c>
      <c r="P26">
        <v>1.02</v>
      </c>
      <c r="S26">
        <f t="shared" si="1"/>
        <v>1.9575045207956601</v>
      </c>
      <c r="T26">
        <f t="shared" si="2"/>
        <v>1.6197530864197531</v>
      </c>
      <c r="U26">
        <f t="shared" si="3"/>
        <v>1.4610244988864141</v>
      </c>
      <c r="V26">
        <f t="shared" si="4"/>
        <v>1.0654008438818565</v>
      </c>
      <c r="W26">
        <f t="shared" si="5"/>
        <v>5.3887195121951228</v>
      </c>
      <c r="X26">
        <f t="shared" si="6"/>
        <v>0.16859971711456859</v>
      </c>
    </row>
    <row r="27" spans="1:24">
      <c r="A27">
        <v>7971.43</v>
      </c>
      <c r="B27" s="35">
        <f t="shared" si="0"/>
        <v>0.89813773717517975</v>
      </c>
      <c r="C27">
        <v>61.06</v>
      </c>
      <c r="D27">
        <v>27.61</v>
      </c>
      <c r="E27">
        <v>0</v>
      </c>
      <c r="F27">
        <v>0</v>
      </c>
      <c r="G27">
        <v>0</v>
      </c>
      <c r="H27">
        <v>7.18</v>
      </c>
      <c r="I27">
        <v>3.78</v>
      </c>
      <c r="J27">
        <v>5.2</v>
      </c>
      <c r="K27">
        <v>28.19</v>
      </c>
      <c r="L27">
        <v>2.14</v>
      </c>
      <c r="M27">
        <v>0</v>
      </c>
      <c r="N27">
        <v>0</v>
      </c>
      <c r="O27">
        <v>5.54</v>
      </c>
      <c r="P27">
        <v>1.5</v>
      </c>
      <c r="S27">
        <f t="shared" si="1"/>
        <v>2.2115175660992397</v>
      </c>
      <c r="T27">
        <f t="shared" si="2"/>
        <v>1.8994708994708995</v>
      </c>
      <c r="U27">
        <f t="shared" si="3"/>
        <v>1.3807692307692307</v>
      </c>
      <c r="V27">
        <f t="shared" si="4"/>
        <v>1.0210068815646505</v>
      </c>
      <c r="W27">
        <f t="shared" si="5"/>
        <v>3.9261838440111423</v>
      </c>
      <c r="X27">
        <f t="shared" si="6"/>
        <v>0.1965235899255055</v>
      </c>
    </row>
    <row r="28" spans="1:24">
      <c r="A28">
        <v>7998.4</v>
      </c>
      <c r="B28" s="35">
        <f t="shared" si="0"/>
        <v>0.92972593113130486</v>
      </c>
      <c r="C28">
        <v>69.8</v>
      </c>
      <c r="D28">
        <v>32.67</v>
      </c>
      <c r="E28">
        <v>0</v>
      </c>
      <c r="F28">
        <v>0</v>
      </c>
      <c r="G28">
        <v>0</v>
      </c>
      <c r="H28">
        <v>9.73</v>
      </c>
      <c r="I28">
        <v>3.05</v>
      </c>
      <c r="J28">
        <v>7.03</v>
      </c>
      <c r="K28">
        <v>33.729999999999997</v>
      </c>
      <c r="L28">
        <v>3.21</v>
      </c>
      <c r="M28">
        <v>0</v>
      </c>
      <c r="N28">
        <v>0</v>
      </c>
      <c r="O28">
        <v>5.96</v>
      </c>
      <c r="P28">
        <v>0.73</v>
      </c>
      <c r="S28">
        <f t="shared" si="1"/>
        <v>2.1365166819712273</v>
      </c>
      <c r="T28">
        <f t="shared" si="2"/>
        <v>3.1901639344262298</v>
      </c>
      <c r="U28">
        <f t="shared" si="3"/>
        <v>1.3840682788051208</v>
      </c>
      <c r="V28">
        <f t="shared" si="4"/>
        <v>1.0324456688093051</v>
      </c>
      <c r="W28">
        <f t="shared" si="5"/>
        <v>3.4665981500513872</v>
      </c>
      <c r="X28">
        <f t="shared" si="6"/>
        <v>0.1766973021049511</v>
      </c>
    </row>
    <row r="29" spans="1:24">
      <c r="A29">
        <v>8014.36</v>
      </c>
      <c r="B29" s="35">
        <f t="shared" si="0"/>
        <v>0.94841883345030453</v>
      </c>
      <c r="C29">
        <v>89.6</v>
      </c>
      <c r="D29">
        <v>38.86</v>
      </c>
      <c r="E29">
        <v>0</v>
      </c>
      <c r="F29">
        <v>0</v>
      </c>
      <c r="G29">
        <v>0</v>
      </c>
      <c r="H29">
        <v>14.01</v>
      </c>
      <c r="I29">
        <v>2.92</v>
      </c>
      <c r="J29">
        <v>7.69</v>
      </c>
      <c r="K29">
        <v>41.17</v>
      </c>
      <c r="L29">
        <v>4.16</v>
      </c>
      <c r="M29">
        <v>0</v>
      </c>
      <c r="N29">
        <v>0</v>
      </c>
      <c r="O29">
        <v>7.29</v>
      </c>
      <c r="P29">
        <v>0.17</v>
      </c>
      <c r="S29">
        <f t="shared" si="1"/>
        <v>2.3057128152341737</v>
      </c>
      <c r="T29">
        <f t="shared" si="2"/>
        <v>4.7979452054794525</v>
      </c>
      <c r="U29">
        <f t="shared" si="3"/>
        <v>1.8218465539661897</v>
      </c>
      <c r="V29">
        <f t="shared" si="4"/>
        <v>1.0594441585177561</v>
      </c>
      <c r="W29">
        <f t="shared" si="5"/>
        <v>2.9386152748037118</v>
      </c>
      <c r="X29">
        <f t="shared" si="6"/>
        <v>0.17707068253582706</v>
      </c>
    </row>
    <row r="30" spans="1:24">
      <c r="A30">
        <v>8032.36</v>
      </c>
      <c r="B30" s="35">
        <f t="shared" si="0"/>
        <v>0.96950105411088217</v>
      </c>
      <c r="C30">
        <v>87.46</v>
      </c>
      <c r="D30">
        <v>30.97</v>
      </c>
      <c r="E30">
        <v>0</v>
      </c>
      <c r="F30">
        <v>0</v>
      </c>
      <c r="G30">
        <v>0</v>
      </c>
      <c r="H30">
        <v>12.9</v>
      </c>
      <c r="I30">
        <v>2.54</v>
      </c>
      <c r="J30">
        <v>6.56</v>
      </c>
      <c r="K30">
        <v>31.37</v>
      </c>
      <c r="L30">
        <v>3.79</v>
      </c>
      <c r="M30">
        <v>0</v>
      </c>
      <c r="N30">
        <v>0</v>
      </c>
      <c r="O30">
        <v>6.57</v>
      </c>
      <c r="P30">
        <v>-0.31</v>
      </c>
      <c r="S30">
        <f t="shared" si="1"/>
        <v>2.8240232483048109</v>
      </c>
      <c r="T30">
        <f t="shared" si="2"/>
        <v>5.0787401574803148</v>
      </c>
      <c r="U30">
        <f t="shared" si="3"/>
        <v>1.9664634146341464</v>
      </c>
      <c r="V30">
        <f t="shared" si="4"/>
        <v>1.0129157248950598</v>
      </c>
      <c r="W30">
        <f t="shared" si="5"/>
        <v>2.4317829457364342</v>
      </c>
      <c r="X30">
        <f t="shared" si="6"/>
        <v>0.2094357666560408</v>
      </c>
    </row>
    <row r="31" spans="1:24">
      <c r="A31">
        <v>8041.27</v>
      </c>
      <c r="B31" s="35">
        <f t="shared" si="0"/>
        <v>0.9799367533380412</v>
      </c>
      <c r="C31">
        <v>87.18</v>
      </c>
      <c r="D31">
        <v>31.86</v>
      </c>
      <c r="E31">
        <v>0</v>
      </c>
      <c r="F31">
        <v>0</v>
      </c>
      <c r="G31">
        <v>0</v>
      </c>
      <c r="H31">
        <v>13.08</v>
      </c>
      <c r="I31">
        <v>2.06</v>
      </c>
      <c r="J31">
        <v>6.56</v>
      </c>
      <c r="K31">
        <v>32.299999999999997</v>
      </c>
      <c r="L31">
        <v>4.08</v>
      </c>
      <c r="M31">
        <v>0</v>
      </c>
      <c r="N31">
        <v>0</v>
      </c>
      <c r="O31">
        <v>6.5</v>
      </c>
      <c r="P31">
        <v>-0.48</v>
      </c>
      <c r="S31">
        <f t="shared" si="1"/>
        <v>2.7363465160075333</v>
      </c>
      <c r="T31">
        <f t="shared" si="2"/>
        <v>6.349514563106796</v>
      </c>
      <c r="U31">
        <f t="shared" si="3"/>
        <v>1.9939024390243905</v>
      </c>
      <c r="V31">
        <f t="shared" si="4"/>
        <v>1.0138104205900815</v>
      </c>
      <c r="W31">
        <f t="shared" si="5"/>
        <v>2.4694189602446479</v>
      </c>
      <c r="X31">
        <f t="shared" si="6"/>
        <v>0.20123839009287928</v>
      </c>
    </row>
    <row r="32" spans="1:24">
      <c r="A32">
        <v>8059.3</v>
      </c>
      <c r="B32" s="35">
        <f t="shared" si="0"/>
        <v>1.0541110328112779E-3</v>
      </c>
      <c r="C32">
        <v>87.86</v>
      </c>
      <c r="D32">
        <v>32.4</v>
      </c>
      <c r="E32">
        <v>0</v>
      </c>
      <c r="F32">
        <v>0</v>
      </c>
      <c r="G32">
        <v>0</v>
      </c>
      <c r="H32">
        <v>12.34</v>
      </c>
      <c r="I32">
        <v>2.06</v>
      </c>
      <c r="J32">
        <v>6.37</v>
      </c>
      <c r="K32">
        <v>30.97</v>
      </c>
      <c r="L32">
        <v>3.83</v>
      </c>
      <c r="M32">
        <v>0</v>
      </c>
      <c r="N32">
        <v>0</v>
      </c>
      <c r="O32">
        <v>6.24</v>
      </c>
      <c r="P32">
        <v>0.35</v>
      </c>
      <c r="S32">
        <f t="shared" si="1"/>
        <v>2.7117283950617286</v>
      </c>
      <c r="T32">
        <f t="shared" si="2"/>
        <v>5.9902912621359219</v>
      </c>
      <c r="U32">
        <f t="shared" si="3"/>
        <v>1.9372056514913658</v>
      </c>
      <c r="V32">
        <f t="shared" si="4"/>
        <v>0.95586419753086416</v>
      </c>
      <c r="W32">
        <f t="shared" si="5"/>
        <v>2.5097244732576987</v>
      </c>
      <c r="X32">
        <f t="shared" si="6"/>
        <v>0.20148530836293188</v>
      </c>
    </row>
    <row r="33" spans="1:24">
      <c r="A33">
        <v>8081.29</v>
      </c>
      <c r="B33" s="35">
        <f t="shared" si="0"/>
        <v>2.6809557273409723E-2</v>
      </c>
      <c r="C33">
        <v>107.76</v>
      </c>
      <c r="D33">
        <v>51.11</v>
      </c>
      <c r="E33">
        <v>0</v>
      </c>
      <c r="F33">
        <v>0</v>
      </c>
      <c r="G33">
        <v>0</v>
      </c>
      <c r="H33">
        <v>18.84</v>
      </c>
      <c r="I33">
        <v>2.84</v>
      </c>
      <c r="J33">
        <v>9.91</v>
      </c>
      <c r="K33">
        <v>53.58</v>
      </c>
      <c r="L33">
        <v>6.16</v>
      </c>
      <c r="M33">
        <v>0</v>
      </c>
      <c r="N33">
        <v>0</v>
      </c>
      <c r="O33">
        <v>9.1999999999999993</v>
      </c>
      <c r="P33">
        <v>1.1100000000000001</v>
      </c>
      <c r="S33">
        <f t="shared" si="1"/>
        <v>2.108393660731755</v>
      </c>
      <c r="T33">
        <f t="shared" si="2"/>
        <v>6.6338028169014089</v>
      </c>
      <c r="U33">
        <f t="shared" si="3"/>
        <v>1.9011099899091826</v>
      </c>
      <c r="V33">
        <f t="shared" si="4"/>
        <v>1.0483271375464684</v>
      </c>
      <c r="W33">
        <f t="shared" si="5"/>
        <v>2.8439490445859872</v>
      </c>
      <c r="X33">
        <f t="shared" si="6"/>
        <v>0.17170586039567001</v>
      </c>
    </row>
    <row r="34" spans="1:24">
      <c r="A34">
        <v>8088.28</v>
      </c>
      <c r="B34" s="35">
        <f t="shared" si="0"/>
        <v>3.4996486296318352E-2</v>
      </c>
      <c r="C34">
        <v>96.78</v>
      </c>
      <c r="D34">
        <v>35.700000000000003</v>
      </c>
      <c r="E34">
        <v>0</v>
      </c>
      <c r="F34">
        <v>0</v>
      </c>
      <c r="G34">
        <v>0</v>
      </c>
      <c r="H34">
        <v>14.38</v>
      </c>
      <c r="I34">
        <v>2.81</v>
      </c>
      <c r="J34">
        <v>9.0399999999999991</v>
      </c>
      <c r="K34">
        <v>39.659999999999997</v>
      </c>
      <c r="L34">
        <v>5.44</v>
      </c>
      <c r="M34">
        <v>0</v>
      </c>
      <c r="N34">
        <v>0</v>
      </c>
      <c r="O34">
        <v>8.48</v>
      </c>
      <c r="P34">
        <v>1.06</v>
      </c>
      <c r="S34">
        <f t="shared" si="1"/>
        <v>2.7109243697478989</v>
      </c>
      <c r="T34">
        <f t="shared" si="2"/>
        <v>5.117437722419929</v>
      </c>
      <c r="U34">
        <f t="shared" si="3"/>
        <v>1.5907079646017701</v>
      </c>
      <c r="V34">
        <f t="shared" si="4"/>
        <v>1.110924369747899</v>
      </c>
      <c r="W34">
        <f t="shared" si="5"/>
        <v>2.7579972183588315</v>
      </c>
      <c r="X34">
        <f t="shared" si="6"/>
        <v>0.21381744831064048</v>
      </c>
    </row>
    <row r="35" spans="1:24">
      <c r="A35">
        <v>8089.34</v>
      </c>
      <c r="B35" s="35">
        <f t="shared" si="0"/>
        <v>3.6237994846395338E-2</v>
      </c>
      <c r="C35">
        <v>108.7</v>
      </c>
      <c r="D35">
        <v>45.75</v>
      </c>
      <c r="E35">
        <v>0</v>
      </c>
      <c r="F35">
        <v>0</v>
      </c>
      <c r="G35">
        <v>0</v>
      </c>
      <c r="H35">
        <v>18.59</v>
      </c>
      <c r="I35">
        <v>2.98</v>
      </c>
      <c r="J35">
        <v>10.1</v>
      </c>
      <c r="K35">
        <v>49.27</v>
      </c>
      <c r="L35">
        <v>5.84</v>
      </c>
      <c r="M35">
        <v>0</v>
      </c>
      <c r="N35">
        <v>0</v>
      </c>
      <c r="O35">
        <v>9.42</v>
      </c>
      <c r="P35">
        <v>1.05</v>
      </c>
      <c r="S35">
        <f t="shared" si="1"/>
        <v>2.3759562841530055</v>
      </c>
      <c r="T35">
        <f t="shared" si="2"/>
        <v>6.2382550335570466</v>
      </c>
      <c r="U35">
        <f t="shared" si="3"/>
        <v>1.8405940594059407</v>
      </c>
      <c r="V35">
        <f t="shared" si="4"/>
        <v>1.0769398907103827</v>
      </c>
      <c r="W35">
        <f t="shared" si="5"/>
        <v>2.6503496503496504</v>
      </c>
      <c r="X35">
        <f t="shared" si="6"/>
        <v>0.19119139435762125</v>
      </c>
    </row>
    <row r="36" spans="1:24">
      <c r="A36">
        <v>8093.3</v>
      </c>
      <c r="B36" s="35">
        <f t="shared" si="0"/>
        <v>4.0876083391676588E-2</v>
      </c>
      <c r="C36">
        <v>100.96</v>
      </c>
      <c r="D36">
        <v>45.7</v>
      </c>
      <c r="E36">
        <v>0</v>
      </c>
      <c r="F36">
        <v>0</v>
      </c>
      <c r="G36">
        <v>0</v>
      </c>
      <c r="H36">
        <v>15.18</v>
      </c>
      <c r="I36">
        <v>2.87</v>
      </c>
      <c r="J36">
        <v>9.4499999999999993</v>
      </c>
      <c r="K36">
        <v>48</v>
      </c>
      <c r="L36">
        <v>5.48</v>
      </c>
      <c r="M36">
        <v>0</v>
      </c>
      <c r="N36">
        <v>0</v>
      </c>
      <c r="O36">
        <v>8.9499999999999993</v>
      </c>
      <c r="P36">
        <v>0.82</v>
      </c>
      <c r="S36">
        <f t="shared" si="1"/>
        <v>2.2091903719912471</v>
      </c>
      <c r="T36">
        <f t="shared" si="2"/>
        <v>5.2891986062717766</v>
      </c>
      <c r="U36">
        <f t="shared" si="3"/>
        <v>1.6063492063492064</v>
      </c>
      <c r="V36">
        <f t="shared" si="4"/>
        <v>1.0503282275711159</v>
      </c>
      <c r="W36">
        <f t="shared" si="5"/>
        <v>3.1620553359683794</v>
      </c>
      <c r="X36">
        <f t="shared" si="6"/>
        <v>0.18645833333333331</v>
      </c>
    </row>
    <row r="37" spans="1:24">
      <c r="A37">
        <v>8099.26</v>
      </c>
      <c r="B37" s="35">
        <f>($A37+2450000-JD0)/P-INT(($A37+2450000-JD0)/P)</f>
        <v>4.7856640899247793E-2</v>
      </c>
      <c r="C37">
        <v>104.78</v>
      </c>
      <c r="D37">
        <v>50.87</v>
      </c>
      <c r="E37">
        <v>0</v>
      </c>
      <c r="F37">
        <v>0</v>
      </c>
      <c r="G37">
        <v>0</v>
      </c>
      <c r="H37">
        <v>16.82</v>
      </c>
      <c r="I37">
        <v>3.16</v>
      </c>
      <c r="J37">
        <v>9.7100000000000009</v>
      </c>
      <c r="K37">
        <v>45.64</v>
      </c>
      <c r="L37">
        <v>5.36</v>
      </c>
      <c r="M37">
        <v>0</v>
      </c>
      <c r="N37">
        <v>0</v>
      </c>
      <c r="O37">
        <v>9.02</v>
      </c>
      <c r="P37">
        <v>0.52</v>
      </c>
      <c r="S37">
        <f t="shared" si="1"/>
        <v>2.0597601729899746</v>
      </c>
      <c r="T37">
        <f t="shared" si="2"/>
        <v>5.3227848101265822</v>
      </c>
      <c r="U37">
        <f t="shared" si="3"/>
        <v>1.7322348094747682</v>
      </c>
      <c r="V37">
        <f t="shared" si="4"/>
        <v>0.89718891291527425</v>
      </c>
      <c r="W37">
        <f t="shared" si="5"/>
        <v>2.713436385255648</v>
      </c>
      <c r="X37">
        <f t="shared" si="6"/>
        <v>0.1976336546888694</v>
      </c>
    </row>
    <row r="39" spans="1:24">
      <c r="C39">
        <v>1</v>
      </c>
      <c r="D39">
        <v>2</v>
      </c>
      <c r="E39">
        <v>3</v>
      </c>
      <c r="F39">
        <v>4</v>
      </c>
      <c r="G39">
        <v>5</v>
      </c>
      <c r="H39">
        <v>6</v>
      </c>
      <c r="I39">
        <v>7</v>
      </c>
      <c r="J39">
        <v>8</v>
      </c>
      <c r="K39">
        <v>9</v>
      </c>
      <c r="L39">
        <v>10</v>
      </c>
      <c r="M39">
        <v>11</v>
      </c>
      <c r="N39">
        <v>12</v>
      </c>
      <c r="O39">
        <v>13</v>
      </c>
      <c r="P39" t="s">
        <v>1755</v>
      </c>
    </row>
  </sheetData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A8B2D-3C40-4FD5-8127-A12406240994}">
  <sheetPr codeName="Feuil13"/>
  <dimension ref="A1:AD39"/>
  <sheetViews>
    <sheetView topLeftCell="N1" workbookViewId="0">
      <selection activeCell="U1" sqref="U1:U35"/>
    </sheetView>
  </sheetViews>
  <sheetFormatPr baseColWidth="10" defaultRowHeight="15"/>
  <cols>
    <col min="18" max="18" width="20.5703125" style="79" bestFit="1" customWidth="1"/>
    <col min="19" max="19" width="11.42578125" style="48"/>
    <col min="29" max="29" width="14" bestFit="1" customWidth="1"/>
  </cols>
  <sheetData>
    <row r="1" spans="1:30">
      <c r="A1">
        <v>1</v>
      </c>
      <c r="B1">
        <v>7268.3711999999359</v>
      </c>
      <c r="C1" s="35">
        <f t="shared" ref="C1:C35" si="0">(B1+2450000-JD0)/P-INT((B1+2450000-JD0)/P)</f>
        <v>7.4691028343799815E-2</v>
      </c>
      <c r="D1" s="79">
        <v>2.7564219271550502E-11</v>
      </c>
      <c r="E1" s="79">
        <v>3.7894147132306598E-12</v>
      </c>
      <c r="F1">
        <v>0</v>
      </c>
      <c r="G1">
        <v>0</v>
      </c>
      <c r="H1">
        <v>0</v>
      </c>
      <c r="I1" s="79">
        <v>1.8457482460061701E-12</v>
      </c>
      <c r="J1" s="79">
        <v>6.9495046919547296E-13</v>
      </c>
      <c r="K1" s="79">
        <v>1.8147036840794101E-12</v>
      </c>
      <c r="L1" s="79">
        <v>4.0817947447055401E-12</v>
      </c>
      <c r="M1" s="79">
        <v>5.9630180907982701E-13</v>
      </c>
      <c r="N1" s="79">
        <v>2.9866352237468502E-13</v>
      </c>
      <c r="O1" s="79">
        <v>2.42150908457547E-13</v>
      </c>
      <c r="P1" s="79">
        <v>1.44806724413382E-12</v>
      </c>
      <c r="Q1" s="79">
        <v>5.3118141418626702E-14</v>
      </c>
      <c r="R1" s="79">
        <v>2.6270553491828898E-13</v>
      </c>
      <c r="S1" s="48">
        <f>+L1/I1</f>
        <v>2.2114580108840558</v>
      </c>
      <c r="T1">
        <f>+D1/E1</f>
        <v>7.2740043931614622</v>
      </c>
      <c r="U1" s="79">
        <f>+J1/I1</f>
        <v>0.37651422435275594</v>
      </c>
      <c r="V1">
        <f>+I1/K1</f>
        <v>1.0171072347508396</v>
      </c>
      <c r="W1">
        <f>+L1/E1</f>
        <v>1.0771570423406132</v>
      </c>
      <c r="X1">
        <f>+L1/I1</f>
        <v>2.2114580108840558</v>
      </c>
      <c r="Y1">
        <f>+P1/L1</f>
        <v>0.35476238632824331</v>
      </c>
      <c r="Z1" s="48">
        <f>+L1/E1</f>
        <v>1.0771570423406132</v>
      </c>
      <c r="AA1">
        <f>(14.16*SQRT(Z1)+5.13)*10000</f>
        <v>198261.22586203821</v>
      </c>
      <c r="AB1" s="79">
        <f>+O1/L1</f>
        <v>5.9324616646057177E-2</v>
      </c>
      <c r="AC1" s="48">
        <f>LOG(K1/I1)</f>
        <v>-7.3667434885569079E-3</v>
      </c>
      <c r="AD1" s="48">
        <f>LOG(J1/I1)</f>
        <v>-0.42421861191688509</v>
      </c>
    </row>
    <row r="2" spans="1:30">
      <c r="A2">
        <v>2</v>
      </c>
      <c r="B2">
        <v>7283.3333000000566</v>
      </c>
      <c r="C2" s="35">
        <f t="shared" si="0"/>
        <v>9.2215155774251656E-2</v>
      </c>
      <c r="D2" s="79">
        <v>3.0080277658708601E-11</v>
      </c>
      <c r="E2" s="79">
        <v>4.0093205828582397E-12</v>
      </c>
      <c r="F2">
        <v>0</v>
      </c>
      <c r="G2">
        <v>0</v>
      </c>
      <c r="H2">
        <v>0</v>
      </c>
      <c r="I2" s="79">
        <v>1.8823385263965E-12</v>
      </c>
      <c r="J2" s="79">
        <v>8.33979098839276E-13</v>
      </c>
      <c r="K2" s="79">
        <v>1.84853598692336E-12</v>
      </c>
      <c r="L2" s="79">
        <v>4.3961567984913497E-12</v>
      </c>
      <c r="M2" s="79">
        <v>5.9848947711774696E-13</v>
      </c>
      <c r="N2" s="79">
        <v>3.1141050191935101E-13</v>
      </c>
      <c r="O2" s="79">
        <v>3.0278519788949998E-13</v>
      </c>
      <c r="P2" s="79">
        <v>1.4968056608823999E-12</v>
      </c>
      <c r="Q2" s="79">
        <v>2.4419527542137199E-14</v>
      </c>
      <c r="R2" s="79">
        <v>3.1642495270839199E-13</v>
      </c>
      <c r="S2" s="48">
        <f t="shared" ref="S2:S35" si="1">+L2/I2</f>
        <v>2.3354761839291673</v>
      </c>
      <c r="T2">
        <f t="shared" ref="T2:T35" si="2">+D2/E2</f>
        <v>7.5025872930481423</v>
      </c>
      <c r="U2" s="79">
        <f t="shared" ref="U2:U35" si="3">+J2/I2</f>
        <v>0.44305478910630597</v>
      </c>
      <c r="V2">
        <f t="shared" ref="V2:V35" si="4">+I2/K2</f>
        <v>1.0182861138285979</v>
      </c>
      <c r="W2">
        <f t="shared" ref="W2:W35" si="5">+L2/E2</f>
        <v>1.0964842315895165</v>
      </c>
      <c r="X2">
        <f t="shared" ref="X2:X35" si="6">+L2/I2</f>
        <v>2.3354761839291673</v>
      </c>
      <c r="Y2">
        <f t="shared" ref="Y2:Y35" si="7">+P2/L2</f>
        <v>0.34048049910232181</v>
      </c>
      <c r="Z2" s="48">
        <f t="shared" ref="Z2:Z35" si="8">+L2/E2</f>
        <v>1.0964842315895165</v>
      </c>
      <c r="AA2">
        <f t="shared" ref="AA2:AA35" si="9">(14.16*SQRT(Z2)+5.13)*10000</f>
        <v>199573.81048094601</v>
      </c>
      <c r="AB2" s="79">
        <f t="shared" ref="AB2:AB35" si="10">+O2/L2</f>
        <v>6.8874976887404987E-2</v>
      </c>
      <c r="AC2" s="48">
        <f t="shared" ref="AC2:AC35" si="11">LOG(K2/I2)</f>
        <v>-7.8698214178512371E-3</v>
      </c>
      <c r="AD2" s="48">
        <f t="shared" ref="AD2:AD35" si="12">LOG(J2/I2)</f>
        <v>-0.35354256466805822</v>
      </c>
    </row>
    <row r="3" spans="1:30">
      <c r="A3">
        <v>3</v>
      </c>
      <c r="B3">
        <v>7293.3262000000104</v>
      </c>
      <c r="C3" s="35">
        <f t="shared" si="0"/>
        <v>0.10391918482081408</v>
      </c>
      <c r="D3" s="79">
        <v>2.9271910890731403E-11</v>
      </c>
      <c r="E3" s="79">
        <v>3.9619989884167699E-12</v>
      </c>
      <c r="F3">
        <v>0</v>
      </c>
      <c r="G3">
        <v>0</v>
      </c>
      <c r="H3">
        <v>0</v>
      </c>
      <c r="I3" s="79">
        <v>1.70050669218831E-12</v>
      </c>
      <c r="J3" s="79">
        <v>8.7323706877790497E-13</v>
      </c>
      <c r="K3" s="79">
        <v>1.83250006062929E-12</v>
      </c>
      <c r="L3" s="79">
        <v>4.3921744628265497E-12</v>
      </c>
      <c r="M3" s="79">
        <v>5.6673932370712799E-13</v>
      </c>
      <c r="N3" s="79">
        <v>2.92035542049545E-13</v>
      </c>
      <c r="O3" s="79">
        <v>2.8690695235663998E-13</v>
      </c>
      <c r="P3" s="79">
        <v>1.4998213812140699E-12</v>
      </c>
      <c r="Q3" s="79">
        <v>3.06751295793757E-14</v>
      </c>
      <c r="R3" s="79">
        <v>3.0649889058403398E-13</v>
      </c>
      <c r="S3" s="48">
        <f t="shared" si="1"/>
        <v>2.5828622039554849</v>
      </c>
      <c r="T3">
        <f t="shared" si="2"/>
        <v>7.3881671793229238</v>
      </c>
      <c r="U3" s="79">
        <f t="shared" si="3"/>
        <v>0.5135158084289414</v>
      </c>
      <c r="V3">
        <f t="shared" si="4"/>
        <v>0.92797087908654541</v>
      </c>
      <c r="W3">
        <f t="shared" si="5"/>
        <v>1.1085753619996959</v>
      </c>
      <c r="X3">
        <f t="shared" si="6"/>
        <v>2.5828622039554849</v>
      </c>
      <c r="Y3">
        <f t="shared" si="7"/>
        <v>0.34147582112411617</v>
      </c>
      <c r="Z3" s="48">
        <f t="shared" si="8"/>
        <v>1.1085753619996959</v>
      </c>
      <c r="AA3">
        <f t="shared" si="9"/>
        <v>200389.09017864661</v>
      </c>
      <c r="AB3" s="79">
        <f t="shared" si="10"/>
        <v>6.5322303288472577E-2</v>
      </c>
      <c r="AC3" s="48">
        <f t="shared" si="11"/>
        <v>3.2465652283788317E-2</v>
      </c>
      <c r="AD3" s="48">
        <f t="shared" si="12"/>
        <v>-0.28944618223655821</v>
      </c>
    </row>
    <row r="4" spans="1:30">
      <c r="A4">
        <v>4</v>
      </c>
      <c r="B4">
        <v>7322.3423000001349</v>
      </c>
      <c r="C4" s="35">
        <f t="shared" si="0"/>
        <v>0.1379038416492584</v>
      </c>
      <c r="D4" s="79">
        <v>2.9324197394995798E-11</v>
      </c>
      <c r="E4" s="79">
        <v>3.8139574618240099E-12</v>
      </c>
      <c r="F4">
        <v>0</v>
      </c>
      <c r="G4">
        <v>0</v>
      </c>
      <c r="H4">
        <v>0</v>
      </c>
      <c r="I4" s="79">
        <v>1.0464271947383601E-12</v>
      </c>
      <c r="J4" s="79">
        <v>9.474619729526761E-13</v>
      </c>
      <c r="K4" s="79">
        <v>1.47571253322349E-12</v>
      </c>
      <c r="L4" s="79">
        <v>4.5116273131590799E-12</v>
      </c>
      <c r="M4" s="79">
        <v>5.3254075438812095E-13</v>
      </c>
      <c r="N4" s="79">
        <v>2.6561065116506798E-13</v>
      </c>
      <c r="O4" s="79">
        <v>3.3113410553114599E-13</v>
      </c>
      <c r="P4" s="79">
        <v>1.4056506153876501E-12</v>
      </c>
      <c r="Q4" s="79">
        <v>3.2099917873603E-14</v>
      </c>
      <c r="R4" s="79">
        <v>3.49612092375186E-13</v>
      </c>
      <c r="S4" s="48">
        <f t="shared" si="1"/>
        <v>4.3114583946636911</v>
      </c>
      <c r="T4">
        <f t="shared" si="2"/>
        <v>7.6886535019117961</v>
      </c>
      <c r="U4" s="79">
        <f t="shared" si="3"/>
        <v>0.9054256021983178</v>
      </c>
      <c r="V4">
        <f t="shared" si="4"/>
        <v>0.70909961878048466</v>
      </c>
      <c r="W4">
        <f t="shared" si="5"/>
        <v>1.1829254411771579</v>
      </c>
      <c r="X4">
        <f t="shared" si="6"/>
        <v>4.3114583946636911</v>
      </c>
      <c r="Y4">
        <f t="shared" si="7"/>
        <v>0.31156177534606722</v>
      </c>
      <c r="Z4" s="48">
        <f t="shared" si="8"/>
        <v>1.1829254411771579</v>
      </c>
      <c r="AA4">
        <f t="shared" si="9"/>
        <v>205307.52427673482</v>
      </c>
      <c r="AB4" s="79">
        <f t="shared" si="10"/>
        <v>7.3395713463593484E-2</v>
      </c>
      <c r="AC4" s="48">
        <f t="shared" si="11"/>
        <v>0.14929274810674378</v>
      </c>
      <c r="AD4" s="48">
        <f t="shared" si="12"/>
        <v>-4.314722937218772E-2</v>
      </c>
    </row>
    <row r="5" spans="1:30">
      <c r="A5">
        <v>5</v>
      </c>
      <c r="B5">
        <v>7324.3210999998264</v>
      </c>
      <c r="C5" s="35">
        <f t="shared" si="0"/>
        <v>0.14022148044018223</v>
      </c>
      <c r="D5" s="79">
        <v>2.9664199401104297E-11</v>
      </c>
      <c r="E5" s="79">
        <v>4.2387288478009696E-12</v>
      </c>
      <c r="F5">
        <v>0</v>
      </c>
      <c r="G5">
        <v>0</v>
      </c>
      <c r="H5">
        <v>0</v>
      </c>
      <c r="I5" s="79">
        <v>1.14379038242182E-12</v>
      </c>
      <c r="J5" s="79">
        <v>9.65786489337852E-13</v>
      </c>
      <c r="K5" s="79">
        <v>1.44456291189802E-12</v>
      </c>
      <c r="L5" s="79">
        <v>5.24647247433228E-12</v>
      </c>
      <c r="M5" s="79">
        <v>5.7710680222802696E-13</v>
      </c>
      <c r="N5" s="79">
        <v>2.8779849501682199E-13</v>
      </c>
      <c r="O5" s="79">
        <v>3.5497002917624202E-13</v>
      </c>
      <c r="P5" s="79">
        <v>1.5175587571606999E-12</v>
      </c>
      <c r="Q5" s="79">
        <v>3.3250834177801699E-14</v>
      </c>
      <c r="R5" s="79">
        <v>3.68824211949579E-13</v>
      </c>
      <c r="S5" s="48">
        <f t="shared" si="1"/>
        <v>4.5869178085092752</v>
      </c>
      <c r="T5">
        <f t="shared" si="2"/>
        <v>6.9983715557776076</v>
      </c>
      <c r="U5" s="79">
        <f t="shared" si="3"/>
        <v>0.84437367561434717</v>
      </c>
      <c r="V5">
        <f t="shared" si="4"/>
        <v>0.79178994075030407</v>
      </c>
      <c r="W5">
        <f t="shared" si="5"/>
        <v>1.2377466600757259</v>
      </c>
      <c r="X5">
        <f t="shared" si="6"/>
        <v>4.5869178085092752</v>
      </c>
      <c r="Y5">
        <f t="shared" si="7"/>
        <v>0.28925316287947173</v>
      </c>
      <c r="Z5" s="48">
        <f t="shared" si="8"/>
        <v>1.2377466600757259</v>
      </c>
      <c r="AA5">
        <f t="shared" si="9"/>
        <v>208835.75363277999</v>
      </c>
      <c r="AB5" s="79">
        <f t="shared" si="10"/>
        <v>6.7658799491065499E-2</v>
      </c>
      <c r="AC5" s="48">
        <f t="shared" si="11"/>
        <v>0.10139002001799667</v>
      </c>
      <c r="AD5" s="48">
        <f t="shared" si="12"/>
        <v>-7.3465314816818852E-2</v>
      </c>
    </row>
    <row r="6" spans="1:30">
      <c r="A6">
        <v>6</v>
      </c>
      <c r="B6">
        <v>7353.3050000001676</v>
      </c>
      <c r="C6" s="35">
        <f t="shared" si="0"/>
        <v>0.17416842351858719</v>
      </c>
      <c r="D6" s="79">
        <v>2.9395026002443002E-11</v>
      </c>
      <c r="E6" s="79">
        <v>4.3418527503563796E-12</v>
      </c>
      <c r="F6">
        <v>0</v>
      </c>
      <c r="G6">
        <v>0</v>
      </c>
      <c r="H6">
        <v>0</v>
      </c>
      <c r="I6" s="79">
        <v>6.0456452531397905E-13</v>
      </c>
      <c r="J6" s="79">
        <v>8.6160346869619405E-13</v>
      </c>
      <c r="K6" s="79">
        <v>1.0133591132837299E-12</v>
      </c>
      <c r="L6" s="79">
        <v>4.1935050752974598E-12</v>
      </c>
      <c r="M6" s="79">
        <v>4.2696177443599499E-13</v>
      </c>
      <c r="N6" s="79">
        <v>2.8218130744920899E-13</v>
      </c>
      <c r="O6" s="79">
        <v>2.55201280425475E-13</v>
      </c>
      <c r="P6" s="79">
        <v>1.3432190224573E-12</v>
      </c>
      <c r="Q6" s="79">
        <v>3.3859104412040798E-14</v>
      </c>
      <c r="R6" s="79">
        <v>2.8273036833461802E-13</v>
      </c>
      <c r="S6" s="48">
        <f t="shared" si="1"/>
        <v>6.9364061232662859</v>
      </c>
      <c r="T6">
        <f t="shared" si="2"/>
        <v>6.770157279062551</v>
      </c>
      <c r="U6" s="79">
        <f t="shared" si="3"/>
        <v>1.425163787519161</v>
      </c>
      <c r="V6">
        <f t="shared" si="4"/>
        <v>0.59659455112109627</v>
      </c>
      <c r="W6">
        <f t="shared" si="5"/>
        <v>0.96583309393743411</v>
      </c>
      <c r="X6">
        <f t="shared" si="6"/>
        <v>6.9364061232662859</v>
      </c>
      <c r="Y6">
        <f t="shared" si="7"/>
        <v>0.32030938280479387</v>
      </c>
      <c r="Z6" s="48">
        <f t="shared" si="8"/>
        <v>0.96583309393743411</v>
      </c>
      <c r="AA6">
        <f t="shared" si="9"/>
        <v>190459.95975846701</v>
      </c>
      <c r="AB6" s="79">
        <f t="shared" si="10"/>
        <v>6.0856318483738257E-2</v>
      </c>
      <c r="AC6" s="48">
        <f t="shared" si="11"/>
        <v>0.22432071749900978</v>
      </c>
      <c r="AD6" s="48">
        <f t="shared" si="12"/>
        <v>0.15386477868009527</v>
      </c>
    </row>
    <row r="7" spans="1:30">
      <c r="A7">
        <v>7</v>
      </c>
      <c r="B7">
        <v>7369.2683000001125</v>
      </c>
      <c r="C7" s="35">
        <f t="shared" si="0"/>
        <v>0.1928651909113519</v>
      </c>
      <c r="D7" s="79">
        <v>3.3614493717081299E-11</v>
      </c>
      <c r="E7" s="79">
        <v>5.5396976230500196E-12</v>
      </c>
      <c r="F7">
        <v>0</v>
      </c>
      <c r="G7">
        <v>0</v>
      </c>
      <c r="H7">
        <v>0</v>
      </c>
      <c r="I7" s="79">
        <v>5.7141162112275599E-13</v>
      </c>
      <c r="J7" s="79">
        <v>9.6097947681889091E-13</v>
      </c>
      <c r="K7" s="79">
        <v>8.2177121570519798E-13</v>
      </c>
      <c r="L7" s="79">
        <v>5.2657293533362602E-12</v>
      </c>
      <c r="M7" s="79">
        <v>4.3660742663735502E-13</v>
      </c>
      <c r="N7" s="79">
        <v>3.1436934146118299E-13</v>
      </c>
      <c r="O7" s="79">
        <v>2.6109919147173099E-13</v>
      </c>
      <c r="P7" s="79">
        <v>1.3828360349577001E-12</v>
      </c>
      <c r="Q7" s="79">
        <v>6.2498338857829999E-14</v>
      </c>
      <c r="R7" s="79">
        <v>2.9144432057246699E-13</v>
      </c>
      <c r="S7" s="48">
        <f t="shared" si="1"/>
        <v>9.215299722098278</v>
      </c>
      <c r="T7">
        <f t="shared" si="2"/>
        <v>6.0679293355679578</v>
      </c>
      <c r="U7" s="79">
        <f t="shared" si="3"/>
        <v>1.6817639706568801</v>
      </c>
      <c r="V7">
        <f t="shared" si="4"/>
        <v>0.69534148945872065</v>
      </c>
      <c r="W7">
        <f t="shared" si="5"/>
        <v>0.95054454442173697</v>
      </c>
      <c r="X7">
        <f t="shared" si="6"/>
        <v>9.215299722098278</v>
      </c>
      <c r="Y7">
        <f t="shared" si="7"/>
        <v>0.26261054113644544</v>
      </c>
      <c r="Z7" s="48">
        <f t="shared" si="8"/>
        <v>0.95054454442173697</v>
      </c>
      <c r="AA7">
        <f t="shared" si="9"/>
        <v>189354.15756361958</v>
      </c>
      <c r="AB7" s="79">
        <f t="shared" si="10"/>
        <v>4.9584620467875699E-2</v>
      </c>
      <c r="AC7" s="48">
        <f t="shared" si="11"/>
        <v>0.15780185646883133</v>
      </c>
      <c r="AD7" s="48">
        <f t="shared" si="12"/>
        <v>0.2257650441169865</v>
      </c>
    </row>
    <row r="8" spans="1:30">
      <c r="A8">
        <v>8</v>
      </c>
      <c r="B8">
        <v>7383.2412000000477</v>
      </c>
      <c r="C8" s="35">
        <f t="shared" si="0"/>
        <v>0.20923073319284313</v>
      </c>
      <c r="D8" s="79">
        <v>3.8931788081261202E-11</v>
      </c>
      <c r="E8" s="79">
        <v>6.1692854910802902E-12</v>
      </c>
      <c r="F8">
        <v>0</v>
      </c>
      <c r="G8">
        <v>0</v>
      </c>
      <c r="H8">
        <v>0</v>
      </c>
      <c r="I8" s="79">
        <v>6.1424406843749904E-13</v>
      </c>
      <c r="J8" s="79">
        <v>9.8953374958339306E-13</v>
      </c>
      <c r="K8" s="79">
        <v>9.983924720661529E-13</v>
      </c>
      <c r="L8" s="79">
        <v>4.7625384314951699E-12</v>
      </c>
      <c r="M8" s="79">
        <v>4.2375378272727E-13</v>
      </c>
      <c r="N8" s="79">
        <v>3.43443654937704E-13</v>
      </c>
      <c r="O8" s="79">
        <v>2.3876288189485598E-13</v>
      </c>
      <c r="P8" s="79">
        <v>1.49835053085182E-12</v>
      </c>
      <c r="Q8" s="79">
        <v>9.1415249915169205E-14</v>
      </c>
      <c r="R8" s="79">
        <v>2.8605746369173401E-13</v>
      </c>
      <c r="S8" s="48">
        <f t="shared" si="1"/>
        <v>7.7534951922450199</v>
      </c>
      <c r="T8">
        <f t="shared" si="2"/>
        <v>6.3105829901290464</v>
      </c>
      <c r="U8" s="79">
        <f t="shared" si="3"/>
        <v>1.6109781118449347</v>
      </c>
      <c r="V8">
        <f t="shared" si="4"/>
        <v>0.61523307278783201</v>
      </c>
      <c r="W8">
        <f t="shared" si="5"/>
        <v>0.77197569124997845</v>
      </c>
      <c r="X8">
        <f t="shared" si="6"/>
        <v>7.7534951922450199</v>
      </c>
      <c r="Y8">
        <f t="shared" si="7"/>
        <v>0.31461174590068808</v>
      </c>
      <c r="Z8" s="48">
        <f t="shared" si="8"/>
        <v>0.77197569124997845</v>
      </c>
      <c r="AA8">
        <f t="shared" si="9"/>
        <v>175712.80045055319</v>
      </c>
      <c r="AB8" s="79">
        <f t="shared" si="10"/>
        <v>5.0133533897782703E-2</v>
      </c>
      <c r="AC8" s="48">
        <f t="shared" si="11"/>
        <v>0.2109603264199082</v>
      </c>
      <c r="AD8" s="48">
        <f t="shared" si="12"/>
        <v>0.20708963975531899</v>
      </c>
    </row>
    <row r="9" spans="1:30">
      <c r="A9">
        <v>9</v>
      </c>
      <c r="B9">
        <v>7435.7289999998175</v>
      </c>
      <c r="C9" s="35">
        <f t="shared" si="0"/>
        <v>0.27070625439191787</v>
      </c>
      <c r="D9" s="79">
        <v>5.6607439731369401E-11</v>
      </c>
      <c r="E9" s="79">
        <v>1.15593476466197E-11</v>
      </c>
      <c r="F9">
        <v>0</v>
      </c>
      <c r="G9">
        <v>0</v>
      </c>
      <c r="H9">
        <v>0</v>
      </c>
      <c r="I9" s="79">
        <v>1.4111307552276701E-12</v>
      </c>
      <c r="J9" s="79">
        <v>1.2677512770162801E-12</v>
      </c>
      <c r="K9" s="79">
        <v>1.7785593477477599E-12</v>
      </c>
      <c r="L9" s="79">
        <v>4.8407672693673102E-12</v>
      </c>
      <c r="M9" s="79">
        <v>3.5591367628470302E-13</v>
      </c>
      <c r="N9" s="79">
        <v>3.5262355801394302E-13</v>
      </c>
      <c r="O9" s="79">
        <v>2.61653918949214E-13</v>
      </c>
      <c r="P9" s="79">
        <v>1.5785828535191801E-12</v>
      </c>
      <c r="Q9" s="79">
        <v>1.7000547219907E-13</v>
      </c>
      <c r="R9" s="79">
        <v>3.07893363004911E-13</v>
      </c>
      <c r="S9" s="48">
        <f t="shared" si="1"/>
        <v>3.4304172391071632</v>
      </c>
      <c r="T9">
        <f t="shared" si="2"/>
        <v>4.8971137006959999</v>
      </c>
      <c r="U9" s="79">
        <f t="shared" si="3"/>
        <v>0.89839391021687609</v>
      </c>
      <c r="V9">
        <f t="shared" si="4"/>
        <v>0.79341223952668483</v>
      </c>
      <c r="W9">
        <f t="shared" si="5"/>
        <v>0.41877512618827545</v>
      </c>
      <c r="X9">
        <f t="shared" si="6"/>
        <v>3.4304172391071632</v>
      </c>
      <c r="Y9">
        <f t="shared" si="7"/>
        <v>0.32610178628263231</v>
      </c>
      <c r="Z9" s="48">
        <f t="shared" si="8"/>
        <v>0.41877512618827545</v>
      </c>
      <c r="AA9">
        <f t="shared" si="9"/>
        <v>142933.3770748715</v>
      </c>
      <c r="AB9" s="79">
        <f t="shared" si="10"/>
        <v>5.4052158343776822E-2</v>
      </c>
      <c r="AC9" s="48">
        <f t="shared" si="11"/>
        <v>0.10050110419221861</v>
      </c>
      <c r="AD9" s="48">
        <f t="shared" si="12"/>
        <v>-4.6533200611436634E-2</v>
      </c>
    </row>
    <row r="10" spans="1:30">
      <c r="A10">
        <v>10</v>
      </c>
      <c r="B10">
        <v>7495.5713999997824</v>
      </c>
      <c r="C10" s="35">
        <f t="shared" si="0"/>
        <v>0.34079573670623375</v>
      </c>
      <c r="D10" s="79">
        <v>7.9937158592728894E-11</v>
      </c>
      <c r="E10" s="79">
        <v>1.61258558431258E-11</v>
      </c>
      <c r="F10">
        <v>0</v>
      </c>
      <c r="G10">
        <v>0</v>
      </c>
      <c r="H10">
        <v>0</v>
      </c>
      <c r="I10" s="79">
        <v>2.4564661807562099E-12</v>
      </c>
      <c r="J10" s="79">
        <v>1.6121618262636601E-12</v>
      </c>
      <c r="K10" s="79">
        <v>2.89373906578993E-12</v>
      </c>
      <c r="L10" s="79">
        <v>4.6623340614723698E-12</v>
      </c>
      <c r="M10" s="79">
        <v>3.9538742861465702E-13</v>
      </c>
      <c r="N10" s="79">
        <v>3.4042864047649399E-13</v>
      </c>
      <c r="O10" s="79">
        <v>2.6651875342689002E-13</v>
      </c>
      <c r="P10" s="79">
        <v>1.68160789055692E-12</v>
      </c>
      <c r="Q10" s="79">
        <v>2.59160758718197E-13</v>
      </c>
      <c r="R10" s="79">
        <v>3.0683467334639198E-13</v>
      </c>
      <c r="S10" s="48">
        <f t="shared" si="1"/>
        <v>1.8979842254685939</v>
      </c>
      <c r="T10">
        <f t="shared" si="2"/>
        <v>4.9570800688265395</v>
      </c>
      <c r="U10" s="79">
        <f t="shared" si="3"/>
        <v>0.65629310873205859</v>
      </c>
      <c r="V10">
        <f t="shared" si="4"/>
        <v>0.84889000870769471</v>
      </c>
      <c r="W10">
        <f t="shared" si="5"/>
        <v>0.2891216507717852</v>
      </c>
      <c r="X10">
        <f t="shared" si="6"/>
        <v>1.8979842254685939</v>
      </c>
      <c r="Y10">
        <f t="shared" si="7"/>
        <v>0.36067940829316436</v>
      </c>
      <c r="Z10" s="48">
        <f t="shared" si="8"/>
        <v>0.2891216507717852</v>
      </c>
      <c r="AA10">
        <f t="shared" si="9"/>
        <v>127438.36750350459</v>
      </c>
      <c r="AB10" s="79">
        <f t="shared" si="10"/>
        <v>5.7164233603355985E-2</v>
      </c>
      <c r="AC10" s="48">
        <f t="shared" si="11"/>
        <v>7.1148577960851458E-2</v>
      </c>
      <c r="AD10" s="48">
        <f t="shared" si="12"/>
        <v>-0.18290215593712386</v>
      </c>
    </row>
    <row r="11" spans="1:30">
      <c r="A11">
        <v>11</v>
      </c>
      <c r="B11">
        <v>7509.5386999999173</v>
      </c>
      <c r="C11" s="35">
        <f t="shared" si="0"/>
        <v>0.35715472007486326</v>
      </c>
      <c r="D11" s="79">
        <v>8.4324681975362504E-11</v>
      </c>
      <c r="E11" s="79">
        <v>1.7116348508239401E-11</v>
      </c>
      <c r="F11">
        <v>0</v>
      </c>
      <c r="G11">
        <v>0</v>
      </c>
      <c r="H11">
        <v>0</v>
      </c>
      <c r="I11" s="79">
        <v>2.5812749424437899E-12</v>
      </c>
      <c r="J11" s="79">
        <v>1.6066976649920901E-12</v>
      </c>
      <c r="K11" s="79">
        <v>2.91545351298892E-12</v>
      </c>
      <c r="L11" s="79">
        <v>4.6692020637208801E-12</v>
      </c>
      <c r="M11" s="79">
        <v>3.6774494332900701E-13</v>
      </c>
      <c r="N11" s="79">
        <v>3.7463084299465301E-13</v>
      </c>
      <c r="O11" s="79">
        <v>2.4040761059591603E-13</v>
      </c>
      <c r="P11" s="79">
        <v>1.68976901569995E-12</v>
      </c>
      <c r="Q11" s="79">
        <v>2.4999561188140298E-13</v>
      </c>
      <c r="R11" s="79">
        <v>2.8424966129948202E-13</v>
      </c>
      <c r="S11" s="48">
        <f t="shared" si="1"/>
        <v>1.8088743616363359</v>
      </c>
      <c r="T11">
        <f t="shared" si="2"/>
        <v>4.9265579007561469</v>
      </c>
      <c r="U11" s="79">
        <f t="shared" si="3"/>
        <v>0.62244344396376816</v>
      </c>
      <c r="V11">
        <f t="shared" si="4"/>
        <v>0.88537681391375356</v>
      </c>
      <c r="W11">
        <f t="shared" si="5"/>
        <v>0.27279194867253598</v>
      </c>
      <c r="X11">
        <f t="shared" si="6"/>
        <v>1.8088743616363359</v>
      </c>
      <c r="Y11">
        <f t="shared" si="7"/>
        <v>0.36189674223551926</v>
      </c>
      <c r="Z11" s="48">
        <f t="shared" si="8"/>
        <v>0.27279194867253598</v>
      </c>
      <c r="AA11">
        <f t="shared" si="9"/>
        <v>125256.95595666171</v>
      </c>
      <c r="AB11" s="79">
        <f t="shared" si="10"/>
        <v>5.1487943189234255E-2</v>
      </c>
      <c r="AC11" s="48">
        <f t="shared" si="11"/>
        <v>5.2871855432800999E-2</v>
      </c>
      <c r="AD11" s="48">
        <f t="shared" si="12"/>
        <v>-0.20590010301180323</v>
      </c>
    </row>
    <row r="12" spans="1:30">
      <c r="A12">
        <v>12</v>
      </c>
      <c r="B12">
        <v>7548.4865000001155</v>
      </c>
      <c r="C12" s="35">
        <f t="shared" si="0"/>
        <v>0.402771726399763</v>
      </c>
      <c r="D12" s="79">
        <v>8.7659485441156402E-11</v>
      </c>
      <c r="E12" s="79">
        <v>1.7118911839409999E-11</v>
      </c>
      <c r="F12">
        <v>0</v>
      </c>
      <c r="G12">
        <v>0</v>
      </c>
      <c r="H12">
        <v>0</v>
      </c>
      <c r="I12" s="79">
        <v>2.5707057551584502E-12</v>
      </c>
      <c r="J12" s="79">
        <v>1.53151487089414E-12</v>
      </c>
      <c r="K12" s="79">
        <v>2.9036623500433199E-12</v>
      </c>
      <c r="L12" s="79">
        <v>3.8330952340076499E-12</v>
      </c>
      <c r="M12" s="79">
        <v>3.3234694600371699E-13</v>
      </c>
      <c r="N12" s="79">
        <v>3.6118421361053399E-13</v>
      </c>
      <c r="O12" s="79">
        <v>1.96784284882613E-13</v>
      </c>
      <c r="P12" s="79">
        <v>1.58738528203899E-12</v>
      </c>
      <c r="Q12" s="79">
        <v>2.5587996281306398E-13</v>
      </c>
      <c r="R12" s="79">
        <v>2.5555771543265599E-13</v>
      </c>
      <c r="S12" s="48">
        <f t="shared" si="1"/>
        <v>1.4910672784374694</v>
      </c>
      <c r="T12">
        <f t="shared" si="2"/>
        <v>5.1206225175687088</v>
      </c>
      <c r="U12" s="79">
        <f t="shared" si="3"/>
        <v>0.59575658078368532</v>
      </c>
      <c r="V12">
        <f t="shared" si="4"/>
        <v>0.88533219267732621</v>
      </c>
      <c r="W12">
        <f t="shared" si="5"/>
        <v>0.22390998154353231</v>
      </c>
      <c r="X12">
        <f t="shared" si="6"/>
        <v>1.4910672784374694</v>
      </c>
      <c r="Y12">
        <f t="shared" si="7"/>
        <v>0.41412623092573597</v>
      </c>
      <c r="Z12" s="48">
        <f t="shared" si="8"/>
        <v>0.22390998154353231</v>
      </c>
      <c r="AA12">
        <f t="shared" si="9"/>
        <v>118303.88436156136</v>
      </c>
      <c r="AB12" s="79">
        <f t="shared" si="10"/>
        <v>5.1338219602977984E-2</v>
      </c>
      <c r="AC12" s="48">
        <f t="shared" si="11"/>
        <v>5.2893743565394238E-2</v>
      </c>
      <c r="AD12" s="48">
        <f t="shared" si="12"/>
        <v>-0.22493115169698052</v>
      </c>
    </row>
    <row r="13" spans="1:30">
      <c r="A13">
        <v>13</v>
      </c>
      <c r="B13">
        <v>7579.436999999918</v>
      </c>
      <c r="C13" s="35">
        <f t="shared" si="0"/>
        <v>0.43902201920814932</v>
      </c>
      <c r="D13" s="79">
        <v>8.4040909221952103E-11</v>
      </c>
      <c r="E13" s="79">
        <v>1.7170362894204401E-11</v>
      </c>
      <c r="F13">
        <v>0</v>
      </c>
      <c r="G13">
        <v>0</v>
      </c>
      <c r="H13">
        <v>0</v>
      </c>
      <c r="I13" s="79">
        <v>2.4401585693288602E-12</v>
      </c>
      <c r="J13" s="79">
        <v>1.49408121624871E-12</v>
      </c>
      <c r="K13" s="79">
        <v>3.0352204760283999E-12</v>
      </c>
      <c r="L13" s="79">
        <v>3.3645151578200802E-12</v>
      </c>
      <c r="M13" s="79">
        <v>3.6687030396494199E-13</v>
      </c>
      <c r="N13" s="79">
        <v>2.3895289537162702E-13</v>
      </c>
      <c r="O13" s="79">
        <v>2.9387650007907699E-13</v>
      </c>
      <c r="P13" s="79">
        <v>1.37813180191197E-12</v>
      </c>
      <c r="Q13" s="79">
        <v>2.1820041626504201E-13</v>
      </c>
      <c r="R13" s="79">
        <v>3.2801653304068999E-13</v>
      </c>
      <c r="S13" s="48">
        <f t="shared" si="1"/>
        <v>1.3788100495229105</v>
      </c>
      <c r="T13">
        <f t="shared" si="2"/>
        <v>4.894533082368274</v>
      </c>
      <c r="U13" s="79">
        <f t="shared" si="3"/>
        <v>0.61228857625414124</v>
      </c>
      <c r="V13">
        <f t="shared" si="4"/>
        <v>0.8039477160228633</v>
      </c>
      <c r="W13">
        <f t="shared" si="5"/>
        <v>0.19594898363829699</v>
      </c>
      <c r="X13">
        <f t="shared" si="6"/>
        <v>1.3788100495229105</v>
      </c>
      <c r="Y13">
        <f t="shared" si="7"/>
        <v>0.40960784459799615</v>
      </c>
      <c r="Z13" s="48">
        <f t="shared" si="8"/>
        <v>0.19594898363829699</v>
      </c>
      <c r="AA13">
        <f t="shared" si="9"/>
        <v>113980.8332217967</v>
      </c>
      <c r="AB13" s="79">
        <f t="shared" si="10"/>
        <v>8.7345868957084433E-2</v>
      </c>
      <c r="AC13" s="48">
        <f t="shared" si="11"/>
        <v>9.4772194262865733E-2</v>
      </c>
      <c r="AD13" s="48">
        <f t="shared" si="12"/>
        <v>-0.21304384331793547</v>
      </c>
    </row>
    <row r="14" spans="1:30">
      <c r="A14">
        <v>14</v>
      </c>
      <c r="B14">
        <v>7592.4530000002123</v>
      </c>
      <c r="C14" s="35">
        <f t="shared" si="0"/>
        <v>0.45426680721505264</v>
      </c>
      <c r="D14" s="79">
        <v>8.8799147974510603E-11</v>
      </c>
      <c r="E14" s="79">
        <v>1.77053399406993E-11</v>
      </c>
      <c r="F14">
        <v>0</v>
      </c>
      <c r="G14">
        <v>0</v>
      </c>
      <c r="H14">
        <v>0</v>
      </c>
      <c r="I14" s="79">
        <v>2.8503753258549901E-12</v>
      </c>
      <c r="J14" s="79">
        <v>1.46323835120405E-12</v>
      </c>
      <c r="K14" s="79">
        <v>2.9785539217423801E-12</v>
      </c>
      <c r="L14" s="79">
        <v>4.2117322437665696E-12</v>
      </c>
      <c r="M14" s="79">
        <v>2.8572530656203602E-13</v>
      </c>
      <c r="N14" s="79">
        <v>3.2816829021653699E-13</v>
      </c>
      <c r="O14" s="79">
        <v>2.0891989111729999E-13</v>
      </c>
      <c r="P14" s="79">
        <v>1.52151671480375E-12</v>
      </c>
      <c r="Q14" s="79">
        <v>2.7429301704400497E-13</v>
      </c>
      <c r="R14" s="79">
        <v>2.5374376363191002E-13</v>
      </c>
      <c r="S14" s="48">
        <f t="shared" si="1"/>
        <v>1.4776061964763294</v>
      </c>
      <c r="T14">
        <f t="shared" si="2"/>
        <v>5.0153879152801704</v>
      </c>
      <c r="U14" s="79">
        <f t="shared" si="3"/>
        <v>0.51334936067240244</v>
      </c>
      <c r="V14">
        <f t="shared" si="4"/>
        <v>0.95696616571157833</v>
      </c>
      <c r="W14">
        <f t="shared" si="5"/>
        <v>0.23787920807355142</v>
      </c>
      <c r="X14">
        <f t="shared" si="6"/>
        <v>1.4776061964763294</v>
      </c>
      <c r="Y14">
        <f t="shared" si="7"/>
        <v>0.36125675297987397</v>
      </c>
      <c r="Z14" s="48">
        <f t="shared" si="8"/>
        <v>0.23787920807355142</v>
      </c>
      <c r="AA14">
        <f t="shared" si="9"/>
        <v>120362.37278164737</v>
      </c>
      <c r="AB14" s="79">
        <f t="shared" si="10"/>
        <v>4.9604267086661248E-2</v>
      </c>
      <c r="AC14" s="48">
        <f t="shared" si="11"/>
        <v>1.9103416773331262E-2</v>
      </c>
      <c r="AD14" s="48">
        <f t="shared" si="12"/>
        <v>-0.28958697451386645</v>
      </c>
    </row>
    <row r="15" spans="1:30">
      <c r="A15">
        <v>15</v>
      </c>
      <c r="B15">
        <v>7606.4942000000738</v>
      </c>
      <c r="C15" s="35">
        <f t="shared" si="0"/>
        <v>0.47071234481151691</v>
      </c>
      <c r="D15" s="79">
        <v>8.8769157871042503E-11</v>
      </c>
      <c r="E15" s="79">
        <v>1.6867864100274502E-11</v>
      </c>
      <c r="F15">
        <v>0</v>
      </c>
      <c r="G15">
        <v>0</v>
      </c>
      <c r="H15">
        <v>0</v>
      </c>
      <c r="I15" s="79">
        <v>2.7730717599061E-12</v>
      </c>
      <c r="J15" s="79">
        <v>1.49019170288619E-12</v>
      </c>
      <c r="K15" s="79">
        <v>2.9454780959658698E-12</v>
      </c>
      <c r="L15" s="79">
        <v>3.1960109291237102E-12</v>
      </c>
      <c r="M15" s="79">
        <v>2.6730240905884299E-13</v>
      </c>
      <c r="N15" s="79">
        <v>3.6699037357435401E-13</v>
      </c>
      <c r="O15" s="79">
        <v>3.1199417473599398E-13</v>
      </c>
      <c r="P15" s="79">
        <v>1.53049902136999E-12</v>
      </c>
      <c r="Q15" s="79">
        <v>2.39419140594967E-13</v>
      </c>
      <c r="R15" s="79">
        <v>3.3008699674907002E-13</v>
      </c>
      <c r="S15" s="48">
        <f t="shared" si="1"/>
        <v>1.1525164892350033</v>
      </c>
      <c r="T15">
        <f t="shared" si="2"/>
        <v>5.262619934766839</v>
      </c>
      <c r="U15" s="79">
        <f t="shared" si="3"/>
        <v>0.53737942322006482</v>
      </c>
      <c r="V15">
        <f t="shared" si="4"/>
        <v>0.94146745267062149</v>
      </c>
      <c r="W15">
        <f t="shared" si="5"/>
        <v>0.18947336249120594</v>
      </c>
      <c r="X15">
        <f t="shared" si="6"/>
        <v>1.1525164892350033</v>
      </c>
      <c r="Y15">
        <f t="shared" si="7"/>
        <v>0.47887790602444086</v>
      </c>
      <c r="Z15" s="48">
        <f t="shared" si="8"/>
        <v>0.18947336249120594</v>
      </c>
      <c r="AA15">
        <f t="shared" si="9"/>
        <v>112936.40988110578</v>
      </c>
      <c r="AB15" s="79">
        <f t="shared" si="10"/>
        <v>9.7619871037655459E-2</v>
      </c>
      <c r="AC15" s="48">
        <f t="shared" si="11"/>
        <v>2.6194689316863459E-2</v>
      </c>
      <c r="AD15" s="48">
        <f t="shared" si="12"/>
        <v>-0.26971896714190946</v>
      </c>
    </row>
    <row r="16" spans="1:30">
      <c r="A16">
        <v>16</v>
      </c>
      <c r="B16">
        <v>7623.4588999999687</v>
      </c>
      <c r="C16" s="35">
        <f t="shared" si="0"/>
        <v>0.4905819864136447</v>
      </c>
      <c r="D16" s="79">
        <v>8.7910502999886698E-11</v>
      </c>
      <c r="E16" s="79">
        <v>2.08245786750605E-11</v>
      </c>
      <c r="F16">
        <v>0</v>
      </c>
      <c r="G16">
        <v>0</v>
      </c>
      <c r="H16">
        <v>0</v>
      </c>
      <c r="I16" s="79">
        <v>3.1218938406488899E-12</v>
      </c>
      <c r="J16" s="79">
        <v>1.6388376582851599E-12</v>
      </c>
      <c r="K16" s="79">
        <v>3.256306189599E-12</v>
      </c>
      <c r="L16" s="79">
        <v>4.4099177573586102E-12</v>
      </c>
      <c r="M16" s="79">
        <v>3.2976946020333799E-13</v>
      </c>
      <c r="N16" s="79">
        <v>3.9239744962369201E-13</v>
      </c>
      <c r="O16" s="79">
        <v>2.7276899725628698E-13</v>
      </c>
      <c r="P16" s="79">
        <v>1.69333373895998E-12</v>
      </c>
      <c r="Q16" s="79">
        <v>2.9197319381123902E-13</v>
      </c>
      <c r="R16" s="79">
        <v>3.0080765964378798E-13</v>
      </c>
      <c r="S16" s="48">
        <f t="shared" si="1"/>
        <v>1.4125777436563962</v>
      </c>
      <c r="T16">
        <f t="shared" si="2"/>
        <v>4.2214781087104658</v>
      </c>
      <c r="U16" s="79">
        <f t="shared" si="3"/>
        <v>0.52494983556023966</v>
      </c>
      <c r="V16">
        <f t="shared" si="4"/>
        <v>0.95872244772944326</v>
      </c>
      <c r="W16">
        <f t="shared" si="5"/>
        <v>0.2117650410204901</v>
      </c>
      <c r="X16">
        <f t="shared" si="6"/>
        <v>1.4125777436563962</v>
      </c>
      <c r="Y16">
        <f t="shared" si="7"/>
        <v>0.38398306547427064</v>
      </c>
      <c r="Z16" s="48">
        <f t="shared" si="8"/>
        <v>0.2117650410204901</v>
      </c>
      <c r="AA16">
        <f t="shared" si="9"/>
        <v>116461.39701451926</v>
      </c>
      <c r="AB16" s="79">
        <f t="shared" si="10"/>
        <v>6.1853533844510124E-2</v>
      </c>
      <c r="AC16" s="48">
        <f t="shared" si="11"/>
        <v>1.8307103847139728E-2</v>
      </c>
      <c r="AD16" s="48">
        <f t="shared" si="12"/>
        <v>-0.27988219598507003</v>
      </c>
    </row>
    <row r="17" spans="1:30">
      <c r="A17">
        <v>17</v>
      </c>
      <c r="B17">
        <v>7639.4166999999434</v>
      </c>
      <c r="C17" s="35">
        <f t="shared" si="0"/>
        <v>0.50927231201680101</v>
      </c>
      <c r="D17" s="79">
        <v>8.7131455999835495E-11</v>
      </c>
      <c r="E17" s="79">
        <v>1.8547417619650301E-11</v>
      </c>
      <c r="F17">
        <v>0</v>
      </c>
      <c r="G17">
        <v>0</v>
      </c>
      <c r="H17">
        <v>0</v>
      </c>
      <c r="I17" s="79">
        <v>2.8592691559686402E-12</v>
      </c>
      <c r="J17" s="79">
        <v>1.4864626034656101E-12</v>
      </c>
      <c r="K17" s="79">
        <v>3.1198114592452E-12</v>
      </c>
      <c r="L17" s="79">
        <v>4.1543912558706801E-12</v>
      </c>
      <c r="M17" s="79">
        <v>3.5604786332053698E-13</v>
      </c>
      <c r="N17" s="79">
        <v>3.80471481564699E-13</v>
      </c>
      <c r="O17" s="79">
        <v>2.9517651452164599E-13</v>
      </c>
      <c r="P17" s="79">
        <v>1.63070749808857E-12</v>
      </c>
      <c r="Q17" s="79">
        <v>3.4482274303866901E-13</v>
      </c>
      <c r="R17" s="79">
        <v>3.0944434476592898E-13</v>
      </c>
      <c r="S17" s="48">
        <f t="shared" si="1"/>
        <v>1.4529556432973478</v>
      </c>
      <c r="T17">
        <f t="shared" si="2"/>
        <v>4.6977675160299919</v>
      </c>
      <c r="U17" s="79">
        <f t="shared" si="3"/>
        <v>0.51987501783896883</v>
      </c>
      <c r="V17">
        <f t="shared" si="4"/>
        <v>0.91648780489459614</v>
      </c>
      <c r="W17">
        <f t="shared" si="5"/>
        <v>0.22398758366605476</v>
      </c>
      <c r="X17">
        <f t="shared" si="6"/>
        <v>1.4529556432973478</v>
      </c>
      <c r="Y17">
        <f t="shared" si="7"/>
        <v>0.3925262204863767</v>
      </c>
      <c r="Z17" s="48">
        <f t="shared" si="8"/>
        <v>0.22398758366605476</v>
      </c>
      <c r="AA17">
        <f t="shared" si="9"/>
        <v>118315.4943692222</v>
      </c>
      <c r="AB17" s="79">
        <f t="shared" si="10"/>
        <v>7.1051688765357446E-2</v>
      </c>
      <c r="AC17" s="48">
        <f t="shared" si="11"/>
        <v>3.787330953670176E-2</v>
      </c>
      <c r="AD17" s="48">
        <f t="shared" si="12"/>
        <v>-0.28410105172464767</v>
      </c>
    </row>
    <row r="18" spans="1:30">
      <c r="A18">
        <v>18</v>
      </c>
      <c r="B18">
        <v>7657.3697000001557</v>
      </c>
      <c r="C18" s="35">
        <f t="shared" si="0"/>
        <v>0.53029948465701082</v>
      </c>
      <c r="D18" s="79">
        <v>8.2380039402292306E-11</v>
      </c>
      <c r="E18" s="79">
        <v>1.7877482811918101E-11</v>
      </c>
      <c r="F18">
        <v>0</v>
      </c>
      <c r="G18">
        <v>0</v>
      </c>
      <c r="H18">
        <v>0</v>
      </c>
      <c r="I18" s="79">
        <v>2.8387931063191999E-12</v>
      </c>
      <c r="J18" s="79">
        <v>1.5378475213093301E-12</v>
      </c>
      <c r="K18" s="79">
        <v>3.1178319852430298E-12</v>
      </c>
      <c r="L18" s="79">
        <v>4.01818521755442E-12</v>
      </c>
      <c r="M18" s="79">
        <v>3.2794637765275703E-13</v>
      </c>
      <c r="N18" s="79">
        <v>3.8253679533452199E-13</v>
      </c>
      <c r="O18" s="79">
        <v>2.59219376632963E-13</v>
      </c>
      <c r="P18" s="79">
        <v>1.5413931273676601E-12</v>
      </c>
      <c r="Q18" s="79">
        <v>2.50957069523562E-13</v>
      </c>
      <c r="R18" s="79">
        <v>2.8233586136948202E-13</v>
      </c>
      <c r="S18" s="48">
        <f t="shared" si="1"/>
        <v>1.4154554654264426</v>
      </c>
      <c r="T18">
        <f t="shared" si="2"/>
        <v>4.6080334837392938</v>
      </c>
      <c r="U18" s="79">
        <f t="shared" si="3"/>
        <v>0.54172581928780095</v>
      </c>
      <c r="V18">
        <f t="shared" si="4"/>
        <v>0.91050227201319855</v>
      </c>
      <c r="W18">
        <f t="shared" si="5"/>
        <v>0.22476235943438747</v>
      </c>
      <c r="X18">
        <f t="shared" si="6"/>
        <v>1.4154554654264426</v>
      </c>
      <c r="Y18">
        <f t="shared" si="7"/>
        <v>0.38360429992965706</v>
      </c>
      <c r="Z18" s="48">
        <f t="shared" si="8"/>
        <v>0.22476235943438747</v>
      </c>
      <c r="AA18">
        <f t="shared" si="9"/>
        <v>118431.29801799421</v>
      </c>
      <c r="AB18" s="79">
        <f t="shared" si="10"/>
        <v>6.4511554992661882E-2</v>
      </c>
      <c r="AC18" s="48">
        <f t="shared" si="11"/>
        <v>4.0718966155097611E-2</v>
      </c>
      <c r="AD18" s="48">
        <f t="shared" si="12"/>
        <v>-0.26622046493523061</v>
      </c>
    </row>
    <row r="19" spans="1:30">
      <c r="A19">
        <v>19</v>
      </c>
      <c r="B19">
        <v>7664.3308000001125</v>
      </c>
      <c r="C19" s="35">
        <f t="shared" si="0"/>
        <v>0.53845256500364513</v>
      </c>
      <c r="D19" s="79">
        <v>8.5594917745591097E-11</v>
      </c>
      <c r="E19" s="79">
        <v>1.7783619664446399E-11</v>
      </c>
      <c r="F19">
        <v>0</v>
      </c>
      <c r="G19">
        <v>0</v>
      </c>
      <c r="H19">
        <v>0</v>
      </c>
      <c r="I19" s="79">
        <v>2.8050758502289501E-12</v>
      </c>
      <c r="J19" s="79">
        <v>1.6251245243907199E-12</v>
      </c>
      <c r="K19" s="79">
        <v>2.8357365426303699E-12</v>
      </c>
      <c r="L19" s="79">
        <v>4.1802315157836004E-12</v>
      </c>
      <c r="M19" s="79">
        <v>3.4420342607182902E-13</v>
      </c>
      <c r="N19" s="79">
        <v>3.2588215786617501E-13</v>
      </c>
      <c r="O19" s="79">
        <v>2.1693024903266401E-13</v>
      </c>
      <c r="P19" s="79">
        <v>1.5596012639851299E-12</v>
      </c>
      <c r="Q19" s="79">
        <v>2.8028108769063198E-13</v>
      </c>
      <c r="R19" s="79">
        <v>2.5458565710227199E-13</v>
      </c>
      <c r="S19" s="48">
        <f t="shared" si="1"/>
        <v>1.4902383175992941</v>
      </c>
      <c r="T19">
        <f t="shared" si="2"/>
        <v>4.8131324983695691</v>
      </c>
      <c r="U19" s="79">
        <f t="shared" si="3"/>
        <v>0.57935136558181743</v>
      </c>
      <c r="V19">
        <f t="shared" si="4"/>
        <v>0.989187750011156</v>
      </c>
      <c r="W19">
        <f t="shared" si="5"/>
        <v>0.23506078035063119</v>
      </c>
      <c r="X19">
        <f t="shared" si="6"/>
        <v>1.4902383175992941</v>
      </c>
      <c r="Y19">
        <f t="shared" si="7"/>
        <v>0.3730896860847136</v>
      </c>
      <c r="Z19" s="48">
        <f t="shared" si="8"/>
        <v>0.23506078035063119</v>
      </c>
      <c r="AA19">
        <f t="shared" si="9"/>
        <v>119952.02313163941</v>
      </c>
      <c r="AB19" s="79">
        <f t="shared" si="10"/>
        <v>5.1894314516692408E-2</v>
      </c>
      <c r="AC19" s="48">
        <f t="shared" si="11"/>
        <v>4.7212705310193228E-3</v>
      </c>
      <c r="AD19" s="48">
        <f t="shared" si="12"/>
        <v>-0.23705796502795135</v>
      </c>
    </row>
    <row r="20" spans="1:30">
      <c r="A20">
        <v>20</v>
      </c>
      <c r="B20">
        <v>7691.2699000001885</v>
      </c>
      <c r="C20" s="35">
        <f t="shared" si="0"/>
        <v>0.57000456781469921</v>
      </c>
      <c r="D20" s="79">
        <v>8.2963731730864405E-11</v>
      </c>
      <c r="E20" s="79">
        <v>1.59804346262326E-11</v>
      </c>
      <c r="F20">
        <v>0</v>
      </c>
      <c r="G20">
        <v>0</v>
      </c>
      <c r="H20">
        <v>0</v>
      </c>
      <c r="I20" s="79">
        <v>2.66770225743745E-12</v>
      </c>
      <c r="J20" s="79">
        <v>1.52932541958451E-12</v>
      </c>
      <c r="K20" s="79">
        <v>2.7460853419799599E-12</v>
      </c>
      <c r="L20" s="79">
        <v>3.8697123779648898E-12</v>
      </c>
      <c r="M20" s="79">
        <v>3.3501064326687E-13</v>
      </c>
      <c r="N20" s="79">
        <v>3.11483385637428E-13</v>
      </c>
      <c r="O20" s="79">
        <v>2.7666698125666798E-13</v>
      </c>
      <c r="P20" s="79">
        <v>1.5475229004857199E-12</v>
      </c>
      <c r="Q20" s="79">
        <v>2.59772867391838E-13</v>
      </c>
      <c r="R20" s="79">
        <v>2.9828075944831999E-13</v>
      </c>
      <c r="S20" s="48">
        <f t="shared" si="1"/>
        <v>1.4505788144746223</v>
      </c>
      <c r="T20">
        <f t="shared" si="2"/>
        <v>5.1915816854364971</v>
      </c>
      <c r="U20" s="79">
        <f t="shared" si="3"/>
        <v>0.57327440321378076</v>
      </c>
      <c r="V20">
        <f t="shared" si="4"/>
        <v>0.97145642804895682</v>
      </c>
      <c r="W20">
        <f t="shared" si="5"/>
        <v>0.2421531371626516</v>
      </c>
      <c r="X20">
        <f t="shared" si="6"/>
        <v>1.4505788144746223</v>
      </c>
      <c r="Y20">
        <f t="shared" si="7"/>
        <v>0.39990643989400926</v>
      </c>
      <c r="Z20" s="48">
        <f t="shared" si="8"/>
        <v>0.2421531371626516</v>
      </c>
      <c r="AA20">
        <f t="shared" si="9"/>
        <v>120980.02587447838</v>
      </c>
      <c r="AB20" s="79">
        <f t="shared" si="10"/>
        <v>7.1495489647261379E-2</v>
      </c>
      <c r="AC20" s="48">
        <f t="shared" si="11"/>
        <v>1.2576673687222642E-2</v>
      </c>
      <c r="AD20" s="48">
        <f t="shared" si="12"/>
        <v>-0.24163744910476551</v>
      </c>
    </row>
    <row r="21" spans="1:30">
      <c r="A21">
        <v>21</v>
      </c>
      <c r="B21">
        <v>7723.2935999999754</v>
      </c>
      <c r="C21" s="35">
        <f t="shared" si="0"/>
        <v>0.60751182946823334</v>
      </c>
      <c r="D21" s="79">
        <v>7.2877464631170804E-11</v>
      </c>
      <c r="E21" s="79">
        <v>1.57251142151825E-11</v>
      </c>
      <c r="F21">
        <v>0</v>
      </c>
      <c r="G21">
        <v>0</v>
      </c>
      <c r="H21">
        <v>0</v>
      </c>
      <c r="I21" s="79">
        <v>2.3884440688489301E-12</v>
      </c>
      <c r="J21" s="79">
        <v>1.54335491305233E-12</v>
      </c>
      <c r="K21" s="79">
        <v>2.6971970363419299E-12</v>
      </c>
      <c r="L21" s="79">
        <v>4.1112042090677797E-12</v>
      </c>
      <c r="M21" s="79">
        <v>2.7524787293322199E-13</v>
      </c>
      <c r="N21" s="79">
        <v>3.5105671929315802E-13</v>
      </c>
      <c r="O21" s="79">
        <v>2.3293528747598901E-13</v>
      </c>
      <c r="P21" s="79">
        <v>1.4738335176357899E-12</v>
      </c>
      <c r="Q21" s="79">
        <v>2.5377721430412798E-13</v>
      </c>
      <c r="R21" s="79">
        <v>2.5953250985924598E-13</v>
      </c>
      <c r="S21" s="48">
        <f t="shared" si="1"/>
        <v>1.7212897143742221</v>
      </c>
      <c r="T21">
        <f t="shared" si="2"/>
        <v>4.6344632944419608</v>
      </c>
      <c r="U21" s="79">
        <f t="shared" si="3"/>
        <v>0.64617586535996363</v>
      </c>
      <c r="V21">
        <f t="shared" si="4"/>
        <v>0.88552821194266707</v>
      </c>
      <c r="W21">
        <f t="shared" si="5"/>
        <v>0.26144192994785614</v>
      </c>
      <c r="X21">
        <f t="shared" si="6"/>
        <v>1.7212897143742221</v>
      </c>
      <c r="Y21">
        <f t="shared" si="7"/>
        <v>0.35849192661971502</v>
      </c>
      <c r="Z21" s="48">
        <f t="shared" si="8"/>
        <v>0.26144192994785614</v>
      </c>
      <c r="AA21">
        <f t="shared" si="9"/>
        <v>123702.05178677803</v>
      </c>
      <c r="AB21" s="79">
        <f t="shared" si="10"/>
        <v>5.6658651730853174E-2</v>
      </c>
      <c r="AC21" s="48">
        <f t="shared" si="11"/>
        <v>5.2797598114956878E-2</v>
      </c>
      <c r="AD21" s="48">
        <f t="shared" si="12"/>
        <v>-0.18964926689517861</v>
      </c>
    </row>
    <row r="22" spans="1:30">
      <c r="A22">
        <v>22</v>
      </c>
      <c r="B22">
        <v>7837.6518000001088</v>
      </c>
      <c r="C22" s="35">
        <f t="shared" si="0"/>
        <v>0.74145209650984967</v>
      </c>
      <c r="D22" s="79">
        <v>5.3591111584279498E-11</v>
      </c>
      <c r="E22" s="79">
        <v>1.02003262658864E-11</v>
      </c>
      <c r="F22">
        <v>0</v>
      </c>
      <c r="G22">
        <v>0</v>
      </c>
      <c r="H22">
        <v>0</v>
      </c>
      <c r="I22" s="79">
        <v>1.39444737386164E-12</v>
      </c>
      <c r="J22" s="79">
        <v>1.2340547488083901E-12</v>
      </c>
      <c r="K22" s="79">
        <v>1.70540780055468E-12</v>
      </c>
      <c r="L22" s="79">
        <v>3.96052442734973E-12</v>
      </c>
      <c r="M22" s="79">
        <v>3.4505785622560698E-13</v>
      </c>
      <c r="N22" s="79">
        <v>3.3242811279215298E-13</v>
      </c>
      <c r="O22" s="79">
        <v>1.76730502033894E-13</v>
      </c>
      <c r="P22" s="79">
        <v>1.30550580689982E-12</v>
      </c>
      <c r="Q22" s="79">
        <v>1.6528523161452199E-13</v>
      </c>
      <c r="R22" s="79">
        <v>2.4145881400165298E-13</v>
      </c>
      <c r="S22" s="48">
        <f t="shared" si="1"/>
        <v>2.8402107541583721</v>
      </c>
      <c r="T22">
        <f t="shared" si="2"/>
        <v>5.2538624929584516</v>
      </c>
      <c r="U22" s="79">
        <f t="shared" si="3"/>
        <v>0.88497764199657458</v>
      </c>
      <c r="V22">
        <f t="shared" si="4"/>
        <v>0.81766212949659267</v>
      </c>
      <c r="W22">
        <f t="shared" si="5"/>
        <v>0.38827428889163712</v>
      </c>
      <c r="X22">
        <f t="shared" si="6"/>
        <v>2.8402107541583721</v>
      </c>
      <c r="Y22">
        <f t="shared" si="7"/>
        <v>0.32962953034313874</v>
      </c>
      <c r="Z22" s="48">
        <f t="shared" si="8"/>
        <v>0.38827428889163712</v>
      </c>
      <c r="AA22">
        <f t="shared" si="9"/>
        <v>139533.3096164884</v>
      </c>
      <c r="AB22" s="79">
        <f t="shared" si="10"/>
        <v>4.4623005179179519E-2</v>
      </c>
      <c r="AC22" s="48">
        <f t="shared" si="11"/>
        <v>8.7426116386974589E-2</v>
      </c>
      <c r="AD22" s="48">
        <f t="shared" si="12"/>
        <v>-5.3067701144173203E-2</v>
      </c>
    </row>
    <row r="23" spans="1:30">
      <c r="A23">
        <v>23</v>
      </c>
      <c r="B23">
        <v>7866.5671000001021</v>
      </c>
      <c r="C23" s="35">
        <f t="shared" si="0"/>
        <v>0.77531869290243804</v>
      </c>
      <c r="D23" s="79">
        <v>4.6060585852560403E-11</v>
      </c>
      <c r="E23" s="79">
        <v>8.9488954948666894E-12</v>
      </c>
      <c r="F23">
        <v>0</v>
      </c>
      <c r="G23">
        <v>0</v>
      </c>
      <c r="H23">
        <v>0</v>
      </c>
      <c r="I23" s="79">
        <v>1.0857611497299E-12</v>
      </c>
      <c r="J23" s="79">
        <v>1.1170539608849901E-12</v>
      </c>
      <c r="K23" s="79">
        <v>1.252460868212E-12</v>
      </c>
      <c r="L23" s="79">
        <v>4.33401458993141E-12</v>
      </c>
      <c r="M23" s="79">
        <v>2.84881688106438E-13</v>
      </c>
      <c r="N23" s="79">
        <v>3.8527500596726498E-13</v>
      </c>
      <c r="O23" s="79">
        <v>1.6094156437263799E-13</v>
      </c>
      <c r="P23" s="79">
        <v>1.2759604707433801E-12</v>
      </c>
      <c r="Q23" s="79">
        <v>1.2583334851434199E-13</v>
      </c>
      <c r="R23" s="79">
        <v>2.1568231085887601E-13</v>
      </c>
      <c r="S23" s="48">
        <f t="shared" si="1"/>
        <v>3.9916832454445106</v>
      </c>
      <c r="T23">
        <f t="shared" si="2"/>
        <v>5.1470693650386137</v>
      </c>
      <c r="U23" s="79">
        <f t="shared" si="3"/>
        <v>1.0288210820242323</v>
      </c>
      <c r="V23">
        <f t="shared" si="4"/>
        <v>0.86690225402404886</v>
      </c>
      <c r="W23">
        <f t="shared" si="5"/>
        <v>0.48430720779089548</v>
      </c>
      <c r="X23">
        <f t="shared" si="6"/>
        <v>3.9916832454445106</v>
      </c>
      <c r="Y23">
        <f t="shared" si="7"/>
        <v>0.2944061318362044</v>
      </c>
      <c r="Z23" s="48">
        <f t="shared" si="8"/>
        <v>0.48430720779089548</v>
      </c>
      <c r="AA23">
        <f t="shared" si="9"/>
        <v>149842.53258488851</v>
      </c>
      <c r="AB23" s="79">
        <f t="shared" si="10"/>
        <v>3.7134522977040799E-2</v>
      </c>
      <c r="AC23" s="48">
        <f t="shared" si="11"/>
        <v>6.2029867842255948E-2</v>
      </c>
      <c r="AD23" s="48">
        <f t="shared" si="12"/>
        <v>1.2339854990122516E-2</v>
      </c>
    </row>
    <row r="24" spans="1:30">
      <c r="A24">
        <v>24</v>
      </c>
      <c r="B24">
        <v>7900.4942000000738</v>
      </c>
      <c r="C24" s="35">
        <f t="shared" si="0"/>
        <v>0.81505528226759694</v>
      </c>
      <c r="D24" s="79">
        <v>3.5773668131742401E-11</v>
      </c>
      <c r="E24" s="79">
        <v>6.7088248501510498E-12</v>
      </c>
      <c r="F24">
        <v>0</v>
      </c>
      <c r="G24">
        <v>0</v>
      </c>
      <c r="H24">
        <v>0</v>
      </c>
      <c r="I24" s="79">
        <v>7.5387630920452598E-13</v>
      </c>
      <c r="J24" s="79">
        <v>9.2757494778790991E-13</v>
      </c>
      <c r="K24" s="79">
        <v>9.2807936953969905E-13</v>
      </c>
      <c r="L24" s="79">
        <v>4.0597561894787601E-12</v>
      </c>
      <c r="M24" s="79">
        <v>4.40427173799405E-13</v>
      </c>
      <c r="N24" s="79">
        <v>3.0954122517706998E-13</v>
      </c>
      <c r="O24" s="79">
        <v>1.9838543016009401E-13</v>
      </c>
      <c r="P24" s="79">
        <v>1.29235563718724E-12</v>
      </c>
      <c r="Q24" s="79">
        <v>1.8814106213410501E-13</v>
      </c>
      <c r="R24" s="79">
        <v>2.5240085107032698E-13</v>
      </c>
      <c r="S24" s="48">
        <f t="shared" si="1"/>
        <v>5.3851754457737604</v>
      </c>
      <c r="T24">
        <f t="shared" si="2"/>
        <v>5.3323300176687356</v>
      </c>
      <c r="U24" s="79">
        <f t="shared" si="3"/>
        <v>1.2304073446301382</v>
      </c>
      <c r="V24">
        <f t="shared" si="4"/>
        <v>0.81229723873554815</v>
      </c>
      <c r="W24">
        <f t="shared" si="5"/>
        <v>0.6051367087616476</v>
      </c>
      <c r="X24">
        <f t="shared" si="6"/>
        <v>5.3851754457737604</v>
      </c>
      <c r="Y24">
        <f t="shared" si="7"/>
        <v>0.31833331285669347</v>
      </c>
      <c r="Z24" s="48">
        <f t="shared" si="8"/>
        <v>0.6051367087616476</v>
      </c>
      <c r="AA24">
        <f t="shared" si="9"/>
        <v>161451.39530313696</v>
      </c>
      <c r="AB24" s="79">
        <f t="shared" si="10"/>
        <v>4.8866340957673393E-2</v>
      </c>
      <c r="AC24" s="48">
        <f t="shared" si="11"/>
        <v>9.0285023072380385E-2</v>
      </c>
      <c r="AD24" s="48">
        <f t="shared" si="12"/>
        <v>9.0048914884875694E-2</v>
      </c>
    </row>
    <row r="25" spans="1:30">
      <c r="A25">
        <v>25</v>
      </c>
      <c r="B25">
        <v>7915.5613000001758</v>
      </c>
      <c r="C25" s="35">
        <f t="shared" si="0"/>
        <v>0.83270238931854834</v>
      </c>
      <c r="D25" s="79">
        <v>2.9838590829849502E-11</v>
      </c>
      <c r="E25" s="79">
        <v>5.73580359493813E-12</v>
      </c>
      <c r="F25">
        <v>0</v>
      </c>
      <c r="G25">
        <v>0</v>
      </c>
      <c r="H25">
        <v>0</v>
      </c>
      <c r="I25" s="79">
        <v>7.3517113092606199E-13</v>
      </c>
      <c r="J25" s="79">
        <v>9.1860671167158809E-13</v>
      </c>
      <c r="K25" s="79">
        <v>8.4338637200007697E-13</v>
      </c>
      <c r="L25" s="79">
        <v>4.1790737496121602E-12</v>
      </c>
      <c r="M25" s="79">
        <v>4.3882572232871398E-13</v>
      </c>
      <c r="N25" s="79">
        <v>3.8251307689924598E-13</v>
      </c>
      <c r="O25" s="79">
        <v>2.4134972770756199E-13</v>
      </c>
      <c r="P25" s="79">
        <v>1.269718793202E-12</v>
      </c>
      <c r="Q25" s="79">
        <v>1.2948500819627099E-13</v>
      </c>
      <c r="R25" s="79">
        <v>2.8056006608273401E-13</v>
      </c>
      <c r="S25" s="48">
        <f t="shared" si="1"/>
        <v>5.6844910984847417</v>
      </c>
      <c r="T25">
        <f t="shared" si="2"/>
        <v>5.2021639751023168</v>
      </c>
      <c r="U25" s="79">
        <f t="shared" si="3"/>
        <v>1.249514124030497</v>
      </c>
      <c r="V25">
        <f t="shared" si="4"/>
        <v>0.87168960198232237</v>
      </c>
      <c r="W25">
        <f t="shared" si="5"/>
        <v>0.72859429031011624</v>
      </c>
      <c r="X25">
        <f t="shared" si="6"/>
        <v>5.6844910984847417</v>
      </c>
      <c r="Y25">
        <f t="shared" si="7"/>
        <v>0.30382780234970402</v>
      </c>
      <c r="Z25" s="48">
        <f t="shared" si="8"/>
        <v>0.72859429031011624</v>
      </c>
      <c r="AA25">
        <f t="shared" si="9"/>
        <v>172166.55258391547</v>
      </c>
      <c r="AB25" s="79">
        <f t="shared" si="10"/>
        <v>5.7751966624173721E-2</v>
      </c>
      <c r="AC25" s="48">
        <f t="shared" si="11"/>
        <v>5.9638134499173073E-2</v>
      </c>
      <c r="AD25" s="48">
        <f t="shared" si="12"/>
        <v>9.6741169589190573E-2</v>
      </c>
    </row>
    <row r="26" spans="1:30">
      <c r="A26">
        <v>26</v>
      </c>
      <c r="B26">
        <v>7954.6798999998719</v>
      </c>
      <c r="C26" s="35">
        <f t="shared" si="0"/>
        <v>0.87851944249223735</v>
      </c>
      <c r="D26" s="79">
        <v>2.33919363491644E-11</v>
      </c>
      <c r="E26" s="79">
        <v>3.8675554181698303E-12</v>
      </c>
      <c r="F26">
        <v>0</v>
      </c>
      <c r="G26">
        <v>0</v>
      </c>
      <c r="H26">
        <v>0</v>
      </c>
      <c r="I26" s="79">
        <v>9.54461536059403E-13</v>
      </c>
      <c r="J26" s="79">
        <v>8.8253467679917402E-13</v>
      </c>
      <c r="K26" s="79">
        <v>1.17531083303263E-12</v>
      </c>
      <c r="L26" s="79">
        <v>3.7389991479060598E-12</v>
      </c>
      <c r="M26" s="79">
        <v>5.1310129085101301E-13</v>
      </c>
      <c r="N26" s="79">
        <v>3.16445263379354E-13</v>
      </c>
      <c r="O26" s="79">
        <v>1.68257619697412E-13</v>
      </c>
      <c r="P26" s="79">
        <v>1.22915234095069E-12</v>
      </c>
      <c r="Q26" s="79">
        <v>7.4868213966500202E-14</v>
      </c>
      <c r="R26" s="79">
        <v>2.18981662169944E-13</v>
      </c>
      <c r="S26" s="48">
        <f t="shared" si="1"/>
        <v>3.9173911222687083</v>
      </c>
      <c r="T26">
        <f t="shared" si="2"/>
        <v>6.0482485239303232</v>
      </c>
      <c r="U26" s="79">
        <f t="shared" si="3"/>
        <v>0.92464142708444097</v>
      </c>
      <c r="V26">
        <f t="shared" si="4"/>
        <v>0.81209286023223815</v>
      </c>
      <c r="W26">
        <f t="shared" si="5"/>
        <v>0.96676032884756835</v>
      </c>
      <c r="X26">
        <f t="shared" si="6"/>
        <v>3.9173911222687083</v>
      </c>
      <c r="Y26">
        <f t="shared" si="7"/>
        <v>0.32873833138984487</v>
      </c>
      <c r="Z26" s="48">
        <f t="shared" si="8"/>
        <v>0.96676032884756835</v>
      </c>
      <c r="AA26">
        <f t="shared" si="9"/>
        <v>190526.74304593174</v>
      </c>
      <c r="AB26" s="79">
        <f t="shared" si="10"/>
        <v>4.5000710896561928E-2</v>
      </c>
      <c r="AC26" s="48">
        <f t="shared" si="11"/>
        <v>9.0394307728488499E-2</v>
      </c>
      <c r="AD26" s="48">
        <f t="shared" si="12"/>
        <v>-3.4026652590423978E-2</v>
      </c>
    </row>
    <row r="27" spans="1:30">
      <c r="A27">
        <v>27</v>
      </c>
      <c r="B27">
        <v>7971.4314000001177</v>
      </c>
      <c r="C27" s="35">
        <f t="shared" si="0"/>
        <v>0.89813937690339429</v>
      </c>
      <c r="D27" s="79">
        <v>2.20154521004462E-11</v>
      </c>
      <c r="E27" s="79">
        <v>3.4463707067981798E-12</v>
      </c>
      <c r="F27">
        <v>0</v>
      </c>
      <c r="G27">
        <v>0</v>
      </c>
      <c r="H27">
        <v>0</v>
      </c>
      <c r="I27" s="79">
        <v>1.02952301331493E-12</v>
      </c>
      <c r="J27" s="79">
        <v>8.32110518408314E-13</v>
      </c>
      <c r="K27" s="79">
        <v>1.3335864261736701E-12</v>
      </c>
      <c r="L27" s="79">
        <v>3.2131341792082798E-12</v>
      </c>
      <c r="M27" s="79">
        <v>2.7992426360614002E-13</v>
      </c>
      <c r="N27" s="79">
        <v>3.00723326104444E-13</v>
      </c>
      <c r="O27" s="79">
        <v>7.5515293699648106E-14</v>
      </c>
      <c r="P27" s="79">
        <v>1.1960287858172701E-12</v>
      </c>
      <c r="Q27" s="79">
        <v>1.07210052481949E-13</v>
      </c>
      <c r="R27" s="79">
        <v>1.3513200097638E-13</v>
      </c>
      <c r="S27" s="48">
        <f t="shared" si="1"/>
        <v>3.1209930595552269</v>
      </c>
      <c r="T27">
        <f t="shared" si="2"/>
        <v>6.3880104531469453</v>
      </c>
      <c r="U27" s="79">
        <f t="shared" si="3"/>
        <v>0.80824858468100347</v>
      </c>
      <c r="V27">
        <f t="shared" si="4"/>
        <v>0.77199572004406214</v>
      </c>
      <c r="W27">
        <f t="shared" si="5"/>
        <v>0.93232401635441409</v>
      </c>
      <c r="X27">
        <f t="shared" si="6"/>
        <v>3.1209930595552269</v>
      </c>
      <c r="Y27">
        <f t="shared" si="7"/>
        <v>0.37223119829747447</v>
      </c>
      <c r="Z27" s="48">
        <f t="shared" si="8"/>
        <v>0.93232401635441409</v>
      </c>
      <c r="AA27">
        <f t="shared" si="9"/>
        <v>188024.60871896893</v>
      </c>
      <c r="AB27" s="79">
        <f t="shared" si="10"/>
        <v>2.3502066670074501E-2</v>
      </c>
      <c r="AC27" s="48">
        <f t="shared" si="11"/>
        <v>0.11238510739276006</v>
      </c>
      <c r="AD27" s="48">
        <f t="shared" si="12"/>
        <v>-9.2455047206067301E-2</v>
      </c>
    </row>
    <row r="28" spans="1:30">
      <c r="A28">
        <v>28</v>
      </c>
      <c r="B28">
        <v>8014.3571999999695</v>
      </c>
      <c r="C28" s="35">
        <f t="shared" si="0"/>
        <v>0.94841555399387545</v>
      </c>
      <c r="D28" s="79">
        <v>2.5495207202950199E-11</v>
      </c>
      <c r="E28" s="79">
        <v>3.5907091146928801E-12</v>
      </c>
      <c r="F28">
        <v>0</v>
      </c>
      <c r="G28">
        <v>0</v>
      </c>
      <c r="H28">
        <v>0</v>
      </c>
      <c r="I28" s="79">
        <v>1.5882324723726799E-12</v>
      </c>
      <c r="J28" s="79">
        <v>4.78348430580504E-13</v>
      </c>
      <c r="K28" s="79">
        <v>1.5466663817995701E-12</v>
      </c>
      <c r="L28" s="79">
        <v>3.29260369070846E-12</v>
      </c>
      <c r="M28" s="79">
        <v>4.3195084778744699E-13</v>
      </c>
      <c r="N28" s="79">
        <v>3.03493196848888E-13</v>
      </c>
      <c r="O28" s="79">
        <v>1.57401199219595E-13</v>
      </c>
      <c r="P28" s="79">
        <v>1.2152203395968301E-12</v>
      </c>
      <c r="Q28" s="79">
        <v>1.3008990592454799E-14</v>
      </c>
      <c r="R28" s="79">
        <v>1.82656352250993E-13</v>
      </c>
      <c r="S28" s="48">
        <f t="shared" si="1"/>
        <v>2.0731245255233945</v>
      </c>
      <c r="T28">
        <f t="shared" si="2"/>
        <v>7.1003265340057631</v>
      </c>
      <c r="U28" s="79">
        <f t="shared" si="3"/>
        <v>0.30118288027815815</v>
      </c>
      <c r="V28">
        <f t="shared" si="4"/>
        <v>1.0268746324755227</v>
      </c>
      <c r="W28">
        <f t="shared" si="5"/>
        <v>0.91697867622732299</v>
      </c>
      <c r="X28">
        <f t="shared" si="6"/>
        <v>2.0731245255233945</v>
      </c>
      <c r="Y28">
        <f t="shared" si="7"/>
        <v>0.36907579950363073</v>
      </c>
      <c r="Z28" s="48">
        <f t="shared" si="8"/>
        <v>0.91697867622732299</v>
      </c>
      <c r="AA28">
        <f t="shared" si="9"/>
        <v>186894.74903703501</v>
      </c>
      <c r="AB28" s="79">
        <f t="shared" si="10"/>
        <v>4.780447755184513E-2</v>
      </c>
      <c r="AC28" s="48">
        <f t="shared" si="11"/>
        <v>-1.1517425342612509E-2</v>
      </c>
      <c r="AD28" s="48">
        <f t="shared" si="12"/>
        <v>-0.52116971777024923</v>
      </c>
    </row>
    <row r="29" spans="1:30">
      <c r="A29">
        <v>29</v>
      </c>
      <c r="B29">
        <v>8032.3629000000656</v>
      </c>
      <c r="C29" s="35">
        <f t="shared" si="0"/>
        <v>0.96950445069110458</v>
      </c>
      <c r="D29" s="79">
        <v>2.42622054176455E-11</v>
      </c>
      <c r="E29" s="79">
        <v>3.18703252113102E-12</v>
      </c>
      <c r="F29">
        <v>0</v>
      </c>
      <c r="G29">
        <v>0</v>
      </c>
      <c r="H29">
        <v>0</v>
      </c>
      <c r="I29" s="79">
        <v>1.4441475871816501E-12</v>
      </c>
      <c r="J29" s="79">
        <v>4.2768366746672899E-13</v>
      </c>
      <c r="K29" s="79">
        <v>1.2264430753576899E-12</v>
      </c>
      <c r="L29" s="79">
        <v>2.3831860792522801E-12</v>
      </c>
      <c r="M29" s="79">
        <v>4.4053813051783701E-13</v>
      </c>
      <c r="N29" s="79">
        <v>3.1194402517909801E-13</v>
      </c>
      <c r="O29" s="79">
        <v>6.49266513548055E-14</v>
      </c>
      <c r="P29" s="79">
        <v>1.0706840726875899E-12</v>
      </c>
      <c r="Q29" s="79">
        <v>-4.1283479232712797E-15</v>
      </c>
      <c r="R29" s="79">
        <v>1.04003278612475E-13</v>
      </c>
      <c r="S29" s="48">
        <f t="shared" si="1"/>
        <v>1.6502372059515233</v>
      </c>
      <c r="T29">
        <f t="shared" si="2"/>
        <v>7.6127887797753893</v>
      </c>
      <c r="U29" s="79">
        <f t="shared" si="3"/>
        <v>0.29614955650161912</v>
      </c>
      <c r="V29">
        <f t="shared" si="4"/>
        <v>1.1775088597246692</v>
      </c>
      <c r="W29">
        <f t="shared" si="5"/>
        <v>0.74777588978179943</v>
      </c>
      <c r="X29">
        <f t="shared" si="6"/>
        <v>1.6502372059515233</v>
      </c>
      <c r="Y29">
        <f t="shared" si="7"/>
        <v>0.4492658303138104</v>
      </c>
      <c r="Z29" s="48">
        <f t="shared" si="8"/>
        <v>0.74777588978179943</v>
      </c>
      <c r="AA29">
        <f t="shared" si="9"/>
        <v>173747.23494070154</v>
      </c>
      <c r="AB29" s="79">
        <f t="shared" si="10"/>
        <v>2.7243634863449735E-2</v>
      </c>
      <c r="AC29" s="48">
        <f t="shared" si="11"/>
        <v>-7.0964183499498207E-2</v>
      </c>
      <c r="AD29" s="48">
        <f t="shared" si="12"/>
        <v>-0.52848891339968385</v>
      </c>
    </row>
    <row r="30" spans="1:30">
      <c r="A30">
        <v>30</v>
      </c>
      <c r="B30">
        <v>8041.2722999998368</v>
      </c>
      <c r="C30" s="35">
        <f t="shared" si="0"/>
        <v>0.97993944717713433</v>
      </c>
      <c r="D30" s="79">
        <v>2.4132307044648601E-11</v>
      </c>
      <c r="E30" s="79">
        <v>3.228784109518E-12</v>
      </c>
      <c r="F30">
        <v>0</v>
      </c>
      <c r="G30">
        <v>0</v>
      </c>
      <c r="H30">
        <v>0</v>
      </c>
      <c r="I30" s="79">
        <v>1.39872412666685E-12</v>
      </c>
      <c r="J30" s="79">
        <v>3.5424911642834901E-13</v>
      </c>
      <c r="K30" s="79">
        <v>1.26114671746701E-12</v>
      </c>
      <c r="L30" s="79">
        <v>2.5053961587064302E-12</v>
      </c>
      <c r="M30" s="79">
        <v>4.58186030955677E-13</v>
      </c>
      <c r="N30" s="79">
        <v>2.9904611982018799E-13</v>
      </c>
      <c r="O30" s="79">
        <v>6.16928599072496E-14</v>
      </c>
      <c r="P30" s="79">
        <v>9.9577758002567196E-13</v>
      </c>
      <c r="Q30" s="79">
        <v>-1.1379780694269301E-14</v>
      </c>
      <c r="R30" s="79">
        <v>1.20650218643289E-13</v>
      </c>
      <c r="S30" s="48">
        <f t="shared" si="1"/>
        <v>1.7912010745655558</v>
      </c>
      <c r="T30">
        <f t="shared" si="2"/>
        <v>7.4741160220375109</v>
      </c>
      <c r="U30" s="79">
        <f t="shared" si="3"/>
        <v>0.25326589402051869</v>
      </c>
      <c r="V30">
        <f t="shared" si="4"/>
        <v>1.1090891387135049</v>
      </c>
      <c r="W30">
        <f t="shared" si="5"/>
        <v>0.7759565439265127</v>
      </c>
      <c r="X30">
        <f t="shared" si="6"/>
        <v>1.7912010745655558</v>
      </c>
      <c r="Y30">
        <f t="shared" si="7"/>
        <v>0.39745314391309888</v>
      </c>
      <c r="Z30" s="48">
        <f t="shared" si="8"/>
        <v>0.7759565439265127</v>
      </c>
      <c r="AA30">
        <f t="shared" si="9"/>
        <v>176033.16816865985</v>
      </c>
      <c r="AB30" s="79">
        <f t="shared" si="10"/>
        <v>2.4623993971118106E-2</v>
      </c>
      <c r="AC30" s="48">
        <f t="shared" si="11"/>
        <v>-4.4966452276911463E-2</v>
      </c>
      <c r="AD30" s="48">
        <f t="shared" si="12"/>
        <v>-0.59642329041463704</v>
      </c>
    </row>
    <row r="31" spans="1:30">
      <c r="A31">
        <v>31</v>
      </c>
      <c r="B31">
        <v>8059.3017000001855</v>
      </c>
      <c r="C31" s="35">
        <f t="shared" si="0"/>
        <v>1.0561021318657993E-3</v>
      </c>
      <c r="D31" s="79">
        <v>2.4756388237376798E-11</v>
      </c>
      <c r="E31" s="79">
        <v>3.1245049793541001E-12</v>
      </c>
      <c r="F31">
        <v>0</v>
      </c>
      <c r="G31">
        <v>0</v>
      </c>
      <c r="H31">
        <v>0</v>
      </c>
      <c r="I31" s="79">
        <v>1.35328520736766E-12</v>
      </c>
      <c r="J31" s="79">
        <v>3.5218962440600801E-13</v>
      </c>
      <c r="K31" s="79">
        <v>1.3131681724140699E-12</v>
      </c>
      <c r="L31" s="79">
        <v>2.91265577352236E-12</v>
      </c>
      <c r="M31" s="79">
        <v>4.5672786395417301E-13</v>
      </c>
      <c r="N31" s="79">
        <v>2.83981003449898E-13</v>
      </c>
      <c r="O31" s="79">
        <v>1.00159264972857E-13</v>
      </c>
      <c r="P31" s="79">
        <v>9.2716074263832306E-13</v>
      </c>
      <c r="Q31" s="79">
        <v>4.6736769213827002E-14</v>
      </c>
      <c r="R31" s="79">
        <v>1.47529024610089E-13</v>
      </c>
      <c r="S31" s="48">
        <f t="shared" si="1"/>
        <v>2.1522852371880328</v>
      </c>
      <c r="T31">
        <f t="shared" si="2"/>
        <v>7.9232993389226269</v>
      </c>
      <c r="U31" s="79">
        <f t="shared" si="3"/>
        <v>0.26024789341418203</v>
      </c>
      <c r="V31">
        <f t="shared" si="4"/>
        <v>1.0305498075542303</v>
      </c>
      <c r="W31">
        <f t="shared" si="5"/>
        <v>0.93219751377207483</v>
      </c>
      <c r="X31">
        <f t="shared" si="6"/>
        <v>2.1522852371880328</v>
      </c>
      <c r="Y31">
        <f t="shared" si="7"/>
        <v>0.31832142715480599</v>
      </c>
      <c r="Z31" s="48">
        <f t="shared" si="8"/>
        <v>0.93219751377207483</v>
      </c>
      <c r="AA31">
        <f t="shared" si="9"/>
        <v>188015.33265050346</v>
      </c>
      <c r="AB31" s="79">
        <f t="shared" si="10"/>
        <v>3.4387607997951458E-2</v>
      </c>
      <c r="AC31" s="48">
        <f t="shared" si="11"/>
        <v>-1.3068986530780301E-2</v>
      </c>
      <c r="AD31" s="48">
        <f t="shared" si="12"/>
        <v>-0.58461277721530958</v>
      </c>
    </row>
    <row r="32" spans="1:30">
      <c r="A32">
        <v>32</v>
      </c>
      <c r="B32">
        <v>8081.2941000000574</v>
      </c>
      <c r="C32" s="35">
        <f t="shared" si="0"/>
        <v>2.6814359334807136E-2</v>
      </c>
      <c r="D32" s="79">
        <v>2.5113030072383699E-11</v>
      </c>
      <c r="E32" s="79">
        <v>3.8401947527891803E-12</v>
      </c>
      <c r="F32">
        <v>0</v>
      </c>
      <c r="G32">
        <v>0</v>
      </c>
      <c r="H32">
        <v>0</v>
      </c>
      <c r="I32" s="79">
        <v>1.6049708439855599E-12</v>
      </c>
      <c r="J32" s="79">
        <v>3.6487987124431702E-13</v>
      </c>
      <c r="K32" s="79">
        <v>1.5233852351730401E-12</v>
      </c>
      <c r="L32" s="79">
        <v>3.8931317280879902E-12</v>
      </c>
      <c r="M32" s="79">
        <v>5.0622198540405395E-13</v>
      </c>
      <c r="N32" s="79">
        <v>2.9101687214223398E-13</v>
      </c>
      <c r="O32" s="79">
        <v>1.59527768904431E-13</v>
      </c>
      <c r="P32" s="79">
        <v>1.2745223155323301E-12</v>
      </c>
      <c r="Q32" s="79">
        <v>4.78891880295024E-14</v>
      </c>
      <c r="R32" s="79">
        <v>1.8380574088338501E-13</v>
      </c>
      <c r="S32" s="48">
        <f t="shared" si="1"/>
        <v>2.4256713090315909</v>
      </c>
      <c r="T32">
        <f t="shared" si="2"/>
        <v>6.5395199173541387</v>
      </c>
      <c r="U32" s="79">
        <f t="shared" si="3"/>
        <v>0.22734361350653912</v>
      </c>
      <c r="V32">
        <f t="shared" si="4"/>
        <v>1.0535554677364669</v>
      </c>
      <c r="W32">
        <f t="shared" si="5"/>
        <v>1.0137849715200931</v>
      </c>
      <c r="X32">
        <f t="shared" si="6"/>
        <v>2.4256713090315909</v>
      </c>
      <c r="Y32">
        <f t="shared" si="7"/>
        <v>0.32737713608223534</v>
      </c>
      <c r="Z32" s="48">
        <f t="shared" si="8"/>
        <v>1.0137849715200931</v>
      </c>
      <c r="AA32">
        <f t="shared" si="9"/>
        <v>193872.63551804714</v>
      </c>
      <c r="AB32" s="79">
        <f t="shared" si="10"/>
        <v>4.0976720040957586E-2</v>
      </c>
      <c r="AC32" s="48">
        <f t="shared" si="11"/>
        <v>-2.2657405343009227E-2</v>
      </c>
      <c r="AD32" s="48">
        <f t="shared" si="12"/>
        <v>-0.64331724140532731</v>
      </c>
    </row>
    <row r="33" spans="1:30">
      <c r="A33">
        <v>33</v>
      </c>
      <c r="B33">
        <v>8088.2806000001729</v>
      </c>
      <c r="C33" s="35">
        <f t="shared" si="0"/>
        <v>3.499718903744764E-2</v>
      </c>
      <c r="D33" s="79">
        <v>2.1028122988387699E-11</v>
      </c>
      <c r="E33" s="79">
        <v>2.6597174232547701E-12</v>
      </c>
      <c r="F33">
        <v>0</v>
      </c>
      <c r="G33">
        <v>0</v>
      </c>
      <c r="H33">
        <v>0</v>
      </c>
      <c r="I33" s="79">
        <v>1.2283214417627999E-12</v>
      </c>
      <c r="J33" s="79">
        <v>3.72138043327963E-13</v>
      </c>
      <c r="K33" s="79">
        <v>1.4142371680982201E-12</v>
      </c>
      <c r="L33" s="79">
        <v>2.6162549754878301E-12</v>
      </c>
      <c r="M33" s="79">
        <v>3.9752269382111602E-13</v>
      </c>
      <c r="N33" s="79">
        <v>2.0045600359671901E-13</v>
      </c>
      <c r="O33" s="79">
        <v>2.01888274590989E-13</v>
      </c>
      <c r="P33" s="79">
        <v>1.1396616435993701E-12</v>
      </c>
      <c r="Q33" s="79">
        <v>4.7832575583380001E-14</v>
      </c>
      <c r="R33" s="79">
        <v>2.0928524922663701E-13</v>
      </c>
      <c r="S33" s="48">
        <f t="shared" si="1"/>
        <v>2.1299432595861605</v>
      </c>
      <c r="T33">
        <f t="shared" si="2"/>
        <v>7.906149279067022</v>
      </c>
      <c r="U33" s="79">
        <f t="shared" si="3"/>
        <v>0.30296470506441442</v>
      </c>
      <c r="V33">
        <f t="shared" si="4"/>
        <v>0.86853992348014142</v>
      </c>
      <c r="W33">
        <f t="shared" si="5"/>
        <v>0.98365899798717948</v>
      </c>
      <c r="X33">
        <f t="shared" si="6"/>
        <v>2.1299432595861605</v>
      </c>
      <c r="Y33">
        <f t="shared" si="7"/>
        <v>0.43560801767299739</v>
      </c>
      <c r="Z33" s="48">
        <f t="shared" si="8"/>
        <v>0.98365899798717948</v>
      </c>
      <c r="AA33">
        <f t="shared" si="9"/>
        <v>191738.29163971564</v>
      </c>
      <c r="AB33" s="79">
        <f t="shared" si="10"/>
        <v>7.7166895613201711E-2</v>
      </c>
      <c r="AC33" s="48">
        <f t="shared" si="11"/>
        <v>6.1210213890890472E-2</v>
      </c>
      <c r="AD33" s="48">
        <f t="shared" si="12"/>
        <v>-0.51860796320923586</v>
      </c>
    </row>
    <row r="34" spans="1:30">
      <c r="A34">
        <v>34</v>
      </c>
      <c r="B34">
        <v>8089.3363000000827</v>
      </c>
      <c r="C34" s="35">
        <f t="shared" si="0"/>
        <v>3.6233661279084117E-2</v>
      </c>
      <c r="D34" s="79">
        <v>2.4140611130031801E-11</v>
      </c>
      <c r="E34" s="79">
        <v>3.1901666463621199E-12</v>
      </c>
      <c r="F34">
        <v>0</v>
      </c>
      <c r="G34">
        <v>0</v>
      </c>
      <c r="H34">
        <v>0</v>
      </c>
      <c r="I34" s="79">
        <v>1.5465585922558299E-12</v>
      </c>
      <c r="J34" s="79">
        <v>4.0341852951530201E-13</v>
      </c>
      <c r="K34" s="79">
        <v>1.4522893631256699E-12</v>
      </c>
      <c r="L34" s="79">
        <v>3.1885431784679901E-12</v>
      </c>
      <c r="M34" s="79">
        <v>4.4276146239896498E-13</v>
      </c>
      <c r="N34" s="79">
        <v>2.7159034093990999E-13</v>
      </c>
      <c r="O34" s="79">
        <v>2.21713498300573E-13</v>
      </c>
      <c r="P34" s="79">
        <v>1.26473198068873E-12</v>
      </c>
      <c r="Q34" s="79">
        <v>5.4574681517456199E-14</v>
      </c>
      <c r="R34" s="79">
        <v>2.2788423256199499E-13</v>
      </c>
      <c r="S34" s="48">
        <f t="shared" si="1"/>
        <v>2.0617021524009256</v>
      </c>
      <c r="T34">
        <f t="shared" si="2"/>
        <v>7.5671943838922484</v>
      </c>
      <c r="U34" s="79">
        <f t="shared" si="3"/>
        <v>0.2608491728249821</v>
      </c>
      <c r="V34">
        <f t="shared" si="4"/>
        <v>1.0649107757198402</v>
      </c>
      <c r="W34">
        <f t="shared" si="5"/>
        <v>0.99949110248018513</v>
      </c>
      <c r="X34">
        <f t="shared" si="6"/>
        <v>2.0617021524009256</v>
      </c>
      <c r="Y34">
        <f t="shared" si="7"/>
        <v>0.39664884867464772</v>
      </c>
      <c r="Z34" s="48">
        <f t="shared" si="8"/>
        <v>0.99949110248018513</v>
      </c>
      <c r="AA34">
        <f t="shared" si="9"/>
        <v>192863.96547054301</v>
      </c>
      <c r="AB34" s="79">
        <f t="shared" si="10"/>
        <v>6.9534419291477315E-2</v>
      </c>
      <c r="AC34" s="48">
        <f t="shared" si="11"/>
        <v>-2.7313221637844543E-2</v>
      </c>
      <c r="AD34" s="48">
        <f t="shared" si="12"/>
        <v>-0.58361053612433744</v>
      </c>
    </row>
    <row r="35" spans="1:30">
      <c r="A35">
        <v>35</v>
      </c>
      <c r="B35">
        <v>8093.2977999998257</v>
      </c>
      <c r="C35" s="35">
        <f t="shared" si="0"/>
        <v>4.0873506675833227E-2</v>
      </c>
      <c r="D35" s="79">
        <v>2.19069251399481E-11</v>
      </c>
      <c r="E35" s="79">
        <v>3.1849225963324702E-12</v>
      </c>
      <c r="F35">
        <v>0</v>
      </c>
      <c r="G35">
        <v>0</v>
      </c>
      <c r="H35">
        <v>0</v>
      </c>
      <c r="I35" s="79">
        <v>1.30155309620672E-12</v>
      </c>
      <c r="J35" s="79">
        <v>3.92276988469873E-13</v>
      </c>
      <c r="K35" s="79">
        <v>1.4419133424042999E-12</v>
      </c>
      <c r="L35" s="79">
        <v>3.0250866622205798E-12</v>
      </c>
      <c r="M35" s="79">
        <v>4.0285525971656799E-13</v>
      </c>
      <c r="N35" s="79">
        <v>2.6016254055942799E-13</v>
      </c>
      <c r="O35" s="79">
        <v>1.9362262007670999E-13</v>
      </c>
      <c r="P35" s="79">
        <v>1.16830843083381E-12</v>
      </c>
      <c r="Q35" s="79">
        <v>1.50534705096591E-14</v>
      </c>
      <c r="R35" s="79">
        <v>2.0682489511221099E-13</v>
      </c>
      <c r="S35" s="48">
        <f t="shared" si="1"/>
        <v>2.3242130275260924</v>
      </c>
      <c r="T35">
        <f t="shared" si="2"/>
        <v>6.8783226208305823</v>
      </c>
      <c r="U35" s="79">
        <f t="shared" si="3"/>
        <v>0.30139146041228376</v>
      </c>
      <c r="V35">
        <f t="shared" si="4"/>
        <v>0.90265694749482095</v>
      </c>
      <c r="W35">
        <f t="shared" si="5"/>
        <v>0.94981481361715159</v>
      </c>
      <c r="X35">
        <f t="shared" si="6"/>
        <v>2.3242130275260924</v>
      </c>
      <c r="Y35">
        <f t="shared" si="7"/>
        <v>0.38620659878094449</v>
      </c>
      <c r="Z35" s="48">
        <f t="shared" si="8"/>
        <v>0.94981481361715159</v>
      </c>
      <c r="AA35">
        <f t="shared" si="9"/>
        <v>189301.15546371165</v>
      </c>
      <c r="AB35" s="79">
        <f t="shared" si="10"/>
        <v>6.4005644034865555E-2</v>
      </c>
      <c r="AC35" s="48">
        <f t="shared" si="11"/>
        <v>4.447727085732249E-2</v>
      </c>
      <c r="AD35" s="48">
        <f t="shared" si="12"/>
        <v>-0.52086905709226705</v>
      </c>
    </row>
    <row r="36" spans="1:30">
      <c r="B36">
        <v>8099.2620999999344</v>
      </c>
    </row>
    <row r="39" spans="1:30">
      <c r="I39">
        <v>5876</v>
      </c>
      <c r="J39">
        <v>6678</v>
      </c>
      <c r="K39">
        <v>7085</v>
      </c>
      <c r="L39" t="s">
        <v>180</v>
      </c>
      <c r="N39" t="s">
        <v>1758</v>
      </c>
      <c r="AC39" t="s">
        <v>1874</v>
      </c>
      <c r="AD39" t="s">
        <v>1873</v>
      </c>
    </row>
  </sheetData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A6838-7253-4B76-BE91-109736EF223D}">
  <sheetPr codeName="Feuil12"/>
  <dimension ref="B2:N99"/>
  <sheetViews>
    <sheetView topLeftCell="A88" workbookViewId="0">
      <selection activeCell="A123" sqref="A123:A124"/>
    </sheetView>
  </sheetViews>
  <sheetFormatPr baseColWidth="10" defaultRowHeight="15"/>
  <sheetData>
    <row r="2" spans="2:13">
      <c r="B2" t="s">
        <v>1729</v>
      </c>
      <c r="H2" t="s">
        <v>1739</v>
      </c>
      <c r="M2" t="s">
        <v>1745</v>
      </c>
    </row>
    <row r="16" spans="2:13">
      <c r="B16" t="s">
        <v>1730</v>
      </c>
    </row>
    <row r="20" spans="2:13">
      <c r="I20" t="s">
        <v>1744</v>
      </c>
    </row>
    <row r="30" spans="2:13">
      <c r="B30" t="s">
        <v>1731</v>
      </c>
      <c r="H30" t="s">
        <v>1732</v>
      </c>
      <c r="M30" t="s">
        <v>1733</v>
      </c>
    </row>
    <row r="57" spans="2:7">
      <c r="B57" t="s">
        <v>1734</v>
      </c>
      <c r="G57" t="s">
        <v>1735</v>
      </c>
    </row>
    <row r="71" spans="2:14">
      <c r="B71" t="s">
        <v>1738</v>
      </c>
    </row>
    <row r="72" spans="2:14">
      <c r="N72" t="s">
        <v>1744</v>
      </c>
    </row>
    <row r="85" spans="2:13">
      <c r="B85" t="s">
        <v>1736</v>
      </c>
      <c r="G85" t="s">
        <v>1740</v>
      </c>
      <c r="M85" t="s">
        <v>1754</v>
      </c>
    </row>
    <row r="99" spans="2:2">
      <c r="B99" t="s">
        <v>1737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D77C3-358B-40E5-B7D6-60889BEA7BC3}">
  <sheetPr codeName="Feuil14"/>
  <dimension ref="B2:R120"/>
  <sheetViews>
    <sheetView showGridLines="0" workbookViewId="0">
      <selection activeCell="I11" sqref="I11"/>
    </sheetView>
  </sheetViews>
  <sheetFormatPr baseColWidth="10" defaultRowHeight="15"/>
  <sheetData>
    <row r="2" spans="2:13">
      <c r="B2" t="s">
        <v>1729</v>
      </c>
      <c r="H2" t="s">
        <v>1739</v>
      </c>
      <c r="M2" t="s">
        <v>1745</v>
      </c>
    </row>
    <row r="16" spans="2:13">
      <c r="B16" t="s">
        <v>1730</v>
      </c>
    </row>
    <row r="20" spans="2:13">
      <c r="I20" t="s">
        <v>1744</v>
      </c>
    </row>
    <row r="30" spans="2:13">
      <c r="B30" t="s">
        <v>1731</v>
      </c>
      <c r="H30" t="s">
        <v>1732</v>
      </c>
      <c r="M30" t="s">
        <v>1882</v>
      </c>
    </row>
    <row r="57" spans="2:7">
      <c r="B57" t="s">
        <v>1734</v>
      </c>
      <c r="G57" t="s">
        <v>1735</v>
      </c>
    </row>
    <row r="71" spans="2:2">
      <c r="B71" t="s">
        <v>1738</v>
      </c>
    </row>
    <row r="85" spans="2:18">
      <c r="B85" t="s">
        <v>1736</v>
      </c>
      <c r="G85" t="s">
        <v>1740</v>
      </c>
      <c r="M85" t="s">
        <v>1754</v>
      </c>
      <c r="R85" t="s">
        <v>1760</v>
      </c>
    </row>
    <row r="99" spans="2:7">
      <c r="B99" t="s">
        <v>1737</v>
      </c>
      <c r="G99" t="s">
        <v>1755</v>
      </c>
    </row>
    <row r="112" spans="2:7">
      <c r="B112" t="s">
        <v>1759</v>
      </c>
      <c r="G112" t="s">
        <v>1879</v>
      </c>
    </row>
    <row r="120" spans="10:10">
      <c r="J120" t="s">
        <v>1744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33</vt:i4>
      </vt:variant>
      <vt:variant>
        <vt:lpstr>Plages nommées</vt:lpstr>
      </vt:variant>
      <vt:variant>
        <vt:i4>5</vt:i4>
      </vt:variant>
    </vt:vector>
  </HeadingPairs>
  <TitlesOfParts>
    <vt:vector size="38" baseType="lpstr">
      <vt:lpstr>matlab</vt:lpstr>
      <vt:lpstr>Export</vt:lpstr>
      <vt:lpstr>Feuil1</vt:lpstr>
      <vt:lpstr>Index</vt:lpstr>
      <vt:lpstr>Eclipse</vt:lpstr>
      <vt:lpstr>Feuil2</vt:lpstr>
      <vt:lpstr>Vis</vt:lpstr>
      <vt:lpstr>V</vt:lpstr>
      <vt:lpstr>Data</vt:lpstr>
      <vt:lpstr>Feuil4</vt:lpstr>
      <vt:lpstr>B-V</vt:lpstr>
      <vt:lpstr>B</vt:lpstr>
      <vt:lpstr>M</vt:lpstr>
      <vt:lpstr>RV</vt:lpstr>
      <vt:lpstr>FWHM</vt:lpstr>
      <vt:lpstr>RV1</vt:lpstr>
      <vt:lpstr>RV2</vt:lpstr>
      <vt:lpstr>Feuil3</vt:lpstr>
      <vt:lpstr>Orbital</vt:lpstr>
      <vt:lpstr>HeI6678</vt:lpstr>
      <vt:lpstr>HeI 7065</vt:lpstr>
      <vt:lpstr>HeI 4924</vt:lpstr>
      <vt:lpstr>FeVII</vt:lpstr>
      <vt:lpstr>CaVII</vt:lpstr>
      <vt:lpstr>CaVI</vt:lpstr>
      <vt:lpstr>OI</vt:lpstr>
      <vt:lpstr>HeI</vt:lpstr>
      <vt:lpstr>HeII</vt:lpstr>
      <vt:lpstr>Fe II 5018</vt:lpstr>
      <vt:lpstr>EW</vt:lpstr>
      <vt:lpstr>F</vt:lpstr>
      <vt:lpstr>Graphes_EW</vt:lpstr>
      <vt:lpstr>Graphes_Flux</vt:lpstr>
      <vt:lpstr>decalp</vt:lpstr>
      <vt:lpstr>gamma</vt:lpstr>
      <vt:lpstr>JD0</vt:lpstr>
      <vt:lpstr>K</vt:lpstr>
      <vt:lpstr>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cp:lastPrinted>2017-12-31T16:39:41Z</cp:lastPrinted>
  <dcterms:created xsi:type="dcterms:W3CDTF">2015-04-04T15:31:14Z</dcterms:created>
  <dcterms:modified xsi:type="dcterms:W3CDTF">2021-07-08T08:35:12Z</dcterms:modified>
</cp:coreProperties>
</file>