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ti\Downloads\UNFPA\"/>
    </mc:Choice>
  </mc:AlternateContent>
  <xr:revisionPtr revIDLastSave="0" documentId="13_ncr:1_{BECFA1D8-D3FA-4331-A552-ABE628B9DE0A}" xr6:coauthVersionLast="47" xr6:coauthVersionMax="47" xr10:uidLastSave="{00000000-0000-0000-0000-000000000000}"/>
  <bookViews>
    <workbookView xWindow="-108" yWindow="-108" windowWidth="23256" windowHeight="12576" activeTab="3" xr2:uid="{659D4639-F9DD-4DE6-B19B-97E843992C12}"/>
  </bookViews>
  <sheets>
    <sheet name="dhsrecent" sheetId="5" r:id="rId1"/>
    <sheet name="actuals" sheetId="4" r:id="rId2"/>
    <sheet name="percent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2" l="1"/>
  <c r="P28" i="2"/>
  <c r="O28" i="2"/>
  <c r="N28" i="2"/>
  <c r="M28" i="2"/>
  <c r="L28" i="2"/>
  <c r="K28" i="2"/>
  <c r="Q27" i="2"/>
  <c r="P27" i="2"/>
  <c r="O27" i="2"/>
  <c r="N27" i="2"/>
  <c r="M27" i="2"/>
  <c r="L27" i="2"/>
  <c r="K27" i="2"/>
  <c r="Q26" i="2"/>
  <c r="P26" i="2"/>
  <c r="O26" i="2"/>
  <c r="N26" i="2"/>
  <c r="M26" i="2"/>
  <c r="L26" i="2"/>
  <c r="K26" i="2"/>
  <c r="Q25" i="2"/>
  <c r="P25" i="2"/>
  <c r="O25" i="2"/>
  <c r="N25" i="2"/>
  <c r="M25" i="2"/>
  <c r="L25" i="2"/>
  <c r="K25" i="2"/>
  <c r="Q24" i="2"/>
  <c r="P24" i="2"/>
  <c r="O24" i="2"/>
  <c r="N24" i="2"/>
  <c r="M24" i="2"/>
  <c r="L24" i="2"/>
  <c r="K24" i="2"/>
  <c r="Q23" i="2"/>
  <c r="P23" i="2"/>
  <c r="O23" i="2"/>
  <c r="N23" i="2"/>
  <c r="M23" i="2"/>
  <c r="L23" i="2"/>
  <c r="K23" i="2"/>
  <c r="Q22" i="2"/>
  <c r="P22" i="2"/>
  <c r="O22" i="2"/>
  <c r="N22" i="2"/>
  <c r="M22" i="2"/>
  <c r="L22" i="2"/>
  <c r="K22" i="2"/>
  <c r="Q21" i="2"/>
  <c r="P21" i="2"/>
  <c r="O21" i="2"/>
  <c r="N21" i="2"/>
  <c r="M21" i="2"/>
  <c r="L21" i="2"/>
  <c r="K21" i="2"/>
  <c r="Q20" i="2"/>
  <c r="P20" i="2"/>
  <c r="O20" i="2"/>
  <c r="N20" i="2"/>
  <c r="M20" i="2"/>
  <c r="L20" i="2"/>
  <c r="K20" i="2"/>
  <c r="Q19" i="2"/>
  <c r="P19" i="2"/>
  <c r="O19" i="2"/>
  <c r="N19" i="2"/>
  <c r="M19" i="2"/>
  <c r="L19" i="2"/>
  <c r="K19" i="2"/>
  <c r="Q18" i="2"/>
  <c r="P18" i="2"/>
  <c r="O18" i="2"/>
  <c r="N18" i="2"/>
  <c r="M18" i="2"/>
  <c r="L18" i="2"/>
  <c r="K18" i="2"/>
  <c r="Q17" i="2"/>
  <c r="P17" i="2"/>
  <c r="O17" i="2"/>
  <c r="N17" i="2"/>
  <c r="M17" i="2"/>
  <c r="L17" i="2"/>
  <c r="K17" i="2"/>
  <c r="Q16" i="2"/>
  <c r="P16" i="2"/>
  <c r="O16" i="2"/>
  <c r="N16" i="2"/>
  <c r="M16" i="2"/>
  <c r="L16" i="2"/>
  <c r="K16" i="2"/>
  <c r="Q15" i="2"/>
  <c r="P15" i="2"/>
  <c r="O15" i="2"/>
  <c r="N15" i="2"/>
  <c r="M15" i="2"/>
  <c r="L15" i="2"/>
  <c r="K15" i="2"/>
  <c r="Q14" i="2"/>
  <c r="P14" i="2"/>
  <c r="O14" i="2"/>
  <c r="N14" i="2"/>
  <c r="M14" i="2"/>
  <c r="L14" i="2"/>
  <c r="K14" i="2"/>
  <c r="Q13" i="2"/>
  <c r="P13" i="2"/>
  <c r="O13" i="2"/>
  <c r="N13" i="2"/>
  <c r="M13" i="2"/>
  <c r="L13" i="2"/>
  <c r="K13" i="2"/>
  <c r="Q12" i="2"/>
  <c r="P12" i="2"/>
  <c r="O12" i="2"/>
  <c r="N12" i="2"/>
  <c r="M12" i="2"/>
  <c r="L12" i="2"/>
  <c r="K12" i="2"/>
  <c r="Q11" i="2"/>
  <c r="P11" i="2"/>
  <c r="O11" i="2"/>
  <c r="N11" i="2"/>
  <c r="M11" i="2"/>
  <c r="L11" i="2"/>
  <c r="K11" i="2"/>
  <c r="Q10" i="2"/>
  <c r="P10" i="2"/>
  <c r="O10" i="2"/>
  <c r="N10" i="2"/>
  <c r="M10" i="2"/>
  <c r="L10" i="2"/>
  <c r="K10" i="2"/>
  <c r="Q9" i="2"/>
  <c r="P9" i="2"/>
  <c r="O9" i="2"/>
  <c r="N9" i="2"/>
  <c r="M9" i="2"/>
  <c r="L9" i="2"/>
  <c r="K9" i="2"/>
  <c r="Q8" i="2"/>
  <c r="P8" i="2"/>
  <c r="O8" i="2"/>
  <c r="N8" i="2"/>
  <c r="M8" i="2"/>
  <c r="L8" i="2"/>
  <c r="K8" i="2"/>
  <c r="Q7" i="2"/>
  <c r="P7" i="2"/>
  <c r="O7" i="2"/>
  <c r="N7" i="2"/>
  <c r="M7" i="2"/>
  <c r="L7" i="2"/>
  <c r="K7" i="2"/>
  <c r="Q6" i="2"/>
  <c r="P6" i="2"/>
  <c r="O6" i="2"/>
  <c r="N6" i="2"/>
  <c r="M6" i="2"/>
  <c r="L6" i="2"/>
  <c r="K6" i="2"/>
  <c r="Q5" i="2"/>
  <c r="P5" i="2"/>
  <c r="O5" i="2"/>
  <c r="N5" i="2"/>
  <c r="M5" i="2"/>
  <c r="L5" i="2"/>
  <c r="K5" i="2"/>
  <c r="Q4" i="2"/>
  <c r="P4" i="2"/>
  <c r="O4" i="2"/>
  <c r="N4" i="2"/>
  <c r="M4" i="2"/>
  <c r="L4" i="2"/>
  <c r="K4" i="2"/>
  <c r="Q3" i="2"/>
  <c r="P3" i="2"/>
  <c r="O3" i="2"/>
  <c r="N3" i="2"/>
  <c r="M3" i="2"/>
  <c r="L3" i="2"/>
  <c r="K3" i="2"/>
  <c r="Q2" i="2"/>
  <c r="P2" i="2"/>
  <c r="O2" i="2"/>
  <c r="N2" i="2"/>
  <c r="M2" i="2"/>
  <c r="L2" i="2"/>
  <c r="K2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B5" i="2"/>
  <c r="H4" i="2"/>
  <c r="G4" i="2"/>
  <c r="F4" i="2"/>
  <c r="E4" i="2"/>
  <c r="D4" i="2"/>
  <c r="C4" i="2"/>
  <c r="B4" i="2"/>
  <c r="H3" i="2"/>
  <c r="G3" i="2"/>
  <c r="F3" i="2"/>
  <c r="E3" i="2"/>
  <c r="D3" i="2"/>
  <c r="C3" i="2"/>
  <c r="B3" i="2"/>
  <c r="H2" i="2"/>
  <c r="G2" i="2"/>
  <c r="F2" i="2"/>
  <c r="E2" i="2"/>
  <c r="D2" i="2"/>
  <c r="C2" i="2"/>
  <c r="B2" i="2"/>
  <c r="J27" i="2"/>
  <c r="J25" i="2"/>
  <c r="J23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2" i="2"/>
  <c r="I27" i="2"/>
  <c r="I23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<sst xmlns="http://schemas.openxmlformats.org/spreadsheetml/2006/main" count="202" uniqueCount="115">
  <si>
    <t>Benin</t>
  </si>
  <si>
    <t>Niger</t>
  </si>
  <si>
    <t>Zimbabwe</t>
  </si>
  <si>
    <t>Nigeria</t>
  </si>
  <si>
    <t>Malawi</t>
  </si>
  <si>
    <t>Mali</t>
  </si>
  <si>
    <t>Guinea</t>
  </si>
  <si>
    <t>Togo</t>
  </si>
  <si>
    <t>Angola</t>
  </si>
  <si>
    <t>Burundi</t>
  </si>
  <si>
    <t>Burkina Faso</t>
  </si>
  <si>
    <t>Tanzania</t>
  </si>
  <si>
    <t>Kenya</t>
  </si>
  <si>
    <t>Senegal</t>
  </si>
  <si>
    <t>Zambia</t>
  </si>
  <si>
    <t>Liberia</t>
  </si>
  <si>
    <t>Ghana</t>
  </si>
  <si>
    <t>Uganda</t>
  </si>
  <si>
    <t>Mozambique</t>
  </si>
  <si>
    <t>Rwanda</t>
  </si>
  <si>
    <t>Rwanda SMO</t>
  </si>
  <si>
    <t>DRC</t>
  </si>
  <si>
    <t>eSwatini</t>
  </si>
  <si>
    <t>Ethiopia</t>
  </si>
  <si>
    <t>Ghana SMO</t>
  </si>
  <si>
    <t>Haiti</t>
  </si>
  <si>
    <t>Mali SMO</t>
  </si>
  <si>
    <t>GF</t>
  </si>
  <si>
    <t>Gov't</t>
  </si>
  <si>
    <t>Other</t>
  </si>
  <si>
    <t>UNDP</t>
  </si>
  <si>
    <t>USAID</t>
  </si>
  <si>
    <t>UNFPA</t>
  </si>
  <si>
    <t>Country</t>
  </si>
  <si>
    <t>unmet need for modern methods</t>
  </si>
  <si>
    <t>TBD</t>
  </si>
  <si>
    <t>year of survey</t>
  </si>
  <si>
    <t>Survey</t>
  </si>
  <si>
    <t>Current use of any modern method of contraception (all women)</t>
  </si>
  <si>
    <t>Unmet need for family planning</t>
  </si>
  <si>
    <t>Unmet need for modern methods</t>
  </si>
  <si>
    <t>El Salvador</t>
  </si>
  <si>
    <t>Trinidad and Tobago</t>
  </si>
  <si>
    <t>Ecuador</t>
  </si>
  <si>
    <t>Mexico</t>
  </si>
  <si>
    <t>Botswana</t>
  </si>
  <si>
    <t>Paraguay</t>
  </si>
  <si>
    <t>Central African Republic</t>
  </si>
  <si>
    <t>Brazil</t>
  </si>
  <si>
    <t>Uzbekistan</t>
  </si>
  <si>
    <t>Kazakhstan</t>
  </si>
  <si>
    <t>Turkmenistan</t>
  </si>
  <si>
    <t>Mauritania</t>
  </si>
  <si>
    <t>Nicaragua</t>
  </si>
  <si>
    <t>Eritrea</t>
  </si>
  <si>
    <t>Vietnam</t>
  </si>
  <si>
    <t>Morocco</t>
  </si>
  <si>
    <t>Moldova</t>
  </si>
  <si>
    <t>Azerbaijan</t>
  </si>
  <si>
    <t>Eswatini</t>
  </si>
  <si>
    <t>Ukraine</t>
  </si>
  <si>
    <t>Madagascar</t>
  </si>
  <si>
    <t>Sao Tome and Principe</t>
  </si>
  <si>
    <t>Bolivia</t>
  </si>
  <si>
    <t>Guyana</t>
  </si>
  <si>
    <t>Congo</t>
  </si>
  <si>
    <t>Cote d'Ivoire</t>
  </si>
  <si>
    <t>Honduras</t>
  </si>
  <si>
    <t>Comoros</t>
  </si>
  <si>
    <t>Kyrgyz Republic</t>
  </si>
  <si>
    <t>Peru</t>
  </si>
  <si>
    <t>Gabon</t>
  </si>
  <si>
    <t>Turkey</t>
  </si>
  <si>
    <t>Dominican Republic</t>
  </si>
  <si>
    <t>Namibia</t>
  </si>
  <si>
    <t>Yemen</t>
  </si>
  <si>
    <t>Chad</t>
  </si>
  <si>
    <t>Guatemala</t>
  </si>
  <si>
    <t>Lesotho</t>
  </si>
  <si>
    <t>Egypt</t>
  </si>
  <si>
    <t>Cambodia</t>
  </si>
  <si>
    <t>Armenia</t>
  </si>
  <si>
    <t>Afghanistan</t>
  </si>
  <si>
    <t>Colombia</t>
  </si>
  <si>
    <t>Myanmar</t>
  </si>
  <si>
    <t>India</t>
  </si>
  <si>
    <t>Nepal</t>
  </si>
  <si>
    <t>South Africa</t>
  </si>
  <si>
    <t>Maldives</t>
  </si>
  <si>
    <t>Timor-Leste</t>
  </si>
  <si>
    <t>Papua New Guinea</t>
  </si>
  <si>
    <t>Bangladesh</t>
  </si>
  <si>
    <t>Indonesia</t>
  </si>
  <si>
    <t>Tajikistan</t>
  </si>
  <si>
    <t>Pakistan</t>
  </si>
  <si>
    <t>Philippines</t>
  </si>
  <si>
    <t>Albania</t>
  </si>
  <si>
    <t>Jordan</t>
  </si>
  <si>
    <t>Cameroon</t>
  </si>
  <si>
    <t>Gambia</t>
  </si>
  <si>
    <t>Sierra Leone</t>
  </si>
  <si>
    <t>GF$</t>
  </si>
  <si>
    <t>Gov't$</t>
  </si>
  <si>
    <t>Other$</t>
  </si>
  <si>
    <t>TBD$</t>
  </si>
  <si>
    <t>UNDP$</t>
  </si>
  <si>
    <t>UNFPA$</t>
  </si>
  <si>
    <t>USAID$</t>
  </si>
  <si>
    <t>Gov't%</t>
  </si>
  <si>
    <t>Other%</t>
  </si>
  <si>
    <t>TBD%</t>
  </si>
  <si>
    <t>UNDP%</t>
  </si>
  <si>
    <t>UNFPA%</t>
  </si>
  <si>
    <t>USAID%</t>
  </si>
  <si>
    <t>GF%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</si>
</sst>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quotePrefix="1" applyFont="1" applyAlignment="1">
      <alignment horizontal="left"/>
    </xf>
    <xf numFmtId="0" fontId="2" fillId="0" borderId="0" xfId="0" quotePrefix="1" applyFont="1" applyAlignment="1">
      <alignment horizontal="center"/>
    </xf>
    <xf numFmtId="0" fontId="2" fillId="0" borderId="0" xfId="0" quotePrefix="1" applyFont="1" applyAlignment="1">
      <alignment horizontal="left" vertical="top"/>
    </xf>
    <xf numFmtId="9" fontId="0" fillId="0" borderId="0" xfId="1" applyFont="1"/>
    <xf numFmtId="9" fontId="0" fillId="0" borderId="0" xfId="0" applyNumberFormat="1"/>
    <xf numFmtId="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824E-3D2B-4DB0-9D4C-2DF50785EE69}">
  <dimension ref="A1:R84"/>
  <sheetViews>
    <sheetView workbookViewId="0">
      <selection activeCell="D2" sqref="D2"/>
    </sheetView>
  </sheetViews>
  <sheetFormatPr defaultRowHeight="14.4" x14ac:dyDescent="0.3"/>
  <cols>
    <col min="2" max="2" width="23.77734375" bestFit="1" customWidth="1"/>
    <col min="4" max="4" width="31.21875" customWidth="1"/>
  </cols>
  <sheetData>
    <row r="1" spans="1:18" x14ac:dyDescent="0.3">
      <c r="B1" t="s">
        <v>33</v>
      </c>
      <c r="C1" t="s">
        <v>37</v>
      </c>
      <c r="D1" t="s">
        <v>38</v>
      </c>
      <c r="E1" t="s">
        <v>39</v>
      </c>
      <c r="F1" t="s">
        <v>40</v>
      </c>
    </row>
    <row r="2" spans="1:18" x14ac:dyDescent="0.3">
      <c r="A2">
        <v>81</v>
      </c>
      <c r="B2" t="s">
        <v>41</v>
      </c>
      <c r="C2">
        <v>1985</v>
      </c>
      <c r="D2">
        <v>30.6</v>
      </c>
      <c r="R2" s="5"/>
    </row>
    <row r="3" spans="1:18" x14ac:dyDescent="0.3">
      <c r="A3">
        <v>259</v>
      </c>
      <c r="B3" t="s">
        <v>42</v>
      </c>
      <c r="C3">
        <v>1987</v>
      </c>
      <c r="D3">
        <v>31.5</v>
      </c>
      <c r="R3" s="5"/>
    </row>
    <row r="4" spans="1:18" x14ac:dyDescent="0.3">
      <c r="A4">
        <v>73</v>
      </c>
      <c r="B4" t="s">
        <v>43</v>
      </c>
      <c r="C4">
        <v>1987</v>
      </c>
      <c r="D4">
        <v>23.5</v>
      </c>
      <c r="Q4" s="5"/>
      <c r="R4" s="5"/>
    </row>
    <row r="5" spans="1:18" x14ac:dyDescent="0.3">
      <c r="A5">
        <v>170</v>
      </c>
      <c r="B5" t="s">
        <v>44</v>
      </c>
      <c r="C5">
        <v>1987</v>
      </c>
      <c r="D5">
        <v>28.9</v>
      </c>
      <c r="Q5" s="5"/>
      <c r="R5" s="5"/>
    </row>
    <row r="6" spans="1:18" x14ac:dyDescent="0.3">
      <c r="A6">
        <v>27</v>
      </c>
      <c r="B6" t="s">
        <v>45</v>
      </c>
      <c r="C6">
        <v>1988</v>
      </c>
      <c r="D6">
        <v>28.9</v>
      </c>
      <c r="M6" s="5"/>
      <c r="N6" s="5"/>
      <c r="Q6" s="5"/>
      <c r="R6" s="5"/>
    </row>
    <row r="7" spans="1:18" x14ac:dyDescent="0.3">
      <c r="A7">
        <v>205</v>
      </c>
      <c r="B7" t="s">
        <v>46</v>
      </c>
      <c r="C7">
        <v>1990</v>
      </c>
      <c r="D7">
        <v>23.6</v>
      </c>
      <c r="E7">
        <v>17.399999999999999</v>
      </c>
      <c r="F7">
        <v>30.6</v>
      </c>
      <c r="M7" s="5"/>
      <c r="O7" s="5"/>
      <c r="Q7" s="5"/>
      <c r="R7" s="5"/>
    </row>
    <row r="8" spans="1:18" x14ac:dyDescent="0.3">
      <c r="A8">
        <v>46</v>
      </c>
      <c r="B8" t="s">
        <v>47</v>
      </c>
      <c r="C8">
        <v>1994</v>
      </c>
      <c r="D8">
        <v>3.5</v>
      </c>
      <c r="E8">
        <v>19.100000000000001</v>
      </c>
      <c r="F8">
        <v>30.6</v>
      </c>
      <c r="N8" s="5"/>
      <c r="Q8" s="5"/>
      <c r="R8" s="5"/>
    </row>
    <row r="9" spans="1:18" x14ac:dyDescent="0.3">
      <c r="A9">
        <v>28</v>
      </c>
      <c r="B9" t="s">
        <v>48</v>
      </c>
      <c r="C9">
        <v>1996</v>
      </c>
      <c r="D9">
        <v>51</v>
      </c>
      <c r="E9">
        <v>10.8</v>
      </c>
      <c r="F9">
        <v>17.3</v>
      </c>
      <c r="N9" s="5"/>
      <c r="O9" s="5"/>
      <c r="Q9" s="5"/>
      <c r="R9" s="5"/>
    </row>
    <row r="10" spans="1:18" x14ac:dyDescent="0.3">
      <c r="A10">
        <v>273</v>
      </c>
      <c r="B10" t="s">
        <v>49</v>
      </c>
      <c r="C10">
        <v>1996</v>
      </c>
      <c r="D10">
        <v>36.6</v>
      </c>
      <c r="E10">
        <v>13.7</v>
      </c>
      <c r="F10">
        <v>18</v>
      </c>
      <c r="P10" s="5"/>
      <c r="Q10" s="5"/>
      <c r="R10" s="5"/>
    </row>
    <row r="11" spans="1:18" x14ac:dyDescent="0.3">
      <c r="A11">
        <v>134</v>
      </c>
      <c r="B11" t="s">
        <v>50</v>
      </c>
      <c r="C11">
        <v>1999</v>
      </c>
      <c r="D11">
        <v>38.700000000000003</v>
      </c>
      <c r="E11">
        <v>11.9</v>
      </c>
      <c r="F11">
        <v>25.1</v>
      </c>
      <c r="N11" s="5"/>
      <c r="O11" s="5"/>
      <c r="P11" s="5"/>
      <c r="Q11" s="5"/>
      <c r="R11" s="5"/>
    </row>
    <row r="12" spans="1:18" x14ac:dyDescent="0.3">
      <c r="A12">
        <v>265</v>
      </c>
      <c r="B12" t="s">
        <v>51</v>
      </c>
      <c r="C12">
        <v>2000</v>
      </c>
      <c r="D12">
        <v>33.799999999999997</v>
      </c>
      <c r="E12">
        <v>13.1</v>
      </c>
      <c r="F12">
        <v>21.8</v>
      </c>
      <c r="O12" s="5"/>
      <c r="R12" s="5"/>
    </row>
    <row r="13" spans="1:18" x14ac:dyDescent="0.3">
      <c r="A13">
        <v>169</v>
      </c>
      <c r="B13" t="s">
        <v>52</v>
      </c>
      <c r="C13">
        <v>2000</v>
      </c>
      <c r="D13">
        <v>3.1</v>
      </c>
      <c r="E13">
        <v>32.1</v>
      </c>
      <c r="F13">
        <v>34.9</v>
      </c>
      <c r="M13" s="5"/>
      <c r="Q13" s="5"/>
      <c r="R13" s="5"/>
    </row>
    <row r="14" spans="1:18" x14ac:dyDescent="0.3">
      <c r="A14">
        <v>189</v>
      </c>
      <c r="B14" t="s">
        <v>53</v>
      </c>
      <c r="C14">
        <v>2001</v>
      </c>
      <c r="D14">
        <v>43.9</v>
      </c>
      <c r="E14">
        <v>14.6</v>
      </c>
      <c r="F14">
        <v>17.100000000000001</v>
      </c>
      <c r="M14" s="5"/>
      <c r="N14" s="5"/>
      <c r="R14" s="5"/>
    </row>
    <row r="15" spans="1:18" x14ac:dyDescent="0.3">
      <c r="A15">
        <v>82</v>
      </c>
      <c r="B15" t="s">
        <v>54</v>
      </c>
      <c r="C15">
        <v>2002</v>
      </c>
      <c r="D15">
        <v>5.2</v>
      </c>
      <c r="E15">
        <v>28.5</v>
      </c>
      <c r="F15">
        <v>29.3</v>
      </c>
      <c r="O15" s="5"/>
      <c r="Q15" s="5"/>
      <c r="R15" s="5"/>
    </row>
    <row r="16" spans="1:18" x14ac:dyDescent="0.3">
      <c r="A16">
        <v>274</v>
      </c>
      <c r="B16" t="s">
        <v>55</v>
      </c>
      <c r="C16">
        <v>2002</v>
      </c>
      <c r="E16">
        <v>6.6</v>
      </c>
      <c r="F16">
        <v>28.5</v>
      </c>
      <c r="M16" s="5"/>
      <c r="N16" s="5"/>
      <c r="Q16" s="5"/>
      <c r="R16" s="5"/>
    </row>
    <row r="17" spans="1:18" x14ac:dyDescent="0.3">
      <c r="A17">
        <v>172</v>
      </c>
      <c r="B17" t="s">
        <v>56</v>
      </c>
      <c r="C17">
        <v>2003</v>
      </c>
      <c r="D17">
        <v>29</v>
      </c>
      <c r="E17">
        <v>11.9</v>
      </c>
      <c r="F17">
        <v>20.100000000000001</v>
      </c>
      <c r="Q17" s="5"/>
      <c r="R17" s="5"/>
    </row>
    <row r="18" spans="1:18" x14ac:dyDescent="0.3">
      <c r="A18">
        <v>171</v>
      </c>
      <c r="B18" t="s">
        <v>57</v>
      </c>
      <c r="C18">
        <v>2005</v>
      </c>
      <c r="D18">
        <v>32.799999999999997</v>
      </c>
      <c r="E18">
        <v>11.4</v>
      </c>
      <c r="F18">
        <v>35.299999999999997</v>
      </c>
      <c r="N18" s="5"/>
      <c r="Q18" s="5"/>
      <c r="R18" s="5"/>
    </row>
    <row r="19" spans="1:18" x14ac:dyDescent="0.3">
      <c r="A19">
        <v>8</v>
      </c>
      <c r="B19" t="s">
        <v>58</v>
      </c>
      <c r="C19">
        <v>2006</v>
      </c>
      <c r="D19">
        <v>9</v>
      </c>
      <c r="E19">
        <v>15.4</v>
      </c>
      <c r="F19">
        <v>52.2</v>
      </c>
      <c r="M19" s="5"/>
      <c r="Q19" s="5"/>
      <c r="R19" s="5"/>
    </row>
    <row r="20" spans="1:18" x14ac:dyDescent="0.3">
      <c r="A20">
        <v>84</v>
      </c>
      <c r="B20" t="s">
        <v>59</v>
      </c>
      <c r="C20">
        <v>2006</v>
      </c>
      <c r="D20">
        <v>36.299999999999997</v>
      </c>
      <c r="E20">
        <v>24.7</v>
      </c>
      <c r="F20">
        <v>27.7</v>
      </c>
      <c r="M20" s="5"/>
      <c r="N20" s="5"/>
      <c r="Q20" s="5"/>
      <c r="R20" s="5"/>
    </row>
    <row r="21" spans="1:18" x14ac:dyDescent="0.3">
      <c r="A21">
        <v>272</v>
      </c>
      <c r="B21" t="s">
        <v>60</v>
      </c>
      <c r="C21">
        <v>2007</v>
      </c>
      <c r="D21">
        <v>38.299999999999997</v>
      </c>
      <c r="E21">
        <v>10.1</v>
      </c>
      <c r="F21">
        <v>29.2</v>
      </c>
      <c r="N21" s="5"/>
      <c r="Q21" s="5"/>
      <c r="R21" s="5"/>
    </row>
    <row r="22" spans="1:18" x14ac:dyDescent="0.3">
      <c r="A22">
        <v>152</v>
      </c>
      <c r="B22" t="s">
        <v>61</v>
      </c>
      <c r="C22">
        <v>2008</v>
      </c>
      <c r="D22">
        <v>23</v>
      </c>
      <c r="E22">
        <v>19</v>
      </c>
      <c r="F22">
        <v>29.7</v>
      </c>
      <c r="Q22" s="5"/>
      <c r="R22" s="5"/>
    </row>
    <row r="23" spans="1:18" x14ac:dyDescent="0.3">
      <c r="A23">
        <v>228</v>
      </c>
      <c r="B23" t="s">
        <v>62</v>
      </c>
      <c r="C23">
        <v>2008</v>
      </c>
      <c r="D23">
        <v>27.4</v>
      </c>
      <c r="E23">
        <v>37.6</v>
      </c>
      <c r="F23">
        <v>42.3</v>
      </c>
      <c r="Q23" s="5"/>
    </row>
    <row r="24" spans="1:18" x14ac:dyDescent="0.3">
      <c r="A24">
        <v>22</v>
      </c>
      <c r="B24" t="s">
        <v>63</v>
      </c>
      <c r="C24">
        <v>2008</v>
      </c>
      <c r="D24">
        <v>24</v>
      </c>
      <c r="E24">
        <v>20.100000000000001</v>
      </c>
      <c r="F24">
        <v>46.2</v>
      </c>
      <c r="N24" s="5"/>
      <c r="Q24" s="5"/>
    </row>
    <row r="25" spans="1:18" x14ac:dyDescent="0.3">
      <c r="A25">
        <v>108</v>
      </c>
      <c r="B25" t="s">
        <v>64</v>
      </c>
      <c r="C25">
        <v>2009</v>
      </c>
      <c r="D25">
        <v>32.5</v>
      </c>
      <c r="E25">
        <v>28.5</v>
      </c>
      <c r="F25">
        <v>31</v>
      </c>
      <c r="N25" s="5"/>
    </row>
    <row r="26" spans="1:18" x14ac:dyDescent="0.3">
      <c r="A26">
        <v>30</v>
      </c>
      <c r="B26" t="s">
        <v>10</v>
      </c>
      <c r="C26">
        <v>2010</v>
      </c>
      <c r="D26">
        <v>14.3</v>
      </c>
      <c r="E26">
        <v>24.5</v>
      </c>
      <c r="F26">
        <v>25.7</v>
      </c>
      <c r="Q26" s="5"/>
    </row>
    <row r="27" spans="1:18" x14ac:dyDescent="0.3">
      <c r="A27">
        <v>59</v>
      </c>
      <c r="B27" t="s">
        <v>65</v>
      </c>
      <c r="C27">
        <v>2011</v>
      </c>
      <c r="D27">
        <v>22.3</v>
      </c>
      <c r="E27">
        <v>18.399999999999999</v>
      </c>
      <c r="F27">
        <v>43.1</v>
      </c>
      <c r="M27" s="5"/>
      <c r="Q27" s="5"/>
    </row>
    <row r="28" spans="1:18" x14ac:dyDescent="0.3">
      <c r="A28">
        <v>63</v>
      </c>
      <c r="B28" t="s">
        <v>66</v>
      </c>
      <c r="C28">
        <v>2011</v>
      </c>
      <c r="D28">
        <v>13.9</v>
      </c>
      <c r="E28">
        <v>27.1</v>
      </c>
      <c r="F28">
        <v>32.799999999999997</v>
      </c>
      <c r="Q28" s="5"/>
    </row>
    <row r="29" spans="1:18" x14ac:dyDescent="0.3">
      <c r="A29">
        <v>114</v>
      </c>
      <c r="B29" t="s">
        <v>67</v>
      </c>
      <c r="C29">
        <v>2011</v>
      </c>
      <c r="D29">
        <v>42.9</v>
      </c>
      <c r="E29">
        <v>10.7</v>
      </c>
      <c r="F29">
        <v>20.100000000000001</v>
      </c>
    </row>
    <row r="30" spans="1:18" x14ac:dyDescent="0.3">
      <c r="A30">
        <v>191</v>
      </c>
      <c r="B30" t="s">
        <v>1</v>
      </c>
      <c r="C30">
        <v>2012</v>
      </c>
      <c r="D30">
        <v>11</v>
      </c>
      <c r="E30">
        <v>16</v>
      </c>
      <c r="F30">
        <v>17.7</v>
      </c>
    </row>
    <row r="31" spans="1:18" x14ac:dyDescent="0.3">
      <c r="A31">
        <v>57</v>
      </c>
      <c r="B31" t="s">
        <v>68</v>
      </c>
      <c r="C31">
        <v>2012</v>
      </c>
      <c r="D31">
        <v>9.9</v>
      </c>
      <c r="E31">
        <v>32.299999999999997</v>
      </c>
      <c r="F31">
        <v>37.6</v>
      </c>
    </row>
    <row r="32" spans="1:18" x14ac:dyDescent="0.3">
      <c r="A32">
        <v>142</v>
      </c>
      <c r="B32" t="s">
        <v>69</v>
      </c>
      <c r="C32">
        <v>2012</v>
      </c>
      <c r="D32">
        <v>22.7</v>
      </c>
      <c r="E32">
        <v>18</v>
      </c>
      <c r="F32">
        <v>20.6</v>
      </c>
    </row>
    <row r="33" spans="1:6" x14ac:dyDescent="0.3">
      <c r="A33">
        <v>206</v>
      </c>
      <c r="B33" t="s">
        <v>70</v>
      </c>
      <c r="C33">
        <v>2012</v>
      </c>
      <c r="D33">
        <v>36.1</v>
      </c>
      <c r="E33">
        <v>9.3000000000000007</v>
      </c>
      <c r="F33">
        <v>33</v>
      </c>
    </row>
    <row r="34" spans="1:6" x14ac:dyDescent="0.3">
      <c r="A34">
        <v>90</v>
      </c>
      <c r="B34" t="s">
        <v>71</v>
      </c>
      <c r="C34">
        <v>2012</v>
      </c>
      <c r="D34">
        <v>24</v>
      </c>
      <c r="E34">
        <v>26.5</v>
      </c>
      <c r="F34">
        <v>38.200000000000003</v>
      </c>
    </row>
    <row r="35" spans="1:6" x14ac:dyDescent="0.3">
      <c r="A35">
        <v>260</v>
      </c>
      <c r="B35" t="s">
        <v>72</v>
      </c>
      <c r="C35">
        <v>2013</v>
      </c>
      <c r="D35">
        <v>33.200000000000003</v>
      </c>
      <c r="E35">
        <v>5.9</v>
      </c>
      <c r="F35">
        <v>31.9</v>
      </c>
    </row>
    <row r="36" spans="1:6" x14ac:dyDescent="0.3">
      <c r="A36">
        <v>66</v>
      </c>
      <c r="B36" t="s">
        <v>73</v>
      </c>
      <c r="C36">
        <v>2013</v>
      </c>
      <c r="D36">
        <v>52.6</v>
      </c>
      <c r="E36">
        <v>10.8</v>
      </c>
      <c r="F36">
        <v>14.1</v>
      </c>
    </row>
    <row r="37" spans="1:6" x14ac:dyDescent="0.3">
      <c r="A37">
        <v>256</v>
      </c>
      <c r="B37" t="s">
        <v>7</v>
      </c>
      <c r="C37">
        <v>2013</v>
      </c>
      <c r="D37">
        <v>16.7</v>
      </c>
      <c r="E37">
        <v>33.6</v>
      </c>
      <c r="F37">
        <v>36.200000000000003</v>
      </c>
    </row>
    <row r="38" spans="1:6" x14ac:dyDescent="0.3">
      <c r="A38">
        <v>61</v>
      </c>
      <c r="B38" t="s">
        <v>21</v>
      </c>
      <c r="C38">
        <v>2013</v>
      </c>
      <c r="D38">
        <v>8.1</v>
      </c>
      <c r="E38">
        <v>27.7</v>
      </c>
      <c r="F38">
        <v>40.299999999999997</v>
      </c>
    </row>
    <row r="39" spans="1:6" x14ac:dyDescent="0.3">
      <c r="A39">
        <v>180</v>
      </c>
      <c r="B39" t="s">
        <v>74</v>
      </c>
      <c r="C39">
        <v>2013</v>
      </c>
      <c r="D39">
        <v>49.7</v>
      </c>
      <c r="E39">
        <v>17.5</v>
      </c>
      <c r="F39">
        <v>18.399999999999999</v>
      </c>
    </row>
    <row r="40" spans="1:6" x14ac:dyDescent="0.3">
      <c r="A40">
        <v>276</v>
      </c>
      <c r="B40" t="s">
        <v>75</v>
      </c>
      <c r="C40">
        <v>2013</v>
      </c>
      <c r="D40">
        <v>29.2</v>
      </c>
      <c r="E40">
        <v>28.7</v>
      </c>
      <c r="F40">
        <v>33.1</v>
      </c>
    </row>
    <row r="41" spans="1:6" x14ac:dyDescent="0.3">
      <c r="A41">
        <v>222</v>
      </c>
      <c r="B41" t="s">
        <v>19</v>
      </c>
      <c r="C41">
        <v>2014</v>
      </c>
      <c r="D41">
        <v>27.8</v>
      </c>
      <c r="E41">
        <v>18.899999999999999</v>
      </c>
      <c r="F41">
        <v>24.7</v>
      </c>
    </row>
    <row r="42" spans="1:6" x14ac:dyDescent="0.3">
      <c r="A42">
        <v>136</v>
      </c>
      <c r="B42" t="s">
        <v>12</v>
      </c>
      <c r="C42">
        <v>2014</v>
      </c>
      <c r="D42">
        <v>39.1</v>
      </c>
      <c r="E42">
        <v>17.5</v>
      </c>
      <c r="F42">
        <v>22.2</v>
      </c>
    </row>
    <row r="43" spans="1:6" x14ac:dyDescent="0.3">
      <c r="A43">
        <v>94</v>
      </c>
      <c r="B43" t="s">
        <v>16</v>
      </c>
      <c r="C43">
        <v>2014</v>
      </c>
      <c r="D43">
        <v>18.2</v>
      </c>
      <c r="E43">
        <v>29.9</v>
      </c>
      <c r="F43">
        <v>34.4</v>
      </c>
    </row>
    <row r="44" spans="1:6" x14ac:dyDescent="0.3">
      <c r="A44">
        <v>47</v>
      </c>
      <c r="B44" t="s">
        <v>76</v>
      </c>
      <c r="C44">
        <v>2014</v>
      </c>
      <c r="D44">
        <v>4.8</v>
      </c>
      <c r="E44">
        <v>22.9</v>
      </c>
      <c r="F44">
        <v>23.5</v>
      </c>
    </row>
    <row r="45" spans="1:6" x14ac:dyDescent="0.3">
      <c r="A45">
        <v>100</v>
      </c>
      <c r="B45" t="s">
        <v>77</v>
      </c>
      <c r="C45">
        <v>2014</v>
      </c>
      <c r="D45">
        <v>32.200000000000003</v>
      </c>
      <c r="E45">
        <v>13.9</v>
      </c>
      <c r="F45">
        <v>25.6</v>
      </c>
    </row>
    <row r="46" spans="1:6" x14ac:dyDescent="0.3">
      <c r="A46">
        <v>144</v>
      </c>
      <c r="B46" t="s">
        <v>78</v>
      </c>
      <c r="C46">
        <v>2014</v>
      </c>
      <c r="D46">
        <v>48.5</v>
      </c>
      <c r="E46">
        <v>18.399999999999999</v>
      </c>
      <c r="F46">
        <v>18.8</v>
      </c>
    </row>
    <row r="47" spans="1:6" x14ac:dyDescent="0.3">
      <c r="A47">
        <v>74</v>
      </c>
      <c r="B47" t="s">
        <v>79</v>
      </c>
      <c r="C47">
        <v>2014</v>
      </c>
      <c r="E47">
        <v>12.6</v>
      </c>
      <c r="F47">
        <v>14.2</v>
      </c>
    </row>
    <row r="48" spans="1:6" x14ac:dyDescent="0.3">
      <c r="A48">
        <v>37</v>
      </c>
      <c r="B48" t="s">
        <v>80</v>
      </c>
      <c r="C48">
        <v>2014</v>
      </c>
      <c r="D48">
        <v>26.6</v>
      </c>
      <c r="E48">
        <v>12.5</v>
      </c>
      <c r="F48">
        <v>30</v>
      </c>
    </row>
    <row r="49" spans="1:6" x14ac:dyDescent="0.3">
      <c r="A49">
        <v>4</v>
      </c>
      <c r="B49" t="s">
        <v>81</v>
      </c>
      <c r="C49">
        <v>2015</v>
      </c>
      <c r="D49">
        <v>18.100000000000001</v>
      </c>
      <c r="E49">
        <v>12.5</v>
      </c>
      <c r="F49">
        <v>41.7</v>
      </c>
    </row>
    <row r="50" spans="1:6" x14ac:dyDescent="0.3">
      <c r="A50">
        <v>285</v>
      </c>
      <c r="B50" t="s">
        <v>2</v>
      </c>
      <c r="C50">
        <v>2015</v>
      </c>
      <c r="D50">
        <v>47.9</v>
      </c>
      <c r="E50">
        <v>10.4</v>
      </c>
      <c r="F50">
        <v>11.4</v>
      </c>
    </row>
    <row r="51" spans="1:6" x14ac:dyDescent="0.3">
      <c r="A51">
        <v>0</v>
      </c>
      <c r="B51" t="s">
        <v>82</v>
      </c>
      <c r="C51">
        <v>2015</v>
      </c>
      <c r="E51">
        <v>24.5</v>
      </c>
      <c r="F51">
        <v>27.2</v>
      </c>
    </row>
    <row r="52" spans="1:6" x14ac:dyDescent="0.3">
      <c r="A52">
        <v>50</v>
      </c>
      <c r="B52" t="s">
        <v>83</v>
      </c>
      <c r="C52">
        <v>2015</v>
      </c>
      <c r="D52">
        <v>61.4</v>
      </c>
      <c r="E52">
        <v>7</v>
      </c>
      <c r="F52">
        <v>12</v>
      </c>
    </row>
    <row r="53" spans="1:6" x14ac:dyDescent="0.3">
      <c r="A53">
        <v>174</v>
      </c>
      <c r="B53" t="s">
        <v>18</v>
      </c>
      <c r="C53">
        <v>2015</v>
      </c>
      <c r="D53">
        <v>25.7</v>
      </c>
      <c r="E53">
        <v>23.1</v>
      </c>
      <c r="F53">
        <v>24.9</v>
      </c>
    </row>
    <row r="54" spans="1:6" x14ac:dyDescent="0.3">
      <c r="A54">
        <v>179</v>
      </c>
      <c r="B54" t="s">
        <v>84</v>
      </c>
      <c r="C54">
        <v>2015</v>
      </c>
      <c r="D54">
        <v>31.1</v>
      </c>
      <c r="E54">
        <v>16.2</v>
      </c>
      <c r="F54">
        <v>17.2</v>
      </c>
    </row>
    <row r="55" spans="1:6" x14ac:dyDescent="0.3">
      <c r="A55">
        <v>248</v>
      </c>
      <c r="B55" t="s">
        <v>11</v>
      </c>
      <c r="C55">
        <v>2015</v>
      </c>
      <c r="D55">
        <v>27.1</v>
      </c>
      <c r="E55">
        <v>22.1</v>
      </c>
      <c r="F55">
        <v>28.5</v>
      </c>
    </row>
    <row r="56" spans="1:6" x14ac:dyDescent="0.3">
      <c r="A56">
        <v>116</v>
      </c>
      <c r="B56" t="s">
        <v>85</v>
      </c>
      <c r="C56">
        <v>2015</v>
      </c>
      <c r="D56">
        <v>36.5</v>
      </c>
      <c r="E56">
        <v>12.9</v>
      </c>
      <c r="F56">
        <v>18.600000000000001</v>
      </c>
    </row>
    <row r="57" spans="1:6" x14ac:dyDescent="0.3">
      <c r="A57">
        <v>3</v>
      </c>
      <c r="B57" t="s">
        <v>8</v>
      </c>
      <c r="C57">
        <v>2015</v>
      </c>
      <c r="D57">
        <v>12.5</v>
      </c>
      <c r="E57">
        <v>38</v>
      </c>
      <c r="F57">
        <v>39.1</v>
      </c>
    </row>
    <row r="58" spans="1:6" x14ac:dyDescent="0.3">
      <c r="A58">
        <v>156</v>
      </c>
      <c r="B58" t="s">
        <v>4</v>
      </c>
      <c r="C58">
        <v>2015</v>
      </c>
      <c r="D58">
        <v>45.2</v>
      </c>
      <c r="E58">
        <v>18.7</v>
      </c>
      <c r="F58">
        <v>19.8</v>
      </c>
    </row>
    <row r="59" spans="1:6" x14ac:dyDescent="0.3">
      <c r="A59">
        <v>34</v>
      </c>
      <c r="B59" t="s">
        <v>9</v>
      </c>
      <c r="C59">
        <v>2016</v>
      </c>
      <c r="D59">
        <v>14.6</v>
      </c>
      <c r="E59">
        <v>29.7</v>
      </c>
      <c r="F59">
        <v>35.299999999999997</v>
      </c>
    </row>
    <row r="60" spans="1:6" x14ac:dyDescent="0.3">
      <c r="A60">
        <v>266</v>
      </c>
      <c r="B60" t="s">
        <v>17</v>
      </c>
      <c r="C60">
        <v>2016</v>
      </c>
      <c r="D60">
        <v>27.3</v>
      </c>
      <c r="E60">
        <v>28.4</v>
      </c>
      <c r="F60">
        <v>32.6</v>
      </c>
    </row>
    <row r="61" spans="1:6" x14ac:dyDescent="0.3">
      <c r="A61">
        <v>184</v>
      </c>
      <c r="B61" t="s">
        <v>86</v>
      </c>
      <c r="C61">
        <v>2016</v>
      </c>
      <c r="D61">
        <v>33.200000000000003</v>
      </c>
      <c r="E61">
        <v>23.7</v>
      </c>
      <c r="F61">
        <v>33.6</v>
      </c>
    </row>
    <row r="62" spans="1:6" x14ac:dyDescent="0.3">
      <c r="A62">
        <v>244</v>
      </c>
      <c r="B62" t="s">
        <v>87</v>
      </c>
      <c r="C62">
        <v>2016</v>
      </c>
      <c r="D62">
        <v>47.9</v>
      </c>
      <c r="E62">
        <v>14.9</v>
      </c>
      <c r="F62">
        <v>15.4</v>
      </c>
    </row>
    <row r="63" spans="1:6" x14ac:dyDescent="0.3">
      <c r="A63">
        <v>161</v>
      </c>
      <c r="B63" t="s">
        <v>88</v>
      </c>
      <c r="C63">
        <v>2016</v>
      </c>
      <c r="D63">
        <v>10.6</v>
      </c>
      <c r="E63">
        <v>31.4</v>
      </c>
      <c r="F63">
        <v>35.200000000000003</v>
      </c>
    </row>
    <row r="64" spans="1:6" x14ac:dyDescent="0.3">
      <c r="A64">
        <v>254</v>
      </c>
      <c r="B64" t="s">
        <v>89</v>
      </c>
      <c r="C64">
        <v>2016</v>
      </c>
      <c r="D64">
        <v>14.8</v>
      </c>
      <c r="E64">
        <v>25.3</v>
      </c>
      <c r="F64">
        <v>27.2</v>
      </c>
    </row>
    <row r="65" spans="1:6" x14ac:dyDescent="0.3">
      <c r="A65">
        <v>204</v>
      </c>
      <c r="B65" t="s">
        <v>90</v>
      </c>
      <c r="C65">
        <v>2016</v>
      </c>
      <c r="D65">
        <v>22.3</v>
      </c>
      <c r="E65">
        <v>25.9</v>
      </c>
      <c r="F65">
        <v>32.1</v>
      </c>
    </row>
    <row r="66" spans="1:6" x14ac:dyDescent="0.3">
      <c r="A66">
        <v>109</v>
      </c>
      <c r="B66" t="s">
        <v>25</v>
      </c>
      <c r="C66">
        <v>2016</v>
      </c>
      <c r="D66">
        <v>22.3</v>
      </c>
      <c r="E66">
        <v>38</v>
      </c>
      <c r="F66">
        <v>40.5</v>
      </c>
    </row>
    <row r="67" spans="1:6" x14ac:dyDescent="0.3">
      <c r="A67">
        <v>9</v>
      </c>
      <c r="B67" t="s">
        <v>91</v>
      </c>
      <c r="C67">
        <v>2017</v>
      </c>
      <c r="E67">
        <v>12</v>
      </c>
      <c r="F67">
        <v>21.9</v>
      </c>
    </row>
    <row r="68" spans="1:6" x14ac:dyDescent="0.3">
      <c r="A68">
        <v>17</v>
      </c>
      <c r="B68" t="s">
        <v>0</v>
      </c>
      <c r="C68">
        <v>2017</v>
      </c>
      <c r="D68">
        <v>11.7</v>
      </c>
      <c r="E68">
        <v>32.299999999999997</v>
      </c>
      <c r="F68">
        <v>35.4</v>
      </c>
    </row>
    <row r="69" spans="1:6" x14ac:dyDescent="0.3">
      <c r="A69">
        <v>120</v>
      </c>
      <c r="B69" t="s">
        <v>92</v>
      </c>
      <c r="C69">
        <v>2017</v>
      </c>
      <c r="D69">
        <v>41.4</v>
      </c>
      <c r="E69">
        <v>10.6</v>
      </c>
      <c r="F69">
        <v>17</v>
      </c>
    </row>
    <row r="70" spans="1:6" x14ac:dyDescent="0.3">
      <c r="A70">
        <v>246</v>
      </c>
      <c r="B70" t="s">
        <v>93</v>
      </c>
      <c r="C70">
        <v>2017</v>
      </c>
      <c r="D70">
        <v>19.7</v>
      </c>
      <c r="E70">
        <v>22.7</v>
      </c>
      <c r="F70">
        <v>24.9</v>
      </c>
    </row>
    <row r="71" spans="1:6" x14ac:dyDescent="0.3">
      <c r="A71">
        <v>200</v>
      </c>
      <c r="B71" t="s">
        <v>94</v>
      </c>
      <c r="C71">
        <v>2017</v>
      </c>
      <c r="E71">
        <v>17.3</v>
      </c>
      <c r="F71">
        <v>26.5</v>
      </c>
    </row>
    <row r="72" spans="1:6" x14ac:dyDescent="0.3">
      <c r="A72">
        <v>216</v>
      </c>
      <c r="B72" t="s">
        <v>95</v>
      </c>
      <c r="C72">
        <v>2017</v>
      </c>
      <c r="D72">
        <v>24.9</v>
      </c>
      <c r="E72">
        <v>16.7</v>
      </c>
      <c r="F72">
        <v>30.6</v>
      </c>
    </row>
    <row r="73" spans="1:6" x14ac:dyDescent="0.3">
      <c r="A73">
        <v>1</v>
      </c>
      <c r="B73" t="s">
        <v>96</v>
      </c>
      <c r="C73">
        <v>2017</v>
      </c>
      <c r="D73">
        <v>2.8</v>
      </c>
      <c r="E73">
        <v>15.2</v>
      </c>
      <c r="F73">
        <v>57.5</v>
      </c>
    </row>
    <row r="74" spans="1:6" x14ac:dyDescent="0.3">
      <c r="A74">
        <v>127</v>
      </c>
      <c r="B74" t="s">
        <v>97</v>
      </c>
      <c r="C74">
        <v>2017</v>
      </c>
      <c r="E74">
        <v>14.2</v>
      </c>
      <c r="F74">
        <v>28.6</v>
      </c>
    </row>
    <row r="75" spans="1:6" x14ac:dyDescent="0.3">
      <c r="A75">
        <v>41</v>
      </c>
      <c r="B75" t="s">
        <v>98</v>
      </c>
      <c r="C75">
        <v>2018</v>
      </c>
      <c r="D75">
        <v>16.399999999999999</v>
      </c>
      <c r="E75">
        <v>23</v>
      </c>
      <c r="F75">
        <v>26.9</v>
      </c>
    </row>
    <row r="76" spans="1:6" x14ac:dyDescent="0.3">
      <c r="A76">
        <v>195</v>
      </c>
      <c r="B76" t="s">
        <v>3</v>
      </c>
      <c r="C76">
        <v>2018</v>
      </c>
      <c r="D76">
        <v>10.5</v>
      </c>
      <c r="E76">
        <v>18.899999999999999</v>
      </c>
      <c r="F76">
        <v>23.5</v>
      </c>
    </row>
    <row r="77" spans="1:6" x14ac:dyDescent="0.3">
      <c r="A77">
        <v>104</v>
      </c>
      <c r="B77" t="s">
        <v>6</v>
      </c>
      <c r="C77">
        <v>2018</v>
      </c>
      <c r="D77">
        <v>11.4</v>
      </c>
      <c r="E77">
        <v>22.1</v>
      </c>
      <c r="F77">
        <v>22.4</v>
      </c>
    </row>
    <row r="78" spans="1:6" x14ac:dyDescent="0.3">
      <c r="A78">
        <v>279</v>
      </c>
      <c r="B78" t="s">
        <v>14</v>
      </c>
      <c r="C78">
        <v>2018</v>
      </c>
      <c r="D78">
        <v>34.1</v>
      </c>
      <c r="E78">
        <v>19.7</v>
      </c>
      <c r="F78">
        <v>21.8</v>
      </c>
    </row>
    <row r="79" spans="1:6" x14ac:dyDescent="0.3">
      <c r="A79">
        <v>163</v>
      </c>
      <c r="B79" t="s">
        <v>5</v>
      </c>
      <c r="C79">
        <v>2018</v>
      </c>
      <c r="D79">
        <v>15.4</v>
      </c>
      <c r="E79">
        <v>23.9</v>
      </c>
      <c r="F79">
        <v>24.7</v>
      </c>
    </row>
    <row r="80" spans="1:6" x14ac:dyDescent="0.3">
      <c r="A80">
        <v>147</v>
      </c>
      <c r="B80" t="s">
        <v>15</v>
      </c>
      <c r="C80">
        <v>2019</v>
      </c>
      <c r="D80">
        <v>25.3</v>
      </c>
      <c r="E80">
        <v>33.4</v>
      </c>
      <c r="F80">
        <v>34.5</v>
      </c>
    </row>
    <row r="81" spans="1:6" x14ac:dyDescent="0.3">
      <c r="A81">
        <v>92</v>
      </c>
      <c r="B81" t="s">
        <v>99</v>
      </c>
      <c r="C81">
        <v>2019</v>
      </c>
      <c r="D81">
        <v>12.2</v>
      </c>
      <c r="E81">
        <v>24.2</v>
      </c>
      <c r="F81">
        <v>26</v>
      </c>
    </row>
    <row r="82" spans="1:6" x14ac:dyDescent="0.3">
      <c r="A82">
        <v>229</v>
      </c>
      <c r="B82" t="s">
        <v>13</v>
      </c>
      <c r="C82">
        <v>2019</v>
      </c>
      <c r="D82">
        <v>17.899999999999999</v>
      </c>
      <c r="E82">
        <v>21.7</v>
      </c>
      <c r="F82">
        <v>23</v>
      </c>
    </row>
    <row r="83" spans="1:6" x14ac:dyDescent="0.3">
      <c r="A83">
        <v>241</v>
      </c>
      <c r="B83" t="s">
        <v>100</v>
      </c>
      <c r="C83">
        <v>2019</v>
      </c>
      <c r="D83">
        <v>23.9</v>
      </c>
      <c r="E83">
        <v>24.8</v>
      </c>
      <c r="F83">
        <v>25.1</v>
      </c>
    </row>
    <row r="84" spans="1:6" x14ac:dyDescent="0.3">
      <c r="A84">
        <v>85</v>
      </c>
      <c r="B84" t="s">
        <v>23</v>
      </c>
      <c r="C84">
        <v>2019</v>
      </c>
      <c r="D84">
        <v>28.1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2951-E1E9-442A-B0BD-21590C0B0847}">
  <dimension ref="A1:H28"/>
  <sheetViews>
    <sheetView workbookViewId="0">
      <selection activeCell="H1" sqref="B1:H1"/>
    </sheetView>
  </sheetViews>
  <sheetFormatPr defaultRowHeight="14.4" x14ac:dyDescent="0.3"/>
  <cols>
    <col min="1" max="1" width="10.88671875" bestFit="1" customWidth="1"/>
    <col min="2" max="2" width="7.88671875" bestFit="1" customWidth="1"/>
    <col min="3" max="3" width="8.77734375" bestFit="1" customWidth="1"/>
    <col min="4" max="4" width="7.88671875" bestFit="1" customWidth="1"/>
    <col min="5" max="5" width="8.77734375" bestFit="1" customWidth="1"/>
    <col min="6" max="6" width="6.5546875" bestFit="1" customWidth="1"/>
    <col min="7" max="7" width="8.77734375" bestFit="1" customWidth="1"/>
    <col min="8" max="8" width="7.88671875" bestFit="1" customWidth="1"/>
  </cols>
  <sheetData>
    <row r="1" spans="1:8" x14ac:dyDescent="0.3">
      <c r="A1" s="1" t="s">
        <v>33</v>
      </c>
      <c r="B1" s="2" t="s">
        <v>27</v>
      </c>
      <c r="C1" s="2" t="s">
        <v>28</v>
      </c>
      <c r="D1" s="2" t="s">
        <v>29</v>
      </c>
      <c r="E1" s="2" t="s">
        <v>35</v>
      </c>
      <c r="F1" s="2" t="s">
        <v>30</v>
      </c>
      <c r="G1" s="2" t="s">
        <v>32</v>
      </c>
      <c r="H1" s="2" t="s">
        <v>31</v>
      </c>
    </row>
    <row r="2" spans="1:8" x14ac:dyDescent="0.3">
      <c r="A2" s="3" t="s">
        <v>1</v>
      </c>
      <c r="C2" s="6">
        <v>514038.93459999992</v>
      </c>
      <c r="G2" s="6">
        <v>2705489.466</v>
      </c>
    </row>
    <row r="3" spans="1:8" x14ac:dyDescent="0.3">
      <c r="A3" s="3" t="s">
        <v>3</v>
      </c>
      <c r="E3" s="6">
        <v>3465880</v>
      </c>
      <c r="G3" s="6">
        <v>25363050.926199991</v>
      </c>
      <c r="H3" s="6">
        <v>3249522.128</v>
      </c>
    </row>
    <row r="4" spans="1:8" x14ac:dyDescent="0.3">
      <c r="A4" s="3" t="s">
        <v>2</v>
      </c>
      <c r="E4" s="6">
        <v>903852.5</v>
      </c>
      <c r="G4" s="6">
        <v>3032178.3319999999</v>
      </c>
      <c r="H4" s="6">
        <v>74048.477499999979</v>
      </c>
    </row>
    <row r="5" spans="1:8" x14ac:dyDescent="0.3">
      <c r="A5" s="3" t="s">
        <v>9</v>
      </c>
      <c r="C5" s="6">
        <v>41177.700000000004</v>
      </c>
      <c r="D5" s="6">
        <v>177652.7</v>
      </c>
      <c r="F5" s="6">
        <v>349543.28460000001</v>
      </c>
      <c r="G5" s="6">
        <v>2447541.2800000003</v>
      </c>
      <c r="H5" s="6">
        <v>226969.12</v>
      </c>
    </row>
    <row r="6" spans="1:8" x14ac:dyDescent="0.3">
      <c r="A6" s="3" t="s">
        <v>14</v>
      </c>
      <c r="C6" s="6">
        <v>671027.96700000006</v>
      </c>
      <c r="E6" s="6">
        <v>327796.08</v>
      </c>
      <c r="G6" s="6">
        <v>10329721.934</v>
      </c>
      <c r="H6" s="6">
        <v>2482906.9640000002</v>
      </c>
    </row>
    <row r="7" spans="1:8" x14ac:dyDescent="0.3">
      <c r="A7" s="3" t="s">
        <v>7</v>
      </c>
      <c r="C7" s="6">
        <v>298206.75199999998</v>
      </c>
      <c r="E7" s="6">
        <v>163529.1</v>
      </c>
      <c r="G7" s="6">
        <v>1727751.0999999999</v>
      </c>
      <c r="H7" s="6">
        <v>352821.3</v>
      </c>
    </row>
    <row r="8" spans="1:8" x14ac:dyDescent="0.3">
      <c r="A8" s="3" t="s">
        <v>5</v>
      </c>
      <c r="B8" s="6">
        <v>785729.8</v>
      </c>
      <c r="E8" s="6">
        <v>289800</v>
      </c>
      <c r="G8" s="6">
        <v>2184608.3188</v>
      </c>
    </row>
    <row r="9" spans="1:8" x14ac:dyDescent="0.3">
      <c r="A9" s="3" t="s">
        <v>10</v>
      </c>
      <c r="C9" s="6">
        <v>707360.58799999999</v>
      </c>
      <c r="D9" s="6">
        <v>839890.73600000003</v>
      </c>
      <c r="G9" s="6">
        <v>4615096.8339999998</v>
      </c>
      <c r="H9" s="6">
        <v>1677472.6992000001</v>
      </c>
    </row>
    <row r="10" spans="1:8" x14ac:dyDescent="0.3">
      <c r="A10" s="3" t="s">
        <v>11</v>
      </c>
      <c r="B10" s="6">
        <v>1861680.48</v>
      </c>
      <c r="C10" s="6">
        <v>2151364.8569999998</v>
      </c>
      <c r="E10" s="6">
        <v>97580.456999999995</v>
      </c>
      <c r="G10" s="6">
        <v>11986501.088</v>
      </c>
      <c r="H10" s="6">
        <v>4982751.9950000001</v>
      </c>
    </row>
    <row r="11" spans="1:8" x14ac:dyDescent="0.3">
      <c r="A11" s="3" t="s">
        <v>16</v>
      </c>
      <c r="C11" s="6">
        <v>749227.67999999993</v>
      </c>
      <c r="D11" s="6">
        <v>355212</v>
      </c>
      <c r="E11" s="6">
        <v>2564152.4347000001</v>
      </c>
      <c r="G11" s="6">
        <v>4775156.6900000004</v>
      </c>
    </row>
    <row r="12" spans="1:8" x14ac:dyDescent="0.3">
      <c r="A12" s="3" t="s">
        <v>6</v>
      </c>
      <c r="E12" s="6">
        <v>182491.68</v>
      </c>
      <c r="G12" s="6">
        <v>210300</v>
      </c>
    </row>
    <row r="13" spans="1:8" x14ac:dyDescent="0.3">
      <c r="A13" s="3" t="s">
        <v>18</v>
      </c>
      <c r="E13" s="6">
        <v>384795</v>
      </c>
      <c r="G13" s="6">
        <v>7732409.0740000019</v>
      </c>
      <c r="H13" s="6">
        <v>7689050.0399999991</v>
      </c>
    </row>
    <row r="14" spans="1:8" x14ac:dyDescent="0.3">
      <c r="A14" s="3" t="s">
        <v>15</v>
      </c>
      <c r="G14" s="6">
        <v>340301.95199999999</v>
      </c>
      <c r="H14" s="6">
        <v>443744.54000000004</v>
      </c>
    </row>
    <row r="15" spans="1:8" x14ac:dyDescent="0.3">
      <c r="A15" s="3" t="s">
        <v>4</v>
      </c>
      <c r="B15" s="6">
        <v>3419422.3871999998</v>
      </c>
      <c r="C15" s="6">
        <v>223560</v>
      </c>
      <c r="E15" s="6">
        <v>1721060</v>
      </c>
      <c r="G15" s="6">
        <v>6556052.54</v>
      </c>
      <c r="H15" s="6">
        <v>3478997.3000000003</v>
      </c>
    </row>
    <row r="16" spans="1:8" x14ac:dyDescent="0.3">
      <c r="A16" s="3" t="s">
        <v>23</v>
      </c>
      <c r="C16" s="6">
        <v>20330463.791999999</v>
      </c>
      <c r="E16" s="6">
        <v>4644199.1040000003</v>
      </c>
      <c r="G16" s="6">
        <v>10799715.800000001</v>
      </c>
    </row>
    <row r="17" spans="1:8" x14ac:dyDescent="0.3">
      <c r="A17" s="3" t="s">
        <v>12</v>
      </c>
      <c r="C17" s="6">
        <v>12690053.059999999</v>
      </c>
      <c r="G17" s="6">
        <v>6243237.1115000006</v>
      </c>
      <c r="H17" s="6">
        <v>2723400</v>
      </c>
    </row>
    <row r="18" spans="1:8" x14ac:dyDescent="0.3">
      <c r="A18" s="3" t="s">
        <v>17</v>
      </c>
      <c r="B18" s="6">
        <v>7413513.2412</v>
      </c>
      <c r="E18" s="6">
        <v>73024.847999999998</v>
      </c>
      <c r="G18" s="6">
        <v>5328745.6840000004</v>
      </c>
      <c r="H18" s="6">
        <v>8985562.6783000007</v>
      </c>
    </row>
    <row r="19" spans="1:8" x14ac:dyDescent="0.3">
      <c r="A19" s="3" t="s">
        <v>13</v>
      </c>
      <c r="D19" s="6">
        <v>1135268.9170000001</v>
      </c>
      <c r="G19" s="6">
        <v>822666.76199999999</v>
      </c>
      <c r="H19" s="6">
        <v>2200641.2771000001</v>
      </c>
    </row>
    <row r="20" spans="1:8" x14ac:dyDescent="0.3">
      <c r="A20" s="3" t="s">
        <v>0</v>
      </c>
      <c r="D20" s="6">
        <v>1948472</v>
      </c>
      <c r="E20" s="6">
        <v>1087677.7709999999</v>
      </c>
      <c r="G20" s="6">
        <v>571365.18400000001</v>
      </c>
      <c r="H20" s="6">
        <v>284054.40000000002</v>
      </c>
    </row>
    <row r="21" spans="1:8" x14ac:dyDescent="0.3">
      <c r="A21" s="3" t="s">
        <v>19</v>
      </c>
      <c r="C21" s="6">
        <v>221530.65600000002</v>
      </c>
      <c r="E21" s="6">
        <v>3001857.46</v>
      </c>
      <c r="G21" s="6">
        <v>944355.32000000007</v>
      </c>
      <c r="H21" s="6">
        <v>3037674.8880000003</v>
      </c>
    </row>
    <row r="22" spans="1:8" x14ac:dyDescent="0.3">
      <c r="A22" s="3" t="s">
        <v>20</v>
      </c>
      <c r="E22" s="6">
        <v>83423.944499999998</v>
      </c>
      <c r="G22" s="6">
        <v>96478.300799999997</v>
      </c>
      <c r="H22" s="6">
        <v>561307.5</v>
      </c>
    </row>
    <row r="23" spans="1:8" x14ac:dyDescent="0.3">
      <c r="A23" s="3" t="s">
        <v>22</v>
      </c>
      <c r="B23" s="6">
        <v>53348.846400000002</v>
      </c>
      <c r="C23" s="6">
        <v>270274.10100000002</v>
      </c>
      <c r="G23" s="6">
        <v>15340</v>
      </c>
      <c r="H23" s="6">
        <v>453565.4</v>
      </c>
    </row>
    <row r="24" spans="1:8" x14ac:dyDescent="0.3">
      <c r="A24" s="3" t="s">
        <v>8</v>
      </c>
      <c r="E24" s="6">
        <v>19692992.3433</v>
      </c>
      <c r="H24" s="6">
        <v>519590.96</v>
      </c>
    </row>
    <row r="25" spans="1:8" x14ac:dyDescent="0.3">
      <c r="A25" s="3" t="s">
        <v>21</v>
      </c>
      <c r="H25" s="6">
        <v>1307308.4845</v>
      </c>
    </row>
    <row r="26" spans="1:8" x14ac:dyDescent="0.3">
      <c r="A26" s="3" t="s">
        <v>24</v>
      </c>
      <c r="E26" s="6">
        <v>3129700</v>
      </c>
      <c r="H26" s="6">
        <v>457830.40000000002</v>
      </c>
    </row>
    <row r="27" spans="1:8" x14ac:dyDescent="0.3">
      <c r="A27" s="3" t="s">
        <v>25</v>
      </c>
      <c r="H27" s="6">
        <v>1280733.3599999999</v>
      </c>
    </row>
    <row r="28" spans="1:8" x14ac:dyDescent="0.3">
      <c r="A28" s="3" t="s">
        <v>26</v>
      </c>
      <c r="H28" s="6">
        <v>2183647.037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E19F-2BE5-4E4C-8081-CFB6FEF23001}">
  <dimension ref="A1:H28"/>
  <sheetViews>
    <sheetView topLeftCell="A6" workbookViewId="0">
      <selection activeCell="B1" sqref="B1:H1"/>
    </sheetView>
  </sheetViews>
  <sheetFormatPr defaultRowHeight="14.4" x14ac:dyDescent="0.3"/>
  <cols>
    <col min="1" max="1" width="10.88671875" bestFit="1" customWidth="1"/>
    <col min="2" max="8" width="10.5546875" bestFit="1" customWidth="1"/>
  </cols>
  <sheetData>
    <row r="1" spans="1:8" x14ac:dyDescent="0.3">
      <c r="A1" s="1" t="s">
        <v>33</v>
      </c>
      <c r="B1" s="2" t="s">
        <v>27</v>
      </c>
      <c r="C1" s="2" t="s">
        <v>28</v>
      </c>
      <c r="D1" s="2" t="s">
        <v>29</v>
      </c>
      <c r="E1" s="2" t="s">
        <v>35</v>
      </c>
      <c r="F1" s="2" t="s">
        <v>30</v>
      </c>
      <c r="G1" s="2" t="s">
        <v>32</v>
      </c>
      <c r="H1" s="2" t="s">
        <v>31</v>
      </c>
    </row>
    <row r="2" spans="1:8" x14ac:dyDescent="0.3">
      <c r="A2" s="3" t="s">
        <v>1</v>
      </c>
      <c r="C2" s="7">
        <v>0.1596628048083695</v>
      </c>
      <c r="G2" s="7">
        <v>0.84033719519163042</v>
      </c>
    </row>
    <row r="3" spans="1:8" x14ac:dyDescent="0.3">
      <c r="A3" s="3" t="s">
        <v>3</v>
      </c>
      <c r="E3" s="7">
        <v>0.10804386340401212</v>
      </c>
      <c r="G3" s="7">
        <v>0.79065692112229935</v>
      </c>
      <c r="H3" s="7">
        <v>0.10129921547368829</v>
      </c>
    </row>
    <row r="4" spans="1:8" x14ac:dyDescent="0.3">
      <c r="A4" s="3" t="s">
        <v>2</v>
      </c>
      <c r="E4" s="7">
        <v>0.22539516808526602</v>
      </c>
      <c r="G4" s="7">
        <v>0.75613924263709131</v>
      </c>
      <c r="H4" s="7">
        <v>1.8465589277642684E-2</v>
      </c>
    </row>
    <row r="5" spans="1:8" x14ac:dyDescent="0.3">
      <c r="A5" s="3" t="s">
        <v>9</v>
      </c>
      <c r="C5" s="7">
        <v>1.2697863668808611E-2</v>
      </c>
      <c r="D5" s="7">
        <v>5.4782315792182547E-2</v>
      </c>
      <c r="F5" s="7">
        <v>0.10778778256673802</v>
      </c>
      <c r="G5" s="7">
        <v>0.75474214191713773</v>
      </c>
      <c r="H5" s="7">
        <v>6.9989896055133269E-2</v>
      </c>
    </row>
    <row r="6" spans="1:8" x14ac:dyDescent="0.3">
      <c r="A6" s="3" t="s">
        <v>14</v>
      </c>
      <c r="C6" s="7">
        <v>4.8584893252879999E-2</v>
      </c>
      <c r="E6" s="7">
        <v>2.3733642021976278E-2</v>
      </c>
      <c r="G6" s="7">
        <v>0.74790986691516403</v>
      </c>
      <c r="H6" s="7">
        <v>0.17977159780997973</v>
      </c>
    </row>
    <row r="7" spans="1:8" x14ac:dyDescent="0.3">
      <c r="A7" s="3" t="s">
        <v>7</v>
      </c>
      <c r="C7" s="7">
        <v>0.11729763759583625</v>
      </c>
      <c r="E7" s="7">
        <v>6.4323081149327124E-2</v>
      </c>
      <c r="G7" s="7">
        <v>0.67959937534750192</v>
      </c>
      <c r="H7" s="7">
        <v>0.13877990590733447</v>
      </c>
    </row>
    <row r="8" spans="1:8" x14ac:dyDescent="0.3">
      <c r="A8" s="3" t="s">
        <v>5</v>
      </c>
      <c r="B8" s="7">
        <v>0.24101119994548376</v>
      </c>
      <c r="E8" s="7">
        <v>8.8891939371780471E-2</v>
      </c>
      <c r="G8" s="7">
        <v>0.67009686068273588</v>
      </c>
    </row>
    <row r="9" spans="1:8" x14ac:dyDescent="0.3">
      <c r="A9" s="3" t="s">
        <v>10</v>
      </c>
      <c r="C9" s="7">
        <v>9.0226626460522791E-2</v>
      </c>
      <c r="D9" s="7">
        <v>0.10713136834353225</v>
      </c>
      <c r="G9" s="7">
        <v>0.58867376156453222</v>
      </c>
      <c r="H9" s="7">
        <v>0.21396824363141267</v>
      </c>
    </row>
    <row r="10" spans="1:8" x14ac:dyDescent="0.3">
      <c r="A10" s="3" t="s">
        <v>11</v>
      </c>
      <c r="B10" s="7">
        <v>8.8315520732486635E-2</v>
      </c>
      <c r="C10" s="7">
        <v>0.10205774281498974</v>
      </c>
      <c r="E10" s="7">
        <v>4.6290805354896455E-3</v>
      </c>
      <c r="G10" s="7">
        <v>0.56862286343961532</v>
      </c>
      <c r="H10" s="7">
        <v>0.23637479247741894</v>
      </c>
    </row>
    <row r="11" spans="1:8" x14ac:dyDescent="0.3">
      <c r="A11" s="3" t="s">
        <v>16</v>
      </c>
      <c r="C11" s="7">
        <v>8.8731640096038983E-2</v>
      </c>
      <c r="D11" s="7">
        <v>4.2068044445173466E-2</v>
      </c>
      <c r="E11" s="7">
        <v>0.30367464665371485</v>
      </c>
      <c r="G11" s="7">
        <v>0.56552566880507249</v>
      </c>
    </row>
    <row r="12" spans="1:8" x14ac:dyDescent="0.3">
      <c r="A12" s="3" t="s">
        <v>6</v>
      </c>
      <c r="E12" s="7">
        <v>0.46460169421103825</v>
      </c>
      <c r="G12" s="7">
        <v>0.53539830578896175</v>
      </c>
    </row>
    <row r="13" spans="1:8" x14ac:dyDescent="0.3">
      <c r="A13" s="3" t="s">
        <v>18</v>
      </c>
      <c r="E13" s="7">
        <v>2.4344477649462643E-2</v>
      </c>
      <c r="G13" s="7">
        <v>0.48919933959249778</v>
      </c>
      <c r="H13" s="7">
        <v>0.48645618275803953</v>
      </c>
    </row>
    <row r="14" spans="1:8" x14ac:dyDescent="0.3">
      <c r="A14" s="3" t="s">
        <v>15</v>
      </c>
      <c r="G14" s="7">
        <v>0.43403287365259968</v>
      </c>
      <c r="H14" s="7">
        <v>0.56596712634740043</v>
      </c>
    </row>
    <row r="15" spans="1:8" x14ac:dyDescent="0.3">
      <c r="A15" s="3" t="s">
        <v>4</v>
      </c>
      <c r="B15" s="7">
        <v>0.22205350398253634</v>
      </c>
      <c r="C15" s="7">
        <v>1.4517738883667279E-2</v>
      </c>
      <c r="E15" s="7">
        <v>0.1117637309139578</v>
      </c>
      <c r="G15" s="7">
        <v>0.42574279335893556</v>
      </c>
      <c r="H15" s="7">
        <v>0.22592223286090304</v>
      </c>
    </row>
    <row r="16" spans="1:8" x14ac:dyDescent="0.3">
      <c r="A16" s="3" t="s">
        <v>23</v>
      </c>
      <c r="C16" s="7">
        <v>0.5682967680518568</v>
      </c>
      <c r="E16" s="7">
        <v>0.12981914077292631</v>
      </c>
      <c r="G16" s="7">
        <v>0.30188409117521686</v>
      </c>
    </row>
    <row r="17" spans="1:8" x14ac:dyDescent="0.3">
      <c r="A17" s="3" t="s">
        <v>12</v>
      </c>
      <c r="C17" s="7">
        <v>0.58596456612285053</v>
      </c>
      <c r="G17" s="7">
        <v>0.28828214570461191</v>
      </c>
      <c r="H17" s="7">
        <v>0.1257532881725375</v>
      </c>
    </row>
    <row r="18" spans="1:8" x14ac:dyDescent="0.3">
      <c r="A18" s="3" t="s">
        <v>17</v>
      </c>
      <c r="B18" s="7">
        <v>0.34005621101422484</v>
      </c>
      <c r="E18" s="7">
        <v>3.3496336099819437E-3</v>
      </c>
      <c r="G18" s="7">
        <v>0.24442838473518799</v>
      </c>
      <c r="H18" s="7">
        <v>0.41216577064060517</v>
      </c>
    </row>
    <row r="19" spans="1:8" x14ac:dyDescent="0.3">
      <c r="A19" s="3" t="s">
        <v>13</v>
      </c>
      <c r="D19" s="7">
        <v>0.27299456736870847</v>
      </c>
      <c r="G19" s="7">
        <v>0.19782410441948728</v>
      </c>
      <c r="H19" s="7">
        <v>0.5291813282118043</v>
      </c>
    </row>
    <row r="20" spans="1:8" x14ac:dyDescent="0.3">
      <c r="A20" s="3" t="s">
        <v>0</v>
      </c>
      <c r="D20" s="7">
        <v>0.50069054981547423</v>
      </c>
      <c r="E20" s="7">
        <v>0.27949592356680486</v>
      </c>
      <c r="G20" s="7">
        <v>0.14682127745350182</v>
      </c>
      <c r="H20" s="7">
        <v>7.2992249164219272E-2</v>
      </c>
    </row>
    <row r="21" spans="1:8" x14ac:dyDescent="0.3">
      <c r="A21" s="3" t="s">
        <v>19</v>
      </c>
      <c r="C21" s="7">
        <v>3.0745009663369554E-2</v>
      </c>
      <c r="E21" s="7">
        <v>0.41661112860044963</v>
      </c>
      <c r="G21" s="7">
        <v>0.13106183118536174</v>
      </c>
      <c r="H21" s="7">
        <v>0.42158203055081922</v>
      </c>
    </row>
    <row r="22" spans="1:8" x14ac:dyDescent="0.3">
      <c r="A22" s="3" t="s">
        <v>20</v>
      </c>
      <c r="E22" s="7">
        <v>0.11255106267691432</v>
      </c>
      <c r="G22" s="7">
        <v>0.13016329239026805</v>
      </c>
      <c r="H22" s="7">
        <v>0.75728564493281769</v>
      </c>
    </row>
    <row r="23" spans="1:8" x14ac:dyDescent="0.3">
      <c r="A23" s="3" t="s">
        <v>22</v>
      </c>
      <c r="B23" s="7">
        <v>6.731474851974488E-2</v>
      </c>
      <c r="C23" s="7">
        <v>0.34102767665872391</v>
      </c>
      <c r="G23" s="7">
        <v>1.9355774528854411E-2</v>
      </c>
      <c r="H23" s="7">
        <v>0.57230180029267685</v>
      </c>
    </row>
    <row r="24" spans="1:8" x14ac:dyDescent="0.3">
      <c r="A24" s="3" t="s">
        <v>8</v>
      </c>
      <c r="E24" s="7">
        <v>0.97429368862934163</v>
      </c>
      <c r="H24" s="7">
        <v>2.5706311370658354E-2</v>
      </c>
    </row>
    <row r="25" spans="1:8" x14ac:dyDescent="0.3">
      <c r="A25" s="3" t="s">
        <v>21</v>
      </c>
      <c r="H25" s="7">
        <v>1</v>
      </c>
    </row>
    <row r="26" spans="1:8" x14ac:dyDescent="0.3">
      <c r="A26" s="3" t="s">
        <v>24</v>
      </c>
      <c r="E26" s="7">
        <v>0.87238285144566308</v>
      </c>
      <c r="H26" s="7">
        <v>0.12761714855433701</v>
      </c>
    </row>
    <row r="27" spans="1:8" x14ac:dyDescent="0.3">
      <c r="A27" s="3" t="s">
        <v>25</v>
      </c>
      <c r="H27" s="7">
        <v>1</v>
      </c>
    </row>
    <row r="28" spans="1:8" x14ac:dyDescent="0.3">
      <c r="A28" s="3" t="s">
        <v>26</v>
      </c>
      <c r="H28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4B91-948E-40F3-99F9-DECD68DA86AA}">
  <dimension ref="A1:AK36"/>
  <sheetViews>
    <sheetView tabSelected="1" workbookViewId="0">
      <selection activeCell="P21" sqref="P21"/>
    </sheetView>
  </sheetViews>
  <sheetFormatPr defaultRowHeight="14.4" x14ac:dyDescent="0.3"/>
  <cols>
    <col min="1" max="1" width="14.109375" bestFit="1" customWidth="1"/>
    <col min="2" max="10" width="8.88671875" style="8"/>
  </cols>
  <sheetData>
    <row r="1" spans="1:37" x14ac:dyDescent="0.3">
      <c r="A1" s="1" t="s">
        <v>33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s="8" t="s">
        <v>34</v>
      </c>
      <c r="J1" s="8" t="s">
        <v>36</v>
      </c>
      <c r="K1" t="s">
        <v>114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s="2" t="s">
        <v>113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2" t="s">
        <v>0</v>
      </c>
      <c r="B2" s="9">
        <f>VLOOKUP($A2,actuals!$A$2:$H$28,2,FALSE)</f>
        <v>0</v>
      </c>
      <c r="C2" s="9">
        <f>VLOOKUP($A2,actuals!$A$2:$H$28,3,FALSE)</f>
        <v>0</v>
      </c>
      <c r="D2" s="9">
        <f>VLOOKUP($A2,actuals!$A$2:$H$28,4,FALSE)</f>
        <v>1948472</v>
      </c>
      <c r="E2" s="9">
        <f>VLOOKUP($A2,actuals!$A$2:$H$28,5,FALSE)</f>
        <v>1087677.7709999999</v>
      </c>
      <c r="F2" s="9">
        <f>VLOOKUP($A2,actuals!$A$2:$H$28,6,FALSE)</f>
        <v>0</v>
      </c>
      <c r="G2" s="9">
        <f>VLOOKUP($A2,actuals!$A$2:$H$28,7,FALSE)</f>
        <v>571365.18400000001</v>
      </c>
      <c r="H2" s="9">
        <f>VLOOKUP($A2,actuals!$A$2:$H$28,8,FALSE)</f>
        <v>284054.40000000002</v>
      </c>
      <c r="I2" s="8">
        <f>VLOOKUP(A2,dhsrecent!B2:F84,5,FALSE)</f>
        <v>35.4</v>
      </c>
      <c r="J2" s="8">
        <f>VLOOKUP(A2,dhsrecent!B2:F84,2,FALSE)</f>
        <v>2017</v>
      </c>
      <c r="K2" s="4">
        <f>VLOOKUP($A2,percent!$A$2:$H$28,2,FALSE)</f>
        <v>0</v>
      </c>
      <c r="L2" s="4">
        <f>VLOOKUP($A2,percent!$A$2:$H$28,3,FALSE)</f>
        <v>0</v>
      </c>
      <c r="M2" s="4">
        <f>VLOOKUP($A2,percent!$A$2:$H$28,4,FALSE)</f>
        <v>0.50069054981547423</v>
      </c>
      <c r="N2" s="4">
        <f>VLOOKUP($A2,percent!$A$2:$H$28,5,FALSE)</f>
        <v>0.27949592356680486</v>
      </c>
      <c r="O2" s="4">
        <f>VLOOKUP($A2,percent!$A$2:$H$28,6,FALSE)</f>
        <v>0</v>
      </c>
      <c r="P2" s="4">
        <f>VLOOKUP($A2,percent!$A$2:$H$28,7,FALSE)</f>
        <v>0.14682127745350182</v>
      </c>
      <c r="Q2" s="4">
        <f>VLOOKUP($A2,percent!$A$2:$H$28,8,FALSE)</f>
        <v>7.2992249164219272E-2</v>
      </c>
      <c r="R2" s="6"/>
    </row>
    <row r="3" spans="1:37" x14ac:dyDescent="0.3">
      <c r="A3" s="2" t="s">
        <v>1</v>
      </c>
      <c r="B3" s="9">
        <f>VLOOKUP($A3,actuals!$A$2:$H$28,2,FALSE)</f>
        <v>0</v>
      </c>
      <c r="C3" s="9">
        <f>VLOOKUP($A3,actuals!$A$2:$H$28,3,FALSE)</f>
        <v>514038.93459999992</v>
      </c>
      <c r="D3" s="9">
        <f>VLOOKUP($A3,actuals!$A$2:$H$28,4,FALSE)</f>
        <v>0</v>
      </c>
      <c r="E3" s="9">
        <f>VLOOKUP($A3,actuals!$A$2:$H$28,5,FALSE)</f>
        <v>0</v>
      </c>
      <c r="F3" s="9">
        <f>VLOOKUP($A3,actuals!$A$2:$H$28,6,FALSE)</f>
        <v>0</v>
      </c>
      <c r="G3" s="9">
        <f>VLOOKUP($A3,actuals!$A$2:$H$28,7,FALSE)</f>
        <v>2705489.466</v>
      </c>
      <c r="H3" s="9">
        <f>VLOOKUP($A3,actuals!$A$2:$H$28,8,FALSE)</f>
        <v>0</v>
      </c>
      <c r="I3" s="8">
        <f>VLOOKUP(A3,dhsrecent!B3:F85,5,FALSE)</f>
        <v>17.7</v>
      </c>
      <c r="J3" s="8">
        <f>VLOOKUP(A3,dhsrecent!B3:F85,2,FALSE)</f>
        <v>2012</v>
      </c>
      <c r="K3" s="4">
        <f>VLOOKUP($A3,percent!$A$2:$H$28,2,FALSE)</f>
        <v>0</v>
      </c>
      <c r="L3" s="4">
        <f>VLOOKUP($A3,percent!$A$2:$H$28,3,FALSE)</f>
        <v>0.1596628048083695</v>
      </c>
      <c r="M3" s="4">
        <f>VLOOKUP($A3,percent!$A$2:$H$28,4,FALSE)</f>
        <v>0</v>
      </c>
      <c r="N3" s="4">
        <f>VLOOKUP($A3,percent!$A$2:$H$28,5,FALSE)</f>
        <v>0</v>
      </c>
      <c r="O3" s="4">
        <f>VLOOKUP($A3,percent!$A$2:$H$28,6,FALSE)</f>
        <v>0</v>
      </c>
      <c r="P3" s="4">
        <f>VLOOKUP($A3,percent!$A$2:$H$28,7,FALSE)</f>
        <v>0.84033719519163042</v>
      </c>
      <c r="Q3" s="4">
        <f>VLOOKUP($A3,percent!$A$2:$H$28,8,FALSE)</f>
        <v>0</v>
      </c>
      <c r="R3" s="6"/>
      <c r="AA3" s="6"/>
      <c r="AC3" s="6"/>
      <c r="AD3" s="6"/>
      <c r="AG3" s="6"/>
      <c r="AH3" s="6"/>
    </row>
    <row r="4" spans="1:37" x14ac:dyDescent="0.3">
      <c r="A4" s="2" t="s">
        <v>2</v>
      </c>
      <c r="B4" s="9">
        <f>VLOOKUP($A4,actuals!$A$2:$H$28,2,FALSE)</f>
        <v>0</v>
      </c>
      <c r="C4" s="9">
        <f>VLOOKUP($A4,actuals!$A$2:$H$28,3,FALSE)</f>
        <v>0</v>
      </c>
      <c r="D4" s="9">
        <f>VLOOKUP($A4,actuals!$A$2:$H$28,4,FALSE)</f>
        <v>0</v>
      </c>
      <c r="E4" s="9">
        <f>VLOOKUP($A4,actuals!$A$2:$H$28,5,FALSE)</f>
        <v>903852.5</v>
      </c>
      <c r="F4" s="9">
        <f>VLOOKUP($A4,actuals!$A$2:$H$28,6,FALSE)</f>
        <v>0</v>
      </c>
      <c r="G4" s="9">
        <f>VLOOKUP($A4,actuals!$A$2:$H$28,7,FALSE)</f>
        <v>3032178.3319999999</v>
      </c>
      <c r="H4" s="9">
        <f>VLOOKUP($A4,actuals!$A$2:$H$28,8,FALSE)</f>
        <v>74048.477499999979</v>
      </c>
      <c r="I4" s="8">
        <f>VLOOKUP(A4,dhsrecent!B4:F86,5,FALSE)</f>
        <v>11.4</v>
      </c>
      <c r="J4" s="8">
        <f>VLOOKUP(A4,dhsrecent!B4:F86,2,FALSE)</f>
        <v>2015</v>
      </c>
      <c r="K4" s="4">
        <f>VLOOKUP($A4,percent!$A$2:$H$28,2,FALSE)</f>
        <v>0</v>
      </c>
      <c r="L4" s="4">
        <f>VLOOKUP($A4,percent!$A$2:$H$28,3,FALSE)</f>
        <v>0</v>
      </c>
      <c r="M4" s="4">
        <f>VLOOKUP($A4,percent!$A$2:$H$28,4,FALSE)</f>
        <v>0</v>
      </c>
      <c r="N4" s="4">
        <f>VLOOKUP($A4,percent!$A$2:$H$28,5,FALSE)</f>
        <v>0.22539516808526602</v>
      </c>
      <c r="O4" s="4">
        <f>VLOOKUP($A4,percent!$A$2:$H$28,6,FALSE)</f>
        <v>0</v>
      </c>
      <c r="P4" s="4">
        <f>VLOOKUP($A4,percent!$A$2:$H$28,7,FALSE)</f>
        <v>0.75613924263709131</v>
      </c>
      <c r="Q4" s="4">
        <f>VLOOKUP($A4,percent!$A$2:$H$28,8,FALSE)</f>
        <v>1.8465589277642684E-2</v>
      </c>
      <c r="V4" s="6"/>
      <c r="W4" s="6"/>
      <c r="Y4" s="6"/>
      <c r="AB4" s="6"/>
      <c r="AC4" s="6"/>
      <c r="AJ4" s="6"/>
    </row>
    <row r="5" spans="1:37" x14ac:dyDescent="0.3">
      <c r="A5" s="2" t="s">
        <v>3</v>
      </c>
      <c r="B5" s="9">
        <f>VLOOKUP($A5,actuals!$A$2:$H$28,2,FALSE)</f>
        <v>0</v>
      </c>
      <c r="C5" s="9">
        <f>VLOOKUP($A5,actuals!$A$2:$H$28,3,FALSE)</f>
        <v>0</v>
      </c>
      <c r="D5" s="9">
        <f>VLOOKUP($A5,actuals!$A$2:$H$28,4,FALSE)</f>
        <v>0</v>
      </c>
      <c r="E5" s="9">
        <f>VLOOKUP($A5,actuals!$A$2:$H$28,5,FALSE)</f>
        <v>3465880</v>
      </c>
      <c r="F5" s="9">
        <f>VLOOKUP($A5,actuals!$A$2:$H$28,6,FALSE)</f>
        <v>0</v>
      </c>
      <c r="G5" s="9">
        <f>VLOOKUP($A5,actuals!$A$2:$H$28,7,FALSE)</f>
        <v>25363050.926199991</v>
      </c>
      <c r="H5" s="9">
        <f>VLOOKUP($A5,actuals!$A$2:$H$28,8,FALSE)</f>
        <v>3249522.128</v>
      </c>
      <c r="I5" s="8">
        <f>VLOOKUP(A5,dhsrecent!B5:F87,5,FALSE)</f>
        <v>23.5</v>
      </c>
      <c r="J5" s="8">
        <f>VLOOKUP(A5,dhsrecent!B5:F87,2,FALSE)</f>
        <v>2018</v>
      </c>
      <c r="K5" s="4">
        <f>VLOOKUP($A5,percent!$A$2:$H$28,2,FALSE)</f>
        <v>0</v>
      </c>
      <c r="L5" s="4">
        <f>VLOOKUP($A5,percent!$A$2:$H$28,3,FALSE)</f>
        <v>0</v>
      </c>
      <c r="M5" s="4">
        <f>VLOOKUP($A5,percent!$A$2:$H$28,4,FALSE)</f>
        <v>0</v>
      </c>
      <c r="N5" s="4">
        <f>VLOOKUP($A5,percent!$A$2:$H$28,5,FALSE)</f>
        <v>0.10804386340401212</v>
      </c>
      <c r="O5" s="4">
        <f>VLOOKUP($A5,percent!$A$2:$H$28,6,FALSE)</f>
        <v>0</v>
      </c>
      <c r="P5" s="4">
        <f>VLOOKUP($A5,percent!$A$2:$H$28,7,FALSE)</f>
        <v>0.79065692112229935</v>
      </c>
      <c r="Q5" s="4">
        <f>VLOOKUP($A5,percent!$A$2:$H$28,8,FALSE)</f>
        <v>0.10129921547368829</v>
      </c>
      <c r="R5" s="6"/>
      <c r="S5" s="6"/>
      <c r="T5" s="6"/>
      <c r="V5" s="6"/>
      <c r="X5" s="6"/>
      <c r="Y5" s="6"/>
      <c r="Z5" s="6"/>
      <c r="AA5" s="6"/>
      <c r="AB5" s="6"/>
      <c r="AC5" s="6"/>
      <c r="AD5" s="6"/>
      <c r="AE5" s="6"/>
      <c r="AF5" s="6"/>
      <c r="AG5" s="6"/>
      <c r="AI5" s="6"/>
      <c r="AJ5" s="6"/>
      <c r="AK5" s="6"/>
    </row>
    <row r="6" spans="1:37" x14ac:dyDescent="0.3">
      <c r="A6" s="2" t="s">
        <v>4</v>
      </c>
      <c r="B6" s="9">
        <f>VLOOKUP($A6,actuals!$A$2:$H$28,2,FALSE)</f>
        <v>3419422.3871999998</v>
      </c>
      <c r="C6" s="9">
        <f>VLOOKUP($A6,actuals!$A$2:$H$28,3,FALSE)</f>
        <v>223560</v>
      </c>
      <c r="D6" s="9">
        <f>VLOOKUP($A6,actuals!$A$2:$H$28,4,FALSE)</f>
        <v>0</v>
      </c>
      <c r="E6" s="9">
        <f>VLOOKUP($A6,actuals!$A$2:$H$28,5,FALSE)</f>
        <v>1721060</v>
      </c>
      <c r="F6" s="9">
        <f>VLOOKUP($A6,actuals!$A$2:$H$28,6,FALSE)</f>
        <v>0</v>
      </c>
      <c r="G6" s="9">
        <f>VLOOKUP($A6,actuals!$A$2:$H$28,7,FALSE)</f>
        <v>6556052.54</v>
      </c>
      <c r="H6" s="9">
        <f>VLOOKUP($A6,actuals!$A$2:$H$28,8,FALSE)</f>
        <v>3478997.3000000003</v>
      </c>
      <c r="I6" s="8">
        <f>VLOOKUP(A6,dhsrecent!B6:F88,5,FALSE)</f>
        <v>19.8</v>
      </c>
      <c r="J6" s="8">
        <f>VLOOKUP(A6,dhsrecent!B6:F88,2,FALSE)</f>
        <v>2015</v>
      </c>
      <c r="K6" s="4">
        <f>VLOOKUP($A6,percent!$A$2:$H$28,2,FALSE)</f>
        <v>0.22205350398253634</v>
      </c>
      <c r="L6" s="4">
        <f>VLOOKUP($A6,percent!$A$2:$H$28,3,FALSE)</f>
        <v>1.4517738883667279E-2</v>
      </c>
      <c r="M6" s="4">
        <f>VLOOKUP($A6,percent!$A$2:$H$28,4,FALSE)</f>
        <v>0</v>
      </c>
      <c r="N6" s="4">
        <f>VLOOKUP($A6,percent!$A$2:$H$28,5,FALSE)</f>
        <v>0.1117637309139578</v>
      </c>
      <c r="O6" s="4">
        <f>VLOOKUP($A6,percent!$A$2:$H$28,6,FALSE)</f>
        <v>0</v>
      </c>
      <c r="P6" s="4">
        <f>VLOOKUP($A6,percent!$A$2:$H$28,7,FALSE)</f>
        <v>0.42574279335893556</v>
      </c>
      <c r="Q6" s="4">
        <f>VLOOKUP($A6,percent!$A$2:$H$28,8,FALSE)</f>
        <v>0.22592223286090304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7" x14ac:dyDescent="0.3">
      <c r="A7" s="2" t="s">
        <v>5</v>
      </c>
      <c r="B7" s="9">
        <f>VLOOKUP($A7,actuals!$A$2:$H$28,2,FALSE)</f>
        <v>785729.8</v>
      </c>
      <c r="C7" s="9">
        <f>VLOOKUP($A7,actuals!$A$2:$H$28,3,FALSE)</f>
        <v>0</v>
      </c>
      <c r="D7" s="9">
        <f>VLOOKUP($A7,actuals!$A$2:$H$28,4,FALSE)</f>
        <v>0</v>
      </c>
      <c r="E7" s="9">
        <f>VLOOKUP($A7,actuals!$A$2:$H$28,5,FALSE)</f>
        <v>289800</v>
      </c>
      <c r="F7" s="9">
        <f>VLOOKUP($A7,actuals!$A$2:$H$28,6,FALSE)</f>
        <v>0</v>
      </c>
      <c r="G7" s="9">
        <f>VLOOKUP($A7,actuals!$A$2:$H$28,7,FALSE)</f>
        <v>2184608.3188</v>
      </c>
      <c r="H7" s="9">
        <f>VLOOKUP($A7,actuals!$A$2:$H$28,8,FALSE)</f>
        <v>0</v>
      </c>
      <c r="I7" s="8">
        <f>VLOOKUP(A7,dhsrecent!B7:F89,5,FALSE)</f>
        <v>24.7</v>
      </c>
      <c r="J7" s="8">
        <f>VLOOKUP(A7,dhsrecent!B7:F89,2,FALSE)</f>
        <v>2018</v>
      </c>
      <c r="K7" s="4">
        <f>VLOOKUP($A7,percent!$A$2:$H$28,2,FALSE)</f>
        <v>0.24101119994548376</v>
      </c>
      <c r="L7" s="4">
        <f>VLOOKUP($A7,percent!$A$2:$H$28,3,FALSE)</f>
        <v>0</v>
      </c>
      <c r="M7" s="4">
        <f>VLOOKUP($A7,percent!$A$2:$H$28,4,FALSE)</f>
        <v>0</v>
      </c>
      <c r="N7" s="4">
        <f>VLOOKUP($A7,percent!$A$2:$H$28,5,FALSE)</f>
        <v>8.8891939371780471E-2</v>
      </c>
      <c r="O7" s="4">
        <f>VLOOKUP($A7,percent!$A$2:$H$28,6,FALSE)</f>
        <v>0</v>
      </c>
      <c r="P7" s="4">
        <f>VLOOKUP($A7,percent!$A$2:$H$28,7,FALSE)</f>
        <v>0.67009686068273588</v>
      </c>
      <c r="Q7" s="4">
        <f>VLOOKUP($A7,percent!$A$2:$H$28,8,FALSE)</f>
        <v>0</v>
      </c>
      <c r="S7" s="6"/>
      <c r="T7" s="6"/>
    </row>
    <row r="8" spans="1:37" x14ac:dyDescent="0.3">
      <c r="A8" s="2" t="s">
        <v>6</v>
      </c>
      <c r="B8" s="9">
        <f>VLOOKUP($A8,actuals!$A$2:$H$28,2,FALSE)</f>
        <v>0</v>
      </c>
      <c r="C8" s="9">
        <f>VLOOKUP($A8,actuals!$A$2:$H$28,3,FALSE)</f>
        <v>0</v>
      </c>
      <c r="D8" s="9">
        <f>VLOOKUP($A8,actuals!$A$2:$H$28,4,FALSE)</f>
        <v>0</v>
      </c>
      <c r="E8" s="9">
        <f>VLOOKUP($A8,actuals!$A$2:$H$28,5,FALSE)</f>
        <v>182491.68</v>
      </c>
      <c r="F8" s="9">
        <f>VLOOKUP($A8,actuals!$A$2:$H$28,6,FALSE)</f>
        <v>0</v>
      </c>
      <c r="G8" s="9">
        <f>VLOOKUP($A8,actuals!$A$2:$H$28,7,FALSE)</f>
        <v>210300</v>
      </c>
      <c r="H8" s="9">
        <f>VLOOKUP($A8,actuals!$A$2:$H$28,8,FALSE)</f>
        <v>0</v>
      </c>
      <c r="I8" s="8">
        <f>VLOOKUP(A8,dhsrecent!B8:F90,5,FALSE)</f>
        <v>22.4</v>
      </c>
      <c r="J8" s="8">
        <f>VLOOKUP(A8,dhsrecent!B8:F90,2,FALSE)</f>
        <v>2018</v>
      </c>
      <c r="K8" s="4">
        <f>VLOOKUP($A8,percent!$A$2:$H$28,2,FALSE)</f>
        <v>0</v>
      </c>
      <c r="L8" s="4">
        <f>VLOOKUP($A8,percent!$A$2:$H$28,3,FALSE)</f>
        <v>0</v>
      </c>
      <c r="M8" s="4">
        <f>VLOOKUP($A8,percent!$A$2:$H$28,4,FALSE)</f>
        <v>0</v>
      </c>
      <c r="N8" s="4">
        <f>VLOOKUP($A8,percent!$A$2:$H$28,5,FALSE)</f>
        <v>0.46460169421103825</v>
      </c>
      <c r="O8" s="4">
        <f>VLOOKUP($A8,percent!$A$2:$H$28,6,FALSE)</f>
        <v>0</v>
      </c>
      <c r="P8" s="4">
        <f>VLOOKUP($A8,percent!$A$2:$H$28,7,FALSE)</f>
        <v>0.53539830578896175</v>
      </c>
      <c r="Q8" s="4">
        <f>VLOOKUP($A8,percent!$A$2:$H$28,8,FALSE)</f>
        <v>0</v>
      </c>
    </row>
    <row r="9" spans="1:37" x14ac:dyDescent="0.3">
      <c r="A9" s="2" t="s">
        <v>7</v>
      </c>
      <c r="B9" s="9">
        <f>VLOOKUP($A9,actuals!$A$2:$H$28,2,FALSE)</f>
        <v>0</v>
      </c>
      <c r="C9" s="9">
        <f>VLOOKUP($A9,actuals!$A$2:$H$28,3,FALSE)</f>
        <v>298206.75199999998</v>
      </c>
      <c r="D9" s="9">
        <f>VLOOKUP($A9,actuals!$A$2:$H$28,4,FALSE)</f>
        <v>0</v>
      </c>
      <c r="E9" s="9">
        <f>VLOOKUP($A9,actuals!$A$2:$H$28,5,FALSE)</f>
        <v>163529.1</v>
      </c>
      <c r="F9" s="9">
        <f>VLOOKUP($A9,actuals!$A$2:$H$28,6,FALSE)</f>
        <v>0</v>
      </c>
      <c r="G9" s="9">
        <f>VLOOKUP($A9,actuals!$A$2:$H$28,7,FALSE)</f>
        <v>1727751.0999999999</v>
      </c>
      <c r="H9" s="9">
        <f>VLOOKUP($A9,actuals!$A$2:$H$28,8,FALSE)</f>
        <v>352821.3</v>
      </c>
      <c r="I9" s="8">
        <f>VLOOKUP(A9,dhsrecent!B9:F91,5,FALSE)</f>
        <v>36.200000000000003</v>
      </c>
      <c r="J9" s="8">
        <f>VLOOKUP(A9,dhsrecent!B9:F91,2,FALSE)</f>
        <v>2013</v>
      </c>
      <c r="K9" s="4">
        <f>VLOOKUP($A9,percent!$A$2:$H$28,2,FALSE)</f>
        <v>0</v>
      </c>
      <c r="L9" s="4">
        <f>VLOOKUP($A9,percent!$A$2:$H$28,3,FALSE)</f>
        <v>0.11729763759583625</v>
      </c>
      <c r="M9" s="4">
        <f>VLOOKUP($A9,percent!$A$2:$H$28,4,FALSE)</f>
        <v>0</v>
      </c>
      <c r="N9" s="4">
        <f>VLOOKUP($A9,percent!$A$2:$H$28,5,FALSE)</f>
        <v>6.4323081149327124E-2</v>
      </c>
      <c r="O9" s="4">
        <f>VLOOKUP($A9,percent!$A$2:$H$28,6,FALSE)</f>
        <v>0</v>
      </c>
      <c r="P9" s="4">
        <f>VLOOKUP($A9,percent!$A$2:$H$28,7,FALSE)</f>
        <v>0.67959937534750192</v>
      </c>
      <c r="Q9" s="4">
        <f>VLOOKUP($A9,percent!$A$2:$H$28,8,FALSE)</f>
        <v>0.13877990590733447</v>
      </c>
    </row>
    <row r="10" spans="1:37" x14ac:dyDescent="0.3">
      <c r="A10" s="2" t="s">
        <v>8</v>
      </c>
      <c r="B10" s="9">
        <f>VLOOKUP($A10,actuals!$A$2:$H$28,2,FALSE)</f>
        <v>0</v>
      </c>
      <c r="C10" s="9">
        <f>VLOOKUP($A10,actuals!$A$2:$H$28,3,FALSE)</f>
        <v>0</v>
      </c>
      <c r="D10" s="9">
        <f>VLOOKUP($A10,actuals!$A$2:$H$28,4,FALSE)</f>
        <v>0</v>
      </c>
      <c r="E10" s="9">
        <f>VLOOKUP($A10,actuals!$A$2:$H$28,5,FALSE)</f>
        <v>19692992.3433</v>
      </c>
      <c r="F10" s="9">
        <f>VLOOKUP($A10,actuals!$A$2:$H$28,6,FALSE)</f>
        <v>0</v>
      </c>
      <c r="G10" s="9">
        <f>VLOOKUP($A10,actuals!$A$2:$H$28,7,FALSE)</f>
        <v>0</v>
      </c>
      <c r="H10" s="9">
        <f>VLOOKUP($A10,actuals!$A$2:$H$28,8,FALSE)</f>
        <v>519590.96</v>
      </c>
      <c r="I10" s="8">
        <f>VLOOKUP(A10,dhsrecent!B10:F92,5,FALSE)</f>
        <v>39.1</v>
      </c>
      <c r="J10" s="8">
        <f>VLOOKUP(A10,dhsrecent!B10:F92,2,FALSE)</f>
        <v>2015</v>
      </c>
      <c r="K10" s="4">
        <f>VLOOKUP($A10,percent!$A$2:$H$28,2,FALSE)</f>
        <v>0</v>
      </c>
      <c r="L10" s="4">
        <f>VLOOKUP($A10,percent!$A$2:$H$28,3,FALSE)</f>
        <v>0</v>
      </c>
      <c r="M10" s="4">
        <f>VLOOKUP($A10,percent!$A$2:$H$28,4,FALSE)</f>
        <v>0</v>
      </c>
      <c r="N10" s="4">
        <f>VLOOKUP($A10,percent!$A$2:$H$28,5,FALSE)</f>
        <v>0.97429368862934163</v>
      </c>
      <c r="O10" s="4">
        <f>VLOOKUP($A10,percent!$A$2:$H$28,6,FALSE)</f>
        <v>0</v>
      </c>
      <c r="P10" s="4">
        <f>VLOOKUP($A10,percent!$A$2:$H$28,7,FALSE)</f>
        <v>0</v>
      </c>
      <c r="Q10" s="4">
        <f>VLOOKUP($A10,percent!$A$2:$H$28,8,FALSE)</f>
        <v>2.5706311370658354E-2</v>
      </c>
    </row>
    <row r="11" spans="1:37" x14ac:dyDescent="0.3">
      <c r="A11" s="2" t="s">
        <v>9</v>
      </c>
      <c r="B11" s="9">
        <f>VLOOKUP($A11,actuals!$A$2:$H$28,2,FALSE)</f>
        <v>0</v>
      </c>
      <c r="C11" s="9">
        <f>VLOOKUP($A11,actuals!$A$2:$H$28,3,FALSE)</f>
        <v>41177.700000000004</v>
      </c>
      <c r="D11" s="9">
        <f>VLOOKUP($A11,actuals!$A$2:$H$28,4,FALSE)</f>
        <v>177652.7</v>
      </c>
      <c r="E11" s="9">
        <f>VLOOKUP($A11,actuals!$A$2:$H$28,5,FALSE)</f>
        <v>0</v>
      </c>
      <c r="F11" s="9">
        <f>VLOOKUP($A11,actuals!$A$2:$H$28,6,FALSE)</f>
        <v>349543.28460000001</v>
      </c>
      <c r="G11" s="9">
        <f>VLOOKUP($A11,actuals!$A$2:$H$28,7,FALSE)</f>
        <v>2447541.2800000003</v>
      </c>
      <c r="H11" s="9">
        <f>VLOOKUP($A11,actuals!$A$2:$H$28,8,FALSE)</f>
        <v>226969.12</v>
      </c>
      <c r="I11" s="8">
        <f>VLOOKUP(A11,dhsrecent!B11:F93,5,FALSE)</f>
        <v>35.299999999999997</v>
      </c>
      <c r="J11" s="8">
        <f>VLOOKUP(A11,dhsrecent!B11:F93,2,FALSE)</f>
        <v>2016</v>
      </c>
      <c r="K11" s="4">
        <f>VLOOKUP($A11,percent!$A$2:$H$28,2,FALSE)</f>
        <v>0</v>
      </c>
      <c r="L11" s="4">
        <f>VLOOKUP($A11,percent!$A$2:$H$28,3,FALSE)</f>
        <v>1.2697863668808611E-2</v>
      </c>
      <c r="M11" s="4">
        <f>VLOOKUP($A11,percent!$A$2:$H$28,4,FALSE)</f>
        <v>5.4782315792182547E-2</v>
      </c>
      <c r="N11" s="4">
        <f>VLOOKUP($A11,percent!$A$2:$H$28,5,FALSE)</f>
        <v>0</v>
      </c>
      <c r="O11" s="4">
        <f>VLOOKUP($A11,percent!$A$2:$H$28,6,FALSE)</f>
        <v>0.10778778256673802</v>
      </c>
      <c r="P11" s="4">
        <f>VLOOKUP($A11,percent!$A$2:$H$28,7,FALSE)</f>
        <v>0.75474214191713773</v>
      </c>
      <c r="Q11" s="4">
        <f>VLOOKUP($A11,percent!$A$2:$H$28,8,FALSE)</f>
        <v>6.9989896055133269E-2</v>
      </c>
    </row>
    <row r="12" spans="1:37" x14ac:dyDescent="0.3">
      <c r="A12" s="2" t="s">
        <v>10</v>
      </c>
      <c r="B12" s="9">
        <f>VLOOKUP($A12,actuals!$A$2:$H$28,2,FALSE)</f>
        <v>0</v>
      </c>
      <c r="C12" s="9">
        <f>VLOOKUP($A12,actuals!$A$2:$H$28,3,FALSE)</f>
        <v>707360.58799999999</v>
      </c>
      <c r="D12" s="9">
        <f>VLOOKUP($A12,actuals!$A$2:$H$28,4,FALSE)</f>
        <v>839890.73600000003</v>
      </c>
      <c r="E12" s="9">
        <f>VLOOKUP($A12,actuals!$A$2:$H$28,5,FALSE)</f>
        <v>0</v>
      </c>
      <c r="F12" s="9">
        <f>VLOOKUP($A12,actuals!$A$2:$H$28,6,FALSE)</f>
        <v>0</v>
      </c>
      <c r="G12" s="9">
        <f>VLOOKUP($A12,actuals!$A$2:$H$28,7,FALSE)</f>
        <v>4615096.8339999998</v>
      </c>
      <c r="H12" s="9">
        <f>VLOOKUP($A12,actuals!$A$2:$H$28,8,FALSE)</f>
        <v>1677472.6992000001</v>
      </c>
      <c r="I12" s="8">
        <f>VLOOKUP(A12,dhsrecent!B12:F94,5,FALSE)</f>
        <v>25.7</v>
      </c>
      <c r="J12" s="8">
        <f>VLOOKUP(A12,dhsrecent!B12:F94,2,FALSE)</f>
        <v>2010</v>
      </c>
      <c r="K12" s="4">
        <f>VLOOKUP($A12,percent!$A$2:$H$28,2,FALSE)</f>
        <v>0</v>
      </c>
      <c r="L12" s="4">
        <f>VLOOKUP($A12,percent!$A$2:$H$28,3,FALSE)</f>
        <v>9.0226626460522791E-2</v>
      </c>
      <c r="M12" s="4">
        <f>VLOOKUP($A12,percent!$A$2:$H$28,4,FALSE)</f>
        <v>0.10713136834353225</v>
      </c>
      <c r="N12" s="4">
        <f>VLOOKUP($A12,percent!$A$2:$H$28,5,FALSE)</f>
        <v>0</v>
      </c>
      <c r="O12" s="4">
        <f>VLOOKUP($A12,percent!$A$2:$H$28,6,FALSE)</f>
        <v>0</v>
      </c>
      <c r="P12" s="4">
        <f>VLOOKUP($A12,percent!$A$2:$H$28,7,FALSE)</f>
        <v>0.58867376156453222</v>
      </c>
      <c r="Q12" s="4">
        <f>VLOOKUP($A12,percent!$A$2:$H$28,8,FALSE)</f>
        <v>0.21396824363141267</v>
      </c>
    </row>
    <row r="13" spans="1:37" x14ac:dyDescent="0.3">
      <c r="A13" s="2" t="s">
        <v>11</v>
      </c>
      <c r="B13" s="9">
        <f>VLOOKUP($A13,actuals!$A$2:$H$28,2,FALSE)</f>
        <v>1861680.48</v>
      </c>
      <c r="C13" s="9">
        <f>VLOOKUP($A13,actuals!$A$2:$H$28,3,FALSE)</f>
        <v>2151364.8569999998</v>
      </c>
      <c r="D13" s="9">
        <f>VLOOKUP($A13,actuals!$A$2:$H$28,4,FALSE)</f>
        <v>0</v>
      </c>
      <c r="E13" s="9">
        <f>VLOOKUP($A13,actuals!$A$2:$H$28,5,FALSE)</f>
        <v>97580.456999999995</v>
      </c>
      <c r="F13" s="9">
        <f>VLOOKUP($A13,actuals!$A$2:$H$28,6,FALSE)</f>
        <v>0</v>
      </c>
      <c r="G13" s="9">
        <f>VLOOKUP($A13,actuals!$A$2:$H$28,7,FALSE)</f>
        <v>11986501.088</v>
      </c>
      <c r="H13" s="9">
        <f>VLOOKUP($A13,actuals!$A$2:$H$28,8,FALSE)</f>
        <v>4982751.9950000001</v>
      </c>
      <c r="I13" s="8">
        <f>VLOOKUP(A13,dhsrecent!B13:F95,5,FALSE)</f>
        <v>28.5</v>
      </c>
      <c r="J13" s="8">
        <f>VLOOKUP(A13,dhsrecent!B13:F95,2,FALSE)</f>
        <v>2015</v>
      </c>
      <c r="K13" s="4">
        <f>VLOOKUP($A13,percent!$A$2:$H$28,2,FALSE)</f>
        <v>8.8315520732486635E-2</v>
      </c>
      <c r="L13" s="4">
        <f>VLOOKUP($A13,percent!$A$2:$H$28,3,FALSE)</f>
        <v>0.10205774281498974</v>
      </c>
      <c r="M13" s="4">
        <f>VLOOKUP($A13,percent!$A$2:$H$28,4,FALSE)</f>
        <v>0</v>
      </c>
      <c r="N13" s="4">
        <f>VLOOKUP($A13,percent!$A$2:$H$28,5,FALSE)</f>
        <v>4.6290805354896455E-3</v>
      </c>
      <c r="O13" s="4">
        <f>VLOOKUP($A13,percent!$A$2:$H$28,6,FALSE)</f>
        <v>0</v>
      </c>
      <c r="P13" s="4">
        <f>VLOOKUP($A13,percent!$A$2:$H$28,7,FALSE)</f>
        <v>0.56862286343961532</v>
      </c>
      <c r="Q13" s="4">
        <f>VLOOKUP($A13,percent!$A$2:$H$28,8,FALSE)</f>
        <v>0.23637479247741894</v>
      </c>
    </row>
    <row r="14" spans="1:37" x14ac:dyDescent="0.3">
      <c r="A14" s="2" t="s">
        <v>12</v>
      </c>
      <c r="B14" s="9">
        <f>VLOOKUP($A14,actuals!$A$2:$H$28,2,FALSE)</f>
        <v>0</v>
      </c>
      <c r="C14" s="9">
        <f>VLOOKUP($A14,actuals!$A$2:$H$28,3,FALSE)</f>
        <v>12690053.059999999</v>
      </c>
      <c r="D14" s="9">
        <f>VLOOKUP($A14,actuals!$A$2:$H$28,4,FALSE)</f>
        <v>0</v>
      </c>
      <c r="E14" s="9">
        <f>VLOOKUP($A14,actuals!$A$2:$H$28,5,FALSE)</f>
        <v>0</v>
      </c>
      <c r="F14" s="9">
        <f>VLOOKUP($A14,actuals!$A$2:$H$28,6,FALSE)</f>
        <v>0</v>
      </c>
      <c r="G14" s="9">
        <f>VLOOKUP($A14,actuals!$A$2:$H$28,7,FALSE)</f>
        <v>6243237.1115000006</v>
      </c>
      <c r="H14" s="9">
        <f>VLOOKUP($A14,actuals!$A$2:$H$28,8,FALSE)</f>
        <v>2723400</v>
      </c>
      <c r="I14" s="8">
        <f>VLOOKUP(A14,dhsrecent!B14:F96,5,FALSE)</f>
        <v>22.2</v>
      </c>
      <c r="J14" s="8">
        <f>VLOOKUP(A14,dhsrecent!B14:F96,2,FALSE)</f>
        <v>2014</v>
      </c>
      <c r="K14" s="4">
        <f>VLOOKUP($A14,percent!$A$2:$H$28,2,FALSE)</f>
        <v>0</v>
      </c>
      <c r="L14" s="4">
        <f>VLOOKUP($A14,percent!$A$2:$H$28,3,FALSE)</f>
        <v>0.58596456612285053</v>
      </c>
      <c r="M14" s="4">
        <f>VLOOKUP($A14,percent!$A$2:$H$28,4,FALSE)</f>
        <v>0</v>
      </c>
      <c r="N14" s="4">
        <f>VLOOKUP($A14,percent!$A$2:$H$28,5,FALSE)</f>
        <v>0</v>
      </c>
      <c r="O14" s="4">
        <f>VLOOKUP($A14,percent!$A$2:$H$28,6,FALSE)</f>
        <v>0</v>
      </c>
      <c r="P14" s="4">
        <f>VLOOKUP($A14,percent!$A$2:$H$28,7,FALSE)</f>
        <v>0.28828214570461191</v>
      </c>
      <c r="Q14" s="4">
        <f>VLOOKUP($A14,percent!$A$2:$H$28,8,FALSE)</f>
        <v>0.1257532881725375</v>
      </c>
    </row>
    <row r="15" spans="1:37" x14ac:dyDescent="0.3">
      <c r="A15" s="2" t="s">
        <v>13</v>
      </c>
      <c r="B15" s="9">
        <f>VLOOKUP($A15,actuals!$A$2:$H$28,2,FALSE)</f>
        <v>0</v>
      </c>
      <c r="C15" s="9">
        <f>VLOOKUP($A15,actuals!$A$2:$H$28,3,FALSE)</f>
        <v>0</v>
      </c>
      <c r="D15" s="9">
        <f>VLOOKUP($A15,actuals!$A$2:$H$28,4,FALSE)</f>
        <v>1135268.9170000001</v>
      </c>
      <c r="E15" s="9">
        <f>VLOOKUP($A15,actuals!$A$2:$H$28,5,FALSE)</f>
        <v>0</v>
      </c>
      <c r="F15" s="9">
        <f>VLOOKUP($A15,actuals!$A$2:$H$28,6,FALSE)</f>
        <v>0</v>
      </c>
      <c r="G15" s="9">
        <f>VLOOKUP($A15,actuals!$A$2:$H$28,7,FALSE)</f>
        <v>822666.76199999999</v>
      </c>
      <c r="H15" s="9">
        <f>VLOOKUP($A15,actuals!$A$2:$H$28,8,FALSE)</f>
        <v>2200641.2771000001</v>
      </c>
      <c r="I15" s="8">
        <f>VLOOKUP(A15,dhsrecent!B15:F97,5,FALSE)</f>
        <v>23</v>
      </c>
      <c r="J15" s="8">
        <f>VLOOKUP(A15,dhsrecent!B15:F97,2,FALSE)</f>
        <v>2019</v>
      </c>
      <c r="K15" s="4">
        <f>VLOOKUP($A15,percent!$A$2:$H$28,2,FALSE)</f>
        <v>0</v>
      </c>
      <c r="L15" s="4">
        <f>VLOOKUP($A15,percent!$A$2:$H$28,3,FALSE)</f>
        <v>0</v>
      </c>
      <c r="M15" s="4">
        <f>VLOOKUP($A15,percent!$A$2:$H$28,4,FALSE)</f>
        <v>0.27299456736870847</v>
      </c>
      <c r="N15" s="4">
        <f>VLOOKUP($A15,percent!$A$2:$H$28,5,FALSE)</f>
        <v>0</v>
      </c>
      <c r="O15" s="4">
        <f>VLOOKUP($A15,percent!$A$2:$H$28,6,FALSE)</f>
        <v>0</v>
      </c>
      <c r="P15" s="4">
        <f>VLOOKUP($A15,percent!$A$2:$H$28,7,FALSE)</f>
        <v>0.19782410441948728</v>
      </c>
      <c r="Q15" s="4">
        <f>VLOOKUP($A15,percent!$A$2:$H$28,8,FALSE)</f>
        <v>0.5291813282118043</v>
      </c>
    </row>
    <row r="16" spans="1:37" x14ac:dyDescent="0.3">
      <c r="A16" s="2" t="s">
        <v>14</v>
      </c>
      <c r="B16" s="9">
        <f>VLOOKUP($A16,actuals!$A$2:$H$28,2,FALSE)</f>
        <v>0</v>
      </c>
      <c r="C16" s="9">
        <f>VLOOKUP($A16,actuals!$A$2:$H$28,3,FALSE)</f>
        <v>671027.96700000006</v>
      </c>
      <c r="D16" s="9">
        <f>VLOOKUP($A16,actuals!$A$2:$H$28,4,FALSE)</f>
        <v>0</v>
      </c>
      <c r="E16" s="9">
        <f>VLOOKUP($A16,actuals!$A$2:$H$28,5,FALSE)</f>
        <v>327796.08</v>
      </c>
      <c r="F16" s="9">
        <f>VLOOKUP($A16,actuals!$A$2:$H$28,6,FALSE)</f>
        <v>0</v>
      </c>
      <c r="G16" s="9">
        <f>VLOOKUP($A16,actuals!$A$2:$H$28,7,FALSE)</f>
        <v>10329721.934</v>
      </c>
      <c r="H16" s="9">
        <f>VLOOKUP($A16,actuals!$A$2:$H$28,8,FALSE)</f>
        <v>2482906.9640000002</v>
      </c>
      <c r="I16" s="8">
        <f>VLOOKUP(A16,dhsrecent!B16:F98,5,FALSE)</f>
        <v>21.8</v>
      </c>
      <c r="J16" s="8">
        <f>VLOOKUP(A16,dhsrecent!B16:F98,2,FALSE)</f>
        <v>2018</v>
      </c>
      <c r="K16" s="4">
        <f>VLOOKUP($A16,percent!$A$2:$H$28,2,FALSE)</f>
        <v>0</v>
      </c>
      <c r="L16" s="4">
        <f>VLOOKUP($A16,percent!$A$2:$H$28,3,FALSE)</f>
        <v>4.8584893252879999E-2</v>
      </c>
      <c r="M16" s="4">
        <f>VLOOKUP($A16,percent!$A$2:$H$28,4,FALSE)</f>
        <v>0</v>
      </c>
      <c r="N16" s="4">
        <f>VLOOKUP($A16,percent!$A$2:$H$28,5,FALSE)</f>
        <v>2.3733642021976278E-2</v>
      </c>
      <c r="O16" s="4">
        <f>VLOOKUP($A16,percent!$A$2:$H$28,6,FALSE)</f>
        <v>0</v>
      </c>
      <c r="P16" s="4">
        <f>VLOOKUP($A16,percent!$A$2:$H$28,7,FALSE)</f>
        <v>0.74790986691516403</v>
      </c>
      <c r="Q16" s="4">
        <f>VLOOKUP($A16,percent!$A$2:$H$28,8,FALSE)</f>
        <v>0.17977159780997973</v>
      </c>
    </row>
    <row r="17" spans="1:17" x14ac:dyDescent="0.3">
      <c r="A17" s="2" t="s">
        <v>15</v>
      </c>
      <c r="B17" s="9">
        <f>VLOOKUP($A17,actuals!$A$2:$H$28,2,FALSE)</f>
        <v>0</v>
      </c>
      <c r="C17" s="9">
        <f>VLOOKUP($A17,actuals!$A$2:$H$28,3,FALSE)</f>
        <v>0</v>
      </c>
      <c r="D17" s="9">
        <f>VLOOKUP($A17,actuals!$A$2:$H$28,4,FALSE)</f>
        <v>0</v>
      </c>
      <c r="E17" s="9">
        <f>VLOOKUP($A17,actuals!$A$2:$H$28,5,FALSE)</f>
        <v>0</v>
      </c>
      <c r="F17" s="9">
        <f>VLOOKUP($A17,actuals!$A$2:$H$28,6,FALSE)</f>
        <v>0</v>
      </c>
      <c r="G17" s="9">
        <f>VLOOKUP($A17,actuals!$A$2:$H$28,7,FALSE)</f>
        <v>340301.95199999999</v>
      </c>
      <c r="H17" s="9">
        <f>VLOOKUP($A17,actuals!$A$2:$H$28,8,FALSE)</f>
        <v>443744.54000000004</v>
      </c>
      <c r="I17" s="8">
        <f>VLOOKUP(A17,dhsrecent!B17:F99,5,FALSE)</f>
        <v>34.5</v>
      </c>
      <c r="J17" s="8">
        <f>VLOOKUP(A17,dhsrecent!B17:F99,2,FALSE)</f>
        <v>2019</v>
      </c>
      <c r="K17" s="4">
        <f>VLOOKUP($A17,percent!$A$2:$H$28,2,FALSE)</f>
        <v>0</v>
      </c>
      <c r="L17" s="4">
        <f>VLOOKUP($A17,percent!$A$2:$H$28,3,FALSE)</f>
        <v>0</v>
      </c>
      <c r="M17" s="4">
        <f>VLOOKUP($A17,percent!$A$2:$H$28,4,FALSE)</f>
        <v>0</v>
      </c>
      <c r="N17" s="4">
        <f>VLOOKUP($A17,percent!$A$2:$H$28,5,FALSE)</f>
        <v>0</v>
      </c>
      <c r="O17" s="4">
        <f>VLOOKUP($A17,percent!$A$2:$H$28,6,FALSE)</f>
        <v>0</v>
      </c>
      <c r="P17" s="4">
        <f>VLOOKUP($A17,percent!$A$2:$H$28,7,FALSE)</f>
        <v>0.43403287365259968</v>
      </c>
      <c r="Q17" s="4">
        <f>VLOOKUP($A17,percent!$A$2:$H$28,8,FALSE)</f>
        <v>0.56596712634740043</v>
      </c>
    </row>
    <row r="18" spans="1:17" x14ac:dyDescent="0.3">
      <c r="A18" s="2" t="s">
        <v>16</v>
      </c>
      <c r="B18" s="9">
        <f>VLOOKUP($A18,actuals!$A$2:$H$28,2,FALSE)</f>
        <v>0</v>
      </c>
      <c r="C18" s="9">
        <f>VLOOKUP($A18,actuals!$A$2:$H$28,3,FALSE)</f>
        <v>749227.67999999993</v>
      </c>
      <c r="D18" s="9">
        <f>VLOOKUP($A18,actuals!$A$2:$H$28,4,FALSE)</f>
        <v>355212</v>
      </c>
      <c r="E18" s="9">
        <f>VLOOKUP($A18,actuals!$A$2:$H$28,5,FALSE)</f>
        <v>2564152.4347000001</v>
      </c>
      <c r="F18" s="9">
        <f>VLOOKUP($A18,actuals!$A$2:$H$28,6,FALSE)</f>
        <v>0</v>
      </c>
      <c r="G18" s="9">
        <f>VLOOKUP($A18,actuals!$A$2:$H$28,7,FALSE)</f>
        <v>4775156.6900000004</v>
      </c>
      <c r="H18" s="9">
        <f>VLOOKUP($A18,actuals!$A$2:$H$28,8,FALSE)</f>
        <v>0</v>
      </c>
      <c r="I18" s="8">
        <f>VLOOKUP(A18,dhsrecent!B18:F100,5,FALSE)</f>
        <v>34.4</v>
      </c>
      <c r="J18" s="8">
        <f>VLOOKUP(A18,dhsrecent!B18:F100,2,FALSE)</f>
        <v>2014</v>
      </c>
      <c r="K18" s="4">
        <f>VLOOKUP($A18,percent!$A$2:$H$28,2,FALSE)</f>
        <v>0</v>
      </c>
      <c r="L18" s="4">
        <f>VLOOKUP($A18,percent!$A$2:$H$28,3,FALSE)</f>
        <v>8.8731640096038983E-2</v>
      </c>
      <c r="M18" s="4">
        <f>VLOOKUP($A18,percent!$A$2:$H$28,4,FALSE)</f>
        <v>4.2068044445173466E-2</v>
      </c>
      <c r="N18" s="4">
        <f>VLOOKUP($A18,percent!$A$2:$H$28,5,FALSE)</f>
        <v>0.30367464665371485</v>
      </c>
      <c r="O18" s="4">
        <f>VLOOKUP($A18,percent!$A$2:$H$28,6,FALSE)</f>
        <v>0</v>
      </c>
      <c r="P18" s="4">
        <f>VLOOKUP($A18,percent!$A$2:$H$28,7,FALSE)</f>
        <v>0.56552566880507249</v>
      </c>
      <c r="Q18" s="4">
        <f>VLOOKUP($A18,percent!$A$2:$H$28,8,FALSE)</f>
        <v>0</v>
      </c>
    </row>
    <row r="19" spans="1:17" x14ac:dyDescent="0.3">
      <c r="A19" s="2" t="s">
        <v>17</v>
      </c>
      <c r="B19" s="9">
        <f>VLOOKUP($A19,actuals!$A$2:$H$28,2,FALSE)</f>
        <v>7413513.2412</v>
      </c>
      <c r="C19" s="9">
        <f>VLOOKUP($A19,actuals!$A$2:$H$28,3,FALSE)</f>
        <v>0</v>
      </c>
      <c r="D19" s="9">
        <f>VLOOKUP($A19,actuals!$A$2:$H$28,4,FALSE)</f>
        <v>0</v>
      </c>
      <c r="E19" s="9">
        <f>VLOOKUP($A19,actuals!$A$2:$H$28,5,FALSE)</f>
        <v>73024.847999999998</v>
      </c>
      <c r="F19" s="9">
        <f>VLOOKUP($A19,actuals!$A$2:$H$28,6,FALSE)</f>
        <v>0</v>
      </c>
      <c r="G19" s="9">
        <f>VLOOKUP($A19,actuals!$A$2:$H$28,7,FALSE)</f>
        <v>5328745.6840000004</v>
      </c>
      <c r="H19" s="9">
        <f>VLOOKUP($A19,actuals!$A$2:$H$28,8,FALSE)</f>
        <v>8985562.6783000007</v>
      </c>
      <c r="I19" s="8">
        <f>VLOOKUP(A19,dhsrecent!B19:F101,5,FALSE)</f>
        <v>32.6</v>
      </c>
      <c r="J19" s="8">
        <f>VLOOKUP(A19,dhsrecent!B19:F101,2,FALSE)</f>
        <v>2016</v>
      </c>
      <c r="K19" s="4">
        <f>VLOOKUP($A19,percent!$A$2:$H$28,2,FALSE)</f>
        <v>0.34005621101422484</v>
      </c>
      <c r="L19" s="4">
        <f>VLOOKUP($A19,percent!$A$2:$H$28,3,FALSE)</f>
        <v>0</v>
      </c>
      <c r="M19" s="4">
        <f>VLOOKUP($A19,percent!$A$2:$H$28,4,FALSE)</f>
        <v>0</v>
      </c>
      <c r="N19" s="4">
        <f>VLOOKUP($A19,percent!$A$2:$H$28,5,FALSE)</f>
        <v>3.3496336099819437E-3</v>
      </c>
      <c r="O19" s="4">
        <f>VLOOKUP($A19,percent!$A$2:$H$28,6,FALSE)</f>
        <v>0</v>
      </c>
      <c r="P19" s="4">
        <f>VLOOKUP($A19,percent!$A$2:$H$28,7,FALSE)</f>
        <v>0.24442838473518799</v>
      </c>
      <c r="Q19" s="4">
        <f>VLOOKUP($A19,percent!$A$2:$H$28,8,FALSE)</f>
        <v>0.41216577064060517</v>
      </c>
    </row>
    <row r="20" spans="1:17" x14ac:dyDescent="0.3">
      <c r="A20" s="2" t="s">
        <v>18</v>
      </c>
      <c r="B20" s="9">
        <f>VLOOKUP($A20,actuals!$A$2:$H$28,2,FALSE)</f>
        <v>0</v>
      </c>
      <c r="C20" s="9">
        <f>VLOOKUP($A20,actuals!$A$2:$H$28,3,FALSE)</f>
        <v>0</v>
      </c>
      <c r="D20" s="9">
        <f>VLOOKUP($A20,actuals!$A$2:$H$28,4,FALSE)</f>
        <v>0</v>
      </c>
      <c r="E20" s="9">
        <f>VLOOKUP($A20,actuals!$A$2:$H$28,5,FALSE)</f>
        <v>384795</v>
      </c>
      <c r="F20" s="9">
        <f>VLOOKUP($A20,actuals!$A$2:$H$28,6,FALSE)</f>
        <v>0</v>
      </c>
      <c r="G20" s="9">
        <f>VLOOKUP($A20,actuals!$A$2:$H$28,7,FALSE)</f>
        <v>7732409.0740000019</v>
      </c>
      <c r="H20" s="9">
        <f>VLOOKUP($A20,actuals!$A$2:$H$28,8,FALSE)</f>
        <v>7689050.0399999991</v>
      </c>
      <c r="I20" s="8">
        <f>VLOOKUP(A20,dhsrecent!B20:F102,5,FALSE)</f>
        <v>24.9</v>
      </c>
      <c r="J20" s="8">
        <f>VLOOKUP(A20,dhsrecent!B20:F102,2,FALSE)</f>
        <v>2015</v>
      </c>
      <c r="K20" s="4">
        <f>VLOOKUP($A20,percent!$A$2:$H$28,2,FALSE)</f>
        <v>0</v>
      </c>
      <c r="L20" s="4">
        <f>VLOOKUP($A20,percent!$A$2:$H$28,3,FALSE)</f>
        <v>0</v>
      </c>
      <c r="M20" s="4">
        <f>VLOOKUP($A20,percent!$A$2:$H$28,4,FALSE)</f>
        <v>0</v>
      </c>
      <c r="N20" s="4">
        <f>VLOOKUP($A20,percent!$A$2:$H$28,5,FALSE)</f>
        <v>2.4344477649462643E-2</v>
      </c>
      <c r="O20" s="4">
        <f>VLOOKUP($A20,percent!$A$2:$H$28,6,FALSE)</f>
        <v>0</v>
      </c>
      <c r="P20" s="4">
        <f>VLOOKUP($A20,percent!$A$2:$H$28,7,FALSE)</f>
        <v>0.48919933959249778</v>
      </c>
      <c r="Q20" s="4">
        <f>VLOOKUP($A20,percent!$A$2:$H$28,8,FALSE)</f>
        <v>0.48645618275803953</v>
      </c>
    </row>
    <row r="21" spans="1:17" x14ac:dyDescent="0.3">
      <c r="A21" s="2" t="s">
        <v>19</v>
      </c>
      <c r="B21" s="9">
        <f>VLOOKUP($A21,actuals!$A$2:$H$28,2,FALSE)</f>
        <v>0</v>
      </c>
      <c r="C21" s="9">
        <f>VLOOKUP($A21,actuals!$A$2:$H$28,3,FALSE)</f>
        <v>221530.65600000002</v>
      </c>
      <c r="D21" s="9">
        <f>VLOOKUP($A21,actuals!$A$2:$H$28,4,FALSE)</f>
        <v>0</v>
      </c>
      <c r="E21" s="9">
        <f>VLOOKUP($A21,actuals!$A$2:$H$28,5,FALSE)</f>
        <v>3001857.46</v>
      </c>
      <c r="F21" s="9">
        <f>VLOOKUP($A21,actuals!$A$2:$H$28,6,FALSE)</f>
        <v>0</v>
      </c>
      <c r="G21" s="9">
        <f>VLOOKUP($A21,actuals!$A$2:$H$28,7,FALSE)</f>
        <v>944355.32000000007</v>
      </c>
      <c r="H21" s="9">
        <f>VLOOKUP($A21,actuals!$A$2:$H$28,8,FALSE)</f>
        <v>3037674.8880000003</v>
      </c>
      <c r="I21" s="8">
        <f>VLOOKUP(A21,dhsrecent!B21:F103,5,FALSE)</f>
        <v>24.7</v>
      </c>
      <c r="J21" s="8">
        <f>VLOOKUP(A21,dhsrecent!B21:F103,2,FALSE)</f>
        <v>2014</v>
      </c>
      <c r="K21" s="4">
        <f>VLOOKUP($A21,percent!$A$2:$H$28,2,FALSE)</f>
        <v>0</v>
      </c>
      <c r="L21" s="4">
        <f>VLOOKUP($A21,percent!$A$2:$H$28,3,FALSE)</f>
        <v>3.0745009663369554E-2</v>
      </c>
      <c r="M21" s="4">
        <f>VLOOKUP($A21,percent!$A$2:$H$28,4,FALSE)</f>
        <v>0</v>
      </c>
      <c r="N21" s="4">
        <f>VLOOKUP($A21,percent!$A$2:$H$28,5,FALSE)</f>
        <v>0.41661112860044963</v>
      </c>
      <c r="O21" s="4">
        <f>VLOOKUP($A21,percent!$A$2:$H$28,6,FALSE)</f>
        <v>0</v>
      </c>
      <c r="P21" s="4">
        <f>VLOOKUP($A21,percent!$A$2:$H$28,7,FALSE)</f>
        <v>0.13106183118536174</v>
      </c>
      <c r="Q21" s="4">
        <f>VLOOKUP($A21,percent!$A$2:$H$28,8,FALSE)</f>
        <v>0.42158203055081922</v>
      </c>
    </row>
    <row r="22" spans="1:17" x14ac:dyDescent="0.3">
      <c r="A22" s="2" t="s">
        <v>20</v>
      </c>
      <c r="B22" s="9">
        <f>VLOOKUP($A22,actuals!$A$2:$H$28,2,FALSE)</f>
        <v>0</v>
      </c>
      <c r="C22" s="9">
        <f>VLOOKUP($A22,actuals!$A$2:$H$28,3,FALSE)</f>
        <v>0</v>
      </c>
      <c r="D22" s="9">
        <f>VLOOKUP($A22,actuals!$A$2:$H$28,4,FALSE)</f>
        <v>0</v>
      </c>
      <c r="E22" s="9">
        <f>VLOOKUP($A22,actuals!$A$2:$H$28,5,FALSE)</f>
        <v>83423.944499999998</v>
      </c>
      <c r="F22" s="9">
        <f>VLOOKUP($A22,actuals!$A$2:$H$28,6,FALSE)</f>
        <v>0</v>
      </c>
      <c r="G22" s="9">
        <f>VLOOKUP($A22,actuals!$A$2:$H$28,7,FALSE)</f>
        <v>96478.300799999997</v>
      </c>
      <c r="H22" s="9">
        <f>VLOOKUP($A22,actuals!$A$2:$H$28,8,FALSE)</f>
        <v>561307.5</v>
      </c>
      <c r="I22" s="8">
        <v>24.7</v>
      </c>
      <c r="J22" s="8">
        <v>2014</v>
      </c>
      <c r="K22" s="4">
        <f>VLOOKUP($A22,percent!$A$2:$H$28,2,FALSE)</f>
        <v>0</v>
      </c>
      <c r="L22" s="4">
        <f>VLOOKUP($A22,percent!$A$2:$H$28,3,FALSE)</f>
        <v>0</v>
      </c>
      <c r="M22" s="4">
        <f>VLOOKUP($A22,percent!$A$2:$H$28,4,FALSE)</f>
        <v>0</v>
      </c>
      <c r="N22" s="4">
        <f>VLOOKUP($A22,percent!$A$2:$H$28,5,FALSE)</f>
        <v>0.11255106267691432</v>
      </c>
      <c r="O22" s="4">
        <f>VLOOKUP($A22,percent!$A$2:$H$28,6,FALSE)</f>
        <v>0</v>
      </c>
      <c r="P22" s="4">
        <f>VLOOKUP($A22,percent!$A$2:$H$28,7,FALSE)</f>
        <v>0.13016329239026805</v>
      </c>
      <c r="Q22" s="4">
        <f>VLOOKUP($A22,percent!$A$2:$H$28,8,FALSE)</f>
        <v>0.75728564493281769</v>
      </c>
    </row>
    <row r="23" spans="1:17" x14ac:dyDescent="0.3">
      <c r="A23" s="2" t="s">
        <v>21</v>
      </c>
      <c r="B23" s="9">
        <f>VLOOKUP($A23,actuals!$A$2:$H$28,2,FALSE)</f>
        <v>0</v>
      </c>
      <c r="C23" s="9">
        <f>VLOOKUP($A23,actuals!$A$2:$H$28,3,FALSE)</f>
        <v>0</v>
      </c>
      <c r="D23" s="9">
        <f>VLOOKUP($A23,actuals!$A$2:$H$28,4,FALSE)</f>
        <v>0</v>
      </c>
      <c r="E23" s="9">
        <f>VLOOKUP($A23,actuals!$A$2:$H$28,5,FALSE)</f>
        <v>0</v>
      </c>
      <c r="F23" s="9">
        <f>VLOOKUP($A23,actuals!$A$2:$H$28,6,FALSE)</f>
        <v>0</v>
      </c>
      <c r="G23" s="9">
        <f>VLOOKUP($A23,actuals!$A$2:$H$28,7,FALSE)</f>
        <v>0</v>
      </c>
      <c r="H23" s="9">
        <f>VLOOKUP($A23,actuals!$A$2:$H$28,8,FALSE)</f>
        <v>1307308.4845</v>
      </c>
      <c r="I23" s="8">
        <f>VLOOKUP(A23,dhsrecent!B23:F105,5,FALSE)</f>
        <v>40.299999999999997</v>
      </c>
      <c r="J23" s="8">
        <f>VLOOKUP(A23,dhsrecent!B23:F105,2,FALSE)</f>
        <v>2013</v>
      </c>
      <c r="K23" s="4">
        <f>VLOOKUP($A23,percent!$A$2:$H$28,2,FALSE)</f>
        <v>0</v>
      </c>
      <c r="L23" s="4">
        <f>VLOOKUP($A23,percent!$A$2:$H$28,3,FALSE)</f>
        <v>0</v>
      </c>
      <c r="M23" s="4">
        <f>VLOOKUP($A23,percent!$A$2:$H$28,4,FALSE)</f>
        <v>0</v>
      </c>
      <c r="N23" s="4">
        <f>VLOOKUP($A23,percent!$A$2:$H$28,5,FALSE)</f>
        <v>0</v>
      </c>
      <c r="O23" s="4">
        <f>VLOOKUP($A23,percent!$A$2:$H$28,6,FALSE)</f>
        <v>0</v>
      </c>
      <c r="P23" s="4">
        <f>VLOOKUP($A23,percent!$A$2:$H$28,7,FALSE)</f>
        <v>0</v>
      </c>
      <c r="Q23" s="4">
        <f>VLOOKUP($A23,percent!$A$2:$H$28,8,FALSE)</f>
        <v>1</v>
      </c>
    </row>
    <row r="24" spans="1:17" x14ac:dyDescent="0.3">
      <c r="A24" s="2" t="s">
        <v>22</v>
      </c>
      <c r="B24" s="9">
        <f>VLOOKUP($A24,actuals!$A$2:$H$28,2,FALSE)</f>
        <v>53348.846400000002</v>
      </c>
      <c r="C24" s="9">
        <f>VLOOKUP($A24,actuals!$A$2:$H$28,3,FALSE)</f>
        <v>270274.10100000002</v>
      </c>
      <c r="D24" s="9">
        <f>VLOOKUP($A24,actuals!$A$2:$H$28,4,FALSE)</f>
        <v>0</v>
      </c>
      <c r="E24" s="9">
        <f>VLOOKUP($A24,actuals!$A$2:$H$28,5,FALSE)</f>
        <v>0</v>
      </c>
      <c r="F24" s="9">
        <f>VLOOKUP($A24,actuals!$A$2:$H$28,6,FALSE)</f>
        <v>0</v>
      </c>
      <c r="G24" s="9">
        <f>VLOOKUP($A24,actuals!$A$2:$H$28,7,FALSE)</f>
        <v>15340</v>
      </c>
      <c r="H24" s="9">
        <f>VLOOKUP($A24,actuals!$A$2:$H$28,8,FALSE)</f>
        <v>453565.4</v>
      </c>
      <c r="K24" s="4">
        <f>VLOOKUP($A24,percent!$A$2:$H$28,2,FALSE)</f>
        <v>6.731474851974488E-2</v>
      </c>
      <c r="L24" s="4">
        <f>VLOOKUP($A24,percent!$A$2:$H$28,3,FALSE)</f>
        <v>0.34102767665872391</v>
      </c>
      <c r="M24" s="4">
        <f>VLOOKUP($A24,percent!$A$2:$H$28,4,FALSE)</f>
        <v>0</v>
      </c>
      <c r="N24" s="4">
        <f>VLOOKUP($A24,percent!$A$2:$H$28,5,FALSE)</f>
        <v>0</v>
      </c>
      <c r="O24" s="4">
        <f>VLOOKUP($A24,percent!$A$2:$H$28,6,FALSE)</f>
        <v>0</v>
      </c>
      <c r="P24" s="4">
        <f>VLOOKUP($A24,percent!$A$2:$H$28,7,FALSE)</f>
        <v>1.9355774528854411E-2</v>
      </c>
      <c r="Q24" s="4">
        <f>VLOOKUP($A24,percent!$A$2:$H$28,8,FALSE)</f>
        <v>0.57230180029267685</v>
      </c>
    </row>
    <row r="25" spans="1:17" x14ac:dyDescent="0.3">
      <c r="A25" s="2" t="s">
        <v>23</v>
      </c>
      <c r="B25" s="9">
        <f>VLOOKUP($A25,actuals!$A$2:$H$28,2,FALSE)</f>
        <v>0</v>
      </c>
      <c r="C25" s="9">
        <f>VLOOKUP($A25,actuals!$A$2:$H$28,3,FALSE)</f>
        <v>20330463.791999999</v>
      </c>
      <c r="D25" s="9">
        <f>VLOOKUP($A25,actuals!$A$2:$H$28,4,FALSE)</f>
        <v>0</v>
      </c>
      <c r="E25" s="9">
        <f>VLOOKUP($A25,actuals!$A$2:$H$28,5,FALSE)</f>
        <v>4644199.1040000003</v>
      </c>
      <c r="F25" s="9">
        <f>VLOOKUP($A25,actuals!$A$2:$H$28,6,FALSE)</f>
        <v>0</v>
      </c>
      <c r="G25" s="9">
        <f>VLOOKUP($A25,actuals!$A$2:$H$28,7,FALSE)</f>
        <v>10799715.800000001</v>
      </c>
      <c r="H25" s="9">
        <f>VLOOKUP($A25,actuals!$A$2:$H$28,8,FALSE)</f>
        <v>0</v>
      </c>
      <c r="J25" s="8">
        <f>VLOOKUP(A25,dhsrecent!B25:F107,2,FALSE)</f>
        <v>2019</v>
      </c>
      <c r="K25" s="4">
        <f>VLOOKUP($A25,percent!$A$2:$H$28,2,FALSE)</f>
        <v>0</v>
      </c>
      <c r="L25" s="4">
        <f>VLOOKUP($A25,percent!$A$2:$H$28,3,FALSE)</f>
        <v>0.5682967680518568</v>
      </c>
      <c r="M25" s="4">
        <f>VLOOKUP($A25,percent!$A$2:$H$28,4,FALSE)</f>
        <v>0</v>
      </c>
      <c r="N25" s="4">
        <f>VLOOKUP($A25,percent!$A$2:$H$28,5,FALSE)</f>
        <v>0.12981914077292631</v>
      </c>
      <c r="O25" s="4">
        <f>VLOOKUP($A25,percent!$A$2:$H$28,6,FALSE)</f>
        <v>0</v>
      </c>
      <c r="P25" s="4">
        <f>VLOOKUP($A25,percent!$A$2:$H$28,7,FALSE)</f>
        <v>0.30188409117521686</v>
      </c>
      <c r="Q25" s="4">
        <f>VLOOKUP($A25,percent!$A$2:$H$28,8,FALSE)</f>
        <v>0</v>
      </c>
    </row>
    <row r="26" spans="1:17" x14ac:dyDescent="0.3">
      <c r="A26" s="2" t="s">
        <v>24</v>
      </c>
      <c r="B26" s="9">
        <f>VLOOKUP($A26,actuals!$A$2:$H$28,2,FALSE)</f>
        <v>0</v>
      </c>
      <c r="C26" s="9">
        <f>VLOOKUP($A26,actuals!$A$2:$H$28,3,FALSE)</f>
        <v>0</v>
      </c>
      <c r="D26" s="9">
        <f>VLOOKUP($A26,actuals!$A$2:$H$28,4,FALSE)</f>
        <v>0</v>
      </c>
      <c r="E26" s="9">
        <f>VLOOKUP($A26,actuals!$A$2:$H$28,5,FALSE)</f>
        <v>3129700</v>
      </c>
      <c r="F26" s="9">
        <f>VLOOKUP($A26,actuals!$A$2:$H$28,6,FALSE)</f>
        <v>0</v>
      </c>
      <c r="G26" s="9">
        <f>VLOOKUP($A26,actuals!$A$2:$H$28,7,FALSE)</f>
        <v>0</v>
      </c>
      <c r="H26" s="9">
        <f>VLOOKUP($A26,actuals!$A$2:$H$28,8,FALSE)</f>
        <v>457830.40000000002</v>
      </c>
      <c r="I26" s="8">
        <v>34.4</v>
      </c>
      <c r="J26" s="8">
        <v>2014</v>
      </c>
      <c r="K26" s="4">
        <f>VLOOKUP($A26,percent!$A$2:$H$28,2,FALSE)</f>
        <v>0</v>
      </c>
      <c r="L26" s="4">
        <f>VLOOKUP($A26,percent!$A$2:$H$28,3,FALSE)</f>
        <v>0</v>
      </c>
      <c r="M26" s="4">
        <f>VLOOKUP($A26,percent!$A$2:$H$28,4,FALSE)</f>
        <v>0</v>
      </c>
      <c r="N26" s="4">
        <f>VLOOKUP($A26,percent!$A$2:$H$28,5,FALSE)</f>
        <v>0.87238285144566308</v>
      </c>
      <c r="O26" s="4">
        <f>VLOOKUP($A26,percent!$A$2:$H$28,6,FALSE)</f>
        <v>0</v>
      </c>
      <c r="P26" s="4">
        <f>VLOOKUP($A26,percent!$A$2:$H$28,7,FALSE)</f>
        <v>0</v>
      </c>
      <c r="Q26" s="4">
        <f>VLOOKUP($A26,percent!$A$2:$H$28,8,FALSE)</f>
        <v>0.12761714855433701</v>
      </c>
    </row>
    <row r="27" spans="1:17" x14ac:dyDescent="0.3">
      <c r="A27" s="2" t="s">
        <v>25</v>
      </c>
      <c r="B27" s="9">
        <f>VLOOKUP($A27,actuals!$A$2:$H$28,2,FALSE)</f>
        <v>0</v>
      </c>
      <c r="C27" s="9">
        <f>VLOOKUP($A27,actuals!$A$2:$H$28,3,FALSE)</f>
        <v>0</v>
      </c>
      <c r="D27" s="9">
        <f>VLOOKUP($A27,actuals!$A$2:$H$28,4,FALSE)</f>
        <v>0</v>
      </c>
      <c r="E27" s="9">
        <f>VLOOKUP($A27,actuals!$A$2:$H$28,5,FALSE)</f>
        <v>0</v>
      </c>
      <c r="F27" s="9">
        <f>VLOOKUP($A27,actuals!$A$2:$H$28,6,FALSE)</f>
        <v>0</v>
      </c>
      <c r="G27" s="9">
        <f>VLOOKUP($A27,actuals!$A$2:$H$28,7,FALSE)</f>
        <v>0</v>
      </c>
      <c r="H27" s="9">
        <f>VLOOKUP($A27,actuals!$A$2:$H$28,8,FALSE)</f>
        <v>1280733.3599999999</v>
      </c>
      <c r="I27" s="8">
        <f>VLOOKUP(A27,dhsrecent!B27:F109,5,FALSE)</f>
        <v>40.5</v>
      </c>
      <c r="J27" s="8">
        <f>VLOOKUP(A27,dhsrecent!B27:F109,2,FALSE)</f>
        <v>2016</v>
      </c>
      <c r="K27" s="4">
        <f>VLOOKUP($A27,percent!$A$2:$H$28,2,FALSE)</f>
        <v>0</v>
      </c>
      <c r="L27" s="4">
        <f>VLOOKUP($A27,percent!$A$2:$H$28,3,FALSE)</f>
        <v>0</v>
      </c>
      <c r="M27" s="4">
        <f>VLOOKUP($A27,percent!$A$2:$H$28,4,FALSE)</f>
        <v>0</v>
      </c>
      <c r="N27" s="4">
        <f>VLOOKUP($A27,percent!$A$2:$H$28,5,FALSE)</f>
        <v>0</v>
      </c>
      <c r="O27" s="4">
        <f>VLOOKUP($A27,percent!$A$2:$H$28,6,FALSE)</f>
        <v>0</v>
      </c>
      <c r="P27" s="4">
        <f>VLOOKUP($A27,percent!$A$2:$H$28,7,FALSE)</f>
        <v>0</v>
      </c>
      <c r="Q27" s="4">
        <f>VLOOKUP($A27,percent!$A$2:$H$28,8,FALSE)</f>
        <v>1</v>
      </c>
    </row>
    <row r="28" spans="1:17" x14ac:dyDescent="0.3">
      <c r="A28" s="2" t="s">
        <v>26</v>
      </c>
      <c r="B28" s="9">
        <f>VLOOKUP($A28,actuals!$A$2:$H$28,2,FALSE)</f>
        <v>0</v>
      </c>
      <c r="C28" s="9">
        <f>VLOOKUP($A28,actuals!$A$2:$H$28,3,FALSE)</f>
        <v>0</v>
      </c>
      <c r="D28" s="9">
        <f>VLOOKUP($A28,actuals!$A$2:$H$28,4,FALSE)</f>
        <v>0</v>
      </c>
      <c r="E28" s="9">
        <f>VLOOKUP($A28,actuals!$A$2:$H$28,5,FALSE)</f>
        <v>0</v>
      </c>
      <c r="F28" s="9">
        <f>VLOOKUP($A28,actuals!$A$2:$H$28,6,FALSE)</f>
        <v>0</v>
      </c>
      <c r="G28" s="9">
        <f>VLOOKUP($A28,actuals!$A$2:$H$28,7,FALSE)</f>
        <v>0</v>
      </c>
      <c r="H28" s="9">
        <f>VLOOKUP($A28,actuals!$A$2:$H$28,8,FALSE)</f>
        <v>2183647.037</v>
      </c>
      <c r="I28" s="8">
        <v>24.7</v>
      </c>
      <c r="J28" s="8">
        <v>2018</v>
      </c>
      <c r="K28" s="4">
        <f>VLOOKUP($A28,percent!$A$2:$H$28,2,FALSE)</f>
        <v>0</v>
      </c>
      <c r="L28" s="4">
        <f>VLOOKUP($A28,percent!$A$2:$H$28,3,FALSE)</f>
        <v>0</v>
      </c>
      <c r="M28" s="4">
        <f>VLOOKUP($A28,percent!$A$2:$H$28,4,FALSE)</f>
        <v>0</v>
      </c>
      <c r="N28" s="4">
        <f>VLOOKUP($A28,percent!$A$2:$H$28,5,FALSE)</f>
        <v>0</v>
      </c>
      <c r="O28" s="4">
        <f>VLOOKUP($A28,percent!$A$2:$H$28,6,FALSE)</f>
        <v>0</v>
      </c>
      <c r="P28" s="4">
        <f>VLOOKUP($A28,percent!$A$2:$H$28,7,FALSE)</f>
        <v>0</v>
      </c>
      <c r="Q28" s="4">
        <f>VLOOKUP($A28,percent!$A$2:$H$28,8,FALSE)</f>
        <v>1</v>
      </c>
    </row>
    <row r="29" spans="1:17" x14ac:dyDescent="0.3">
      <c r="K29" s="2"/>
      <c r="M29" s="6"/>
      <c r="O29" s="6"/>
      <c r="P29" s="6"/>
    </row>
    <row r="30" spans="1:17" x14ac:dyDescent="0.3">
      <c r="K30" s="2"/>
      <c r="O30" s="6"/>
      <c r="P30" s="6"/>
    </row>
    <row r="31" spans="1:17" x14ac:dyDescent="0.3">
      <c r="K31" s="2"/>
      <c r="O31" s="6"/>
    </row>
    <row r="32" spans="1:17" x14ac:dyDescent="0.3">
      <c r="K32" s="2"/>
      <c r="M32" s="6"/>
      <c r="O32" s="6"/>
    </row>
    <row r="33" spans="11:15" x14ac:dyDescent="0.3">
      <c r="K33" s="2"/>
      <c r="M33" s="6"/>
    </row>
    <row r="34" spans="11:15" x14ac:dyDescent="0.3">
      <c r="K34" s="2"/>
      <c r="O34" s="6"/>
    </row>
    <row r="35" spans="11:15" x14ac:dyDescent="0.3">
      <c r="K35" s="2"/>
      <c r="N35" s="6"/>
      <c r="O35" s="6"/>
    </row>
    <row r="36" spans="11:15" x14ac:dyDescent="0.3">
      <c r="K36" s="2"/>
      <c r="O3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dhsrecent</vt:lpstr>
      <vt:lpstr>actuals</vt:lpstr>
      <vt:lpstr>percent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Arati Krishnamoorthy</dc:creator>
  <cp:lastModifiedBy>Arati Krishnamoorthy</cp:lastModifiedBy>
  <dcterms:created xsi:type="dcterms:W3CDTF">2021-05-21T01:16:37Z</dcterms:created>
  <dcterms:modified xsi:type="dcterms:W3CDTF">2021-06-03T10:45:58Z</dcterms:modified>
</cp:coreProperties>
</file>