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 Wallace\Estudos\Dio\Excel com IA\"/>
    </mc:Choice>
  </mc:AlternateContent>
  <bookViews>
    <workbookView xWindow="0" yWindow="0" windowWidth="23040" windowHeight="9516"/>
  </bookViews>
  <sheets>
    <sheet name="APP" sheetId="1" r:id="rId1"/>
    <sheet name="Planilha2" sheetId="2" r:id="rId2"/>
  </sheets>
  <externalReferences>
    <externalReference r:id="rId3"/>
  </externalReference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I4" i="2"/>
  <c r="E16" i="2"/>
  <c r="E9" i="2"/>
  <c r="E23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  <c r="C41" i="1"/>
  <c r="D41" i="1" s="1"/>
  <c r="C40" i="1"/>
  <c r="C39" i="1"/>
  <c r="C38" i="1"/>
  <c r="C36" i="1"/>
  <c r="D36" i="1" s="1"/>
  <c r="C33" i="1"/>
  <c r="D14" i="1"/>
  <c r="C26" i="1"/>
  <c r="D26" i="1" s="1"/>
  <c r="C27" i="1"/>
  <c r="D27" i="1" s="1"/>
  <c r="C28" i="1"/>
  <c r="D28" i="1" s="1"/>
  <c r="C29" i="1"/>
  <c r="D29" i="1" s="1"/>
  <c r="C25" i="1"/>
  <c r="D25" i="1" s="1"/>
  <c r="D20" i="1"/>
  <c r="D21" i="1" s="1"/>
  <c r="D38" i="1" l="1"/>
  <c r="D39" i="1"/>
  <c r="D40" i="1"/>
  <c r="D37" i="1"/>
  <c r="D42" i="1" s="1"/>
</calcChain>
</file>

<file path=xl/sharedStrings.xml><?xml version="1.0" encoding="utf-8"?>
<sst xmlns="http://schemas.openxmlformats.org/spreadsheetml/2006/main" count="71" uniqueCount="34">
  <si>
    <t>Dividendo</t>
  </si>
  <si>
    <t xml:space="preserve">     Quanto investir por mês?</t>
  </si>
  <si>
    <t xml:space="preserve">     Por quanto anos?</t>
  </si>
  <si>
    <t xml:space="preserve">     Taxa de rendimento mensal?</t>
  </si>
  <si>
    <t xml:space="preserve">     Patrimônio Acumulado</t>
  </si>
  <si>
    <t xml:space="preserve">     Dividendos mensais</t>
  </si>
  <si>
    <t xml:space="preserve">     Sugestão de investimento (30%)</t>
  </si>
  <si>
    <t xml:space="preserve">     Rendimento de carteira</t>
  </si>
  <si>
    <t xml:space="preserve">     Salário</t>
  </si>
  <si>
    <t>CONFIGURAÇÕES</t>
  </si>
  <si>
    <t xml:space="preserve">         INVESTIMENTO MENSAL</t>
  </si>
  <si>
    <t>PERFIL</t>
  </si>
  <si>
    <t>Moderado</t>
  </si>
  <si>
    <t xml:space="preserve">         CENÁRIOS</t>
  </si>
  <si>
    <t xml:space="preserve">      Quanto em 2 anos</t>
  </si>
  <si>
    <t xml:space="preserve">      Quanto em 5 anos</t>
  </si>
  <si>
    <t xml:space="preserve">      Quanto em 10 anos</t>
  </si>
  <si>
    <t xml:space="preserve">      Quanto em 20 anos</t>
  </si>
  <si>
    <t xml:space="preserve">      Quanto em 30 anos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</si>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</sst>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5" fillId="4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4" borderId="8" xfId="0" applyFont="1" applyFill="1" applyBorder="1" applyAlignment="1">
      <alignment horizontal="center" vertical="center"/>
    </xf>
    <xf numFmtId="167" fontId="1" fillId="7" borderId="10" xfId="1" applyNumberFormat="1" applyFont="1" applyFill="1" applyBorder="1" applyAlignment="1">
      <alignment horizontal="center" vertical="center"/>
    </xf>
    <xf numFmtId="167" fontId="1" fillId="7" borderId="11" xfId="1" applyNumberFormat="1" applyFont="1" applyFill="1" applyBorder="1" applyAlignment="1">
      <alignment horizontal="center" vertical="center"/>
    </xf>
    <xf numFmtId="0" fontId="5" fillId="9" borderId="3" xfId="0" applyFont="1" applyFill="1" applyBorder="1" applyAlignment="1">
      <alignment vertical="center"/>
    </xf>
    <xf numFmtId="0" fontId="6" fillId="9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7" fontId="8" fillId="0" borderId="4" xfId="1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67" fontId="8" fillId="0" borderId="4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8" fillId="0" borderId="4" xfId="2" applyNumberFormat="1" applyFont="1" applyBorder="1" applyAlignment="1">
      <alignment horizontal="center" vertical="center"/>
    </xf>
    <xf numFmtId="0" fontId="8" fillId="7" borderId="13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8" fontId="8" fillId="7" borderId="4" xfId="0" applyNumberFormat="1" applyFont="1" applyFill="1" applyBorder="1" applyAlignment="1">
      <alignment horizontal="center" vertical="center"/>
    </xf>
    <xf numFmtId="8" fontId="8" fillId="7" borderId="5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/>
    </xf>
    <xf numFmtId="0" fontId="2" fillId="2" borderId="0" xfId="3"/>
    <xf numFmtId="0" fontId="2" fillId="2" borderId="0" xfId="3" applyAlignment="1">
      <alignment horizontal="center"/>
    </xf>
    <xf numFmtId="0" fontId="5" fillId="4" borderId="7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167" fontId="0" fillId="7" borderId="15" xfId="0" applyNumberFormat="1" applyFont="1" applyFill="1" applyBorder="1" applyAlignment="1">
      <alignment horizontal="center"/>
    </xf>
    <xf numFmtId="167" fontId="0" fillId="7" borderId="17" xfId="0" applyNumberFormat="1" applyFont="1" applyFill="1" applyBorder="1" applyAlignment="1">
      <alignment horizontal="center"/>
    </xf>
    <xf numFmtId="167" fontId="1" fillId="7" borderId="19" xfId="1" applyNumberFormat="1" applyFont="1" applyFill="1" applyBorder="1" applyAlignment="1">
      <alignment horizontal="center" vertical="center"/>
    </xf>
    <xf numFmtId="167" fontId="0" fillId="7" borderId="20" xfId="0" applyNumberFormat="1" applyFont="1" applyFill="1" applyBorder="1" applyAlignment="1">
      <alignment horizontal="center"/>
    </xf>
    <xf numFmtId="0" fontId="7" fillId="7" borderId="14" xfId="0" applyFont="1" applyFill="1" applyBorder="1" applyAlignment="1">
      <alignment vertical="center"/>
    </xf>
    <xf numFmtId="0" fontId="7" fillId="7" borderId="16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3" fillId="6" borderId="0" xfId="0" applyFont="1" applyFill="1"/>
    <xf numFmtId="167" fontId="3" fillId="6" borderId="0" xfId="1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0" fontId="3" fillId="3" borderId="0" xfId="0" applyFont="1" applyFill="1"/>
    <xf numFmtId="167" fontId="3" fillId="3" borderId="0" xfId="0" applyNumberFormat="1" applyFont="1" applyFill="1" applyAlignment="1">
      <alignment horizontal="center"/>
    </xf>
    <xf numFmtId="9" fontId="10" fillId="2" borderId="0" xfId="2" applyFont="1" applyFill="1"/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left" vertic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[1]APP!$C$36:$C$41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150321</xdr:colOff>
      <xdr:row>0</xdr:row>
      <xdr:rowOff>173182</xdr:rowOff>
    </xdr:from>
    <xdr:to>
      <xdr:col>4</xdr:col>
      <xdr:colOff>284017</xdr:colOff>
      <xdr:row>8</xdr:row>
      <xdr:rowOff>136741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50321" y="173182"/>
          <a:ext cx="6659187" cy="1404432"/>
        </a:xfrm>
        <a:prstGeom prst="rect">
          <a:avLst/>
        </a:prstGeom>
      </xdr:spPr>
    </xdr:pic>
    <xdr:clientData/>
  </xdr:twoCellAnchor>
  <xdr:twoCellAnchor>
    <xdr:from>
      <xdr:col>0</xdr:col>
      <xdr:colOff>401781</xdr:colOff>
      <xdr:row>42</xdr:row>
      <xdr:rowOff>173182</xdr:rowOff>
    </xdr:from>
    <xdr:to>
      <xdr:col>3</xdr:col>
      <xdr:colOff>1413162</xdr:colOff>
      <xdr:row>59</xdr:row>
      <xdr:rowOff>159327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4B8E7C0-F2C3-7792-03A6-894CBA533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%20Wallace/Download_noteDell/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0.5</v>
          </cell>
        </row>
        <row r="37">
          <cell r="B37" t="str">
            <v>TIJOLO</v>
          </cell>
          <cell r="C37">
            <v>0.1</v>
          </cell>
        </row>
        <row r="38">
          <cell r="B38" t="str">
            <v>HÍBRIDOS</v>
          </cell>
          <cell r="C38">
            <v>0.05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0.2</v>
          </cell>
        </row>
        <row r="41">
          <cell r="B41" t="str">
            <v>HOTELARIAS</v>
          </cell>
          <cell r="C41">
            <v>0.1</v>
          </cell>
        </row>
      </sheetData>
      <sheetData sheetId="1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42"/>
  <sheetViews>
    <sheetView showGridLines="0" tabSelected="1" zoomScale="110" zoomScaleNormal="110" workbookViewId="0">
      <selection activeCell="E14" sqref="E14"/>
    </sheetView>
  </sheetViews>
  <sheetFormatPr defaultColWidth="0" defaultRowHeight="14.4" x14ac:dyDescent="0.3"/>
  <cols>
    <col min="1" max="1" width="5.88671875" customWidth="1"/>
    <col min="2" max="2" width="49.44140625" customWidth="1"/>
    <col min="3" max="3" width="18.5546875" customWidth="1"/>
    <col min="4" max="4" width="21.21875" customWidth="1"/>
    <col min="5" max="5" width="14.5546875" style="3" customWidth="1"/>
    <col min="6" max="6" width="6.5546875" customWidth="1"/>
    <col min="7" max="7" width="6.109375" customWidth="1"/>
    <col min="8" max="8" width="5.21875" customWidth="1"/>
    <col min="9" max="10" width="8.88671875" customWidth="1"/>
    <col min="11" max="12" width="8.88671875" hidden="1" customWidth="1"/>
    <col min="13" max="16384" width="8.88671875" hidden="1"/>
  </cols>
  <sheetData>
    <row r="10" spans="2:4" ht="15" thickBot="1" x14ac:dyDescent="0.35"/>
    <row r="11" spans="2:4" ht="30" customHeight="1" x14ac:dyDescent="0.3">
      <c r="B11" s="24" t="s">
        <v>9</v>
      </c>
      <c r="C11" s="10"/>
      <c r="D11" s="9"/>
    </row>
    <row r="12" spans="2:4" ht="22.05" customHeight="1" x14ac:dyDescent="0.3">
      <c r="B12" s="11" t="s">
        <v>8</v>
      </c>
      <c r="C12" s="12"/>
      <c r="D12" s="13">
        <v>2500</v>
      </c>
    </row>
    <row r="13" spans="2:4" ht="22.05" customHeight="1" x14ac:dyDescent="0.3">
      <c r="B13" s="11" t="s">
        <v>7</v>
      </c>
      <c r="C13" s="12"/>
      <c r="D13" s="14">
        <v>0.01</v>
      </c>
    </row>
    <row r="14" spans="2:4" ht="22.05" customHeight="1" x14ac:dyDescent="0.3">
      <c r="B14" s="11" t="s">
        <v>6</v>
      </c>
      <c r="C14" s="12"/>
      <c r="D14" s="15">
        <f>salario*30%</f>
        <v>750</v>
      </c>
    </row>
    <row r="15" spans="2:4" ht="15" thickBot="1" x14ac:dyDescent="0.35"/>
    <row r="16" spans="2:4" ht="30" customHeight="1" x14ac:dyDescent="0.3">
      <c r="B16" s="22" t="s">
        <v>10</v>
      </c>
      <c r="C16" s="23"/>
      <c r="D16" s="2"/>
    </row>
    <row r="17" spans="1:5" s="1" customFormat="1" ht="22.05" customHeight="1" x14ac:dyDescent="0.3">
      <c r="B17" s="11" t="s">
        <v>1</v>
      </c>
      <c r="C17" s="12"/>
      <c r="D17" s="13">
        <v>750</v>
      </c>
      <c r="E17" s="4"/>
    </row>
    <row r="18" spans="1:5" s="1" customFormat="1" ht="22.05" customHeight="1" x14ac:dyDescent="0.3">
      <c r="B18" s="11" t="s">
        <v>2</v>
      </c>
      <c r="C18" s="12"/>
      <c r="D18" s="16">
        <v>5</v>
      </c>
      <c r="E18" s="4"/>
    </row>
    <row r="19" spans="1:5" s="1" customFormat="1" ht="22.05" customHeight="1" x14ac:dyDescent="0.3">
      <c r="B19" s="11" t="s">
        <v>3</v>
      </c>
      <c r="C19" s="12"/>
      <c r="D19" s="17">
        <v>1.0789999999999999E-2</v>
      </c>
      <c r="E19" s="4"/>
    </row>
    <row r="20" spans="1:5" s="1" customFormat="1" ht="22.05" customHeight="1" x14ac:dyDescent="0.3">
      <c r="B20" s="18" t="s">
        <v>4</v>
      </c>
      <c r="C20" s="19"/>
      <c r="D20" s="20">
        <f>FV(D19,D18*12,D17*-1)</f>
        <v>62832.685498865736</v>
      </c>
      <c r="E20" s="4"/>
    </row>
    <row r="21" spans="1:5" s="1" customFormat="1" ht="22.05" customHeight="1" thickBot="1" x14ac:dyDescent="0.35">
      <c r="B21" s="18" t="s">
        <v>5</v>
      </c>
      <c r="C21" s="19"/>
      <c r="D21" s="21">
        <f>D20*1%</f>
        <v>628.32685498865737</v>
      </c>
      <c r="E21" s="4"/>
    </row>
    <row r="23" spans="1:5" ht="15" thickBot="1" x14ac:dyDescent="0.35"/>
    <row r="24" spans="1:5" ht="29.4" customHeight="1" x14ac:dyDescent="0.3">
      <c r="B24" s="28" t="s">
        <v>13</v>
      </c>
      <c r="C24" s="27"/>
      <c r="D24" s="6" t="s">
        <v>0</v>
      </c>
    </row>
    <row r="25" spans="1:5" ht="19.95" customHeight="1" thickBot="1" x14ac:dyDescent="0.35">
      <c r="A25" s="5">
        <v>2</v>
      </c>
      <c r="B25" s="33" t="s">
        <v>14</v>
      </c>
      <c r="C25" s="7">
        <f>FV($D$19,$A25*12,$D$17*-1)</f>
        <v>20420.720473233912</v>
      </c>
      <c r="D25" s="29">
        <f>C25*1%</f>
        <v>204.20720473233914</v>
      </c>
      <c r="E25"/>
    </row>
    <row r="26" spans="1:5" ht="19.95" customHeight="1" thickBot="1" x14ac:dyDescent="0.35">
      <c r="A26" s="5">
        <v>5</v>
      </c>
      <c r="B26" s="34" t="s">
        <v>15</v>
      </c>
      <c r="C26" s="8">
        <f t="shared" ref="C26:C29" si="0">FV($D$19,$A26*12,$D$17*-1)</f>
        <v>62832.685498865736</v>
      </c>
      <c r="D26" s="30">
        <f t="shared" ref="D26:D29" si="1">C26*1%</f>
        <v>628.32685498865737</v>
      </c>
      <c r="E26"/>
    </row>
    <row r="27" spans="1:5" ht="19.95" customHeight="1" thickBot="1" x14ac:dyDescent="0.35">
      <c r="A27" s="5">
        <v>10</v>
      </c>
      <c r="B27" s="34" t="s">
        <v>16</v>
      </c>
      <c r="C27" s="8">
        <f t="shared" si="0"/>
        <v>182463.15939762915</v>
      </c>
      <c r="D27" s="30">
        <f t="shared" si="1"/>
        <v>1824.6315939762915</v>
      </c>
      <c r="E27"/>
    </row>
    <row r="28" spans="1:5" ht="19.95" customHeight="1" thickBot="1" x14ac:dyDescent="0.35">
      <c r="A28" s="5">
        <v>20</v>
      </c>
      <c r="B28" s="34" t="s">
        <v>17</v>
      </c>
      <c r="C28" s="8">
        <f t="shared" si="0"/>
        <v>843898.8000728105</v>
      </c>
      <c r="D28" s="30">
        <f t="shared" si="1"/>
        <v>8438.9880007281045</v>
      </c>
      <c r="E28"/>
    </row>
    <row r="29" spans="1:5" ht="19.95" customHeight="1" thickBot="1" x14ac:dyDescent="0.35">
      <c r="A29" s="5">
        <v>30</v>
      </c>
      <c r="B29" s="35" t="s">
        <v>18</v>
      </c>
      <c r="C29" s="31">
        <f t="shared" si="0"/>
        <v>3241627.2412535357</v>
      </c>
      <c r="D29" s="32">
        <f t="shared" si="1"/>
        <v>32416.27241253536</v>
      </c>
      <c r="E29"/>
    </row>
    <row r="32" spans="1:5" x14ac:dyDescent="0.3">
      <c r="B32" s="25" t="s">
        <v>11</v>
      </c>
      <c r="C32" s="26" t="s">
        <v>31</v>
      </c>
      <c r="D32" s="25"/>
    </row>
    <row r="33" spans="2:4" x14ac:dyDescent="0.3">
      <c r="B33" s="36" t="s">
        <v>19</v>
      </c>
      <c r="C33" s="37">
        <f>aporte</f>
        <v>750</v>
      </c>
      <c r="D33" s="36"/>
    </row>
    <row r="35" spans="2:4" x14ac:dyDescent="0.3">
      <c r="B35" s="38" t="s">
        <v>20</v>
      </c>
      <c r="C35" s="38" t="s">
        <v>21</v>
      </c>
      <c r="D35" s="38" t="s">
        <v>22</v>
      </c>
    </row>
    <row r="36" spans="2:4" x14ac:dyDescent="0.3">
      <c r="B36" s="3" t="s">
        <v>23</v>
      </c>
      <c r="C36" s="39">
        <f>VLOOKUP($C$32&amp;"-"&amp;B36,[1]Planilha2!$A:$D,4,FALSE)</f>
        <v>0.3</v>
      </c>
      <c r="D36" s="40">
        <f>C36*$C$33</f>
        <v>225</v>
      </c>
    </row>
    <row r="37" spans="2:4" x14ac:dyDescent="0.3">
      <c r="B37" s="3" t="s">
        <v>24</v>
      </c>
      <c r="C37" s="39">
        <f>VLOOKUP($C$32&amp;"-"&amp;B37,[1]Planilha2!$A:$D,4,FALSE)</f>
        <v>0.5</v>
      </c>
      <c r="D37" s="40">
        <f t="shared" ref="D37:D41" si="2">C37*$C$33</f>
        <v>375</v>
      </c>
    </row>
    <row r="38" spans="2:4" x14ac:dyDescent="0.3">
      <c r="B38" s="3" t="s">
        <v>25</v>
      </c>
      <c r="C38" s="39">
        <f>VLOOKUP($C$32&amp;"-"&amp;B38,[1]Planilha2!$A:$D,4,FALSE)</f>
        <v>0.1</v>
      </c>
      <c r="D38" s="40">
        <f t="shared" si="2"/>
        <v>75</v>
      </c>
    </row>
    <row r="39" spans="2:4" x14ac:dyDescent="0.3">
      <c r="B39" s="3" t="s">
        <v>26</v>
      </c>
      <c r="C39" s="39">
        <f>VLOOKUP($C$32&amp;"-"&amp;B39,[1]Planilha2!$A:$D,4,FALSE)</f>
        <v>0.1</v>
      </c>
      <c r="D39" s="40">
        <f t="shared" si="2"/>
        <v>75</v>
      </c>
    </row>
    <row r="40" spans="2:4" x14ac:dyDescent="0.3">
      <c r="B40" s="3" t="s">
        <v>27</v>
      </c>
      <c r="C40" s="39">
        <f>VLOOKUP($C$32&amp;"-"&amp;B40,[1]Planilha2!$A:$D,4,FALSE)</f>
        <v>0</v>
      </c>
      <c r="D40" s="40">
        <f t="shared" si="2"/>
        <v>0</v>
      </c>
    </row>
    <row r="41" spans="2:4" x14ac:dyDescent="0.3">
      <c r="B41" s="3" t="s">
        <v>28</v>
      </c>
      <c r="C41" s="39">
        <f>VLOOKUP($C$32&amp;"-"&amp;B41,[1]Planilha2!$A:$D,4,FALSE)</f>
        <v>0</v>
      </c>
      <c r="D41" s="40">
        <f t="shared" si="2"/>
        <v>0</v>
      </c>
    </row>
    <row r="42" spans="2:4" x14ac:dyDescent="0.3">
      <c r="B42" s="41"/>
      <c r="C42" s="41"/>
      <c r="D42" s="42">
        <f>SUM(D36:D41)</f>
        <v>750</v>
      </c>
    </row>
  </sheetData>
  <mergeCells count="8">
    <mergeCell ref="B19:C19"/>
    <mergeCell ref="B20:C20"/>
    <mergeCell ref="B21:C21"/>
    <mergeCell ref="B12:C12"/>
    <mergeCell ref="B13:C13"/>
    <mergeCell ref="B14:C14"/>
    <mergeCell ref="B17:C17"/>
    <mergeCell ref="B18:C18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H10" sqref="H10"/>
    </sheetView>
  </sheetViews>
  <sheetFormatPr defaultRowHeight="14.4" x14ac:dyDescent="0.3"/>
  <cols>
    <col min="2" max="2" width="29.21875" style="4" bestFit="1" customWidth="1"/>
    <col min="3" max="3" width="11.33203125" style="4" bestFit="1" customWidth="1"/>
    <col min="4" max="4" width="18" style="4" bestFit="1" customWidth="1"/>
    <col min="5" max="5" width="7.21875" style="4" customWidth="1"/>
    <col min="8" max="8" width="17.109375" customWidth="1"/>
  </cols>
  <sheetData>
    <row r="2" spans="2:9" x14ac:dyDescent="0.3">
      <c r="B2" s="45" t="s">
        <v>29</v>
      </c>
      <c r="C2" s="45" t="s">
        <v>11</v>
      </c>
      <c r="D2" s="45" t="s">
        <v>20</v>
      </c>
      <c r="E2" s="45" t="s">
        <v>30</v>
      </c>
    </row>
    <row r="3" spans="2:9" x14ac:dyDescent="0.3">
      <c r="B3" s="53" t="str">
        <f>C3&amp;"-"&amp;D3</f>
        <v>Conservador-PAPEL</v>
      </c>
      <c r="C3" s="4" t="s">
        <v>31</v>
      </c>
      <c r="D3" s="4" t="s">
        <v>23</v>
      </c>
      <c r="E3" s="46">
        <v>0.3</v>
      </c>
      <c r="I3" s="44" t="s">
        <v>30</v>
      </c>
    </row>
    <row r="4" spans="2:9" x14ac:dyDescent="0.3">
      <c r="B4" s="53" t="str">
        <f t="shared" ref="B4:B22" si="0">C4&amp;"-"&amp;D4</f>
        <v>Conservador-TIJOLO</v>
      </c>
      <c r="C4" s="4" t="s">
        <v>31</v>
      </c>
      <c r="D4" s="4" t="s">
        <v>24</v>
      </c>
      <c r="E4" s="46">
        <v>0.5</v>
      </c>
      <c r="H4" s="25" t="s">
        <v>33</v>
      </c>
      <c r="I4" s="43">
        <f>VLOOKUP(H4,$B:$E,4,FALSE)</f>
        <v>0.35</v>
      </c>
    </row>
    <row r="5" spans="2:9" x14ac:dyDescent="0.3">
      <c r="B5" s="53" t="str">
        <f t="shared" si="0"/>
        <v>Conservador-HÍBRIDOS</v>
      </c>
      <c r="C5" s="4" t="s">
        <v>31</v>
      </c>
      <c r="D5" s="4" t="s">
        <v>25</v>
      </c>
      <c r="E5" s="46">
        <v>0.1</v>
      </c>
    </row>
    <row r="6" spans="2:9" x14ac:dyDescent="0.3">
      <c r="B6" s="53" t="str">
        <f t="shared" si="0"/>
        <v>Conservador-FOFs</v>
      </c>
      <c r="C6" s="4" t="s">
        <v>31</v>
      </c>
      <c r="D6" s="4" t="s">
        <v>26</v>
      </c>
      <c r="E6" s="46">
        <v>0.1</v>
      </c>
    </row>
    <row r="7" spans="2:9" x14ac:dyDescent="0.3">
      <c r="B7" s="53" t="str">
        <f t="shared" si="0"/>
        <v>Conservador-DESENVOLVIMENTO</v>
      </c>
      <c r="C7" s="4" t="s">
        <v>31</v>
      </c>
      <c r="D7" s="4" t="s">
        <v>27</v>
      </c>
      <c r="E7" s="46">
        <v>0</v>
      </c>
    </row>
    <row r="8" spans="2:9" ht="15" thickBot="1" x14ac:dyDescent="0.35">
      <c r="B8" s="54" t="str">
        <f t="shared" si="0"/>
        <v>Conservador-HOTELARIAS</v>
      </c>
      <c r="C8" s="50" t="s">
        <v>31</v>
      </c>
      <c r="D8" s="50" t="s">
        <v>28</v>
      </c>
      <c r="E8" s="47">
        <v>0</v>
      </c>
    </row>
    <row r="9" spans="2:9" x14ac:dyDescent="0.3">
      <c r="B9" s="55"/>
      <c r="C9" s="51"/>
      <c r="D9" s="51"/>
      <c r="E9" s="48">
        <f>SUM(E3:E8)</f>
        <v>1</v>
      </c>
    </row>
    <row r="10" spans="2:9" x14ac:dyDescent="0.3">
      <c r="B10" s="53" t="str">
        <f t="shared" si="0"/>
        <v>Moderado-PAPEL</v>
      </c>
      <c r="C10" s="4" t="s">
        <v>12</v>
      </c>
      <c r="D10" s="4" t="s">
        <v>23</v>
      </c>
      <c r="E10" s="46">
        <v>0.32</v>
      </c>
    </row>
    <row r="11" spans="2:9" x14ac:dyDescent="0.3">
      <c r="B11" s="56" t="str">
        <f t="shared" si="0"/>
        <v>Moderado-TIJOLO</v>
      </c>
      <c r="C11" s="52" t="s">
        <v>12</v>
      </c>
      <c r="D11" s="52" t="s">
        <v>24</v>
      </c>
      <c r="E11" s="49">
        <v>0.35</v>
      </c>
    </row>
    <row r="12" spans="2:9" x14ac:dyDescent="0.3">
      <c r="B12" s="53" t="str">
        <f t="shared" si="0"/>
        <v>Moderado-HÍBRIDOS</v>
      </c>
      <c r="C12" s="4" t="s">
        <v>12</v>
      </c>
      <c r="D12" s="4" t="s">
        <v>25</v>
      </c>
      <c r="E12" s="46">
        <v>0.08</v>
      </c>
    </row>
    <row r="13" spans="2:9" x14ac:dyDescent="0.3">
      <c r="B13" s="53" t="str">
        <f t="shared" si="0"/>
        <v>Moderado-FOFs</v>
      </c>
      <c r="C13" s="4" t="s">
        <v>12</v>
      </c>
      <c r="D13" s="4" t="s">
        <v>26</v>
      </c>
      <c r="E13" s="46">
        <v>0.05</v>
      </c>
    </row>
    <row r="14" spans="2:9" x14ac:dyDescent="0.3">
      <c r="B14" s="53" t="str">
        <f t="shared" si="0"/>
        <v>Moderado-DESENVOLVIMENTO</v>
      </c>
      <c r="C14" s="4" t="s">
        <v>12</v>
      </c>
      <c r="D14" s="4" t="s">
        <v>27</v>
      </c>
      <c r="E14" s="46">
        <v>0.1</v>
      </c>
    </row>
    <row r="15" spans="2:9" ht="15" thickBot="1" x14ac:dyDescent="0.35">
      <c r="B15" s="54" t="str">
        <f t="shared" si="0"/>
        <v>Moderado-HOTELARIAS</v>
      </c>
      <c r="C15" s="50" t="s">
        <v>12</v>
      </c>
      <c r="D15" s="50" t="s">
        <v>28</v>
      </c>
      <c r="E15" s="47">
        <v>0.1</v>
      </c>
    </row>
    <row r="16" spans="2:9" x14ac:dyDescent="0.3">
      <c r="B16" s="55"/>
      <c r="C16" s="51"/>
      <c r="D16" s="51"/>
      <c r="E16" s="48">
        <f>SUM(E10:E15)</f>
        <v>0.99999999999999989</v>
      </c>
    </row>
    <row r="17" spans="2:5" x14ac:dyDescent="0.3">
      <c r="B17" s="53" t="str">
        <f t="shared" si="0"/>
        <v>Agressivo-PAPEL</v>
      </c>
      <c r="C17" s="4" t="s">
        <v>32</v>
      </c>
      <c r="D17" s="4" t="s">
        <v>23</v>
      </c>
      <c r="E17" s="46">
        <v>0.5</v>
      </c>
    </row>
    <row r="18" spans="2:5" x14ac:dyDescent="0.3">
      <c r="B18" s="53" t="str">
        <f t="shared" si="0"/>
        <v>Agressivo-TIJOLO</v>
      </c>
      <c r="C18" s="4" t="s">
        <v>32</v>
      </c>
      <c r="D18" s="4" t="s">
        <v>24</v>
      </c>
      <c r="E18" s="46">
        <v>0.1</v>
      </c>
    </row>
    <row r="19" spans="2:5" x14ac:dyDescent="0.3">
      <c r="B19" s="53" t="str">
        <f t="shared" si="0"/>
        <v>Agressivo-HÍBRIDOS</v>
      </c>
      <c r="C19" s="4" t="s">
        <v>32</v>
      </c>
      <c r="D19" s="4" t="s">
        <v>25</v>
      </c>
      <c r="E19" s="46">
        <v>0.05</v>
      </c>
    </row>
    <row r="20" spans="2:5" x14ac:dyDescent="0.3">
      <c r="B20" s="53" t="str">
        <f t="shared" si="0"/>
        <v>Agressivo-FOFs</v>
      </c>
      <c r="C20" s="4" t="s">
        <v>32</v>
      </c>
      <c r="D20" s="4" t="s">
        <v>26</v>
      </c>
      <c r="E20" s="46">
        <v>0.05</v>
      </c>
    </row>
    <row r="21" spans="2:5" x14ac:dyDescent="0.3">
      <c r="B21" s="53" t="str">
        <f t="shared" si="0"/>
        <v>Agressivo-DESENVOLVIMENTO</v>
      </c>
      <c r="C21" s="4" t="s">
        <v>32</v>
      </c>
      <c r="D21" s="4" t="s">
        <v>27</v>
      </c>
      <c r="E21" s="46">
        <v>0.2</v>
      </c>
    </row>
    <row r="22" spans="2:5" x14ac:dyDescent="0.3">
      <c r="B22" s="53" t="str">
        <f t="shared" si="0"/>
        <v>Agressivo-HOTELARIAS</v>
      </c>
      <c r="C22" s="4" t="s">
        <v>32</v>
      </c>
      <c r="D22" s="4" t="s">
        <v>28</v>
      </c>
      <c r="E22" s="46">
        <v>0.1</v>
      </c>
    </row>
    <row r="23" spans="2:5" x14ac:dyDescent="0.3">
      <c r="E23" s="46">
        <f>SUM(E17:E22)</f>
        <v>1.0000000000000002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Araujo</dc:creator>
  <cp:lastModifiedBy>Wallace Araujo</cp:lastModifiedBy>
  <dcterms:created xsi:type="dcterms:W3CDTF">2025-05-24T14:55:42Z</dcterms:created>
  <dcterms:modified xsi:type="dcterms:W3CDTF">2025-05-24T16:17:06Z</dcterms:modified>
</cp:coreProperties>
</file>