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OC\mojomoto\"/>
    </mc:Choice>
  </mc:AlternateContent>
  <xr:revisionPtr revIDLastSave="0" documentId="13_ncr:1_{76C0696A-B705-49E7-8D02-9896265D7354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vehicle" sheetId="1" r:id="rId1"/>
    <sheet name="Mo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3" i="2" l="1"/>
  <c r="U103" i="2"/>
  <c r="T103" i="2"/>
  <c r="S103" i="2"/>
  <c r="R103" i="2"/>
  <c r="Q103" i="2"/>
  <c r="P103" i="2"/>
  <c r="O103" i="2"/>
  <c r="N103" i="2"/>
  <c r="M103" i="2"/>
  <c r="L103" i="2"/>
  <c r="I103" i="2"/>
  <c r="V102" i="2"/>
  <c r="U102" i="2"/>
  <c r="T102" i="2"/>
  <c r="S102" i="2"/>
  <c r="R102" i="2"/>
  <c r="Q102" i="2"/>
  <c r="P102" i="2"/>
  <c r="O102" i="2"/>
  <c r="N102" i="2"/>
  <c r="M102" i="2"/>
  <c r="L102" i="2"/>
  <c r="I102" i="2"/>
  <c r="V101" i="2"/>
  <c r="U101" i="2"/>
  <c r="T101" i="2"/>
  <c r="S101" i="2"/>
  <c r="R101" i="2"/>
  <c r="Q101" i="2"/>
  <c r="P101" i="2"/>
  <c r="O101" i="2"/>
  <c r="N101" i="2"/>
  <c r="M101" i="2"/>
  <c r="L101" i="2"/>
  <c r="I101" i="2"/>
  <c r="V100" i="2"/>
  <c r="U100" i="2"/>
  <c r="T100" i="2"/>
  <c r="S100" i="2"/>
  <c r="R100" i="2"/>
  <c r="Q100" i="2"/>
  <c r="P100" i="2"/>
  <c r="O100" i="2"/>
  <c r="N100" i="2"/>
  <c r="M100" i="2"/>
  <c r="L100" i="2"/>
  <c r="I100" i="2"/>
  <c r="V99" i="2"/>
  <c r="U99" i="2"/>
  <c r="T99" i="2"/>
  <c r="S99" i="2"/>
  <c r="R99" i="2"/>
  <c r="Q99" i="2"/>
  <c r="P99" i="2"/>
  <c r="O99" i="2"/>
  <c r="N99" i="2"/>
  <c r="M99" i="2"/>
  <c r="L99" i="2"/>
  <c r="I99" i="2"/>
  <c r="V98" i="2"/>
  <c r="U98" i="2"/>
  <c r="T98" i="2"/>
  <c r="S98" i="2"/>
  <c r="R98" i="2"/>
  <c r="Q98" i="2"/>
  <c r="P98" i="2"/>
  <c r="O98" i="2"/>
  <c r="N98" i="2"/>
  <c r="M98" i="2"/>
  <c r="L98" i="2"/>
  <c r="I98" i="2"/>
  <c r="V97" i="2"/>
  <c r="U97" i="2"/>
  <c r="T97" i="2"/>
  <c r="S97" i="2"/>
  <c r="R97" i="2"/>
  <c r="Q97" i="2"/>
  <c r="P97" i="2"/>
  <c r="O97" i="2"/>
  <c r="N97" i="2"/>
  <c r="M97" i="2"/>
  <c r="L97" i="2"/>
  <c r="I97" i="2"/>
  <c r="V96" i="2"/>
  <c r="U96" i="2"/>
  <c r="T96" i="2"/>
  <c r="S96" i="2"/>
  <c r="R96" i="2"/>
  <c r="Q96" i="2"/>
  <c r="P96" i="2"/>
  <c r="O96" i="2"/>
  <c r="N96" i="2"/>
  <c r="M96" i="2"/>
  <c r="L96" i="2"/>
  <c r="I96" i="2"/>
  <c r="V95" i="2"/>
  <c r="U95" i="2"/>
  <c r="T95" i="2"/>
  <c r="S95" i="2"/>
  <c r="R95" i="2"/>
  <c r="Q95" i="2"/>
  <c r="P95" i="2"/>
  <c r="O95" i="2"/>
  <c r="N95" i="2"/>
  <c r="M95" i="2"/>
  <c r="L95" i="2"/>
  <c r="I95" i="2"/>
  <c r="V94" i="2"/>
  <c r="U94" i="2"/>
  <c r="T94" i="2"/>
  <c r="S94" i="2"/>
  <c r="R94" i="2"/>
  <c r="Q94" i="2"/>
  <c r="P94" i="2"/>
  <c r="O94" i="2"/>
  <c r="N94" i="2"/>
  <c r="M94" i="2"/>
  <c r="L94" i="2"/>
  <c r="I94" i="2"/>
  <c r="V93" i="2"/>
  <c r="U93" i="2"/>
  <c r="T93" i="2"/>
  <c r="S93" i="2"/>
  <c r="R93" i="2"/>
  <c r="Q93" i="2"/>
  <c r="P93" i="2"/>
  <c r="O93" i="2"/>
  <c r="N93" i="2"/>
  <c r="M93" i="2"/>
  <c r="L93" i="2"/>
  <c r="I93" i="2"/>
  <c r="V92" i="2"/>
  <c r="U92" i="2"/>
  <c r="T92" i="2"/>
  <c r="S92" i="2"/>
  <c r="R92" i="2"/>
  <c r="Q92" i="2"/>
  <c r="P92" i="2"/>
  <c r="O92" i="2"/>
  <c r="N92" i="2"/>
  <c r="M92" i="2"/>
  <c r="L92" i="2"/>
  <c r="I92" i="2"/>
  <c r="V91" i="2"/>
  <c r="U91" i="2"/>
  <c r="T91" i="2"/>
  <c r="S91" i="2"/>
  <c r="R91" i="2"/>
  <c r="Q91" i="2"/>
  <c r="P91" i="2"/>
  <c r="O91" i="2"/>
  <c r="N91" i="2"/>
  <c r="M91" i="2"/>
  <c r="L91" i="2"/>
  <c r="I91" i="2"/>
  <c r="V90" i="2"/>
  <c r="U90" i="2"/>
  <c r="T90" i="2"/>
  <c r="S90" i="2"/>
  <c r="R90" i="2"/>
  <c r="Q90" i="2"/>
  <c r="P90" i="2"/>
  <c r="O90" i="2"/>
  <c r="N90" i="2"/>
  <c r="M90" i="2"/>
  <c r="L90" i="2"/>
  <c r="I90" i="2"/>
  <c r="V89" i="2"/>
  <c r="U89" i="2"/>
  <c r="T89" i="2"/>
  <c r="S89" i="2"/>
  <c r="R89" i="2"/>
  <c r="Q89" i="2"/>
  <c r="P89" i="2"/>
  <c r="O89" i="2"/>
  <c r="N89" i="2"/>
  <c r="M89" i="2"/>
  <c r="L89" i="2"/>
  <c r="I89" i="2"/>
  <c r="V88" i="2"/>
  <c r="U88" i="2"/>
  <c r="T88" i="2"/>
  <c r="S88" i="2"/>
  <c r="R88" i="2"/>
  <c r="Q88" i="2"/>
  <c r="P88" i="2"/>
  <c r="O88" i="2"/>
  <c r="N88" i="2"/>
  <c r="M88" i="2"/>
  <c r="L88" i="2"/>
  <c r="I88" i="2"/>
  <c r="V87" i="2"/>
  <c r="U87" i="2"/>
  <c r="T87" i="2"/>
  <c r="S87" i="2"/>
  <c r="R87" i="2"/>
  <c r="Q87" i="2"/>
  <c r="P87" i="2"/>
  <c r="O87" i="2"/>
  <c r="N87" i="2"/>
  <c r="M87" i="2"/>
  <c r="L87" i="2"/>
  <c r="I87" i="2"/>
  <c r="V86" i="2"/>
  <c r="U86" i="2"/>
  <c r="T86" i="2"/>
  <c r="S86" i="2"/>
  <c r="R86" i="2"/>
  <c r="Q86" i="2"/>
  <c r="P86" i="2"/>
  <c r="O86" i="2"/>
  <c r="N86" i="2"/>
  <c r="M86" i="2"/>
  <c r="L86" i="2"/>
  <c r="I86" i="2"/>
  <c r="V85" i="2"/>
  <c r="U85" i="2"/>
  <c r="T85" i="2"/>
  <c r="S85" i="2"/>
  <c r="R85" i="2"/>
  <c r="Q85" i="2"/>
  <c r="P85" i="2"/>
  <c r="O85" i="2"/>
  <c r="N85" i="2"/>
  <c r="M85" i="2"/>
  <c r="L85" i="2"/>
  <c r="I85" i="2"/>
  <c r="V84" i="2"/>
  <c r="U84" i="2"/>
  <c r="T84" i="2"/>
  <c r="S84" i="2"/>
  <c r="R84" i="2"/>
  <c r="Q84" i="2"/>
  <c r="P84" i="2"/>
  <c r="O84" i="2"/>
  <c r="N84" i="2"/>
  <c r="M84" i="2"/>
  <c r="L84" i="2"/>
  <c r="I84" i="2"/>
  <c r="V83" i="2"/>
  <c r="U83" i="2"/>
  <c r="T83" i="2"/>
  <c r="S83" i="2"/>
  <c r="R83" i="2"/>
  <c r="Q83" i="2"/>
  <c r="P83" i="2"/>
  <c r="O83" i="2"/>
  <c r="N83" i="2"/>
  <c r="M83" i="2"/>
  <c r="L83" i="2"/>
  <c r="I83" i="2"/>
  <c r="V82" i="2"/>
  <c r="U82" i="2"/>
  <c r="T82" i="2"/>
  <c r="S82" i="2"/>
  <c r="R82" i="2"/>
  <c r="Q82" i="2"/>
  <c r="P82" i="2"/>
  <c r="O82" i="2"/>
  <c r="N82" i="2"/>
  <c r="M82" i="2"/>
  <c r="L82" i="2"/>
  <c r="I82" i="2"/>
  <c r="V81" i="2"/>
  <c r="U81" i="2"/>
  <c r="T81" i="2"/>
  <c r="S81" i="2"/>
  <c r="R81" i="2"/>
  <c r="Q81" i="2"/>
  <c r="P81" i="2"/>
  <c r="O81" i="2"/>
  <c r="N81" i="2"/>
  <c r="M81" i="2"/>
  <c r="L81" i="2"/>
  <c r="I81" i="2"/>
  <c r="V80" i="2"/>
  <c r="U80" i="2"/>
  <c r="T80" i="2"/>
  <c r="S80" i="2"/>
  <c r="R80" i="2"/>
  <c r="Q80" i="2"/>
  <c r="P80" i="2"/>
  <c r="O80" i="2"/>
  <c r="N80" i="2"/>
  <c r="M80" i="2"/>
  <c r="L80" i="2"/>
  <c r="I80" i="2"/>
  <c r="V79" i="2"/>
  <c r="U79" i="2"/>
  <c r="T79" i="2"/>
  <c r="S79" i="2"/>
  <c r="R79" i="2"/>
  <c r="Q79" i="2"/>
  <c r="P79" i="2"/>
  <c r="O79" i="2"/>
  <c r="N79" i="2"/>
  <c r="M79" i="2"/>
  <c r="L79" i="2"/>
  <c r="I79" i="2"/>
  <c r="V78" i="2"/>
  <c r="U78" i="2"/>
  <c r="T78" i="2"/>
  <c r="S78" i="2"/>
  <c r="R78" i="2"/>
  <c r="P78" i="2"/>
  <c r="O78" i="2"/>
  <c r="N78" i="2"/>
  <c r="M78" i="2"/>
  <c r="L78" i="2"/>
  <c r="I78" i="2"/>
  <c r="V77" i="2"/>
  <c r="U77" i="2"/>
  <c r="T77" i="2"/>
  <c r="S77" i="2"/>
  <c r="R77" i="2"/>
  <c r="Q77" i="2"/>
  <c r="P77" i="2"/>
  <c r="O77" i="2"/>
  <c r="N77" i="2"/>
  <c r="M77" i="2"/>
  <c r="L77" i="2"/>
  <c r="I77" i="2"/>
  <c r="V76" i="2"/>
  <c r="U76" i="2"/>
  <c r="T76" i="2"/>
  <c r="S76" i="2"/>
  <c r="R76" i="2"/>
  <c r="Q76" i="2"/>
  <c r="P76" i="2"/>
  <c r="O76" i="2"/>
  <c r="N76" i="2"/>
  <c r="M76" i="2"/>
  <c r="L76" i="2"/>
  <c r="I76" i="2"/>
  <c r="V75" i="2"/>
  <c r="U75" i="2"/>
  <c r="T75" i="2"/>
  <c r="S75" i="2"/>
  <c r="R75" i="2"/>
  <c r="Q75" i="2"/>
  <c r="P75" i="2"/>
  <c r="O75" i="2"/>
  <c r="N75" i="2"/>
  <c r="M75" i="2"/>
  <c r="L75" i="2"/>
  <c r="I75" i="2"/>
  <c r="V74" i="2"/>
  <c r="U74" i="2"/>
  <c r="T74" i="2"/>
  <c r="S74" i="2"/>
  <c r="R74" i="2"/>
  <c r="Q74" i="2"/>
  <c r="P74" i="2"/>
  <c r="O74" i="2"/>
  <c r="N74" i="2"/>
  <c r="M74" i="2"/>
  <c r="L74" i="2"/>
  <c r="I74" i="2"/>
  <c r="V73" i="2"/>
  <c r="U73" i="2"/>
  <c r="T73" i="2"/>
  <c r="S73" i="2"/>
  <c r="R73" i="2"/>
  <c r="Q73" i="2"/>
  <c r="P73" i="2"/>
  <c r="O73" i="2"/>
  <c r="N73" i="2"/>
  <c r="M73" i="2"/>
  <c r="L73" i="2"/>
  <c r="I73" i="2"/>
  <c r="V72" i="2"/>
  <c r="U72" i="2"/>
  <c r="T72" i="2"/>
  <c r="S72" i="2"/>
  <c r="R72" i="2"/>
  <c r="Q72" i="2"/>
  <c r="P72" i="2"/>
  <c r="O72" i="2"/>
  <c r="N72" i="2"/>
  <c r="M72" i="2"/>
  <c r="L72" i="2"/>
  <c r="I72" i="2"/>
  <c r="V71" i="2"/>
  <c r="U71" i="2"/>
  <c r="T71" i="2"/>
  <c r="S71" i="2"/>
  <c r="R71" i="2"/>
  <c r="Q71" i="2"/>
  <c r="P71" i="2"/>
  <c r="O71" i="2"/>
  <c r="N71" i="2"/>
  <c r="M71" i="2"/>
  <c r="L71" i="2"/>
  <c r="I71" i="2"/>
  <c r="V70" i="2"/>
  <c r="U70" i="2"/>
  <c r="T70" i="2"/>
  <c r="S70" i="2"/>
  <c r="R70" i="2"/>
  <c r="Q70" i="2"/>
  <c r="P70" i="2"/>
  <c r="O70" i="2"/>
  <c r="N70" i="2"/>
  <c r="M70" i="2"/>
  <c r="L70" i="2"/>
  <c r="I70" i="2"/>
  <c r="V69" i="2"/>
  <c r="U69" i="2"/>
  <c r="T69" i="2"/>
  <c r="S69" i="2"/>
  <c r="R69" i="2"/>
  <c r="Q69" i="2"/>
  <c r="P69" i="2"/>
  <c r="O69" i="2"/>
  <c r="N69" i="2"/>
  <c r="M69" i="2"/>
  <c r="L69" i="2"/>
  <c r="I69" i="2"/>
  <c r="V68" i="2"/>
  <c r="U68" i="2"/>
  <c r="T68" i="2"/>
  <c r="S68" i="2"/>
  <c r="R68" i="2"/>
  <c r="Q68" i="2"/>
  <c r="P68" i="2"/>
  <c r="O68" i="2"/>
  <c r="N68" i="2"/>
  <c r="M68" i="2"/>
  <c r="L68" i="2"/>
  <c r="I68" i="2"/>
  <c r="V67" i="2"/>
  <c r="U67" i="2"/>
  <c r="T67" i="2"/>
  <c r="S67" i="2"/>
  <c r="R67" i="2"/>
  <c r="Q67" i="2"/>
  <c r="P67" i="2"/>
  <c r="O67" i="2"/>
  <c r="N67" i="2"/>
  <c r="M67" i="2"/>
  <c r="L67" i="2"/>
  <c r="I67" i="2"/>
  <c r="V66" i="2"/>
  <c r="U66" i="2"/>
  <c r="T66" i="2"/>
  <c r="S66" i="2"/>
  <c r="R66" i="2"/>
  <c r="Q66" i="2"/>
  <c r="P66" i="2"/>
  <c r="O66" i="2"/>
  <c r="N66" i="2"/>
  <c r="M66" i="2"/>
  <c r="L66" i="2"/>
  <c r="I66" i="2"/>
  <c r="V65" i="2"/>
  <c r="U65" i="2"/>
  <c r="T65" i="2"/>
  <c r="S65" i="2"/>
  <c r="R65" i="2"/>
  <c r="Q65" i="2"/>
  <c r="P65" i="2"/>
  <c r="O65" i="2"/>
  <c r="N65" i="2"/>
  <c r="M65" i="2"/>
  <c r="L65" i="2"/>
  <c r="I65" i="2"/>
  <c r="V64" i="2"/>
  <c r="U64" i="2"/>
  <c r="T64" i="2"/>
  <c r="S64" i="2"/>
  <c r="R64" i="2"/>
  <c r="Q64" i="2"/>
  <c r="P64" i="2"/>
  <c r="O64" i="2"/>
  <c r="N64" i="2"/>
  <c r="M64" i="2"/>
  <c r="L64" i="2"/>
  <c r="I64" i="2"/>
  <c r="V63" i="2"/>
  <c r="U63" i="2"/>
  <c r="T63" i="2"/>
  <c r="S63" i="2"/>
  <c r="R63" i="2"/>
  <c r="Q63" i="2"/>
  <c r="P63" i="2"/>
  <c r="O63" i="2"/>
  <c r="N63" i="2"/>
  <c r="M63" i="2"/>
  <c r="L63" i="2"/>
  <c r="I63" i="2"/>
  <c r="V62" i="2"/>
  <c r="U62" i="2"/>
  <c r="T62" i="2"/>
  <c r="S62" i="2"/>
  <c r="R62" i="2"/>
  <c r="Q62" i="2"/>
  <c r="P62" i="2"/>
  <c r="O62" i="2"/>
  <c r="N62" i="2"/>
  <c r="M62" i="2"/>
  <c r="L62" i="2"/>
  <c r="I62" i="2"/>
  <c r="U61" i="2"/>
  <c r="T61" i="2"/>
  <c r="S61" i="2"/>
  <c r="R61" i="2"/>
  <c r="Q61" i="2"/>
  <c r="P61" i="2"/>
  <c r="O61" i="2"/>
  <c r="N61" i="2"/>
  <c r="M61" i="2"/>
  <c r="L61" i="2"/>
  <c r="I61" i="2"/>
  <c r="V60" i="2"/>
  <c r="U60" i="2"/>
  <c r="T60" i="2"/>
  <c r="S60" i="2"/>
  <c r="R60" i="2"/>
  <c r="Q60" i="2"/>
  <c r="P60" i="2"/>
  <c r="O60" i="2"/>
  <c r="N60" i="2"/>
  <c r="M60" i="2"/>
  <c r="L60" i="2"/>
  <c r="I60" i="2"/>
  <c r="V59" i="2"/>
  <c r="U59" i="2"/>
  <c r="T59" i="2"/>
  <c r="S59" i="2"/>
  <c r="R59" i="2"/>
  <c r="Q59" i="2"/>
  <c r="P59" i="2"/>
  <c r="O59" i="2"/>
  <c r="N59" i="2"/>
  <c r="M59" i="2"/>
  <c r="L59" i="2"/>
  <c r="I59" i="2"/>
  <c r="V58" i="2"/>
  <c r="U58" i="2"/>
  <c r="T58" i="2"/>
  <c r="S58" i="2"/>
  <c r="R58" i="2"/>
  <c r="Q58" i="2"/>
  <c r="P58" i="2"/>
  <c r="O58" i="2"/>
  <c r="N58" i="2"/>
  <c r="M58" i="2"/>
  <c r="L58" i="2"/>
  <c r="I58" i="2"/>
  <c r="V57" i="2"/>
  <c r="U57" i="2"/>
  <c r="T57" i="2"/>
  <c r="S57" i="2"/>
  <c r="R57" i="2"/>
  <c r="Q57" i="2"/>
  <c r="P57" i="2"/>
  <c r="O57" i="2"/>
  <c r="N57" i="2"/>
  <c r="M57" i="2"/>
  <c r="L57" i="2"/>
  <c r="I57" i="2"/>
  <c r="V56" i="2"/>
  <c r="U56" i="2"/>
  <c r="T56" i="2"/>
  <c r="S56" i="2"/>
  <c r="R56" i="2"/>
  <c r="Q56" i="2"/>
  <c r="P56" i="2"/>
  <c r="O56" i="2"/>
  <c r="N56" i="2"/>
  <c r="M56" i="2"/>
  <c r="L56" i="2"/>
  <c r="I56" i="2"/>
  <c r="V55" i="2"/>
  <c r="U55" i="2"/>
  <c r="T55" i="2"/>
  <c r="S55" i="2"/>
  <c r="R55" i="2"/>
  <c r="Q55" i="2"/>
  <c r="P55" i="2"/>
  <c r="O55" i="2"/>
  <c r="N55" i="2"/>
  <c r="M55" i="2"/>
  <c r="L55" i="2"/>
  <c r="I55" i="2"/>
  <c r="V54" i="2"/>
  <c r="U54" i="2"/>
  <c r="T54" i="2"/>
  <c r="S54" i="2"/>
  <c r="R54" i="2"/>
  <c r="Q54" i="2"/>
  <c r="P54" i="2"/>
  <c r="O54" i="2"/>
  <c r="N54" i="2"/>
  <c r="M54" i="2"/>
  <c r="L54" i="2"/>
  <c r="I54" i="2"/>
  <c r="V53" i="2"/>
  <c r="U53" i="2"/>
  <c r="T53" i="2"/>
  <c r="S53" i="2"/>
  <c r="R53" i="2"/>
  <c r="Q53" i="2"/>
  <c r="P53" i="2"/>
  <c r="O53" i="2"/>
  <c r="N53" i="2"/>
  <c r="M53" i="2"/>
  <c r="L53" i="2"/>
  <c r="I53" i="2"/>
  <c r="V52" i="2"/>
  <c r="U52" i="2"/>
  <c r="T52" i="2"/>
  <c r="S52" i="2"/>
  <c r="R52" i="2"/>
  <c r="Q52" i="2"/>
  <c r="P52" i="2"/>
  <c r="O52" i="2"/>
  <c r="N52" i="2"/>
  <c r="M52" i="2"/>
  <c r="L52" i="2"/>
  <c r="I52" i="2"/>
  <c r="V51" i="2"/>
  <c r="U51" i="2"/>
  <c r="T51" i="2"/>
  <c r="S51" i="2"/>
  <c r="R51" i="2"/>
  <c r="Q51" i="2"/>
  <c r="P51" i="2"/>
  <c r="O51" i="2"/>
  <c r="N51" i="2"/>
  <c r="M51" i="2"/>
  <c r="L51" i="2"/>
  <c r="I51" i="2"/>
  <c r="V50" i="2"/>
  <c r="U50" i="2"/>
  <c r="T50" i="2"/>
  <c r="S50" i="2"/>
  <c r="R50" i="2"/>
  <c r="Q50" i="2"/>
  <c r="P50" i="2"/>
  <c r="O50" i="2"/>
  <c r="N50" i="2"/>
  <c r="M50" i="2"/>
  <c r="L50" i="2"/>
  <c r="I50" i="2"/>
  <c r="V49" i="2"/>
  <c r="U49" i="2"/>
  <c r="T49" i="2"/>
  <c r="S49" i="2"/>
  <c r="R49" i="2"/>
  <c r="Q49" i="2"/>
  <c r="P49" i="2"/>
  <c r="O49" i="2"/>
  <c r="N49" i="2"/>
  <c r="M49" i="2"/>
  <c r="L49" i="2"/>
  <c r="I49" i="2"/>
  <c r="V48" i="2"/>
  <c r="U48" i="2"/>
  <c r="T48" i="2"/>
  <c r="S48" i="2"/>
  <c r="R48" i="2"/>
  <c r="Q48" i="2"/>
  <c r="P48" i="2"/>
  <c r="O48" i="2"/>
  <c r="N48" i="2"/>
  <c r="M48" i="2"/>
  <c r="L48" i="2"/>
  <c r="I48" i="2"/>
  <c r="V47" i="2"/>
  <c r="U47" i="2"/>
  <c r="T47" i="2"/>
  <c r="S47" i="2"/>
  <c r="R47" i="2"/>
  <c r="Q47" i="2"/>
  <c r="P47" i="2"/>
  <c r="O47" i="2"/>
  <c r="N47" i="2"/>
  <c r="M47" i="2"/>
  <c r="L47" i="2"/>
  <c r="I47" i="2"/>
  <c r="V46" i="2"/>
  <c r="U46" i="2"/>
  <c r="T46" i="2"/>
  <c r="S46" i="2"/>
  <c r="R46" i="2"/>
  <c r="Q46" i="2"/>
  <c r="P46" i="2"/>
  <c r="O46" i="2"/>
  <c r="N46" i="2"/>
  <c r="M46" i="2"/>
  <c r="L46" i="2"/>
  <c r="I46" i="2"/>
  <c r="V45" i="2"/>
  <c r="U45" i="2"/>
  <c r="T45" i="2"/>
  <c r="S45" i="2"/>
  <c r="R45" i="2"/>
  <c r="Q45" i="2"/>
  <c r="P45" i="2"/>
  <c r="O45" i="2"/>
  <c r="N45" i="2"/>
  <c r="M45" i="2"/>
  <c r="L45" i="2"/>
  <c r="I45" i="2"/>
  <c r="V44" i="2"/>
  <c r="U44" i="2"/>
  <c r="T44" i="2"/>
  <c r="S44" i="2"/>
  <c r="R44" i="2"/>
  <c r="Q44" i="2"/>
  <c r="P44" i="2"/>
  <c r="O44" i="2"/>
  <c r="N44" i="2"/>
  <c r="M44" i="2"/>
  <c r="L44" i="2"/>
  <c r="I44" i="2"/>
  <c r="V43" i="2"/>
  <c r="U43" i="2"/>
  <c r="T43" i="2"/>
  <c r="S43" i="2"/>
  <c r="R43" i="2"/>
  <c r="P43" i="2"/>
  <c r="O43" i="2"/>
  <c r="N43" i="2"/>
  <c r="M43" i="2"/>
  <c r="L43" i="2"/>
  <c r="I43" i="2"/>
  <c r="V42" i="2"/>
  <c r="U42" i="2"/>
  <c r="T42" i="2"/>
  <c r="S42" i="2"/>
  <c r="R42" i="2"/>
  <c r="Q42" i="2"/>
  <c r="P42" i="2"/>
  <c r="O42" i="2"/>
  <c r="N42" i="2"/>
  <c r="M42" i="2"/>
  <c r="L42" i="2"/>
  <c r="I42" i="2"/>
  <c r="V41" i="2"/>
  <c r="U41" i="2"/>
  <c r="T41" i="2"/>
  <c r="S41" i="2"/>
  <c r="R41" i="2"/>
  <c r="Q41" i="2"/>
  <c r="P41" i="2"/>
  <c r="O41" i="2"/>
  <c r="N41" i="2"/>
  <c r="M41" i="2"/>
  <c r="L41" i="2"/>
  <c r="I41" i="2"/>
  <c r="V40" i="2"/>
  <c r="U40" i="2"/>
  <c r="T40" i="2"/>
  <c r="S40" i="2"/>
  <c r="R40" i="2"/>
  <c r="Q40" i="2"/>
  <c r="P40" i="2"/>
  <c r="O40" i="2"/>
  <c r="N40" i="2"/>
  <c r="M40" i="2"/>
  <c r="L40" i="2"/>
  <c r="I40" i="2"/>
  <c r="V39" i="2"/>
  <c r="U39" i="2"/>
  <c r="T39" i="2"/>
  <c r="S39" i="2"/>
  <c r="R39" i="2"/>
  <c r="Q39" i="2"/>
  <c r="P39" i="2"/>
  <c r="O39" i="2"/>
  <c r="N39" i="2"/>
  <c r="M39" i="2"/>
  <c r="L39" i="2"/>
  <c r="I39" i="2"/>
  <c r="V38" i="2"/>
  <c r="U38" i="2"/>
  <c r="T38" i="2"/>
  <c r="S38" i="2"/>
  <c r="R38" i="2"/>
  <c r="Q38" i="2"/>
  <c r="P38" i="2"/>
  <c r="O38" i="2"/>
  <c r="N38" i="2"/>
  <c r="M38" i="2"/>
  <c r="L38" i="2"/>
  <c r="I38" i="2"/>
  <c r="V37" i="2"/>
  <c r="U37" i="2"/>
  <c r="T37" i="2"/>
  <c r="S37" i="2"/>
  <c r="R37" i="2"/>
  <c r="Q37" i="2"/>
  <c r="P37" i="2"/>
  <c r="O37" i="2"/>
  <c r="N37" i="2"/>
  <c r="M37" i="2"/>
  <c r="L37" i="2"/>
  <c r="I37" i="2"/>
  <c r="V36" i="2"/>
  <c r="U36" i="2"/>
  <c r="T36" i="2"/>
  <c r="S36" i="2"/>
  <c r="R36" i="2"/>
  <c r="Q36" i="2"/>
  <c r="P36" i="2"/>
  <c r="O36" i="2"/>
  <c r="N36" i="2"/>
  <c r="M36" i="2"/>
  <c r="L36" i="2"/>
  <c r="I36" i="2"/>
  <c r="V35" i="2"/>
  <c r="U35" i="2"/>
  <c r="T35" i="2"/>
  <c r="S35" i="2"/>
  <c r="R35" i="2"/>
  <c r="Q35" i="2"/>
  <c r="P35" i="2"/>
  <c r="O35" i="2"/>
  <c r="N35" i="2"/>
  <c r="M35" i="2"/>
  <c r="L35" i="2"/>
  <c r="I35" i="2"/>
  <c r="V34" i="2"/>
  <c r="U34" i="2"/>
  <c r="T34" i="2"/>
  <c r="S34" i="2"/>
  <c r="R34" i="2"/>
  <c r="Q34" i="2"/>
  <c r="P34" i="2"/>
  <c r="O34" i="2"/>
  <c r="N34" i="2"/>
  <c r="M34" i="2"/>
  <c r="L34" i="2"/>
  <c r="I34" i="2"/>
  <c r="V33" i="2"/>
  <c r="U33" i="2"/>
  <c r="T33" i="2"/>
  <c r="S33" i="2"/>
  <c r="R33" i="2"/>
  <c r="Q33" i="2"/>
  <c r="P33" i="2"/>
  <c r="O33" i="2"/>
  <c r="N33" i="2"/>
  <c r="M33" i="2"/>
  <c r="L33" i="2"/>
  <c r="I33" i="2"/>
  <c r="V32" i="2"/>
  <c r="U32" i="2"/>
  <c r="T32" i="2"/>
  <c r="S32" i="2"/>
  <c r="R32" i="2"/>
  <c r="Q32" i="2"/>
  <c r="P32" i="2"/>
  <c r="O32" i="2"/>
  <c r="N32" i="2"/>
  <c r="M32" i="2"/>
  <c r="L32" i="2"/>
  <c r="I32" i="2"/>
  <c r="V31" i="2"/>
  <c r="U31" i="2"/>
  <c r="T31" i="2"/>
  <c r="S31" i="2"/>
  <c r="R31" i="2"/>
  <c r="Q31" i="2"/>
  <c r="P31" i="2"/>
  <c r="O31" i="2"/>
  <c r="N31" i="2"/>
  <c r="M31" i="2"/>
  <c r="L31" i="2"/>
  <c r="I31" i="2"/>
  <c r="V30" i="2"/>
  <c r="U30" i="2"/>
  <c r="T30" i="2"/>
  <c r="S30" i="2"/>
  <c r="R30" i="2"/>
  <c r="Q30" i="2"/>
  <c r="P30" i="2"/>
  <c r="O30" i="2"/>
  <c r="N30" i="2"/>
  <c r="M30" i="2"/>
  <c r="L30" i="2"/>
  <c r="I30" i="2"/>
  <c r="V29" i="2"/>
  <c r="U29" i="2"/>
  <c r="T29" i="2"/>
  <c r="S29" i="2"/>
  <c r="R29" i="2"/>
  <c r="Q29" i="2"/>
  <c r="P29" i="2"/>
  <c r="O29" i="2"/>
  <c r="N29" i="2"/>
  <c r="M29" i="2"/>
  <c r="L29" i="2"/>
  <c r="I29" i="2"/>
  <c r="V28" i="2"/>
  <c r="U28" i="2"/>
  <c r="T28" i="2"/>
  <c r="S28" i="2"/>
  <c r="R28" i="2"/>
  <c r="Q28" i="2"/>
  <c r="P28" i="2"/>
  <c r="O28" i="2"/>
  <c r="N28" i="2"/>
  <c r="M28" i="2"/>
  <c r="L28" i="2"/>
  <c r="I28" i="2"/>
  <c r="V27" i="2"/>
  <c r="U27" i="2"/>
  <c r="T27" i="2"/>
  <c r="S27" i="2"/>
  <c r="R27" i="2"/>
  <c r="Q27" i="2"/>
  <c r="P27" i="2"/>
  <c r="O27" i="2"/>
  <c r="N27" i="2"/>
  <c r="M27" i="2"/>
  <c r="L27" i="2"/>
  <c r="I27" i="2"/>
  <c r="V26" i="2"/>
  <c r="U26" i="2"/>
  <c r="T26" i="2"/>
  <c r="S26" i="2"/>
  <c r="R26" i="2"/>
  <c r="Q26" i="2"/>
  <c r="P26" i="2"/>
  <c r="O26" i="2"/>
  <c r="N26" i="2"/>
  <c r="M26" i="2"/>
  <c r="L26" i="2"/>
  <c r="I26" i="2"/>
  <c r="V25" i="2"/>
  <c r="U25" i="2"/>
  <c r="T25" i="2"/>
  <c r="S25" i="2"/>
  <c r="R25" i="2"/>
  <c r="Q25" i="2"/>
  <c r="P25" i="2"/>
  <c r="O25" i="2"/>
  <c r="N25" i="2"/>
  <c r="M25" i="2"/>
  <c r="L25" i="2"/>
  <c r="I25" i="2"/>
  <c r="V24" i="2"/>
  <c r="U24" i="2"/>
  <c r="T24" i="2"/>
  <c r="S24" i="2"/>
  <c r="R24" i="2"/>
  <c r="Q24" i="2"/>
  <c r="P24" i="2"/>
  <c r="O24" i="2"/>
  <c r="N24" i="2"/>
  <c r="M24" i="2"/>
  <c r="L24" i="2"/>
  <c r="I24" i="2"/>
  <c r="V23" i="2"/>
  <c r="U23" i="2"/>
  <c r="T23" i="2"/>
  <c r="S23" i="2"/>
  <c r="R23" i="2"/>
  <c r="Q23" i="2"/>
  <c r="P23" i="2"/>
  <c r="O23" i="2"/>
  <c r="N23" i="2"/>
  <c r="M23" i="2"/>
  <c r="L23" i="2"/>
  <c r="I23" i="2"/>
  <c r="V22" i="2"/>
  <c r="U22" i="2"/>
  <c r="T22" i="2"/>
  <c r="S22" i="2"/>
  <c r="R22" i="2"/>
  <c r="Q22" i="2"/>
  <c r="P22" i="2"/>
  <c r="O22" i="2"/>
  <c r="N22" i="2"/>
  <c r="M22" i="2"/>
  <c r="L22" i="2"/>
  <c r="I22" i="2"/>
  <c r="V21" i="2"/>
  <c r="U21" i="2"/>
  <c r="T21" i="2"/>
  <c r="S21" i="2"/>
  <c r="R21" i="2"/>
  <c r="Q21" i="2"/>
  <c r="P21" i="2"/>
  <c r="O21" i="2"/>
  <c r="N21" i="2"/>
  <c r="M21" i="2"/>
  <c r="L21" i="2"/>
  <c r="I21" i="2"/>
  <c r="V20" i="2"/>
  <c r="U20" i="2"/>
  <c r="T20" i="2"/>
  <c r="S20" i="2"/>
  <c r="R20" i="2"/>
  <c r="Q20" i="2"/>
  <c r="P20" i="2"/>
  <c r="O20" i="2"/>
  <c r="N20" i="2"/>
  <c r="M20" i="2"/>
  <c r="L20" i="2"/>
  <c r="I20" i="2"/>
  <c r="V19" i="2"/>
  <c r="U19" i="2"/>
  <c r="T19" i="2"/>
  <c r="S19" i="2"/>
  <c r="R19" i="2"/>
  <c r="Q19" i="2"/>
  <c r="P19" i="2"/>
  <c r="O19" i="2"/>
  <c r="N19" i="2"/>
  <c r="M19" i="2"/>
  <c r="L19" i="2"/>
  <c r="I19" i="2"/>
  <c r="V18" i="2"/>
  <c r="U18" i="2"/>
  <c r="T18" i="2"/>
  <c r="S18" i="2"/>
  <c r="R18" i="2"/>
  <c r="Q18" i="2"/>
  <c r="P18" i="2"/>
  <c r="O18" i="2"/>
  <c r="N18" i="2"/>
  <c r="M18" i="2"/>
  <c r="L18" i="2"/>
  <c r="I18" i="2"/>
  <c r="V17" i="2"/>
  <c r="U17" i="2"/>
  <c r="T17" i="2"/>
  <c r="S17" i="2"/>
  <c r="R17" i="2"/>
  <c r="Q17" i="2"/>
  <c r="P17" i="2"/>
  <c r="O17" i="2"/>
  <c r="N17" i="2"/>
  <c r="M17" i="2"/>
  <c r="L17" i="2"/>
  <c r="I17" i="2"/>
  <c r="V16" i="2"/>
  <c r="U16" i="2"/>
  <c r="T16" i="2"/>
  <c r="S16" i="2"/>
  <c r="R16" i="2"/>
  <c r="Q16" i="2"/>
  <c r="P16" i="2"/>
  <c r="O16" i="2"/>
  <c r="N16" i="2"/>
  <c r="M16" i="2"/>
  <c r="L16" i="2"/>
  <c r="I16" i="2"/>
  <c r="V15" i="2"/>
  <c r="U15" i="2"/>
  <c r="T15" i="2"/>
  <c r="S15" i="2"/>
  <c r="R15" i="2"/>
  <c r="Q15" i="2"/>
  <c r="P15" i="2"/>
  <c r="O15" i="2"/>
  <c r="N15" i="2"/>
  <c r="M15" i="2"/>
  <c r="L15" i="2"/>
  <c r="I15" i="2"/>
  <c r="V14" i="2"/>
  <c r="U14" i="2"/>
  <c r="T14" i="2"/>
  <c r="S14" i="2"/>
  <c r="R14" i="2"/>
  <c r="Q14" i="2"/>
  <c r="P14" i="2"/>
  <c r="O14" i="2"/>
  <c r="N14" i="2"/>
  <c r="M14" i="2"/>
  <c r="L14" i="2"/>
  <c r="I14" i="2"/>
  <c r="V13" i="2"/>
  <c r="U13" i="2"/>
  <c r="T13" i="2"/>
  <c r="S13" i="2"/>
  <c r="R13" i="2"/>
  <c r="Q13" i="2"/>
  <c r="P13" i="2"/>
  <c r="O13" i="2"/>
  <c r="N13" i="2"/>
  <c r="M13" i="2"/>
  <c r="L13" i="2"/>
  <c r="I13" i="2"/>
  <c r="V12" i="2"/>
  <c r="U12" i="2"/>
  <c r="T12" i="2"/>
  <c r="S12" i="2"/>
  <c r="R12" i="2"/>
  <c r="Q12" i="2"/>
  <c r="P12" i="2"/>
  <c r="O12" i="2"/>
  <c r="N12" i="2"/>
  <c r="M12" i="2"/>
  <c r="L12" i="2"/>
  <c r="I12" i="2"/>
  <c r="U11" i="2"/>
  <c r="T11" i="2"/>
  <c r="S11" i="2"/>
  <c r="R11" i="2"/>
  <c r="Q11" i="2"/>
  <c r="P11" i="2"/>
  <c r="O11" i="2"/>
  <c r="N11" i="2"/>
  <c r="M11" i="2"/>
  <c r="L11" i="2"/>
  <c r="I11" i="2"/>
  <c r="V10" i="2"/>
  <c r="U10" i="2"/>
  <c r="T10" i="2"/>
  <c r="S10" i="2"/>
  <c r="R10" i="2"/>
  <c r="Q10" i="2"/>
  <c r="P10" i="2"/>
  <c r="O10" i="2"/>
  <c r="N10" i="2"/>
  <c r="M10" i="2"/>
  <c r="L10" i="2"/>
  <c r="I10" i="2"/>
  <c r="V9" i="2"/>
  <c r="U9" i="2"/>
  <c r="T9" i="2"/>
  <c r="S9" i="2"/>
  <c r="R9" i="2"/>
  <c r="Q9" i="2"/>
  <c r="P9" i="2"/>
  <c r="O9" i="2"/>
  <c r="N9" i="2"/>
  <c r="M9" i="2"/>
  <c r="L9" i="2"/>
  <c r="I9" i="2"/>
  <c r="V8" i="2"/>
  <c r="U8" i="2"/>
  <c r="T8" i="2"/>
  <c r="S8" i="2"/>
  <c r="R8" i="2"/>
  <c r="Q8" i="2"/>
  <c r="P8" i="2"/>
  <c r="O8" i="2"/>
  <c r="N8" i="2"/>
  <c r="M8" i="2"/>
  <c r="L8" i="2"/>
  <c r="I8" i="2"/>
  <c r="U7" i="2"/>
  <c r="T7" i="2"/>
  <c r="S7" i="2"/>
  <c r="R7" i="2"/>
  <c r="Q7" i="2"/>
  <c r="P7" i="2"/>
  <c r="O7" i="2"/>
  <c r="N7" i="2"/>
  <c r="M7" i="2"/>
  <c r="L7" i="2"/>
  <c r="I7" i="2"/>
  <c r="V6" i="2"/>
  <c r="U6" i="2"/>
  <c r="T6" i="2"/>
  <c r="S6" i="2"/>
  <c r="R6" i="2"/>
  <c r="Q6" i="2"/>
  <c r="P6" i="2"/>
  <c r="O6" i="2"/>
  <c r="N6" i="2"/>
  <c r="M6" i="2"/>
  <c r="L6" i="2"/>
  <c r="I6" i="2"/>
  <c r="V5" i="2"/>
  <c r="U5" i="2"/>
  <c r="T5" i="2"/>
  <c r="S5" i="2"/>
  <c r="R5" i="2"/>
  <c r="Q5" i="2"/>
  <c r="P5" i="2"/>
  <c r="O5" i="2"/>
  <c r="N5" i="2"/>
  <c r="M5" i="2"/>
  <c r="L5" i="2"/>
  <c r="I5" i="2"/>
  <c r="V4" i="2"/>
  <c r="U4" i="2"/>
  <c r="T4" i="2"/>
  <c r="S4" i="2"/>
  <c r="R4" i="2"/>
  <c r="Q4" i="2"/>
  <c r="P4" i="2"/>
  <c r="O4" i="2"/>
  <c r="N4" i="2"/>
  <c r="M4" i="2"/>
  <c r="L4" i="2"/>
  <c r="T103" i="1"/>
  <c r="S103" i="1"/>
  <c r="R103" i="1"/>
  <c r="Q103" i="1"/>
  <c r="P103" i="1"/>
  <c r="O103" i="1"/>
  <c r="N103" i="1"/>
  <c r="M103" i="1"/>
  <c r="L103" i="1"/>
  <c r="K103" i="1"/>
  <c r="G103" i="1"/>
  <c r="E103" i="1"/>
  <c r="D103" i="1"/>
  <c r="T102" i="1"/>
  <c r="S102" i="1"/>
  <c r="R102" i="1"/>
  <c r="Q102" i="1"/>
  <c r="P102" i="1"/>
  <c r="O102" i="1"/>
  <c r="N102" i="1"/>
  <c r="M102" i="1"/>
  <c r="L102" i="1"/>
  <c r="K102" i="1"/>
  <c r="G102" i="1"/>
  <c r="E102" i="1"/>
  <c r="D102" i="1"/>
  <c r="T101" i="1"/>
  <c r="S101" i="1"/>
  <c r="R101" i="1"/>
  <c r="Q101" i="1"/>
  <c r="P101" i="1"/>
  <c r="O101" i="1"/>
  <c r="N101" i="1"/>
  <c r="M101" i="1"/>
  <c r="L101" i="1"/>
  <c r="K101" i="1"/>
  <c r="J101" i="1"/>
  <c r="G101" i="1"/>
  <c r="E101" i="1"/>
  <c r="D101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F15" i="1"/>
  <c r="E15" i="1"/>
  <c r="D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<sst xmlns="http://schemas.openxmlformats.org/spreadsheetml/2006/main" count="1086" uniqueCount="1029">
  <si>
    <r>
      <rPr>
        <b/>
        <sz val="10"/>
        <rFont val="Roboto"/>
      </rPr>
      <t>SI No</t>
    </r>
  </si>
  <si>
    <t>Vehicle Description</t>
  </si>
  <si>
    <r>
      <rPr>
        <b/>
        <sz val="10"/>
        <rFont val="Roboto"/>
      </rPr>
      <t>Vehicle Parameter</t>
    </r>
  </si>
  <si>
    <r>
      <rPr>
        <b/>
        <sz val="10"/>
        <rFont val="Roboto"/>
      </rPr>
      <t>Performance Specs</t>
    </r>
  </si>
  <si>
    <r>
      <rPr>
        <b/>
        <sz val="10"/>
        <rFont val="Roboto"/>
      </rPr>
      <t>Default Drive Cycle</t>
    </r>
  </si>
  <si>
    <t>Battery Voltage (DC-V)</t>
  </si>
  <si>
    <t>Gross Vehicle weight (kg)</t>
  </si>
  <si>
    <t>Wheel radius (m)</t>
  </si>
  <si>
    <t>Drag coefficient</t>
  </si>
  <si>
    <t>Gear ratio</t>
  </si>
  <si>
    <t>Rolling Resistance Coefficient</t>
  </si>
  <si>
    <t>Gear Efficiency (%)</t>
  </si>
  <si>
    <t>Speed on continuous Gradient (kmph)</t>
  </si>
  <si>
    <t>Max speed on level road (kmph)</t>
  </si>
  <si>
    <t>Length of grade (m)</t>
  </si>
  <si>
    <t>Time to cross grade from rest (s)</t>
  </si>
  <si>
    <t>Acceleration from rest to speed (kmph)</t>
  </si>
  <si>
    <t>Time to accelerate (s)</t>
  </si>
  <si>
    <t>P pk / P max-grad</t>
  </si>
  <si>
    <t>Min - Max Values</t>
  </si>
  <si>
    <t>1-1000</t>
  </si>
  <si>
    <t>1-10000</t>
  </si>
  <si>
    <t>0.1-1</t>
  </si>
  <si>
    <t>0.3-10</t>
  </si>
  <si>
    <t>0.1-100</t>
  </si>
  <si>
    <t>0.0001-0.03</t>
  </si>
  <si>
    <t>50 - 100</t>
  </si>
  <si>
    <t>0 - 7</t>
  </si>
  <si>
    <t>2 - 60</t>
  </si>
  <si>
    <t>20 - 200</t>
  </si>
  <si>
    <t>3 - 30</t>
  </si>
  <si>
    <t>15 - 25</t>
  </si>
  <si>
    <t>5 - 40</t>
  </si>
  <si>
    <t>20 - 100</t>
  </si>
  <si>
    <t>1 - 20</t>
  </si>
  <si>
    <t>(0,0) (18,0) (25,25) (30,15) (32,15) (42,33) (52,20) (90,42) (108,0)</t>
  </si>
  <si>
    <t>Vehicle-1</t>
  </si>
  <si>
    <t>Vehicle Description-1</t>
  </si>
  <si>
    <t>(0,0) (18,0) (25,25) (30,15) (32,15) (42,33) (52,20) (90,42) (108,0)</t>
  </si>
  <si>
    <t>Vehicle-2</t>
  </si>
  <si>
    <t>Vehicle Description-2</t>
  </si>
  <si>
    <t>(0,0) (18,0) (25,25) (30,15) (32,15) (42,33) (52,20) (90,42) (108,0)</t>
  </si>
  <si>
    <t>Vehicle-3</t>
  </si>
  <si>
    <t>Vehicle Description-3</t>
  </si>
  <si>
    <t>(0,0) (18,0) (25,25) (30,15) (32,15) (42,33) (52,20) (90,42) (108,0)</t>
  </si>
  <si>
    <t>Vehicle-4</t>
  </si>
  <si>
    <t>Vehicle Description-4</t>
  </si>
  <si>
    <t>(0,0) (18,0) (25,25) (30,15) (32,15) (42,33) (52,20) (90,42) (108,0)</t>
  </si>
  <si>
    <t>Vehicle-5</t>
  </si>
  <si>
    <t>Vehicle Description-5</t>
  </si>
  <si>
    <t>(0,0) (18,0) (25,25) (30,15) (32,15) (42,33) (52,20) (90,42) (108,0)</t>
  </si>
  <si>
    <t>Vehicle-6</t>
  </si>
  <si>
    <t>Vehicle Description-6</t>
  </si>
  <si>
    <t>(0,0) (18,0) (25,25) (30,15) (32,15) (42,33) (52,20) (90,42) (108,0)</t>
  </si>
  <si>
    <t>Vehicle-7</t>
  </si>
  <si>
    <t>Vehicle Description-7</t>
  </si>
  <si>
    <t>(0,0) (18,0) (25,25) (30,15) (32,15) (42,33) (52,20) (90,42) (108,0)</t>
  </si>
  <si>
    <t>Vehicle-8</t>
  </si>
  <si>
    <t>Vehicle Description-8</t>
  </si>
  <si>
    <t>(0,0) (18,0) (25,25) (30,15) (32,15) (42,33) (52,20) (90,42) (108,0)</t>
  </si>
  <si>
    <t>Vehicle-9</t>
  </si>
  <si>
    <t>Vehicle Description-9</t>
  </si>
  <si>
    <t>(0,0) (18,0) (25,25) (30,15) (32,15) (42,33) (52,20) (90,42) (108,0)</t>
  </si>
  <si>
    <t>Vehicle-10</t>
  </si>
  <si>
    <t>Vehicle Description-10</t>
  </si>
  <si>
    <t>(0,0) (18,0) (25,25) (30,15) (32,15) (42,33) (52,20) (90,42) (108,0)</t>
  </si>
  <si>
    <t>Vehicle-11</t>
  </si>
  <si>
    <t>Vehicle Description-11</t>
  </si>
  <si>
    <t>(0,0) (18,0) (25,25) (30,15) (32,15) (42,33) (52,20) (90,42) (108,0)</t>
  </si>
  <si>
    <t>Vehicle-12</t>
  </si>
  <si>
    <t>Vehicle Description-12</t>
  </si>
  <si>
    <t>(0,0) (18,0) (25,25) (30,15) (32,15) (42,33) (52,20) (90,42) (108,0)</t>
  </si>
  <si>
    <t>Vehicle-13</t>
  </si>
  <si>
    <t>Vehicle Description-13</t>
  </si>
  <si>
    <t>(0,0) (18,0) (25,25) (30,15) (32,15) (42,33) (52,20) (90,42) (108,0)</t>
  </si>
  <si>
    <t>Vehicle-14</t>
  </si>
  <si>
    <t>Vehicle Description-14</t>
  </si>
  <si>
    <t>(0,0) (18,0) (25,25) (30,15) (32,15) (42,33) (52,20) (90,42) (108,0)</t>
  </si>
  <si>
    <t>Vehicle-15</t>
  </si>
  <si>
    <t>Vehicle Description-15</t>
  </si>
  <si>
    <t>(0,0) (18,0) (25,25) (30,15) (32,15) (42,33) (52,20) (90,42) (108,0)</t>
  </si>
  <si>
    <t>Vehicle-16</t>
  </si>
  <si>
    <t>Vehicle Description-16</t>
  </si>
  <si>
    <t>(0,0) (18,0) (25,25) (30,15) (32,15) (42,33) (52,20) (90,42) (108,0)</t>
  </si>
  <si>
    <t>Vehicle-17</t>
  </si>
  <si>
    <t>Vehicle Description-17</t>
  </si>
  <si>
    <t>(0,0) (18,0) (25,25) (30,15) (32,15) (42,33) (52,20) (90,42) (108,0)</t>
  </si>
  <si>
    <t>Vehicle-18</t>
  </si>
  <si>
    <t>Vehicle Description-18</t>
  </si>
  <si>
    <t>(0,0) (18,0) (25,25) (30,15) (32,15) (42,33) (52,20) (90,42) (108,0)</t>
  </si>
  <si>
    <t>Vehicle-19</t>
  </si>
  <si>
    <t>Vehicle Description-19</t>
  </si>
  <si>
    <t>(0,0) (18,0) (25,25) (30,15) (32,15) (42,33) (52,20) (90,42) (108,0)</t>
  </si>
  <si>
    <t>Vehicle-20</t>
  </si>
  <si>
    <t>Vehicle Description-20</t>
  </si>
  <si>
    <t>(0,0) (18,0) (25,25) (30,15) (32,15) (42,33) (52,20) (90,42) (108,0)</t>
  </si>
  <si>
    <t>Vehicle-21</t>
  </si>
  <si>
    <t>Vehicle Description-21</t>
  </si>
  <si>
    <t>(0,0) (18,0) (25,25) (30,15) (32,15) (42,33) (52,20) (90,42) (108,0)</t>
  </si>
  <si>
    <t>Vehicle-22</t>
  </si>
  <si>
    <t>Vehicle Description-22</t>
  </si>
  <si>
    <t>(0,0) (18,0) (25,25) (30,15) (32,15) (42,33) (52,20) (90,42) (108,0)</t>
  </si>
  <si>
    <t>Vehicle-23</t>
  </si>
  <si>
    <t>Vehicle Description-23</t>
  </si>
  <si>
    <t>(0,0) (18,0) (25,25) (30,15) (32,15) (42,33) (52,20) (90,42) (108,0)</t>
  </si>
  <si>
    <t>Vehicle-24</t>
  </si>
  <si>
    <t>Vehicle Description-24</t>
  </si>
  <si>
    <t>(0,0) (18,0) (25,25) (30,15) (32,15) (42,33) (52,20) (90,42) (108,0)</t>
  </si>
  <si>
    <t>Vehicle-25</t>
  </si>
  <si>
    <t>Vehicle Description-25</t>
  </si>
  <si>
    <t>(0,0) (18,0) (25,25) (30,15) (32,15) (42,33) (52,20) (90,42) (108,0)</t>
  </si>
  <si>
    <t>Vehicle-26</t>
  </si>
  <si>
    <t>Vehicle Description-26</t>
  </si>
  <si>
    <t>(0,0) (18,0) (25,25) (30,15) (32,15) (42,33) (52,20) (90,42) (108,0)</t>
  </si>
  <si>
    <t>Vehicle-27</t>
  </si>
  <si>
    <t>Vehicle Description-27</t>
  </si>
  <si>
    <t>(0,0) (18,0) (25,25) (30,15) (32,15) (42,33) (52,20) (90,42) (108,0)</t>
  </si>
  <si>
    <t>Vehicle-28</t>
  </si>
  <si>
    <t>Vehicle Description-28</t>
  </si>
  <si>
    <t>(0,0) (18,0) (25,25) (30,15) (32,15) (42,33) (52,20) (90,42) (108,0)</t>
  </si>
  <si>
    <t>Vehicle-29</t>
  </si>
  <si>
    <t>Vehicle Description-29</t>
  </si>
  <si>
    <t>(0,0) (18,0) (25,25) (30,15) (32,15) (42,33) (52,20) (90,42) (108,0)</t>
  </si>
  <si>
    <t>Vehicle-30</t>
  </si>
  <si>
    <t>Vehicle Description-30</t>
  </si>
  <si>
    <t>(0,0) (18,0) (25,25) (30,15) (32,15) (42,33) (52,20) (90,42) (108,0)</t>
  </si>
  <si>
    <t>Vehicle-31</t>
  </si>
  <si>
    <t>Vehicle Description-31</t>
  </si>
  <si>
    <t>(0,0) (18,0) (25,25) (30,15) (32,15) (42,33) (52,20) (90,42) (108,0)</t>
  </si>
  <si>
    <t>Vehicle-32</t>
  </si>
  <si>
    <t>Vehicle Description-32</t>
  </si>
  <si>
    <t>(0,0) (18,0) (25,25) (30,15) (32,15) (42,33) (52,20) (90,42) (108,0)</t>
  </si>
  <si>
    <t>Vehicle-33</t>
  </si>
  <si>
    <t>Vehicle Description-33</t>
  </si>
  <si>
    <t>(0,0) (18,0) (25,25) (30,15) (32,15) (42,33) (52,20) (90,42) (108,0)</t>
  </si>
  <si>
    <t>Vehicle-34</t>
  </si>
  <si>
    <t>Vehicle Description-34</t>
  </si>
  <si>
    <t>(0,0) (18,0) (25,25) (30,15) (32,15) (42,33) (52,20) (90,42) (108,0)</t>
  </si>
  <si>
    <t>Vehicle-35</t>
  </si>
  <si>
    <t>Vehicle Description-35</t>
  </si>
  <si>
    <t>(0,0) (18,0) (25,25) (30,15) (32,15) (42,33) (52,20) (90,42) (108,0)</t>
  </si>
  <si>
    <t>Vehicle-36</t>
  </si>
  <si>
    <t>Vehicle Description-36</t>
  </si>
  <si>
    <t>(0,0) (18,0) (25,25) (30,15) (32,15) (42,33) (52,20) (90,42) (108,0)</t>
  </si>
  <si>
    <t>Vehicle-37</t>
  </si>
  <si>
    <t>Vehicle Description-37</t>
  </si>
  <si>
    <t>(0,0) (18,0) (25,25) (30,15) (32,15) (42,33) (52,20) (90,42) (108,0)</t>
  </si>
  <si>
    <t>Vehicle-38</t>
  </si>
  <si>
    <t>Vehicle Description-38</t>
  </si>
  <si>
    <t>(0,0) (18,0) (25,25) (30,15) (32,15) (42,33) (52,20) (90,42) (108,0)</t>
  </si>
  <si>
    <t>Vehicle-39</t>
  </si>
  <si>
    <t>Vehicle Description-39</t>
  </si>
  <si>
    <t>(0,0) (18,0) (25,25) (30,15) (32,15) (42,33) (52,20) (90,42) (108,0)</t>
  </si>
  <si>
    <t>Vehicle-40</t>
  </si>
  <si>
    <t>Vehicle Description-40</t>
  </si>
  <si>
    <t>(0,0) (18,0) (25,25) (30,15) (32,15) (42,33) (52,20) (90,42) (108,0)</t>
  </si>
  <si>
    <t>Vehicle-41</t>
  </si>
  <si>
    <t>Vehicle Description-41</t>
  </si>
  <si>
    <t>(0,0) (18,0) (25,25) (30,15) (32,15) (42,33) (52,20) (90,42) (108,0)</t>
  </si>
  <si>
    <t>Vehicle-42</t>
  </si>
  <si>
    <t>Vehicle Description-42</t>
  </si>
  <si>
    <t>(0,0) (18,0) (25,25) (30,15) (32,15) (42,33) (52,20) (90,42) (108,0)</t>
  </si>
  <si>
    <t>Vehicle-43</t>
  </si>
  <si>
    <t>Vehicle Description-43</t>
  </si>
  <si>
    <t>(0,0) (18,0) (25,25) (30,15) (32,15) (42,33) (52,20) (90,42) (108,0)</t>
  </si>
  <si>
    <t>Vehicle-44</t>
  </si>
  <si>
    <t>Vehicle Description-44</t>
  </si>
  <si>
    <t>(0,0) (18,0) (25,25) (30,15) (32,15) (42,33) (52,20) (90,42) (108,0)</t>
  </si>
  <si>
    <t>Vehicle-45</t>
  </si>
  <si>
    <t>Vehicle Description-45</t>
  </si>
  <si>
    <t>(0,0) (18,0) (25,25) (30,15) (32,15) (42,33) (52,20) (90,42) (108,0)</t>
  </si>
  <si>
    <t>Vehicle-46</t>
  </si>
  <si>
    <t>Vehicle Description-46</t>
  </si>
  <si>
    <t>(0,0) (18,0) (25,25) (30,15) (32,15) (42,33) (52,20) (90,42) (108,0)</t>
  </si>
  <si>
    <t>Vehicle-47</t>
  </si>
  <si>
    <t>Vehicle Description-47</t>
  </si>
  <si>
    <t>(0,0) (18,0) (25,25) (30,15) (32,15) (42,33) (52,20) (90,42) (108,0)</t>
  </si>
  <si>
    <t>Vehicle-48</t>
  </si>
  <si>
    <t>Vehicle Description-48</t>
  </si>
  <si>
    <t>(0,0) (18,0) (25,25) (30,15) (32,15) (42,33) (52,20) (90,42) (108,0)</t>
  </si>
  <si>
    <t>Vehicle-49</t>
  </si>
  <si>
    <t>Vehicle Description-49</t>
  </si>
  <si>
    <t>(0,0) (18,0) (25,25) (30,15) (32,15) (42,33) (52,20) (90,42) (108,0)</t>
  </si>
  <si>
    <t>Vehicle-50</t>
  </si>
  <si>
    <t>Vehicle Description-50</t>
  </si>
  <si>
    <t>(0,0) (18,0) (25,25) (30,15) (32,15) (42,33) (52,20) (90,42) (108,0)</t>
  </si>
  <si>
    <t>Vehicle-51</t>
  </si>
  <si>
    <t>Vehicle Description-51</t>
  </si>
  <si>
    <t>(0,0) (18,0) (25,25) (30,15) (32,15) (42,33) (52,20) (90,42) (108,0)</t>
  </si>
  <si>
    <t>Vehicle-52</t>
  </si>
  <si>
    <t>Vehicle Description-52</t>
  </si>
  <si>
    <t>(0,0) (18,0) (25,25) (30,15) (32,15) (42,33) (52,20) (90,42) (108,0)</t>
  </si>
  <si>
    <t>Vehicle-53</t>
  </si>
  <si>
    <t>Vehicle Description-53</t>
  </si>
  <si>
    <t>(0,0) (18,0) (25,25) (30,15) (32,15) (42,33) (52,20) (90,42) (108,0)</t>
  </si>
  <si>
    <t>Vehicle-54</t>
  </si>
  <si>
    <t>Vehicle Description-54</t>
  </si>
  <si>
    <t>(0,0) (18,0) (25,25) (30,15) (32,15) (42,33) (52,20) (90,42) (108,0)</t>
  </si>
  <si>
    <t>Vehicle-55</t>
  </si>
  <si>
    <t>Vehicle Description-55</t>
  </si>
  <si>
    <t>(0,0) (18,0) (25,25) (30,15) (32,15) (42,33) (52,20) (90,42) (108,0)</t>
  </si>
  <si>
    <t>Vehicle-56</t>
  </si>
  <si>
    <t>Vehicle Description-56</t>
  </si>
  <si>
    <t>(0,0) (18,0) (25,25) (30,15) (32,15) (42,33) (52,20) (90,42) (108,0)</t>
  </si>
  <si>
    <t>Vehicle-57</t>
  </si>
  <si>
    <t>Vehicle Description-57</t>
  </si>
  <si>
    <t>(0,0) (18,0) (25,25) (30,15) (32,15) (42,33) (52,20) (90,42) (108,0)</t>
  </si>
  <si>
    <t>Vehicle-58</t>
  </si>
  <si>
    <t>Vehicle Description-58</t>
  </si>
  <si>
    <t>(0,0) (18,0) (25,25) (30,15) (32,15) (42,33) (52,20) (90,42) (108,0)</t>
  </si>
  <si>
    <t>Vehicle-59</t>
  </si>
  <si>
    <t>Vehicle Description-59</t>
  </si>
  <si>
    <t>(0,0) (18,0) (25,25) (30,15) (32,15) (42,33) (52,20) (90,42) (108,0)</t>
  </si>
  <si>
    <t>Vehicle-60</t>
  </si>
  <si>
    <t>Vehicle Description-60</t>
  </si>
  <si>
    <t>(0,0) (18,0) (25,25) (30,15) (32,15) (42,33) (52,20) (90,42) (108,0)</t>
  </si>
  <si>
    <t>Vehicle-61</t>
  </si>
  <si>
    <t>Vehicle Description-61</t>
  </si>
  <si>
    <t>(0,0) (18,0) (25,25) (30,15) (32,15) (42,33) (52,20) (90,42) (108,0)</t>
  </si>
  <si>
    <t>Vehicle-62</t>
  </si>
  <si>
    <t>Vehicle Description-62</t>
  </si>
  <si>
    <t>(0,0) (18,0) (25,25) (30,15) (32,15) (42,33) (52,20) (90,42) (108,0)</t>
  </si>
  <si>
    <t>Vehicle-63</t>
  </si>
  <si>
    <t>Vehicle Description-63</t>
  </si>
  <si>
    <t>(0,0) (18,0) (25,25) (30,15) (32,15) (42,33) (52,20) (90,42) (108,0)</t>
  </si>
  <si>
    <t>Vehicle-64</t>
  </si>
  <si>
    <t>Vehicle Description-64</t>
  </si>
  <si>
    <t>(0,0) (18,0) (25,25) (30,15) (32,15) (42,33) (52,20) (90,42) (108,0)</t>
  </si>
  <si>
    <t>Vehicle-65</t>
  </si>
  <si>
    <t>Vehicle Description-65</t>
  </si>
  <si>
    <t>(0,0) (18,0) (25,25) (30,15) (32,15) (42,33) (52,20) (90,42) (108,0)</t>
  </si>
  <si>
    <t>Vehicle-66</t>
  </si>
  <si>
    <t>Vehicle Description-66</t>
  </si>
  <si>
    <t>(0,0) (18,0) (25,25) (30,15) (32,15) (42,33) (52,20) (90,42) (108,0)</t>
  </si>
  <si>
    <t>Vehicle-67</t>
  </si>
  <si>
    <t>Vehicle Description-67</t>
  </si>
  <si>
    <t>(0,0) (18,0) (25,25) (30,15) (32,15) (42,33) (52,20) (90,42) (108,0)</t>
  </si>
  <si>
    <t>Vehicle-68</t>
  </si>
  <si>
    <t>Vehicle Description-68</t>
  </si>
  <si>
    <t>(0,0) (18,0) (25,25) (30,15) (32,15) (42,33) (52,20) (90,42) (108,0)</t>
  </si>
  <si>
    <t>Vehicle-69</t>
  </si>
  <si>
    <t>Vehicle Description-69</t>
  </si>
  <si>
    <t>(0,0) (18,0) (25,25) (30,15) (32,15) (42,33) (52,20) (90,42) (108,0)</t>
  </si>
  <si>
    <t>Vehicle-70</t>
  </si>
  <si>
    <t>Vehicle Description-70</t>
  </si>
  <si>
    <t>(0,0) (18,0) (25,25) (30,15) (32,15) (42,33) (52,20) (90,42) (108,0)</t>
  </si>
  <si>
    <t>Vehicle-71</t>
  </si>
  <si>
    <t>Vehicle Description-71</t>
  </si>
  <si>
    <t>(0,0) (18,0) (25,25) (30,15) (32,15) (42,33) (52,20) (90,42) (108,0)</t>
  </si>
  <si>
    <t>Vehicle-72</t>
  </si>
  <si>
    <t>Vehicle Description-72</t>
  </si>
  <si>
    <t>(0,0) (18,0) (25,25) (30,15) (32,15) (42,33) (52,20) (90,42) (108,0)</t>
  </si>
  <si>
    <t>Vehicle-73</t>
  </si>
  <si>
    <t>Vehicle Description-73</t>
  </si>
  <si>
    <t>(0,0) (18,0) (25,25) (30,15) (32,15) (42,33) (52,20) (90,42) (108,0)</t>
  </si>
  <si>
    <t>Vehicle-74</t>
  </si>
  <si>
    <t>Vehicle Description-74</t>
  </si>
  <si>
    <t>(0,0) (18,0) (25,25) (30,15) (32,15) (42,33) (52,20) (90,42) (108,0)</t>
  </si>
  <si>
    <t>Vehicle-75</t>
  </si>
  <si>
    <t>Vehicle Description-75</t>
  </si>
  <si>
    <t>(0,0) (18,0) (25,25) (30,15) (32,15) (42,33) (52,20) (90,42) (108,0)</t>
  </si>
  <si>
    <t>Vehicle-76</t>
  </si>
  <si>
    <t>Vehicle Description-76</t>
  </si>
  <si>
    <t>(0,0) (18,0) (25,25) (30,15) (32,15) (42,33) (52,20) (90,42) (108,0)</t>
  </si>
  <si>
    <t>Vehicle-77</t>
  </si>
  <si>
    <t>Vehicle Description-77</t>
  </si>
  <si>
    <t>(0,0) (18,0) (25,25) (30,15) (32,15) (42,33) (52,20) (90,42) (108,0)</t>
  </si>
  <si>
    <t>Vehicle-78</t>
  </si>
  <si>
    <t>Vehicle Description-78</t>
  </si>
  <si>
    <t>(0,0) (18,0) (25,25) (30,15) (32,15) (42,33) (52,20) (90,42) (108,0)</t>
  </si>
  <si>
    <t>Vehicle-79</t>
  </si>
  <si>
    <t>Vehicle Description-79</t>
  </si>
  <si>
    <t>(0,0) (18,0) (25,25) (30,15) (32,15) (42,33) (52,20) (90,42) (108,0)</t>
  </si>
  <si>
    <t>Vehicle-80</t>
  </si>
  <si>
    <t>Vehicle Description-80</t>
  </si>
  <si>
    <t>(0,0) (18,0) (25,25) (30,15) (32,15) (42,33) (52,20) (90,42) (108,0)</t>
  </si>
  <si>
    <t>Vehicle-81</t>
  </si>
  <si>
    <t>Vehicle Description-81</t>
  </si>
  <si>
    <t>(0,0) (18,0) (25,25) (30,15) (32,15) (42,33) (52,20) (90,42) (108,0)</t>
  </si>
  <si>
    <t>Vehicle-82</t>
  </si>
  <si>
    <t>Vehicle Description-82</t>
  </si>
  <si>
    <t>(0,0) (18,0) (25,25) (30,15) (32,15) (42,33) (52,20) (90,42) (108,0)</t>
  </si>
  <si>
    <t>Vehicle-83</t>
  </si>
  <si>
    <t>Vehicle Description-83</t>
  </si>
  <si>
    <t>(0,0) (18,0) (25,25) (30,15) (32,15) (42,33) (52,20) (90,42) (108,0)</t>
  </si>
  <si>
    <t>Vehicle-84</t>
  </si>
  <si>
    <t>Vehicle Description-84</t>
  </si>
  <si>
    <t>(0,0) (18,0) (25,25) (30,15) (32,15) (42,33) (52,20) (90,42) (108,0)</t>
  </si>
  <si>
    <t>Vehicle-85</t>
  </si>
  <si>
    <t>Vehicle Description-85</t>
  </si>
  <si>
    <t>(0,0) (18,0) (25,25) (30,15) (32,15) (42,33) (52,20) (90,42) (108,0)</t>
  </si>
  <si>
    <t>Vehicle-86</t>
  </si>
  <si>
    <t>Vehicle Description-86</t>
  </si>
  <si>
    <t>(0,0) (18,0) (25,25) (30,15) (32,15) (42,33) (52,20) (90,42) (108,0)</t>
  </si>
  <si>
    <t>Vehicle-87</t>
  </si>
  <si>
    <t>Vehicle Description-87</t>
  </si>
  <si>
    <t>(0,0) (18,0) (25,25) (30,15) (32,15) (42,33) (52,20) (90,42) (108,0)</t>
  </si>
  <si>
    <t>Vehicle-88</t>
  </si>
  <si>
    <t>Vehicle Description-88</t>
  </si>
  <si>
    <t>(0,0) (18,0) (25,25) (30,15) (32,15) (42,33) (52,20) (90,42) (108,0)</t>
  </si>
  <si>
    <t>Vehicle-89</t>
  </si>
  <si>
    <t>Vehicle Description-89</t>
  </si>
  <si>
    <t>(0,0) (18,0) (25,25) (30,15) (32,15) (42,33) (52,20) (90,42) (108,0)</t>
  </si>
  <si>
    <t>Vehicle-90</t>
  </si>
  <si>
    <t>Vehicle Description-90</t>
  </si>
  <si>
    <t>(0,0) (18,0) (25,25) (30,15) (32,15) (42,33) (52,20) (90,42) (108,0)</t>
  </si>
  <si>
    <t>Vehicle-91</t>
  </si>
  <si>
    <t>Vehicle Description-91</t>
  </si>
  <si>
    <t>(0,0) (18,0) (25,25) (30,15) (32,15) (42,33) (52,20) (90,42) (108,0)</t>
  </si>
  <si>
    <t>Vehicle-92</t>
  </si>
  <si>
    <t>Vehicle Description-92</t>
  </si>
  <si>
    <t>(0,0) (18,0) (25,25) (30,15) (32,15) (42,33) (52,20) (90,42) (108,0)</t>
  </si>
  <si>
    <t>Vehicle-93</t>
  </si>
  <si>
    <t>Vehicle Description-93</t>
  </si>
  <si>
    <t>(0,0) (18,0) (25,25) (30,15) (32,15) (42,33) (52,20) (90,42) (108,0)</t>
  </si>
  <si>
    <t>Vehicle-94</t>
  </si>
  <si>
    <t>Vehicle Description-94</t>
  </si>
  <si>
    <t>(0,0) (18,0) (25,25) (30,15) (32,15) (42,33) (52,20) (90,42) (108,0)</t>
  </si>
  <si>
    <t>Vehicle-95</t>
  </si>
  <si>
    <t>Vehicle Description-95</t>
  </si>
  <si>
    <t>(0,0) (18,0) (25,25) (30,15) (32,15) (42,33) (52,20) (90,42) (108,0)</t>
  </si>
  <si>
    <t>Vehicle-96</t>
  </si>
  <si>
    <t>Vehicle Description-96</t>
  </si>
  <si>
    <t>(0,0) (18,0) (25,25) (30,15) (32,15) (42,33) (52,20) (90,42) (108,0)</t>
  </si>
  <si>
    <t>Vehicle-97</t>
  </si>
  <si>
    <t>Vehicle Description-97</t>
  </si>
  <si>
    <t>(0,0) (18,0) (25,25) (30,15) (32,15) (42,33) (52,20) (90,42) (108,0)</t>
  </si>
  <si>
    <t>Vehicle-98</t>
  </si>
  <si>
    <t>Vehicle Description-98</t>
  </si>
  <si>
    <t>(0,0) (18,0) (25,25) (30,15) (32,15) (42,33) (52,20) (90,42) (108,0)</t>
  </si>
  <si>
    <t>Vehicle-99</t>
  </si>
  <si>
    <t>Vehicle Description-99</t>
  </si>
  <si>
    <t>(0,0) (18,0) (25,25) (30,15) (32,15) (42,33) (52,20) (90,42) (108,0)</t>
  </si>
  <si>
    <t>Vehicle-100</t>
  </si>
  <si>
    <t>Vehicle Description-100</t>
  </si>
  <si>
    <t>(0,0) (18,0) (25,25) (30,15) (32,15) (42,33) (52,20) (90,42) (108,0)</t>
  </si>
  <si>
    <t>SI No</t>
  </si>
  <si>
    <t>Motor Name</t>
  </si>
  <si>
    <t>Motor Description</t>
  </si>
  <si>
    <r>
      <rPr>
        <b/>
        <sz val="10"/>
        <rFont val="Roboto"/>
      </rPr>
      <t>Topology</t>
    </r>
  </si>
  <si>
    <r>
      <rPr>
        <b/>
        <sz val="10"/>
        <rFont val="Roboto"/>
      </rPr>
      <t>Material</t>
    </r>
  </si>
  <si>
    <r>
      <rPr>
        <b/>
        <sz val="10"/>
        <rFont val="Roboto"/>
      </rPr>
      <t>Geometry</t>
    </r>
  </si>
  <si>
    <r>
      <rPr>
        <b/>
        <sz val="10"/>
        <rFont val="Roboto"/>
      </rPr>
      <t>Thermal</t>
    </r>
  </si>
  <si>
    <t>Topology</t>
  </si>
  <si>
    <t>Wire Material</t>
  </si>
  <si>
    <t>Wire Gauge</t>
  </si>
  <si>
    <t>Fill Factor</t>
  </si>
  <si>
    <t>Magnet</t>
  </si>
  <si>
    <t>Steel</t>
  </si>
  <si>
    <t>Aspect Ratio</t>
  </si>
  <si>
    <t>Air Gap</t>
  </si>
  <si>
    <t>TRV</t>
  </si>
  <si>
    <t>Magnet Length</t>
  </si>
  <si>
    <t>Tooth Depth Factor</t>
  </si>
  <si>
    <t>Fin Area Factor</t>
  </si>
  <si>
    <t>Convective HTC</t>
  </si>
  <si>
    <t>Yoke-Housing HTC</t>
  </si>
  <si>
    <t>Ambient Temperature</t>
  </si>
  <si>
    <t>Min - Max Values &amp; Options</t>
  </si>
  <si>
    <t>8, 10 &amp; 12</t>
  </si>
  <si>
    <t>9, 12 &amp; 15</t>
  </si>
  <si>
    <t>Copper &amp; 
Aluminium</t>
  </si>
  <si>
    <t>15 - 30SWG</t>
  </si>
  <si>
    <t>0 - 100</t>
  </si>
  <si>
    <t>N42</t>
  </si>
  <si>
    <t>M250-35A</t>
  </si>
  <si>
    <t>0.25 - 1</t>
  </si>
  <si>
    <t>0.3 - 1.5</t>
  </si>
  <si>
    <t>0.1 - 0.11</t>
  </si>
  <si>
    <t>0.3 - 0.8</t>
  </si>
  <si>
    <t>10 - 10000</t>
  </si>
  <si>
    <t>40 - 150</t>
  </si>
  <si>
    <t>400 - 25000</t>
  </si>
  <si>
    <t>-5 to 80</t>
  </si>
  <si>
    <t>Motor-1</t>
  </si>
  <si>
    <t>Motor Description-1</t>
  </si>
  <si>
    <t>Copper</t>
  </si>
  <si>
    <t>19SWG</t>
  </si>
  <si>
    <t>N42</t>
  </si>
  <si>
    <t>M250-35A</t>
  </si>
  <si>
    <t>Motor-2</t>
  </si>
  <si>
    <t>Motor Description-2</t>
  </si>
  <si>
    <t>SPMSM Radial</t>
  </si>
  <si>
    <t>Aluminium</t>
  </si>
  <si>
    <t>16SWG</t>
  </si>
  <si>
    <t>N42</t>
  </si>
  <si>
    <t>M250-35A</t>
  </si>
  <si>
    <t>Motor-3</t>
  </si>
  <si>
    <t>Motor Description-3</t>
  </si>
  <si>
    <t>SPMSM Radial</t>
  </si>
  <si>
    <t>Copper</t>
  </si>
  <si>
    <t>22SWG</t>
  </si>
  <si>
    <t>N42</t>
  </si>
  <si>
    <t>M250-35A</t>
  </si>
  <si>
    <t>Motor-4</t>
  </si>
  <si>
    <t>Motor Description-4</t>
  </si>
  <si>
    <t>Aluminium</t>
  </si>
  <si>
    <t>29SWG</t>
  </si>
  <si>
    <t>N42</t>
  </si>
  <si>
    <t>M250-35A</t>
  </si>
  <si>
    <t>Motor-5</t>
  </si>
  <si>
    <t>Motor Description-5</t>
  </si>
  <si>
    <t>SPMSM Radial</t>
  </si>
  <si>
    <t>Copper</t>
  </si>
  <si>
    <t>21SWG</t>
  </si>
  <si>
    <t>N42</t>
  </si>
  <si>
    <t>M250-35A</t>
  </si>
  <si>
    <t>Motor-6</t>
  </si>
  <si>
    <t>Motor Description-6</t>
  </si>
  <si>
    <t>SPMSM Radial</t>
  </si>
  <si>
    <t>Aluminium</t>
  </si>
  <si>
    <t>22SWG</t>
  </si>
  <si>
    <t>N42</t>
  </si>
  <si>
    <t>M250-35A</t>
  </si>
  <si>
    <t>Motor-7</t>
  </si>
  <si>
    <t>Motor Description-7</t>
  </si>
  <si>
    <t>SPMSM Radial</t>
  </si>
  <si>
    <t>Aluminium</t>
  </si>
  <si>
    <t>24SWG</t>
  </si>
  <si>
    <t>N42</t>
  </si>
  <si>
    <t>M250-35A</t>
  </si>
  <si>
    <t>Motor-8</t>
  </si>
  <si>
    <t>Motor Description-8</t>
  </si>
  <si>
    <t>SPMSM Radial</t>
  </si>
  <si>
    <t>Copper</t>
  </si>
  <si>
    <t>20SWG</t>
  </si>
  <si>
    <t>N42</t>
  </si>
  <si>
    <t>M250-35A</t>
  </si>
  <si>
    <t>Motor-9</t>
  </si>
  <si>
    <t>Motor Description-9</t>
  </si>
  <si>
    <t>Copper</t>
  </si>
  <si>
    <t>25SWG</t>
  </si>
  <si>
    <t>N42</t>
  </si>
  <si>
    <t>M250-35A</t>
  </si>
  <si>
    <t>Motor-10</t>
  </si>
  <si>
    <t>Motor Description-10</t>
  </si>
  <si>
    <t>Copper</t>
  </si>
  <si>
    <t>27SWG</t>
  </si>
  <si>
    <t>N42</t>
  </si>
  <si>
    <t>M250-35A</t>
  </si>
  <si>
    <t>Motor-11</t>
  </si>
  <si>
    <t>Motor Description-11</t>
  </si>
  <si>
    <t>Copper</t>
  </si>
  <si>
    <t>17SWG</t>
  </si>
  <si>
    <t>N42</t>
  </si>
  <si>
    <t>M250-35A</t>
  </si>
  <si>
    <t>Motor-12</t>
  </si>
  <si>
    <t>Motor Description-12</t>
  </si>
  <si>
    <t>SPMSM Radial</t>
  </si>
  <si>
    <t>Aluminium</t>
  </si>
  <si>
    <t>29SWG</t>
  </si>
  <si>
    <t>N42</t>
  </si>
  <si>
    <t>M250-35A</t>
  </si>
  <si>
    <t>Motor-13</t>
  </si>
  <si>
    <t>Motor Description-13</t>
  </si>
  <si>
    <t>SPMSM Radial</t>
  </si>
  <si>
    <t>Copper</t>
  </si>
  <si>
    <t>23SWG</t>
  </si>
  <si>
    <t>N42</t>
  </si>
  <si>
    <t>M250-35A</t>
  </si>
  <si>
    <t>Motor-14</t>
  </si>
  <si>
    <t>Motor Description-14</t>
  </si>
  <si>
    <t>SPMSM Radial</t>
  </si>
  <si>
    <t>Copper</t>
  </si>
  <si>
    <t>28SWG</t>
  </si>
  <si>
    <t>N42</t>
  </si>
  <si>
    <t>M250-35A</t>
  </si>
  <si>
    <t>Motor-15</t>
  </si>
  <si>
    <t>Motor Description-15</t>
  </si>
  <si>
    <t>SPMSM Radial</t>
  </si>
  <si>
    <t>Copper</t>
  </si>
  <si>
    <t>20SWG</t>
  </si>
  <si>
    <t>N42</t>
  </si>
  <si>
    <t>M250-35A</t>
  </si>
  <si>
    <t>Motor-16</t>
  </si>
  <si>
    <t>Motor Description-16</t>
  </si>
  <si>
    <t>SPMSM Radial</t>
  </si>
  <si>
    <t>Copper</t>
  </si>
  <si>
    <t>16SWG</t>
  </si>
  <si>
    <t>N42</t>
  </si>
  <si>
    <t>M250-35A</t>
  </si>
  <si>
    <t>Motor-17</t>
  </si>
  <si>
    <t>Motor Description-17</t>
  </si>
  <si>
    <t>SPMSM Radial</t>
  </si>
  <si>
    <t>Copper</t>
  </si>
  <si>
    <t>27SWG</t>
  </si>
  <si>
    <t>N42</t>
  </si>
  <si>
    <t>M250-35A</t>
  </si>
  <si>
    <t>Motor-18</t>
  </si>
  <si>
    <t>Motor Description-18</t>
  </si>
  <si>
    <t>SPMSM Radial</t>
  </si>
  <si>
    <t>Aluminium</t>
  </si>
  <si>
    <t>22SWG</t>
  </si>
  <si>
    <t>N42</t>
  </si>
  <si>
    <t>M250-35A</t>
  </si>
  <si>
    <t>Motor-19</t>
  </si>
  <si>
    <t>Motor Description-19</t>
  </si>
  <si>
    <t>SPMSM Radial</t>
  </si>
  <si>
    <t>Copper</t>
  </si>
  <si>
    <t>17SWG</t>
  </si>
  <si>
    <t>N42</t>
  </si>
  <si>
    <t>M250-35A</t>
  </si>
  <si>
    <t>Motor-20</t>
  </si>
  <si>
    <t>Motor Description-20</t>
  </si>
  <si>
    <t>Copper</t>
  </si>
  <si>
    <t>16SWG</t>
  </si>
  <si>
    <t>N42</t>
  </si>
  <si>
    <t>M250-35A</t>
  </si>
  <si>
    <t>Motor-21</t>
  </si>
  <si>
    <t>Motor Description-21</t>
  </si>
  <si>
    <t>SPMSM Radial</t>
  </si>
  <si>
    <t>Copper</t>
  </si>
  <si>
    <t>18SWG</t>
  </si>
  <si>
    <t>N42</t>
  </si>
  <si>
    <t>M250-35A</t>
  </si>
  <si>
    <t>Motor-22</t>
  </si>
  <si>
    <t>Motor Description-22</t>
  </si>
  <si>
    <t>SPMSM Radial</t>
  </si>
  <si>
    <t>Copper</t>
  </si>
  <si>
    <t>20SWG</t>
  </si>
  <si>
    <t>N42</t>
  </si>
  <si>
    <t>M250-35A</t>
  </si>
  <si>
    <t>Motor-23</t>
  </si>
  <si>
    <t>Motor Description-23</t>
  </si>
  <si>
    <t>SPMSM Radial</t>
  </si>
  <si>
    <t>Aluminium</t>
  </si>
  <si>
    <t>15SWG</t>
  </si>
  <si>
    <t>N42</t>
  </si>
  <si>
    <t>M250-35A</t>
  </si>
  <si>
    <t>Motor-24</t>
  </si>
  <si>
    <t>Motor Description-24</t>
  </si>
  <si>
    <t>Copper</t>
  </si>
  <si>
    <t>19SWG</t>
  </si>
  <si>
    <t>N42</t>
  </si>
  <si>
    <t>M250-35A</t>
  </si>
  <si>
    <t>Motor-25</t>
  </si>
  <si>
    <t>Motor Description-25</t>
  </si>
  <si>
    <t>SPMSM Radial</t>
  </si>
  <si>
    <t>Copper</t>
  </si>
  <si>
    <t>22SWG</t>
  </si>
  <si>
    <t>N42</t>
  </si>
  <si>
    <t>M250-35A</t>
  </si>
  <si>
    <t>Motor-26</t>
  </si>
  <si>
    <t>Motor Description-26</t>
  </si>
  <si>
    <t>Copper</t>
  </si>
  <si>
    <t>25SWG</t>
  </si>
  <si>
    <t>N42</t>
  </si>
  <si>
    <t>M250-35A</t>
  </si>
  <si>
    <t>Motor-27</t>
  </si>
  <si>
    <t>Motor Description-27</t>
  </si>
  <si>
    <t>Aluminium</t>
  </si>
  <si>
    <t>24SWG</t>
  </si>
  <si>
    <t>N42</t>
  </si>
  <si>
    <t>M250-35A</t>
  </si>
  <si>
    <t>Motor-28</t>
  </si>
  <si>
    <t>Motor Description-28</t>
  </si>
  <si>
    <t>SPMSM Radial</t>
  </si>
  <si>
    <t>Aluminium</t>
  </si>
  <si>
    <t>18SWG</t>
  </si>
  <si>
    <t>N42</t>
  </si>
  <si>
    <t>M250-35A</t>
  </si>
  <si>
    <t>Motor-29</t>
  </si>
  <si>
    <t>Motor Description-29</t>
  </si>
  <si>
    <t>SPMSM Radial</t>
  </si>
  <si>
    <t>Aluminium</t>
  </si>
  <si>
    <t>29SWG</t>
  </si>
  <si>
    <t>N42</t>
  </si>
  <si>
    <t>M250-35A</t>
  </si>
  <si>
    <t>Motor-30</t>
  </si>
  <si>
    <t>Motor Description-30</t>
  </si>
  <si>
    <t>Aluminium</t>
  </si>
  <si>
    <t>27SWG</t>
  </si>
  <si>
    <t>N42</t>
  </si>
  <si>
    <t>M250-35A</t>
  </si>
  <si>
    <t>Motor-31</t>
  </si>
  <si>
    <t>Motor Description-31</t>
  </si>
  <si>
    <t>SPMSM Radial</t>
  </si>
  <si>
    <t>Copper</t>
  </si>
  <si>
    <t>26SWG</t>
  </si>
  <si>
    <t>N42</t>
  </si>
  <si>
    <t>M250-35A</t>
  </si>
  <si>
    <t>Motor-32</t>
  </si>
  <si>
    <t>Motor Description-32</t>
  </si>
  <si>
    <t>SPMSM Radial</t>
  </si>
  <si>
    <t>Aluminium</t>
  </si>
  <si>
    <t>17SWG</t>
  </si>
  <si>
    <t>N42</t>
  </si>
  <si>
    <t>M250-35A</t>
  </si>
  <si>
    <t>Motor-33</t>
  </si>
  <si>
    <t>Motor Description-33</t>
  </si>
  <si>
    <t>SPMSM Radial</t>
  </si>
  <si>
    <t>Copper</t>
  </si>
  <si>
    <t>16SWG</t>
  </si>
  <si>
    <t>N42</t>
  </si>
  <si>
    <t>M250-35A</t>
  </si>
  <si>
    <t>Motor-34</t>
  </si>
  <si>
    <t>Motor Description-34</t>
  </si>
  <si>
    <t>Aluminium</t>
  </si>
  <si>
    <t>26SWG</t>
  </si>
  <si>
    <t>N42</t>
  </si>
  <si>
    <t>M250-35A</t>
  </si>
  <si>
    <t>Motor-35</t>
  </si>
  <si>
    <t>Motor Description-35</t>
  </si>
  <si>
    <t>SPMSM Radial</t>
  </si>
  <si>
    <t>Aluminium</t>
  </si>
  <si>
    <t>27SWG</t>
  </si>
  <si>
    <t>N42</t>
  </si>
  <si>
    <t>M250-35A</t>
  </si>
  <si>
    <t>Motor-36</t>
  </si>
  <si>
    <t>Motor Description-36</t>
  </si>
  <si>
    <t>Copper</t>
  </si>
  <si>
    <t>23SWG</t>
  </si>
  <si>
    <t>N42</t>
  </si>
  <si>
    <t>M250-35A</t>
  </si>
  <si>
    <t>Motor-37</t>
  </si>
  <si>
    <t>Motor Description-37</t>
  </si>
  <si>
    <t>SPMSM Radial</t>
  </si>
  <si>
    <t>Copper</t>
  </si>
  <si>
    <t>17SWG</t>
  </si>
  <si>
    <t>N42</t>
  </si>
  <si>
    <t>M250-35A</t>
  </si>
  <si>
    <t>Motor-38</t>
  </si>
  <si>
    <t>Motor Description-38</t>
  </si>
  <si>
    <t>SPMSM Radial</t>
  </si>
  <si>
    <t>Copper</t>
  </si>
  <si>
    <t>15SWG</t>
  </si>
  <si>
    <t>N42</t>
  </si>
  <si>
    <t>M250-35A</t>
  </si>
  <si>
    <t>Motor-39</t>
  </si>
  <si>
    <t>Motor Description-39</t>
  </si>
  <si>
    <t>Copper</t>
  </si>
  <si>
    <t>15SWG</t>
  </si>
  <si>
    <t>N42</t>
  </si>
  <si>
    <t>M250-35A</t>
  </si>
  <si>
    <t>Motor-40</t>
  </si>
  <si>
    <t>Motor Description-40</t>
  </si>
  <si>
    <t>Copper</t>
  </si>
  <si>
    <t>22SWG</t>
  </si>
  <si>
    <t>N42</t>
  </si>
  <si>
    <t>M250-35A</t>
  </si>
  <si>
    <t>Motor-41</t>
  </si>
  <si>
    <t>Motor Description-41</t>
  </si>
  <si>
    <t>Copper</t>
  </si>
  <si>
    <t>16SWG</t>
  </si>
  <si>
    <t>N42</t>
  </si>
  <si>
    <t>M250-35A</t>
  </si>
  <si>
    <t>Motor-42</t>
  </si>
  <si>
    <t>Motor Description-42</t>
  </si>
  <si>
    <t>Copper</t>
  </si>
  <si>
    <t>20SWG</t>
  </si>
  <si>
    <t>N42</t>
  </si>
  <si>
    <t>M250-35A</t>
  </si>
  <si>
    <t>Motor-43</t>
  </si>
  <si>
    <t>Motor Description-43</t>
  </si>
  <si>
    <t>Copper</t>
  </si>
  <si>
    <t>18SWG</t>
  </si>
  <si>
    <t>N42</t>
  </si>
  <si>
    <t>M250-35A</t>
  </si>
  <si>
    <t>Motor-44</t>
  </si>
  <si>
    <t>Motor Description-44</t>
  </si>
  <si>
    <t>Copper</t>
  </si>
  <si>
    <t>21SWG</t>
  </si>
  <si>
    <t>N42</t>
  </si>
  <si>
    <t>M250-35A</t>
  </si>
  <si>
    <t>Motor-45</t>
  </si>
  <si>
    <t>Motor Description-45</t>
  </si>
  <si>
    <t>SPMSM Radial</t>
  </si>
  <si>
    <t>Copper</t>
  </si>
  <si>
    <t>18SWG</t>
  </si>
  <si>
    <t>N42</t>
  </si>
  <si>
    <t>M250-35A</t>
  </si>
  <si>
    <t>Motor-46</t>
  </si>
  <si>
    <t>Motor Description-46</t>
  </si>
  <si>
    <t>Copper</t>
  </si>
  <si>
    <t>26SWG</t>
  </si>
  <si>
    <t>N42</t>
  </si>
  <si>
    <t>M250-35A</t>
  </si>
  <si>
    <t>Motor-47</t>
  </si>
  <si>
    <t>Motor Description-47</t>
  </si>
  <si>
    <t>SPMSM Radial</t>
  </si>
  <si>
    <t>Aluminium</t>
  </si>
  <si>
    <t>20SWG</t>
  </si>
  <si>
    <t>N42</t>
  </si>
  <si>
    <t>M250-35A</t>
  </si>
  <si>
    <t>Motor-48</t>
  </si>
  <si>
    <t>Motor Description-48</t>
  </si>
  <si>
    <t>Copper</t>
  </si>
  <si>
    <t>29SWG</t>
  </si>
  <si>
    <t>N42</t>
  </si>
  <si>
    <t>M250-35A</t>
  </si>
  <si>
    <t>Motor-49</t>
  </si>
  <si>
    <t>Motor Description-49</t>
  </si>
  <si>
    <t>SPMSM Radial</t>
  </si>
  <si>
    <t>Copper</t>
  </si>
  <si>
    <t>15SWG</t>
  </si>
  <si>
    <t>N42</t>
  </si>
  <si>
    <t>M250-35A</t>
  </si>
  <si>
    <t>Motor-50</t>
  </si>
  <si>
    <t>Motor Description-50</t>
  </si>
  <si>
    <t>Copper</t>
  </si>
  <si>
    <t>29SWG</t>
  </si>
  <si>
    <t>N42</t>
  </si>
  <si>
    <t>M250-35A</t>
  </si>
  <si>
    <t>Motor-51</t>
  </si>
  <si>
    <t>Motor Description-51</t>
  </si>
  <si>
    <t>Copper</t>
  </si>
  <si>
    <t>17SWG</t>
  </si>
  <si>
    <t>N42</t>
  </si>
  <si>
    <t>M250-35A</t>
  </si>
  <si>
    <t>Motor-52</t>
  </si>
  <si>
    <t>Motor Description-52</t>
  </si>
  <si>
    <t>Copper</t>
  </si>
  <si>
    <t>16SWG</t>
  </si>
  <si>
    <t>N42</t>
  </si>
  <si>
    <t>M250-35A</t>
  </si>
  <si>
    <t>Motor-53</t>
  </si>
  <si>
    <t>Motor Description-53</t>
  </si>
  <si>
    <t>Copper</t>
  </si>
  <si>
    <t>22SWG</t>
  </si>
  <si>
    <t>N42</t>
  </si>
  <si>
    <t>M250-35A</t>
  </si>
  <si>
    <t>Motor-54</t>
  </si>
  <si>
    <t>Motor Description-54</t>
  </si>
  <si>
    <t>Copper</t>
  </si>
  <si>
    <t>15SWG</t>
  </si>
  <si>
    <t>N42</t>
  </si>
  <si>
    <t>M250-35A</t>
  </si>
  <si>
    <t>Motor-55</t>
  </si>
  <si>
    <t>Motor Description-55</t>
  </si>
  <si>
    <t>SPMSM Radial</t>
  </si>
  <si>
    <t>Aluminium</t>
  </si>
  <si>
    <t>29SWG</t>
  </si>
  <si>
    <t>N42</t>
  </si>
  <si>
    <t>M250-35A</t>
  </si>
  <si>
    <t>Motor-56</t>
  </si>
  <si>
    <t>Motor Description-56</t>
  </si>
  <si>
    <t>SPMSM Radial</t>
  </si>
  <si>
    <t>Copper</t>
  </si>
  <si>
    <t>25SWG</t>
  </si>
  <si>
    <t>N42</t>
  </si>
  <si>
    <t>M250-35A</t>
  </si>
  <si>
    <t>Motor-57</t>
  </si>
  <si>
    <t>Motor Description-57</t>
  </si>
  <si>
    <t>Copper</t>
  </si>
  <si>
    <t>28SWG</t>
  </si>
  <si>
    <t>N42</t>
  </si>
  <si>
    <t>M250-35A</t>
  </si>
  <si>
    <t>Motor-58</t>
  </si>
  <si>
    <t>Motor Description-58</t>
  </si>
  <si>
    <t>Copper</t>
  </si>
  <si>
    <t>26SWG</t>
  </si>
  <si>
    <t>N42</t>
  </si>
  <si>
    <t>M250-35A</t>
  </si>
  <si>
    <t>Motor-59</t>
  </si>
  <si>
    <t>Motor Description-59</t>
  </si>
  <si>
    <t>Aluminium</t>
  </si>
  <si>
    <t>27SWG</t>
  </si>
  <si>
    <t>N42</t>
  </si>
  <si>
    <t>M250-35A</t>
  </si>
  <si>
    <t>Motor-60</t>
  </si>
  <si>
    <t>Motor Description-60</t>
  </si>
  <si>
    <t>Copper</t>
  </si>
  <si>
    <t>26SWG</t>
  </si>
  <si>
    <t>N42</t>
  </si>
  <si>
    <t>M250-35A</t>
  </si>
  <si>
    <t>Motor-61</t>
  </si>
  <si>
    <t>Motor Description-61</t>
  </si>
  <si>
    <t>Aluminium</t>
  </si>
  <si>
    <t>28SWG</t>
  </si>
  <si>
    <t>N42</t>
  </si>
  <si>
    <t>M250-35A</t>
  </si>
  <si>
    <t>Motor-62</t>
  </si>
  <si>
    <t>Motor Description-62</t>
  </si>
  <si>
    <t>Copper</t>
  </si>
  <si>
    <t>23SWG</t>
  </si>
  <si>
    <t>N42</t>
  </si>
  <si>
    <t>M250-35A</t>
  </si>
  <si>
    <t>Motor-63</t>
  </si>
  <si>
    <t>Motor Description-63</t>
  </si>
  <si>
    <t>Aluminium</t>
  </si>
  <si>
    <t>15SWG</t>
  </si>
  <si>
    <t>N42</t>
  </si>
  <si>
    <t>M250-35A</t>
  </si>
  <si>
    <t>Motor-64</t>
  </si>
  <si>
    <t>Motor Description-64</t>
  </si>
  <si>
    <t>Copper</t>
  </si>
  <si>
    <t>15SWG</t>
  </si>
  <si>
    <t>N42</t>
  </si>
  <si>
    <t>M250-35A</t>
  </si>
  <si>
    <t>Motor-65</t>
  </si>
  <si>
    <t>Motor Description-65</t>
  </si>
  <si>
    <t>SPMSM Radial</t>
  </si>
  <si>
    <t>Copper</t>
  </si>
  <si>
    <t>23SWG</t>
  </si>
  <si>
    <t>N42</t>
  </si>
  <si>
    <t>M250-35A</t>
  </si>
  <si>
    <t>Motor-66</t>
  </si>
  <si>
    <t>Motor Description-66</t>
  </si>
  <si>
    <t>Copper</t>
  </si>
  <si>
    <t>27SWG</t>
  </si>
  <si>
    <t>N42</t>
  </si>
  <si>
    <t>M250-35A</t>
  </si>
  <si>
    <t>Motor-67</t>
  </si>
  <si>
    <t>Motor Description-67</t>
  </si>
  <si>
    <t>Aluminium</t>
  </si>
  <si>
    <t>19SWG</t>
  </si>
  <si>
    <t>N42</t>
  </si>
  <si>
    <t>M250-35A</t>
  </si>
  <si>
    <t>Motor-68</t>
  </si>
  <si>
    <t>Motor Description-68</t>
  </si>
  <si>
    <t>Aluminium</t>
  </si>
  <si>
    <t>26SWG</t>
  </si>
  <si>
    <t>N42</t>
  </si>
  <si>
    <t>M250-35A</t>
  </si>
  <si>
    <t>Motor-69</t>
  </si>
  <si>
    <t>Motor Description-69</t>
  </si>
  <si>
    <t>SPMSM Radial</t>
  </si>
  <si>
    <t>Copper</t>
  </si>
  <si>
    <t>22SWG</t>
  </si>
  <si>
    <t>N42</t>
  </si>
  <si>
    <t>M250-35A</t>
  </si>
  <si>
    <t>Motor-70</t>
  </si>
  <si>
    <t>Motor Description-70</t>
  </si>
  <si>
    <t>Copper</t>
  </si>
  <si>
    <t>29SWG</t>
  </si>
  <si>
    <t>N42</t>
  </si>
  <si>
    <t>M250-35A</t>
  </si>
  <si>
    <t>Motor-71</t>
  </si>
  <si>
    <t>Motor Description-71</t>
  </si>
  <si>
    <t>SPMSM Radial</t>
  </si>
  <si>
    <t>Copper</t>
  </si>
  <si>
    <t>21SWG</t>
  </si>
  <si>
    <t>N42</t>
  </si>
  <si>
    <t>M250-35A</t>
  </si>
  <si>
    <t>Motor-72</t>
  </si>
  <si>
    <t>Motor Description-72</t>
  </si>
  <si>
    <t>Copper</t>
  </si>
  <si>
    <t>22SWG</t>
  </si>
  <si>
    <t>N42</t>
  </si>
  <si>
    <t>M250-35A</t>
  </si>
  <si>
    <t>Motor-73</t>
  </si>
  <si>
    <t>Motor Description-73</t>
  </si>
  <si>
    <t>Copper</t>
  </si>
  <si>
    <t>27SWG</t>
  </si>
  <si>
    <t>N42</t>
  </si>
  <si>
    <t>M250-35A</t>
  </si>
  <si>
    <t>Motor-74</t>
  </si>
  <si>
    <t>Motor Description-74</t>
  </si>
  <si>
    <t>SPMSM Radial</t>
  </si>
  <si>
    <t>Copper</t>
  </si>
  <si>
    <t>23SWG</t>
  </si>
  <si>
    <t>N42</t>
  </si>
  <si>
    <t>M250-35A</t>
  </si>
  <si>
    <t>Motor-75</t>
  </si>
  <si>
    <t>Motor Description-75</t>
  </si>
  <si>
    <t>SPMSM Radial</t>
  </si>
  <si>
    <t>Copper</t>
  </si>
  <si>
    <t>29SWG</t>
  </si>
  <si>
    <t>N42</t>
  </si>
  <si>
    <t>M250-35A</t>
  </si>
  <si>
    <t>Motor-76</t>
  </si>
  <si>
    <t>Motor Description-76</t>
  </si>
  <si>
    <t>SPMSM Radial</t>
  </si>
  <si>
    <t>Copper</t>
  </si>
  <si>
    <t>22SWG</t>
  </si>
  <si>
    <t>N42</t>
  </si>
  <si>
    <t>M250-35A</t>
  </si>
  <si>
    <t>Motor-77</t>
  </si>
  <si>
    <t>Motor Description-77</t>
  </si>
  <si>
    <t>SPMSM Radial</t>
  </si>
  <si>
    <t>Aluminium</t>
  </si>
  <si>
    <t>19SWG</t>
  </si>
  <si>
    <t>N42</t>
  </si>
  <si>
    <t>M250-35A</t>
  </si>
  <si>
    <t>Motor-78</t>
  </si>
  <si>
    <t>Motor Description-78</t>
  </si>
  <si>
    <t>Copper</t>
  </si>
  <si>
    <t>25SWG</t>
  </si>
  <si>
    <t>N42</t>
  </si>
  <si>
    <t>M250-35A</t>
  </si>
  <si>
    <t>Motor-79</t>
  </si>
  <si>
    <t>Motor Description-79</t>
  </si>
  <si>
    <t>Aluminium</t>
  </si>
  <si>
    <t>25SWG</t>
  </si>
  <si>
    <t>N42</t>
  </si>
  <si>
    <t>M250-35A</t>
  </si>
  <si>
    <t>Motor-80</t>
  </si>
  <si>
    <t>Motor Description-80</t>
  </si>
  <si>
    <t>Copper</t>
  </si>
  <si>
    <t>29SWG</t>
  </si>
  <si>
    <t>N42</t>
  </si>
  <si>
    <t>M250-35A</t>
  </si>
  <si>
    <t>Motor-81</t>
  </si>
  <si>
    <t>Motor Description-81</t>
  </si>
  <si>
    <t>Aluminium</t>
  </si>
  <si>
    <t>28SWG</t>
  </si>
  <si>
    <t>N42</t>
  </si>
  <si>
    <t>M250-35A</t>
  </si>
  <si>
    <t>Motor-82</t>
  </si>
  <si>
    <t>Motor Description-82</t>
  </si>
  <si>
    <t>Copper</t>
  </si>
  <si>
    <t>27SWG</t>
  </si>
  <si>
    <t>N42</t>
  </si>
  <si>
    <t>M250-35A</t>
  </si>
  <si>
    <t>Motor-83</t>
  </si>
  <si>
    <t>Motor Description-83</t>
  </si>
  <si>
    <t>SPMSM Radial</t>
  </si>
  <si>
    <t>Copper</t>
  </si>
  <si>
    <t>30SWG</t>
  </si>
  <si>
    <t>N42</t>
  </si>
  <si>
    <t>M250-35A</t>
  </si>
  <si>
    <t>Motor-84</t>
  </si>
  <si>
    <t>Motor Description-84</t>
  </si>
  <si>
    <t>SPMSM Radial</t>
  </si>
  <si>
    <t>Copper</t>
  </si>
  <si>
    <t>28SWG</t>
  </si>
  <si>
    <t>N42</t>
  </si>
  <si>
    <t>M250-35A</t>
  </si>
  <si>
    <t>Motor-85</t>
  </si>
  <si>
    <t>Motor Description-85</t>
  </si>
  <si>
    <t>Aluminium</t>
  </si>
  <si>
    <t>30SWG</t>
  </si>
  <si>
    <t>N42</t>
  </si>
  <si>
    <t>M250-35A</t>
  </si>
  <si>
    <t>Motor-86</t>
  </si>
  <si>
    <t>Motor Description-86</t>
  </si>
  <si>
    <t>Aluminium</t>
  </si>
  <si>
    <t>17SWG</t>
  </si>
  <si>
    <t>N42</t>
  </si>
  <si>
    <t>M250-35A</t>
  </si>
  <si>
    <t>Motor-87</t>
  </si>
  <si>
    <t>Motor Description-87</t>
  </si>
  <si>
    <t>Aluminium</t>
  </si>
  <si>
    <t>30SWG</t>
  </si>
  <si>
    <t>N42</t>
  </si>
  <si>
    <t>M250-35A</t>
  </si>
  <si>
    <t>Motor-88</t>
  </si>
  <si>
    <t>Motor Description-88</t>
  </si>
  <si>
    <t>Copper</t>
  </si>
  <si>
    <t>30SWG</t>
  </si>
  <si>
    <t>N42</t>
  </si>
  <si>
    <t>M250-35A</t>
  </si>
  <si>
    <t>Motor-89</t>
  </si>
  <si>
    <t>Motor Description-89</t>
  </si>
  <si>
    <t>Aluminium</t>
  </si>
  <si>
    <t>22SWG</t>
  </si>
  <si>
    <t>N42</t>
  </si>
  <si>
    <t>M250-35A</t>
  </si>
  <si>
    <t>Motor-90</t>
  </si>
  <si>
    <t>Motor Description-90</t>
  </si>
  <si>
    <t>SPMSM Radial</t>
  </si>
  <si>
    <t>Copper</t>
  </si>
  <si>
    <t>30SWG</t>
  </si>
  <si>
    <t>N42</t>
  </si>
  <si>
    <t>M250-35A</t>
  </si>
  <si>
    <t>Motor-91</t>
  </si>
  <si>
    <t>Motor Description-91</t>
  </si>
  <si>
    <t>SPMSM Radial</t>
  </si>
  <si>
    <t>Copper</t>
  </si>
  <si>
    <t>22SWG</t>
  </si>
  <si>
    <t>N42</t>
  </si>
  <si>
    <t>M250-35A</t>
  </si>
  <si>
    <t>Motor-92</t>
  </si>
  <si>
    <t>Motor Description-92</t>
  </si>
  <si>
    <t>Aluminium</t>
  </si>
  <si>
    <t>18SWG</t>
  </si>
  <si>
    <t>N42</t>
  </si>
  <si>
    <t>M250-35A</t>
  </si>
  <si>
    <t>Motor-93</t>
  </si>
  <si>
    <t>Motor Description-93</t>
  </si>
  <si>
    <t>Copper</t>
  </si>
  <si>
    <t>19SWG</t>
  </si>
  <si>
    <t>N42</t>
  </si>
  <si>
    <t>M250-35A</t>
  </si>
  <si>
    <t>Motor-94</t>
  </si>
  <si>
    <t>Motor Description-94</t>
  </si>
  <si>
    <t>Copper</t>
  </si>
  <si>
    <t>26SWG</t>
  </si>
  <si>
    <t>N42</t>
  </si>
  <si>
    <t>M250-35A</t>
  </si>
  <si>
    <t>Motor-95</t>
  </si>
  <si>
    <t>Motor Description-95</t>
  </si>
  <si>
    <t>SPMSM Radial</t>
  </si>
  <si>
    <t>Aluminium</t>
  </si>
  <si>
    <t>16SWG</t>
  </si>
  <si>
    <t>N42</t>
  </si>
  <si>
    <t>M250-35A</t>
  </si>
  <si>
    <t>Motor-96</t>
  </si>
  <si>
    <t>Motor Description-96</t>
  </si>
  <si>
    <t>Copper</t>
  </si>
  <si>
    <t>23SWG</t>
  </si>
  <si>
    <t>N42</t>
  </si>
  <si>
    <t>M250-35A</t>
  </si>
  <si>
    <t>Motor-97</t>
  </si>
  <si>
    <t>Motor Description-97</t>
  </si>
  <si>
    <t>Aluminium</t>
  </si>
  <si>
    <t>19SWG</t>
  </si>
  <si>
    <t>N42</t>
  </si>
  <si>
    <t>M250-35A</t>
  </si>
  <si>
    <t>Motor-98</t>
  </si>
  <si>
    <t>Motor Description-98</t>
  </si>
  <si>
    <t>SPMSM Radial</t>
  </si>
  <si>
    <t>Aluminium</t>
  </si>
  <si>
    <t>29SWG</t>
  </si>
  <si>
    <t>N42</t>
  </si>
  <si>
    <t>M250-35A</t>
  </si>
  <si>
    <t>Motor-99</t>
  </si>
  <si>
    <t>Motor Description-99</t>
  </si>
  <si>
    <t>Copper</t>
  </si>
  <si>
    <t>20SWG</t>
  </si>
  <si>
    <t>N42</t>
  </si>
  <si>
    <t>M250-35A</t>
  </si>
  <si>
    <t>Motor-100</t>
  </si>
  <si>
    <t>Motor Description-100</t>
  </si>
  <si>
    <t>Copper</t>
  </si>
  <si>
    <t>27SWG</t>
  </si>
  <si>
    <t>N42</t>
  </si>
  <si>
    <t>M250-35A</t>
  </si>
  <si>
    <t>Number of Poles</t>
  </si>
  <si>
    <t>Number of Slots</t>
  </si>
  <si>
    <t>Thickness of slot paper/bobbin</t>
  </si>
  <si>
    <t>L-Housing / L-Stack</t>
  </si>
  <si>
    <t>IPMSM Radial &amp; 
SPMSM Radial</t>
  </si>
  <si>
    <t>0.1 - 3</t>
  </si>
  <si>
    <t>Vehicle Name</t>
  </si>
  <si>
    <t>Frontal Area (m2)</t>
  </si>
  <si>
    <t>Continuous Gradient</t>
  </si>
  <si>
    <t>Gradeability</t>
  </si>
  <si>
    <t>IPMSM 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</si>
</sst>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0"/>
    <numFmt numFmtId="165" formatCode="#0.0"/>
    <numFmt numFmtId="166" formatCode="###0.0"/>
    <numFmt numFmtId="167" formatCode="d\ \-\ m"/>
    <numFmt numFmtId="168" formatCode="#0.00"/>
    <numFmt numFmtId="169" formatCode="#0.000"/>
    <numFmt numFmtId="170" formatCode="0.0"/>
  </numFmts>
  <fonts count="9" x14ac:knownFonts="1">
    <font>
      <sz val="10"/>
      <color rgb="FF000000"/>
      <name val="Roboto"/>
    </font>
    <font>
      <sz val="10"/>
      <name val="Roboto"/>
    </font>
    <font>
      <sz val="12"/>
      <name val="Roboto"/>
    </font>
    <font>
      <sz val="11"/>
      <color rgb="FF212121"/>
      <name val="Roboto"/>
    </font>
    <font>
      <sz val="9"/>
      <color rgb="FF212121"/>
      <name val="Roboto"/>
    </font>
    <font>
      <sz val="11"/>
      <name val="Roboto"/>
    </font>
    <font>
      <sz val="10"/>
      <name val="lato"/>
    </font>
    <font>
      <sz val="10"/>
      <name val="Lato"/>
    </font>
    <font>
      <b/>
      <sz val="10"/>
      <name val="Roboto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2ECC71"/>
        <bgColor rgb="FF2ECC71"/>
      </patternFill>
    </fill>
    <fill>
      <patternFill patternType="solid">
        <fgColor rgb="FFC39BD3"/>
        <bgColor rgb="FFC39BD3"/>
      </patternFill>
    </fill>
    <fill>
      <patternFill patternType="solid">
        <fgColor rgb="FF85C1E9"/>
        <bgColor rgb="FF85C1E9"/>
      </patternFill>
    </fill>
    <fill>
      <patternFill patternType="solid">
        <fgColor rgb="FFE67622"/>
        <bgColor rgb="FFE6762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68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166" fontId="1" fillId="0" borderId="0" xfId="0" applyNumberFormat="1" applyFont="1">
      <alignment vertical="top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>
      <alignment vertical="top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1" fillId="0" borderId="0" xfId="0" applyNumberFormat="1" applyFont="1">
      <alignment vertical="top"/>
    </xf>
    <xf numFmtId="169" fontId="1" fillId="0" borderId="0" xfId="0" applyNumberFormat="1" applyFo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1" fillId="0" borderId="2" xfId="0" applyFont="1" applyBorder="1">
      <alignment vertical="top"/>
    </xf>
    <xf numFmtId="0" fontId="1" fillId="0" borderId="2" xfId="0" applyFont="1" applyBorder="1" applyAlignment="1">
      <alignment horizontal="center" vertical="top"/>
    </xf>
    <xf numFmtId="168" fontId="5" fillId="0" borderId="1" xfId="0" applyNumberFormat="1" applyFont="1" applyBorder="1" applyAlignment="1"/>
    <xf numFmtId="168" fontId="5" fillId="0" borderId="7" xfId="0" applyNumberFormat="1" applyFont="1" applyBorder="1" applyAlignment="1"/>
    <xf numFmtId="169" fontId="6" fillId="0" borderId="7" xfId="0" applyNumberFormat="1" applyFont="1" applyBorder="1" applyAlignment="1">
      <alignment horizontal="right" vertical="top" wrapText="1"/>
    </xf>
    <xf numFmtId="168" fontId="7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/>
    <xf numFmtId="0" fontId="2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169" fontId="1" fillId="7" borderId="2" xfId="0" applyNumberFormat="1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70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70" fontId="1" fillId="0" borderId="5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67" fontId="6" fillId="0" borderId="1" xfId="0" applyNumberFormat="1" applyFont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center" vertical="center"/>
    </xf>
    <xf numFmtId="1" fontId="1" fillId="8" borderId="2" xfId="0" applyNumberFormat="1" applyFont="1" applyFill="1" applyBorder="1" applyAlignment="1">
      <alignment horizontal="center" vertical="center" wrapText="1"/>
    </xf>
    <xf numFmtId="1" fontId="1" fillId="8" borderId="4" xfId="0" applyNumberFormat="1" applyFont="1" applyFill="1" applyBorder="1" applyAlignment="1">
      <alignment horizontal="center" vertical="center" wrapText="1"/>
    </xf>
    <xf numFmtId="1" fontId="1" fillId="8" borderId="7" xfId="0" applyNumberFormat="1" applyFont="1" applyFill="1" applyBorder="1" applyAlignment="1">
      <alignment horizontal="center" vertical="center" wrapText="1"/>
    </xf>
    <xf numFmtId="169" fontId="1" fillId="7" borderId="4" xfId="0" applyNumberFormat="1" applyFont="1" applyFill="1" applyBorder="1" applyAlignment="1">
      <alignment horizontal="center" vertical="top"/>
    </xf>
    <xf numFmtId="169" fontId="1" fillId="7" borderId="7" xfId="0" applyNumberFormat="1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"/>
  <sheetViews>
    <sheetView workbookViewId="0">
      <pane ySplit="2" topLeftCell="A3" activePane="bottomLeft" state="frozen"/>
      <selection pane="bottomLeft" sqref="A1:XFD3"/>
    </sheetView>
  </sheetViews>
  <sheetFormatPr defaultRowHeight="14" customHeight="1" x14ac:dyDescent="0.4"/>
  <cols>
    <col min="1" max="1" width="14.796875"/>
    <col min="2" max="2" width="13.265625"/>
    <col min="3" max="3" width="20.3984375"/>
    <col min="4" max="4" width="21.46484375" style="1"/>
    <col min="5" max="5" width="23.59765625" style="1"/>
    <col min="6" max="6" width="19.33203125" style="2"/>
    <col min="7" max="7" width="18.1328125" style="2"/>
    <col min="8" max="8" width="18.265625" style="2"/>
    <col min="9" max="9" width="13.265625" style="3"/>
    <col min="10" max="10" width="30.46484375" style="3"/>
    <col min="11" max="11" width="19.46484375"/>
    <col min="12" max="12" width="29.3984375"/>
    <col min="13" max="13" width="40.796875"/>
    <col min="14" max="14" width="35.796875"/>
    <col min="15" max="15" width="20.9296875"/>
    <col min="16" max="16" width="23.59765625"/>
    <col min="17" max="17" width="32.73046875"/>
    <col min="18" max="18" width="40.265625"/>
    <col min="19" max="19" width="23.19921875"/>
    <col min="20" max="20" width="19.73046875"/>
    <col min="21" max="21" width="56.06640625"/>
    <col min="22" max="1026" width="13.265625"/>
  </cols>
  <sheetData>
    <row r="1" spans="1:21" ht="13.15" x14ac:dyDescent="0.4">
      <c r="A1" s="62" t="s">
        <v>0</v>
      </c>
      <c r="B1" s="62" t="s">
        <v>1024</v>
      </c>
      <c r="C1" s="62" t="s">
        <v>1</v>
      </c>
      <c r="D1" s="63" t="s">
        <v>2</v>
      </c>
      <c r="E1" s="63"/>
      <c r="F1" s="63"/>
      <c r="G1" s="64"/>
      <c r="H1" s="63"/>
      <c r="I1" s="63"/>
      <c r="J1" s="63"/>
      <c r="K1" s="63"/>
      <c r="L1" s="35" t="s">
        <v>3</v>
      </c>
      <c r="M1" s="65"/>
      <c r="N1" s="65"/>
      <c r="O1" s="65"/>
      <c r="P1" s="65"/>
      <c r="Q1" s="65"/>
      <c r="R1" s="65"/>
      <c r="S1" s="65"/>
      <c r="T1" s="66"/>
      <c r="U1" s="4" t="s">
        <v>4</v>
      </c>
    </row>
    <row r="2" spans="1:21" ht="13.9" x14ac:dyDescent="0.4">
      <c r="A2" s="5"/>
      <c r="B2" s="5"/>
      <c r="C2" s="5"/>
      <c r="D2" s="5" t="s">
        <v>5</v>
      </c>
      <c r="E2" s="5" t="s">
        <v>6</v>
      </c>
      <c r="F2" s="6" t="s">
        <v>7</v>
      </c>
      <c r="G2" s="67" t="s">
        <v>1025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1026</v>
      </c>
      <c r="M2" s="6" t="s">
        <v>12</v>
      </c>
      <c r="N2" s="6" t="s">
        <v>13</v>
      </c>
      <c r="O2" s="6" t="s">
        <v>1027</v>
      </c>
      <c r="P2" s="6" t="s">
        <v>14</v>
      </c>
      <c r="Q2" s="6" t="s">
        <v>15</v>
      </c>
      <c r="R2" s="6" t="s">
        <v>16</v>
      </c>
      <c r="S2" s="6" t="s">
        <v>17</v>
      </c>
      <c r="T2" s="7" t="s">
        <v>18</v>
      </c>
      <c r="U2" s="8" t="s">
        <v>35</v>
      </c>
    </row>
    <row r="3" spans="1:21" ht="13.15" x14ac:dyDescent="0.4">
      <c r="A3" s="5" t="s">
        <v>19</v>
      </c>
      <c r="B3" s="5"/>
      <c r="C3" s="5"/>
      <c r="D3" s="9" t="s">
        <v>20</v>
      </c>
      <c r="E3" s="9" t="s">
        <v>21</v>
      </c>
      <c r="F3" s="10" t="s">
        <v>22</v>
      </c>
      <c r="G3" s="10" t="s">
        <v>23</v>
      </c>
      <c r="H3" s="10" t="s">
        <v>22</v>
      </c>
      <c r="I3" s="9" t="s">
        <v>24</v>
      </c>
      <c r="J3" s="13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  <c r="Q3" s="9" t="s">
        <v>32</v>
      </c>
      <c r="R3" s="9" t="s">
        <v>33</v>
      </c>
      <c r="S3" s="9" t="s">
        <v>34</v>
      </c>
      <c r="T3" s="11">
        <v>45778</v>
      </c>
      <c r="U3" s="8" t="s">
        <v>35</v>
      </c>
    </row>
    <row r="4" spans="1:21" ht="13.15" x14ac:dyDescent="0.4">
      <c r="A4" s="5">
        <v>1</v>
      </c>
      <c r="B4" s="5" t="s">
        <v>36</v>
      </c>
      <c r="C4" s="5" t="s">
        <v>37</v>
      </c>
      <c r="D4" s="9">
        <f t="shared" ref="D4:D103" ca="1" si="0">RANDBETWEEN(1,1000)</f>
        <v>164</v>
      </c>
      <c r="E4" s="9">
        <f t="shared" ref="E4:E103" ca="1" si="1">RANDBETWEEN(1,10000)</f>
        <v>502</v>
      </c>
      <c r="F4" s="12">
        <f t="shared" ref="F4:F11" si="2">ROUND(0.1+(ROW()-1)*0.9/99,2)</f>
        <v>0.13</v>
      </c>
      <c r="G4" s="12">
        <f t="shared" ref="G4:G14" ca="1" si="3">ROUND(RAND()*(10-0.3)+0.3,2)</f>
        <v>6.2</v>
      </c>
      <c r="H4" s="12">
        <f t="shared" ref="H4:H100" si="4">ROUND(0.1+(ROW()-1)*0.9/99,2)</f>
        <v>0.13</v>
      </c>
      <c r="I4" s="12">
        <f t="shared" ref="I4:I100" si="5">ROUND(0.1+(ROW()-1)*99.9/99,2)</f>
        <v>3.13</v>
      </c>
      <c r="J4" s="13">
        <f t="shared" ref="J4:J101" si="6">ROUND(0.0001+(ROW()-1)*(0.03-0.0001)/99,3)</f>
        <v>1E-3</v>
      </c>
      <c r="K4" s="9">
        <f t="shared" ref="K4:K103" ca="1" si="7">RANDBETWEEN(50,100)</f>
        <v>61</v>
      </c>
      <c r="L4" s="9">
        <f t="shared" ref="L4:L103" ca="1" si="8">RANDBETWEEN(1,7)</f>
        <v>2</v>
      </c>
      <c r="M4" s="9">
        <f t="shared" ref="M4:M103" ca="1" si="9">RANDBETWEEN(2,60)</f>
        <v>60</v>
      </c>
      <c r="N4" s="9">
        <f t="shared" ref="N4:N103" ca="1" si="10">RANDBETWEEN(20,200)</f>
        <v>186</v>
      </c>
      <c r="O4" s="9">
        <f t="shared" ref="O4:O103" ca="1" si="11">RANDBETWEEN(3,30)</f>
        <v>8</v>
      </c>
      <c r="P4" s="9">
        <f t="shared" ref="P4:P103" ca="1" si="12">RANDBETWEEN(15,25)</f>
        <v>25</v>
      </c>
      <c r="Q4" s="9">
        <f t="shared" ref="Q4:Q103" ca="1" si="13">RANDBETWEEN(5,40)</f>
        <v>28</v>
      </c>
      <c r="R4" s="9">
        <f t="shared" ref="R4:R103" ca="1" si="14">RANDBETWEEN(20,100)</f>
        <v>64</v>
      </c>
      <c r="S4" s="9">
        <f t="shared" ref="S4:S103" ca="1" si="15">RANDBETWEEN(1,20)</f>
        <v>13</v>
      </c>
      <c r="T4" s="9">
        <f t="shared" ref="T4:T103" si="16">MOD(ROW()-1,5)+1</f>
        <v>4</v>
      </c>
      <c r="U4" s="8" t="s">
        <v>38</v>
      </c>
    </row>
    <row r="5" spans="1:21" ht="13.15" x14ac:dyDescent="0.4">
      <c r="A5" s="5">
        <v>2</v>
      </c>
      <c r="B5" s="5" t="s">
        <v>39</v>
      </c>
      <c r="C5" s="5" t="s">
        <v>40</v>
      </c>
      <c r="D5" s="9">
        <f t="shared" ca="1" si="0"/>
        <v>549</v>
      </c>
      <c r="E5" s="9">
        <f t="shared" ca="1" si="1"/>
        <v>5210</v>
      </c>
      <c r="F5" s="12">
        <f t="shared" si="2"/>
        <v>0.14000000000000001</v>
      </c>
      <c r="G5" s="12">
        <f t="shared" ca="1" si="3"/>
        <v>0.48</v>
      </c>
      <c r="H5" s="12">
        <f t="shared" si="4"/>
        <v>0.14000000000000001</v>
      </c>
      <c r="I5" s="12">
        <f t="shared" si="5"/>
        <v>4.1399999999999997</v>
      </c>
      <c r="J5" s="13">
        <f t="shared" si="6"/>
        <v>1E-3</v>
      </c>
      <c r="K5" s="9">
        <f t="shared" ca="1" si="7"/>
        <v>63</v>
      </c>
      <c r="L5" s="9">
        <f t="shared" ca="1" si="8"/>
        <v>7</v>
      </c>
      <c r="M5" s="9">
        <f t="shared" ca="1" si="9"/>
        <v>2</v>
      </c>
      <c r="N5" s="9">
        <f t="shared" ca="1" si="10"/>
        <v>34</v>
      </c>
      <c r="O5" s="9">
        <f t="shared" ca="1" si="11"/>
        <v>16</v>
      </c>
      <c r="P5" s="9">
        <f t="shared" ca="1" si="12"/>
        <v>20</v>
      </c>
      <c r="Q5" s="9">
        <f t="shared" ca="1" si="13"/>
        <v>7</v>
      </c>
      <c r="R5" s="9">
        <f t="shared" ca="1" si="14"/>
        <v>41</v>
      </c>
      <c r="S5" s="9">
        <f t="shared" ca="1" si="15"/>
        <v>19</v>
      </c>
      <c r="T5" s="9">
        <f t="shared" si="16"/>
        <v>5</v>
      </c>
      <c r="U5" s="8" t="s">
        <v>41</v>
      </c>
    </row>
    <row r="6" spans="1:21" ht="13.15" x14ac:dyDescent="0.4">
      <c r="A6" s="5">
        <v>3</v>
      </c>
      <c r="B6" s="5" t="s">
        <v>42</v>
      </c>
      <c r="C6" s="5" t="s">
        <v>43</v>
      </c>
      <c r="D6" s="9">
        <f t="shared" ca="1" si="0"/>
        <v>345</v>
      </c>
      <c r="E6" s="9">
        <f t="shared" ca="1" si="1"/>
        <v>806</v>
      </c>
      <c r="F6" s="12">
        <f t="shared" si="2"/>
        <v>0.15</v>
      </c>
      <c r="G6" s="12">
        <f t="shared" ca="1" si="3"/>
        <v>7.1</v>
      </c>
      <c r="H6" s="12">
        <f t="shared" si="4"/>
        <v>0.15</v>
      </c>
      <c r="I6" s="12">
        <f t="shared" si="5"/>
        <v>5.15</v>
      </c>
      <c r="J6" s="13">
        <f t="shared" si="6"/>
        <v>2E-3</v>
      </c>
      <c r="K6" s="9">
        <f t="shared" ca="1" si="7"/>
        <v>73</v>
      </c>
      <c r="L6" s="9">
        <f t="shared" ca="1" si="8"/>
        <v>3</v>
      </c>
      <c r="M6" s="9">
        <f t="shared" ca="1" si="9"/>
        <v>3</v>
      </c>
      <c r="N6" s="9">
        <f t="shared" ca="1" si="10"/>
        <v>191</v>
      </c>
      <c r="O6" s="9">
        <f t="shared" ca="1" si="11"/>
        <v>8</v>
      </c>
      <c r="P6" s="9">
        <f t="shared" ca="1" si="12"/>
        <v>17</v>
      </c>
      <c r="Q6" s="9">
        <f t="shared" ca="1" si="13"/>
        <v>14</v>
      </c>
      <c r="R6" s="9">
        <f t="shared" ca="1" si="14"/>
        <v>39</v>
      </c>
      <c r="S6" s="9">
        <f t="shared" ca="1" si="15"/>
        <v>5</v>
      </c>
      <c r="T6" s="9">
        <f t="shared" si="16"/>
        <v>1</v>
      </c>
      <c r="U6" s="8" t="s">
        <v>44</v>
      </c>
    </row>
    <row r="7" spans="1:21" ht="13.15" x14ac:dyDescent="0.4">
      <c r="A7" s="5">
        <v>4</v>
      </c>
      <c r="B7" s="5" t="s">
        <v>45</v>
      </c>
      <c r="C7" s="5" t="s">
        <v>46</v>
      </c>
      <c r="D7" s="9">
        <f t="shared" ca="1" si="0"/>
        <v>984</v>
      </c>
      <c r="E7" s="9">
        <f t="shared" ca="1" si="1"/>
        <v>5320</v>
      </c>
      <c r="F7" s="12">
        <f t="shared" si="2"/>
        <v>0.15</v>
      </c>
      <c r="G7" s="12">
        <f t="shared" ca="1" si="3"/>
        <v>1.5</v>
      </c>
      <c r="H7" s="12">
        <f t="shared" si="4"/>
        <v>0.15</v>
      </c>
      <c r="I7" s="12">
        <f t="shared" si="5"/>
        <v>6.15</v>
      </c>
      <c r="J7" s="13">
        <f t="shared" si="6"/>
        <v>2E-3</v>
      </c>
      <c r="K7" s="9">
        <f t="shared" ca="1" si="7"/>
        <v>73</v>
      </c>
      <c r="L7" s="9">
        <f t="shared" ca="1" si="8"/>
        <v>6</v>
      </c>
      <c r="M7" s="9">
        <f t="shared" ca="1" si="9"/>
        <v>38</v>
      </c>
      <c r="N7" s="9">
        <f t="shared" ca="1" si="10"/>
        <v>88</v>
      </c>
      <c r="O7" s="9">
        <f t="shared" ca="1" si="11"/>
        <v>8</v>
      </c>
      <c r="P7" s="9">
        <f t="shared" ca="1" si="12"/>
        <v>22</v>
      </c>
      <c r="Q7" s="9">
        <f t="shared" ca="1" si="13"/>
        <v>36</v>
      </c>
      <c r="R7" s="9">
        <f t="shared" ca="1" si="14"/>
        <v>43</v>
      </c>
      <c r="S7" s="9">
        <f t="shared" ca="1" si="15"/>
        <v>15</v>
      </c>
      <c r="T7" s="9">
        <f t="shared" si="16"/>
        <v>2</v>
      </c>
      <c r="U7" s="8" t="s">
        <v>47</v>
      </c>
    </row>
    <row r="8" spans="1:21" ht="13.15" x14ac:dyDescent="0.4">
      <c r="A8" s="5">
        <v>5</v>
      </c>
      <c r="B8" s="5" t="s">
        <v>48</v>
      </c>
      <c r="C8" s="5" t="s">
        <v>49</v>
      </c>
      <c r="D8" s="9">
        <f t="shared" ca="1" si="0"/>
        <v>592</v>
      </c>
      <c r="E8" s="9">
        <f t="shared" ca="1" si="1"/>
        <v>6266</v>
      </c>
      <c r="F8" s="12">
        <f t="shared" si="2"/>
        <v>0.16</v>
      </c>
      <c r="G8" s="12">
        <f t="shared" ca="1" si="3"/>
        <v>1.97</v>
      </c>
      <c r="H8" s="12">
        <f t="shared" si="4"/>
        <v>0.16</v>
      </c>
      <c r="I8" s="12">
        <f t="shared" si="5"/>
        <v>7.16</v>
      </c>
      <c r="J8" s="13">
        <f t="shared" si="6"/>
        <v>2E-3</v>
      </c>
      <c r="K8" s="9">
        <f t="shared" ca="1" si="7"/>
        <v>90</v>
      </c>
      <c r="L8" s="9">
        <f t="shared" ca="1" si="8"/>
        <v>3</v>
      </c>
      <c r="M8" s="9">
        <f t="shared" ca="1" si="9"/>
        <v>31</v>
      </c>
      <c r="N8" s="9">
        <f t="shared" ca="1" si="10"/>
        <v>71</v>
      </c>
      <c r="O8" s="9">
        <f t="shared" ca="1" si="11"/>
        <v>4</v>
      </c>
      <c r="P8" s="9">
        <f t="shared" ca="1" si="12"/>
        <v>15</v>
      </c>
      <c r="Q8" s="9">
        <f t="shared" ca="1" si="13"/>
        <v>6</v>
      </c>
      <c r="R8" s="9">
        <f t="shared" ca="1" si="14"/>
        <v>53</v>
      </c>
      <c r="S8" s="9">
        <f t="shared" ca="1" si="15"/>
        <v>10</v>
      </c>
      <c r="T8" s="9">
        <f t="shared" si="16"/>
        <v>3</v>
      </c>
      <c r="U8" s="8" t="s">
        <v>50</v>
      </c>
    </row>
    <row r="9" spans="1:21" ht="13.15" x14ac:dyDescent="0.4">
      <c r="A9" s="5">
        <v>6</v>
      </c>
      <c r="B9" s="5" t="s">
        <v>51</v>
      </c>
      <c r="C9" s="5" t="s">
        <v>52</v>
      </c>
      <c r="D9" s="9">
        <f t="shared" ca="1" si="0"/>
        <v>793</v>
      </c>
      <c r="E9" s="9">
        <f t="shared" ca="1" si="1"/>
        <v>4827</v>
      </c>
      <c r="F9" s="12">
        <f t="shared" si="2"/>
        <v>0.17</v>
      </c>
      <c r="G9" s="12">
        <f t="shared" ca="1" si="3"/>
        <v>4.6100000000000003</v>
      </c>
      <c r="H9" s="12">
        <f t="shared" si="4"/>
        <v>0.17</v>
      </c>
      <c r="I9" s="12">
        <f t="shared" si="5"/>
        <v>8.17</v>
      </c>
      <c r="J9" s="13">
        <f t="shared" si="6"/>
        <v>3.0000000000000001E-3</v>
      </c>
      <c r="K9" s="9">
        <f t="shared" ca="1" si="7"/>
        <v>64</v>
      </c>
      <c r="L9" s="9">
        <f t="shared" ca="1" si="8"/>
        <v>1</v>
      </c>
      <c r="M9" s="9">
        <f t="shared" ca="1" si="9"/>
        <v>35</v>
      </c>
      <c r="N9" s="9">
        <f t="shared" ca="1" si="10"/>
        <v>43</v>
      </c>
      <c r="O9" s="9">
        <f t="shared" ca="1" si="11"/>
        <v>23</v>
      </c>
      <c r="P9" s="9">
        <f t="shared" ca="1" si="12"/>
        <v>23</v>
      </c>
      <c r="Q9" s="9">
        <f t="shared" ca="1" si="13"/>
        <v>6</v>
      </c>
      <c r="R9" s="9">
        <f t="shared" ca="1" si="14"/>
        <v>94</v>
      </c>
      <c r="S9" s="9">
        <f t="shared" ca="1" si="15"/>
        <v>4</v>
      </c>
      <c r="T9" s="9">
        <f t="shared" si="16"/>
        <v>4</v>
      </c>
      <c r="U9" s="8" t="s">
        <v>53</v>
      </c>
    </row>
    <row r="10" spans="1:21" ht="13.15" x14ac:dyDescent="0.4">
      <c r="A10" s="5">
        <v>7</v>
      </c>
      <c r="B10" s="5" t="s">
        <v>54</v>
      </c>
      <c r="C10" s="5" t="s">
        <v>55</v>
      </c>
      <c r="D10" s="9">
        <f t="shared" ca="1" si="0"/>
        <v>721</v>
      </c>
      <c r="E10" s="9">
        <f t="shared" ca="1" si="1"/>
        <v>6254</v>
      </c>
      <c r="F10" s="12">
        <f t="shared" si="2"/>
        <v>0.18</v>
      </c>
      <c r="G10" s="12">
        <f t="shared" ca="1" si="3"/>
        <v>0.72</v>
      </c>
      <c r="H10" s="12">
        <f t="shared" si="4"/>
        <v>0.18</v>
      </c>
      <c r="I10" s="12">
        <f t="shared" si="5"/>
        <v>9.18</v>
      </c>
      <c r="J10" s="13">
        <f t="shared" si="6"/>
        <v>3.0000000000000001E-3</v>
      </c>
      <c r="K10" s="9">
        <f t="shared" ca="1" si="7"/>
        <v>59</v>
      </c>
      <c r="L10" s="9">
        <f t="shared" ca="1" si="8"/>
        <v>3</v>
      </c>
      <c r="M10" s="9">
        <f t="shared" ca="1" si="9"/>
        <v>5</v>
      </c>
      <c r="N10" s="9">
        <f t="shared" ca="1" si="10"/>
        <v>96</v>
      </c>
      <c r="O10" s="9">
        <f t="shared" ca="1" si="11"/>
        <v>17</v>
      </c>
      <c r="P10" s="9">
        <f t="shared" ca="1" si="12"/>
        <v>15</v>
      </c>
      <c r="Q10" s="9">
        <f t="shared" ca="1" si="13"/>
        <v>33</v>
      </c>
      <c r="R10" s="9">
        <f t="shared" ca="1" si="14"/>
        <v>32</v>
      </c>
      <c r="S10" s="9">
        <f t="shared" ca="1" si="15"/>
        <v>9</v>
      </c>
      <c r="T10" s="9">
        <f t="shared" si="16"/>
        <v>5</v>
      </c>
      <c r="U10" s="8" t="s">
        <v>56</v>
      </c>
    </row>
    <row r="11" spans="1:21" ht="13.15" x14ac:dyDescent="0.4">
      <c r="A11" s="5">
        <v>8</v>
      </c>
      <c r="B11" s="5" t="s">
        <v>57</v>
      </c>
      <c r="C11" s="5" t="s">
        <v>58</v>
      </c>
      <c r="D11" s="9">
        <f t="shared" ca="1" si="0"/>
        <v>590</v>
      </c>
      <c r="E11" s="9">
        <f t="shared" ca="1" si="1"/>
        <v>1400</v>
      </c>
      <c r="F11" s="12">
        <f t="shared" si="2"/>
        <v>0.19</v>
      </c>
      <c r="G11" s="12">
        <f t="shared" ca="1" si="3"/>
        <v>5.66</v>
      </c>
      <c r="H11" s="12">
        <f t="shared" si="4"/>
        <v>0.19</v>
      </c>
      <c r="I11" s="12">
        <f t="shared" si="5"/>
        <v>10.19</v>
      </c>
      <c r="J11" s="13">
        <f t="shared" si="6"/>
        <v>3.0000000000000001E-3</v>
      </c>
      <c r="K11" s="9">
        <f t="shared" ca="1" si="7"/>
        <v>51</v>
      </c>
      <c r="L11" s="9">
        <f t="shared" ca="1" si="8"/>
        <v>1</v>
      </c>
      <c r="M11" s="9">
        <f t="shared" ca="1" si="9"/>
        <v>43</v>
      </c>
      <c r="N11" s="9">
        <f t="shared" ca="1" si="10"/>
        <v>47</v>
      </c>
      <c r="O11" s="9">
        <f t="shared" ca="1" si="11"/>
        <v>19</v>
      </c>
      <c r="P11" s="9">
        <f t="shared" ca="1" si="12"/>
        <v>17</v>
      </c>
      <c r="Q11" s="9">
        <f t="shared" ca="1" si="13"/>
        <v>16</v>
      </c>
      <c r="R11" s="9">
        <f t="shared" ca="1" si="14"/>
        <v>77</v>
      </c>
      <c r="S11" s="9">
        <f t="shared" ca="1" si="15"/>
        <v>8</v>
      </c>
      <c r="T11" s="9">
        <f t="shared" si="16"/>
        <v>1</v>
      </c>
      <c r="U11" s="8" t="s">
        <v>59</v>
      </c>
    </row>
    <row r="12" spans="1:21" ht="13.15" x14ac:dyDescent="0.4">
      <c r="A12" s="5">
        <v>9</v>
      </c>
      <c r="B12" s="5" t="s">
        <v>60</v>
      </c>
      <c r="C12" s="5" t="s">
        <v>61</v>
      </c>
      <c r="D12" s="9">
        <f t="shared" ca="1" si="0"/>
        <v>972</v>
      </c>
      <c r="E12" s="9">
        <f t="shared" ca="1" si="1"/>
        <v>1109</v>
      </c>
      <c r="F12" s="12">
        <f>ROUND(0.1+(ROW()-1)*0.9/99,2)</f>
        <v>0.2</v>
      </c>
      <c r="G12" s="12">
        <f t="shared" ca="1" si="3"/>
        <v>0.43</v>
      </c>
      <c r="H12" s="12">
        <f t="shared" si="4"/>
        <v>0.2</v>
      </c>
      <c r="I12" s="12">
        <f t="shared" si="5"/>
        <v>11.2</v>
      </c>
      <c r="J12" s="13">
        <f t="shared" si="6"/>
        <v>3.0000000000000001E-3</v>
      </c>
      <c r="K12" s="9">
        <f t="shared" ca="1" si="7"/>
        <v>83</v>
      </c>
      <c r="L12" s="9">
        <f t="shared" ca="1" si="8"/>
        <v>5</v>
      </c>
      <c r="M12" s="9">
        <f t="shared" ca="1" si="9"/>
        <v>25</v>
      </c>
      <c r="N12" s="9">
        <f t="shared" ca="1" si="10"/>
        <v>136</v>
      </c>
      <c r="O12" s="9">
        <f t="shared" ca="1" si="11"/>
        <v>16</v>
      </c>
      <c r="P12" s="9">
        <f t="shared" ca="1" si="12"/>
        <v>20</v>
      </c>
      <c r="Q12" s="9">
        <f t="shared" ca="1" si="13"/>
        <v>17</v>
      </c>
      <c r="R12" s="9">
        <f t="shared" ca="1" si="14"/>
        <v>58</v>
      </c>
      <c r="S12" s="9">
        <f t="shared" ca="1" si="15"/>
        <v>5</v>
      </c>
      <c r="T12" s="9">
        <f t="shared" si="16"/>
        <v>2</v>
      </c>
      <c r="U12" s="8" t="s">
        <v>62</v>
      </c>
    </row>
    <row r="13" spans="1:21" ht="13.15" x14ac:dyDescent="0.4">
      <c r="A13" s="5">
        <v>10</v>
      </c>
      <c r="B13" s="5" t="s">
        <v>63</v>
      </c>
      <c r="C13" s="5" t="s">
        <v>64</v>
      </c>
      <c r="D13" s="9">
        <f t="shared" ca="1" si="0"/>
        <v>742</v>
      </c>
      <c r="E13" s="9">
        <f t="shared" ca="1" si="1"/>
        <v>9904</v>
      </c>
      <c r="F13" s="12">
        <f t="shared" ref="F13:F100" si="17">ROUND(0.1+(ROW()-1)*0.9/99,2)</f>
        <v>0.21</v>
      </c>
      <c r="G13" s="12">
        <f t="shared" ca="1" si="3"/>
        <v>5.2</v>
      </c>
      <c r="H13" s="12">
        <f t="shared" si="4"/>
        <v>0.21</v>
      </c>
      <c r="I13" s="12">
        <f t="shared" si="5"/>
        <v>12.21</v>
      </c>
      <c r="J13" s="13">
        <f t="shared" si="6"/>
        <v>4.0000000000000001E-3</v>
      </c>
      <c r="K13" s="9">
        <f t="shared" ca="1" si="7"/>
        <v>59</v>
      </c>
      <c r="L13" s="9">
        <f t="shared" ca="1" si="8"/>
        <v>4</v>
      </c>
      <c r="M13" s="9">
        <f t="shared" ca="1" si="9"/>
        <v>60</v>
      </c>
      <c r="N13" s="9">
        <f t="shared" ca="1" si="10"/>
        <v>71</v>
      </c>
      <c r="O13" s="9">
        <f t="shared" ca="1" si="11"/>
        <v>9</v>
      </c>
      <c r="P13" s="9">
        <f t="shared" ca="1" si="12"/>
        <v>24</v>
      </c>
      <c r="Q13" s="9">
        <f t="shared" ca="1" si="13"/>
        <v>30</v>
      </c>
      <c r="R13" s="9">
        <f t="shared" ca="1" si="14"/>
        <v>41</v>
      </c>
      <c r="S13" s="9">
        <f t="shared" ca="1" si="15"/>
        <v>5</v>
      </c>
      <c r="T13" s="9">
        <f t="shared" si="16"/>
        <v>3</v>
      </c>
      <c r="U13" s="8" t="s">
        <v>65</v>
      </c>
    </row>
    <row r="14" spans="1:21" ht="13.15" x14ac:dyDescent="0.4">
      <c r="A14" s="5">
        <v>11</v>
      </c>
      <c r="B14" s="5" t="s">
        <v>66</v>
      </c>
      <c r="C14" s="5" t="s">
        <v>67</v>
      </c>
      <c r="D14" s="9">
        <f t="shared" ca="1" si="0"/>
        <v>416</v>
      </c>
      <c r="E14" s="9">
        <f t="shared" ca="1" si="1"/>
        <v>2715</v>
      </c>
      <c r="F14" s="12">
        <f t="shared" si="17"/>
        <v>0.22</v>
      </c>
      <c r="G14" s="12">
        <f t="shared" ca="1" si="3"/>
        <v>4.28</v>
      </c>
      <c r="H14" s="12">
        <f t="shared" si="4"/>
        <v>0.22</v>
      </c>
      <c r="I14" s="12">
        <f t="shared" si="5"/>
        <v>13.22</v>
      </c>
      <c r="J14" s="13">
        <f t="shared" si="6"/>
        <v>4.0000000000000001E-3</v>
      </c>
      <c r="K14" s="9">
        <f t="shared" ca="1" si="7"/>
        <v>82</v>
      </c>
      <c r="L14" s="9">
        <f t="shared" ca="1" si="8"/>
        <v>7</v>
      </c>
      <c r="M14" s="9">
        <f t="shared" ca="1" si="9"/>
        <v>32</v>
      </c>
      <c r="N14" s="9">
        <f t="shared" ca="1" si="10"/>
        <v>144</v>
      </c>
      <c r="O14" s="9">
        <f t="shared" ca="1" si="11"/>
        <v>29</v>
      </c>
      <c r="P14" s="9">
        <f t="shared" ca="1" si="12"/>
        <v>24</v>
      </c>
      <c r="Q14" s="9">
        <f t="shared" ca="1" si="13"/>
        <v>5</v>
      </c>
      <c r="R14" s="9">
        <f t="shared" ca="1" si="14"/>
        <v>51</v>
      </c>
      <c r="S14" s="9">
        <f t="shared" ca="1" si="15"/>
        <v>8</v>
      </c>
      <c r="T14" s="9">
        <f t="shared" si="16"/>
        <v>4</v>
      </c>
      <c r="U14" s="8" t="s">
        <v>68</v>
      </c>
    </row>
    <row r="15" spans="1:21" ht="13.15" x14ac:dyDescent="0.4">
      <c r="A15" s="5">
        <v>12</v>
      </c>
      <c r="B15" s="5" t="s">
        <v>69</v>
      </c>
      <c r="C15" s="5" t="s">
        <v>70</v>
      </c>
      <c r="D15" s="9">
        <f t="shared" ca="1" si="0"/>
        <v>79</v>
      </c>
      <c r="E15" s="9">
        <f t="shared" ca="1" si="1"/>
        <v>3138</v>
      </c>
      <c r="F15" s="12">
        <f t="shared" si="17"/>
        <v>0.23</v>
      </c>
      <c r="G15" s="12">
        <v>10</v>
      </c>
      <c r="H15" s="12">
        <f t="shared" si="4"/>
        <v>0.23</v>
      </c>
      <c r="I15" s="12">
        <f t="shared" si="5"/>
        <v>14.23</v>
      </c>
      <c r="J15" s="13">
        <f t="shared" si="6"/>
        <v>4.0000000000000001E-3</v>
      </c>
      <c r="K15" s="9">
        <f t="shared" ca="1" si="7"/>
        <v>90</v>
      </c>
      <c r="L15" s="9">
        <f t="shared" ca="1" si="8"/>
        <v>5</v>
      </c>
      <c r="M15" s="9">
        <f t="shared" ca="1" si="9"/>
        <v>60</v>
      </c>
      <c r="N15" s="9">
        <f t="shared" ca="1" si="10"/>
        <v>174</v>
      </c>
      <c r="O15" s="9">
        <f t="shared" ca="1" si="11"/>
        <v>19</v>
      </c>
      <c r="P15" s="9">
        <f t="shared" ca="1" si="12"/>
        <v>16</v>
      </c>
      <c r="Q15" s="9">
        <f t="shared" ca="1" si="13"/>
        <v>15</v>
      </c>
      <c r="R15" s="9">
        <f t="shared" ca="1" si="14"/>
        <v>58</v>
      </c>
      <c r="S15" s="9">
        <f t="shared" ca="1" si="15"/>
        <v>1</v>
      </c>
      <c r="T15" s="9">
        <f t="shared" si="16"/>
        <v>5</v>
      </c>
      <c r="U15" s="8" t="s">
        <v>71</v>
      </c>
    </row>
    <row r="16" spans="1:21" ht="13.15" x14ac:dyDescent="0.4">
      <c r="A16" s="5">
        <v>13</v>
      </c>
      <c r="B16" s="5" t="s">
        <v>72</v>
      </c>
      <c r="C16" s="5" t="s">
        <v>73</v>
      </c>
      <c r="D16" s="9">
        <f t="shared" ca="1" si="0"/>
        <v>450</v>
      </c>
      <c r="E16" s="9">
        <f t="shared" ca="1" si="1"/>
        <v>1665</v>
      </c>
      <c r="F16" s="12">
        <f t="shared" si="17"/>
        <v>0.24</v>
      </c>
      <c r="G16" s="12">
        <f t="shared" ref="G16:G103" ca="1" si="18">ROUND(RAND()*(10-0.3)+0.3,2)</f>
        <v>5.0999999999999996</v>
      </c>
      <c r="H16" s="12">
        <f t="shared" si="4"/>
        <v>0.24</v>
      </c>
      <c r="I16" s="12">
        <f t="shared" si="5"/>
        <v>15.24</v>
      </c>
      <c r="J16" s="13">
        <f t="shared" si="6"/>
        <v>5.0000000000000001E-3</v>
      </c>
      <c r="K16" s="9">
        <f t="shared" ca="1" si="7"/>
        <v>87</v>
      </c>
      <c r="L16" s="9">
        <f t="shared" ca="1" si="8"/>
        <v>4</v>
      </c>
      <c r="M16" s="9">
        <f t="shared" ca="1" si="9"/>
        <v>53</v>
      </c>
      <c r="N16" s="9">
        <f t="shared" ca="1" si="10"/>
        <v>98</v>
      </c>
      <c r="O16" s="9">
        <f t="shared" ca="1" si="11"/>
        <v>26</v>
      </c>
      <c r="P16" s="9">
        <f t="shared" ca="1" si="12"/>
        <v>25</v>
      </c>
      <c r="Q16" s="9">
        <f t="shared" ca="1" si="13"/>
        <v>10</v>
      </c>
      <c r="R16" s="9">
        <f t="shared" ca="1" si="14"/>
        <v>23</v>
      </c>
      <c r="S16" s="9">
        <f t="shared" ca="1" si="15"/>
        <v>18</v>
      </c>
      <c r="T16" s="9">
        <f t="shared" si="16"/>
        <v>1</v>
      </c>
      <c r="U16" s="8" t="s">
        <v>74</v>
      </c>
    </row>
    <row r="17" spans="1:21" ht="13.15" x14ac:dyDescent="0.4">
      <c r="A17" s="5">
        <v>14</v>
      </c>
      <c r="B17" s="5" t="s">
        <v>75</v>
      </c>
      <c r="C17" s="5" t="s">
        <v>76</v>
      </c>
      <c r="D17" s="9">
        <f t="shared" ca="1" si="0"/>
        <v>344</v>
      </c>
      <c r="E17" s="9">
        <f t="shared" ca="1" si="1"/>
        <v>4655</v>
      </c>
      <c r="F17" s="12">
        <f t="shared" si="17"/>
        <v>0.25</v>
      </c>
      <c r="G17" s="12">
        <f t="shared" ca="1" si="18"/>
        <v>3.15</v>
      </c>
      <c r="H17" s="12">
        <f t="shared" si="4"/>
        <v>0.25</v>
      </c>
      <c r="I17" s="12">
        <f t="shared" si="5"/>
        <v>16.25</v>
      </c>
      <c r="J17" s="13">
        <f t="shared" si="6"/>
        <v>5.0000000000000001E-3</v>
      </c>
      <c r="K17" s="9">
        <f t="shared" ca="1" si="7"/>
        <v>90</v>
      </c>
      <c r="L17" s="9">
        <f t="shared" ca="1" si="8"/>
        <v>6</v>
      </c>
      <c r="M17" s="9">
        <f t="shared" ca="1" si="9"/>
        <v>53</v>
      </c>
      <c r="N17" s="9">
        <f t="shared" ca="1" si="10"/>
        <v>97</v>
      </c>
      <c r="O17" s="9">
        <f t="shared" ca="1" si="11"/>
        <v>10</v>
      </c>
      <c r="P17" s="9">
        <f t="shared" ca="1" si="12"/>
        <v>21</v>
      </c>
      <c r="Q17" s="9">
        <f t="shared" ca="1" si="13"/>
        <v>12</v>
      </c>
      <c r="R17" s="9">
        <f t="shared" ca="1" si="14"/>
        <v>31</v>
      </c>
      <c r="S17" s="9">
        <f t="shared" ca="1" si="15"/>
        <v>11</v>
      </c>
      <c r="T17" s="9">
        <f t="shared" si="16"/>
        <v>2</v>
      </c>
      <c r="U17" s="8" t="s">
        <v>77</v>
      </c>
    </row>
    <row r="18" spans="1:21" ht="13.15" x14ac:dyDescent="0.4">
      <c r="A18" s="5">
        <v>15</v>
      </c>
      <c r="B18" s="5" t="s">
        <v>78</v>
      </c>
      <c r="C18" s="5" t="s">
        <v>79</v>
      </c>
      <c r="D18" s="9">
        <f t="shared" ca="1" si="0"/>
        <v>794</v>
      </c>
      <c r="E18" s="9">
        <f t="shared" ca="1" si="1"/>
        <v>9690</v>
      </c>
      <c r="F18" s="12">
        <f t="shared" si="17"/>
        <v>0.25</v>
      </c>
      <c r="G18" s="12">
        <f t="shared" ca="1" si="18"/>
        <v>0.85</v>
      </c>
      <c r="H18" s="12">
        <f t="shared" si="4"/>
        <v>0.25</v>
      </c>
      <c r="I18" s="12">
        <f t="shared" si="5"/>
        <v>17.25</v>
      </c>
      <c r="J18" s="13">
        <f t="shared" si="6"/>
        <v>5.0000000000000001E-3</v>
      </c>
      <c r="K18" s="9">
        <f t="shared" ca="1" si="7"/>
        <v>58</v>
      </c>
      <c r="L18" s="9">
        <f t="shared" ca="1" si="8"/>
        <v>5</v>
      </c>
      <c r="M18" s="9">
        <f t="shared" ca="1" si="9"/>
        <v>6</v>
      </c>
      <c r="N18" s="9">
        <f t="shared" ca="1" si="10"/>
        <v>158</v>
      </c>
      <c r="O18" s="9">
        <f t="shared" ca="1" si="11"/>
        <v>3</v>
      </c>
      <c r="P18" s="9">
        <f t="shared" ca="1" si="12"/>
        <v>20</v>
      </c>
      <c r="Q18" s="9">
        <f t="shared" ca="1" si="13"/>
        <v>17</v>
      </c>
      <c r="R18" s="9">
        <f t="shared" ca="1" si="14"/>
        <v>72</v>
      </c>
      <c r="S18" s="9">
        <f t="shared" ca="1" si="15"/>
        <v>20</v>
      </c>
      <c r="T18" s="9">
        <f t="shared" si="16"/>
        <v>3</v>
      </c>
      <c r="U18" s="8" t="s">
        <v>80</v>
      </c>
    </row>
    <row r="19" spans="1:21" ht="13.15" x14ac:dyDescent="0.4">
      <c r="A19" s="5">
        <v>16</v>
      </c>
      <c r="B19" s="5" t="s">
        <v>81</v>
      </c>
      <c r="C19" s="5" t="s">
        <v>82</v>
      </c>
      <c r="D19" s="9">
        <f t="shared" ca="1" si="0"/>
        <v>532</v>
      </c>
      <c r="E19" s="9">
        <f t="shared" ca="1" si="1"/>
        <v>8461</v>
      </c>
      <c r="F19" s="12">
        <f t="shared" si="17"/>
        <v>0.26</v>
      </c>
      <c r="G19" s="12">
        <f t="shared" ca="1" si="18"/>
        <v>6.23</v>
      </c>
      <c r="H19" s="12">
        <f t="shared" si="4"/>
        <v>0.26</v>
      </c>
      <c r="I19" s="12">
        <f t="shared" si="5"/>
        <v>18.260000000000002</v>
      </c>
      <c r="J19" s="13">
        <f t="shared" si="6"/>
        <v>6.0000000000000001E-3</v>
      </c>
      <c r="K19" s="9">
        <f t="shared" ca="1" si="7"/>
        <v>63</v>
      </c>
      <c r="L19" s="9">
        <f t="shared" ca="1" si="8"/>
        <v>1</v>
      </c>
      <c r="M19" s="9">
        <f t="shared" ca="1" si="9"/>
        <v>22</v>
      </c>
      <c r="N19" s="9">
        <f t="shared" ca="1" si="10"/>
        <v>142</v>
      </c>
      <c r="O19" s="9">
        <f t="shared" ca="1" si="11"/>
        <v>25</v>
      </c>
      <c r="P19" s="9">
        <f t="shared" ca="1" si="12"/>
        <v>20</v>
      </c>
      <c r="Q19" s="9">
        <f t="shared" ca="1" si="13"/>
        <v>20</v>
      </c>
      <c r="R19" s="9">
        <f t="shared" ca="1" si="14"/>
        <v>28</v>
      </c>
      <c r="S19" s="9">
        <f t="shared" ca="1" si="15"/>
        <v>9</v>
      </c>
      <c r="T19" s="9">
        <f t="shared" si="16"/>
        <v>4</v>
      </c>
      <c r="U19" s="8" t="s">
        <v>83</v>
      </c>
    </row>
    <row r="20" spans="1:21" ht="13.15" x14ac:dyDescent="0.4">
      <c r="A20" s="5">
        <v>17</v>
      </c>
      <c r="B20" s="5" t="s">
        <v>84</v>
      </c>
      <c r="C20" s="5" t="s">
        <v>85</v>
      </c>
      <c r="D20" s="9">
        <f t="shared" ca="1" si="0"/>
        <v>662</v>
      </c>
      <c r="E20" s="9">
        <f t="shared" ca="1" si="1"/>
        <v>144</v>
      </c>
      <c r="F20" s="12">
        <f t="shared" si="17"/>
        <v>0.27</v>
      </c>
      <c r="G20" s="12">
        <f t="shared" ca="1" si="18"/>
        <v>1.85</v>
      </c>
      <c r="H20" s="12">
        <f t="shared" si="4"/>
        <v>0.27</v>
      </c>
      <c r="I20" s="12">
        <f t="shared" si="5"/>
        <v>19.27</v>
      </c>
      <c r="J20" s="13">
        <f t="shared" si="6"/>
        <v>6.0000000000000001E-3</v>
      </c>
      <c r="K20" s="9">
        <f t="shared" ca="1" si="7"/>
        <v>92</v>
      </c>
      <c r="L20" s="9">
        <f t="shared" ca="1" si="8"/>
        <v>2</v>
      </c>
      <c r="M20" s="9">
        <f t="shared" ca="1" si="9"/>
        <v>60</v>
      </c>
      <c r="N20" s="9">
        <f t="shared" ca="1" si="10"/>
        <v>199</v>
      </c>
      <c r="O20" s="9">
        <f t="shared" ca="1" si="11"/>
        <v>18</v>
      </c>
      <c r="P20" s="9">
        <f t="shared" ca="1" si="12"/>
        <v>22</v>
      </c>
      <c r="Q20" s="9">
        <f t="shared" ca="1" si="13"/>
        <v>16</v>
      </c>
      <c r="R20" s="9">
        <f t="shared" ca="1" si="14"/>
        <v>36</v>
      </c>
      <c r="S20" s="9">
        <f t="shared" ca="1" si="15"/>
        <v>12</v>
      </c>
      <c r="T20" s="9">
        <f t="shared" si="16"/>
        <v>5</v>
      </c>
      <c r="U20" s="8" t="s">
        <v>86</v>
      </c>
    </row>
    <row r="21" spans="1:21" ht="13.15" x14ac:dyDescent="0.4">
      <c r="A21" s="5">
        <v>18</v>
      </c>
      <c r="B21" s="5" t="s">
        <v>87</v>
      </c>
      <c r="C21" s="5" t="s">
        <v>88</v>
      </c>
      <c r="D21" s="9">
        <f t="shared" ca="1" si="0"/>
        <v>335</v>
      </c>
      <c r="E21" s="9">
        <f t="shared" ca="1" si="1"/>
        <v>3468</v>
      </c>
      <c r="F21" s="12">
        <f t="shared" si="17"/>
        <v>0.28000000000000003</v>
      </c>
      <c r="G21" s="12">
        <f t="shared" ca="1" si="18"/>
        <v>1.97</v>
      </c>
      <c r="H21" s="12">
        <f t="shared" si="4"/>
        <v>0.28000000000000003</v>
      </c>
      <c r="I21" s="12">
        <f t="shared" si="5"/>
        <v>20.28</v>
      </c>
      <c r="J21" s="13">
        <f t="shared" si="6"/>
        <v>6.0000000000000001E-3</v>
      </c>
      <c r="K21" s="9">
        <f t="shared" ca="1" si="7"/>
        <v>67</v>
      </c>
      <c r="L21" s="9">
        <f t="shared" ca="1" si="8"/>
        <v>5</v>
      </c>
      <c r="M21" s="9">
        <f t="shared" ca="1" si="9"/>
        <v>57</v>
      </c>
      <c r="N21" s="9">
        <f t="shared" ca="1" si="10"/>
        <v>52</v>
      </c>
      <c r="O21" s="9">
        <f t="shared" ca="1" si="11"/>
        <v>19</v>
      </c>
      <c r="P21" s="9">
        <f t="shared" ca="1" si="12"/>
        <v>17</v>
      </c>
      <c r="Q21" s="9">
        <f t="shared" ca="1" si="13"/>
        <v>33</v>
      </c>
      <c r="R21" s="9">
        <f t="shared" ca="1" si="14"/>
        <v>93</v>
      </c>
      <c r="S21" s="9">
        <f t="shared" ca="1" si="15"/>
        <v>4</v>
      </c>
      <c r="T21" s="9">
        <f t="shared" si="16"/>
        <v>1</v>
      </c>
      <c r="U21" s="8" t="s">
        <v>89</v>
      </c>
    </row>
    <row r="22" spans="1:21" ht="13.15" x14ac:dyDescent="0.4">
      <c r="A22" s="5">
        <v>19</v>
      </c>
      <c r="B22" s="5" t="s">
        <v>90</v>
      </c>
      <c r="C22" s="5" t="s">
        <v>91</v>
      </c>
      <c r="D22" s="9">
        <f t="shared" ca="1" si="0"/>
        <v>290</v>
      </c>
      <c r="E22" s="9">
        <f t="shared" ca="1" si="1"/>
        <v>7919</v>
      </c>
      <c r="F22" s="12">
        <f t="shared" si="17"/>
        <v>0.28999999999999998</v>
      </c>
      <c r="G22" s="12">
        <f t="shared" ca="1" si="18"/>
        <v>3.98</v>
      </c>
      <c r="H22" s="12">
        <f t="shared" si="4"/>
        <v>0.28999999999999998</v>
      </c>
      <c r="I22" s="12">
        <f t="shared" si="5"/>
        <v>21.29</v>
      </c>
      <c r="J22" s="13">
        <f t="shared" si="6"/>
        <v>6.0000000000000001E-3</v>
      </c>
      <c r="K22" s="9">
        <f t="shared" ca="1" si="7"/>
        <v>78</v>
      </c>
      <c r="L22" s="9">
        <f t="shared" ca="1" si="8"/>
        <v>1</v>
      </c>
      <c r="M22" s="9">
        <f t="shared" ca="1" si="9"/>
        <v>3</v>
      </c>
      <c r="N22" s="9">
        <f t="shared" ca="1" si="10"/>
        <v>56</v>
      </c>
      <c r="O22" s="9">
        <f t="shared" ca="1" si="11"/>
        <v>16</v>
      </c>
      <c r="P22" s="9">
        <f t="shared" ca="1" si="12"/>
        <v>25</v>
      </c>
      <c r="Q22" s="9">
        <f t="shared" ca="1" si="13"/>
        <v>7</v>
      </c>
      <c r="R22" s="9">
        <f t="shared" ca="1" si="14"/>
        <v>74</v>
      </c>
      <c r="S22" s="9">
        <f t="shared" ca="1" si="15"/>
        <v>1</v>
      </c>
      <c r="T22" s="9">
        <f t="shared" si="16"/>
        <v>2</v>
      </c>
      <c r="U22" s="8" t="s">
        <v>92</v>
      </c>
    </row>
    <row r="23" spans="1:21" ht="13.15" x14ac:dyDescent="0.4">
      <c r="A23" s="5">
        <v>20</v>
      </c>
      <c r="B23" s="5" t="s">
        <v>93</v>
      </c>
      <c r="C23" s="5" t="s">
        <v>94</v>
      </c>
      <c r="D23" s="9">
        <f t="shared" ca="1" si="0"/>
        <v>957</v>
      </c>
      <c r="E23" s="9">
        <f t="shared" ca="1" si="1"/>
        <v>413</v>
      </c>
      <c r="F23" s="12">
        <f t="shared" si="17"/>
        <v>0.3</v>
      </c>
      <c r="G23" s="12">
        <f t="shared" ca="1" si="18"/>
        <v>6.53</v>
      </c>
      <c r="H23" s="12">
        <f t="shared" si="4"/>
        <v>0.3</v>
      </c>
      <c r="I23" s="12">
        <f t="shared" si="5"/>
        <v>22.3</v>
      </c>
      <c r="J23" s="13">
        <f t="shared" si="6"/>
        <v>7.0000000000000001E-3</v>
      </c>
      <c r="K23" s="9">
        <f t="shared" ca="1" si="7"/>
        <v>81</v>
      </c>
      <c r="L23" s="9">
        <f t="shared" ca="1" si="8"/>
        <v>7</v>
      </c>
      <c r="M23" s="9">
        <f t="shared" ca="1" si="9"/>
        <v>12</v>
      </c>
      <c r="N23" s="9">
        <f t="shared" ca="1" si="10"/>
        <v>92</v>
      </c>
      <c r="O23" s="9">
        <f t="shared" ca="1" si="11"/>
        <v>16</v>
      </c>
      <c r="P23" s="9">
        <f t="shared" ca="1" si="12"/>
        <v>25</v>
      </c>
      <c r="Q23" s="9">
        <f t="shared" ca="1" si="13"/>
        <v>5</v>
      </c>
      <c r="R23" s="9">
        <f t="shared" ca="1" si="14"/>
        <v>54</v>
      </c>
      <c r="S23" s="9">
        <f t="shared" ca="1" si="15"/>
        <v>7</v>
      </c>
      <c r="T23" s="9">
        <f t="shared" si="16"/>
        <v>3</v>
      </c>
      <c r="U23" s="8" t="s">
        <v>95</v>
      </c>
    </row>
    <row r="24" spans="1:21" ht="13.15" x14ac:dyDescent="0.4">
      <c r="A24" s="5">
        <v>21</v>
      </c>
      <c r="B24" s="5" t="s">
        <v>96</v>
      </c>
      <c r="C24" s="5" t="s">
        <v>97</v>
      </c>
      <c r="D24" s="9">
        <f t="shared" ca="1" si="0"/>
        <v>907</v>
      </c>
      <c r="E24" s="9">
        <f t="shared" ca="1" si="1"/>
        <v>5764</v>
      </c>
      <c r="F24" s="12">
        <f t="shared" si="17"/>
        <v>0.31</v>
      </c>
      <c r="G24" s="12">
        <f t="shared" ca="1" si="18"/>
        <v>8.43</v>
      </c>
      <c r="H24" s="12">
        <f t="shared" si="4"/>
        <v>0.31</v>
      </c>
      <c r="I24" s="12">
        <f t="shared" si="5"/>
        <v>23.31</v>
      </c>
      <c r="J24" s="13">
        <f t="shared" si="6"/>
        <v>7.0000000000000001E-3</v>
      </c>
      <c r="K24" s="9">
        <f t="shared" ca="1" si="7"/>
        <v>76</v>
      </c>
      <c r="L24" s="9">
        <f t="shared" ca="1" si="8"/>
        <v>1</v>
      </c>
      <c r="M24" s="9">
        <f t="shared" ca="1" si="9"/>
        <v>52</v>
      </c>
      <c r="N24" s="9">
        <f t="shared" ca="1" si="10"/>
        <v>37</v>
      </c>
      <c r="O24" s="9">
        <f t="shared" ca="1" si="11"/>
        <v>25</v>
      </c>
      <c r="P24" s="9">
        <f t="shared" ca="1" si="12"/>
        <v>23</v>
      </c>
      <c r="Q24" s="9">
        <f t="shared" ca="1" si="13"/>
        <v>7</v>
      </c>
      <c r="R24" s="9">
        <f t="shared" ca="1" si="14"/>
        <v>82</v>
      </c>
      <c r="S24" s="9">
        <f t="shared" ca="1" si="15"/>
        <v>20</v>
      </c>
      <c r="T24" s="9">
        <f t="shared" si="16"/>
        <v>4</v>
      </c>
      <c r="U24" s="8" t="s">
        <v>98</v>
      </c>
    </row>
    <row r="25" spans="1:21" ht="13.15" x14ac:dyDescent="0.4">
      <c r="A25" s="5">
        <v>22</v>
      </c>
      <c r="B25" s="5" t="s">
        <v>99</v>
      </c>
      <c r="C25" s="5" t="s">
        <v>100</v>
      </c>
      <c r="D25" s="9">
        <f t="shared" ca="1" si="0"/>
        <v>683</v>
      </c>
      <c r="E25" s="9">
        <f t="shared" ca="1" si="1"/>
        <v>9811</v>
      </c>
      <c r="F25" s="12">
        <f t="shared" si="17"/>
        <v>0.32</v>
      </c>
      <c r="G25" s="12">
        <f t="shared" ca="1" si="18"/>
        <v>5.05</v>
      </c>
      <c r="H25" s="12">
        <f t="shared" si="4"/>
        <v>0.32</v>
      </c>
      <c r="I25" s="12">
        <f t="shared" si="5"/>
        <v>24.32</v>
      </c>
      <c r="J25" s="13">
        <f t="shared" si="6"/>
        <v>7.0000000000000001E-3</v>
      </c>
      <c r="K25" s="9">
        <f t="shared" ca="1" si="7"/>
        <v>85</v>
      </c>
      <c r="L25" s="9">
        <f t="shared" ca="1" si="8"/>
        <v>4</v>
      </c>
      <c r="M25" s="9">
        <f t="shared" ca="1" si="9"/>
        <v>29</v>
      </c>
      <c r="N25" s="9">
        <f t="shared" ca="1" si="10"/>
        <v>165</v>
      </c>
      <c r="O25" s="9">
        <f t="shared" ca="1" si="11"/>
        <v>15</v>
      </c>
      <c r="P25" s="9">
        <f t="shared" ca="1" si="12"/>
        <v>15</v>
      </c>
      <c r="Q25" s="9">
        <f t="shared" ca="1" si="13"/>
        <v>7</v>
      </c>
      <c r="R25" s="9">
        <f t="shared" ca="1" si="14"/>
        <v>35</v>
      </c>
      <c r="S25" s="9">
        <f t="shared" ca="1" si="15"/>
        <v>11</v>
      </c>
      <c r="T25" s="9">
        <f t="shared" si="16"/>
        <v>5</v>
      </c>
      <c r="U25" s="8" t="s">
        <v>101</v>
      </c>
    </row>
    <row r="26" spans="1:21" ht="13.15" x14ac:dyDescent="0.4">
      <c r="A26" s="5">
        <v>23</v>
      </c>
      <c r="B26" s="5" t="s">
        <v>102</v>
      </c>
      <c r="C26" s="5" t="s">
        <v>103</v>
      </c>
      <c r="D26" s="9">
        <f t="shared" ca="1" si="0"/>
        <v>523</v>
      </c>
      <c r="E26" s="9">
        <f t="shared" ca="1" si="1"/>
        <v>5957</v>
      </c>
      <c r="F26" s="12">
        <f t="shared" si="17"/>
        <v>0.33</v>
      </c>
      <c r="G26" s="12">
        <f t="shared" ca="1" si="18"/>
        <v>1.25</v>
      </c>
      <c r="H26" s="12">
        <f t="shared" si="4"/>
        <v>0.33</v>
      </c>
      <c r="I26" s="12">
        <f t="shared" si="5"/>
        <v>25.33</v>
      </c>
      <c r="J26" s="13">
        <f t="shared" si="6"/>
        <v>8.0000000000000002E-3</v>
      </c>
      <c r="K26" s="9">
        <f t="shared" ca="1" si="7"/>
        <v>87</v>
      </c>
      <c r="L26" s="9">
        <f t="shared" ca="1" si="8"/>
        <v>2</v>
      </c>
      <c r="M26" s="9">
        <f t="shared" ca="1" si="9"/>
        <v>54</v>
      </c>
      <c r="N26" s="9">
        <f t="shared" ca="1" si="10"/>
        <v>73</v>
      </c>
      <c r="O26" s="9">
        <f t="shared" ca="1" si="11"/>
        <v>10</v>
      </c>
      <c r="P26" s="9">
        <f t="shared" ca="1" si="12"/>
        <v>18</v>
      </c>
      <c r="Q26" s="9">
        <f t="shared" ca="1" si="13"/>
        <v>23</v>
      </c>
      <c r="R26" s="9">
        <f t="shared" ca="1" si="14"/>
        <v>32</v>
      </c>
      <c r="S26" s="9">
        <f t="shared" ca="1" si="15"/>
        <v>10</v>
      </c>
      <c r="T26" s="9">
        <f t="shared" si="16"/>
        <v>1</v>
      </c>
      <c r="U26" s="8" t="s">
        <v>104</v>
      </c>
    </row>
    <row r="27" spans="1:21" ht="13.15" x14ac:dyDescent="0.4">
      <c r="A27" s="5">
        <v>24</v>
      </c>
      <c r="B27" s="5" t="s">
        <v>105</v>
      </c>
      <c r="C27" s="5" t="s">
        <v>106</v>
      </c>
      <c r="D27" s="9">
        <f t="shared" ca="1" si="0"/>
        <v>171</v>
      </c>
      <c r="E27" s="9">
        <f t="shared" ca="1" si="1"/>
        <v>2295</v>
      </c>
      <c r="F27" s="12">
        <f t="shared" si="17"/>
        <v>0.34</v>
      </c>
      <c r="G27" s="12">
        <f t="shared" ca="1" si="18"/>
        <v>9.67</v>
      </c>
      <c r="H27" s="12">
        <f t="shared" si="4"/>
        <v>0.34</v>
      </c>
      <c r="I27" s="12">
        <f t="shared" si="5"/>
        <v>26.34</v>
      </c>
      <c r="J27" s="13">
        <f t="shared" si="6"/>
        <v>8.0000000000000002E-3</v>
      </c>
      <c r="K27" s="9">
        <f t="shared" ca="1" si="7"/>
        <v>99</v>
      </c>
      <c r="L27" s="9">
        <f t="shared" ca="1" si="8"/>
        <v>5</v>
      </c>
      <c r="M27" s="9">
        <f t="shared" ca="1" si="9"/>
        <v>35</v>
      </c>
      <c r="N27" s="9">
        <f t="shared" ca="1" si="10"/>
        <v>200</v>
      </c>
      <c r="O27" s="9">
        <f t="shared" ca="1" si="11"/>
        <v>24</v>
      </c>
      <c r="P27" s="9">
        <f t="shared" ca="1" si="12"/>
        <v>21</v>
      </c>
      <c r="Q27" s="9">
        <f t="shared" ca="1" si="13"/>
        <v>25</v>
      </c>
      <c r="R27" s="9">
        <f t="shared" ca="1" si="14"/>
        <v>30</v>
      </c>
      <c r="S27" s="9">
        <f t="shared" ca="1" si="15"/>
        <v>7</v>
      </c>
      <c r="T27" s="9">
        <f t="shared" si="16"/>
        <v>2</v>
      </c>
      <c r="U27" s="8" t="s">
        <v>107</v>
      </c>
    </row>
    <row r="28" spans="1:21" ht="13.15" x14ac:dyDescent="0.4">
      <c r="A28" s="5">
        <v>25</v>
      </c>
      <c r="B28" s="5" t="s">
        <v>108</v>
      </c>
      <c r="C28" s="5" t="s">
        <v>109</v>
      </c>
      <c r="D28" s="9">
        <f t="shared" ca="1" si="0"/>
        <v>607</v>
      </c>
      <c r="E28" s="9">
        <f t="shared" ca="1" si="1"/>
        <v>8199</v>
      </c>
      <c r="F28" s="12">
        <f t="shared" si="17"/>
        <v>0.35</v>
      </c>
      <c r="G28" s="12">
        <f t="shared" ca="1" si="18"/>
        <v>2.73</v>
      </c>
      <c r="H28" s="12">
        <f t="shared" si="4"/>
        <v>0.35</v>
      </c>
      <c r="I28" s="12">
        <f t="shared" si="5"/>
        <v>27.35</v>
      </c>
      <c r="J28" s="13">
        <f t="shared" si="6"/>
        <v>8.0000000000000002E-3</v>
      </c>
      <c r="K28" s="9">
        <f t="shared" ca="1" si="7"/>
        <v>77</v>
      </c>
      <c r="L28" s="9">
        <f t="shared" ca="1" si="8"/>
        <v>5</v>
      </c>
      <c r="M28" s="9">
        <f t="shared" ca="1" si="9"/>
        <v>40</v>
      </c>
      <c r="N28" s="9">
        <f t="shared" ca="1" si="10"/>
        <v>22</v>
      </c>
      <c r="O28" s="9">
        <f t="shared" ca="1" si="11"/>
        <v>3</v>
      </c>
      <c r="P28" s="9">
        <f t="shared" ca="1" si="12"/>
        <v>24</v>
      </c>
      <c r="Q28" s="9">
        <f t="shared" ca="1" si="13"/>
        <v>39</v>
      </c>
      <c r="R28" s="9">
        <f t="shared" ca="1" si="14"/>
        <v>73</v>
      </c>
      <c r="S28" s="9">
        <f t="shared" ca="1" si="15"/>
        <v>10</v>
      </c>
      <c r="T28" s="9">
        <f t="shared" si="16"/>
        <v>3</v>
      </c>
      <c r="U28" s="8" t="s">
        <v>110</v>
      </c>
    </row>
    <row r="29" spans="1:21" ht="13.15" x14ac:dyDescent="0.4">
      <c r="A29" s="5">
        <v>26</v>
      </c>
      <c r="B29" s="5" t="s">
        <v>111</v>
      </c>
      <c r="C29" s="5" t="s">
        <v>112</v>
      </c>
      <c r="D29" s="9">
        <f t="shared" ca="1" si="0"/>
        <v>133</v>
      </c>
      <c r="E29" s="9">
        <f t="shared" ca="1" si="1"/>
        <v>8594</v>
      </c>
      <c r="F29" s="12">
        <f t="shared" si="17"/>
        <v>0.35</v>
      </c>
      <c r="G29" s="12">
        <f t="shared" ca="1" si="18"/>
        <v>1.38</v>
      </c>
      <c r="H29" s="12">
        <f t="shared" si="4"/>
        <v>0.35</v>
      </c>
      <c r="I29" s="12">
        <f t="shared" si="5"/>
        <v>28.35</v>
      </c>
      <c r="J29" s="13">
        <f t="shared" si="6"/>
        <v>8.9999999999999993E-3</v>
      </c>
      <c r="K29" s="9">
        <f t="shared" ca="1" si="7"/>
        <v>91</v>
      </c>
      <c r="L29" s="9">
        <f t="shared" ca="1" si="8"/>
        <v>3</v>
      </c>
      <c r="M29" s="9">
        <f t="shared" ca="1" si="9"/>
        <v>28</v>
      </c>
      <c r="N29" s="9">
        <f t="shared" ca="1" si="10"/>
        <v>115</v>
      </c>
      <c r="O29" s="9">
        <f t="shared" ca="1" si="11"/>
        <v>21</v>
      </c>
      <c r="P29" s="9">
        <f t="shared" ca="1" si="12"/>
        <v>16</v>
      </c>
      <c r="Q29" s="9">
        <f t="shared" ca="1" si="13"/>
        <v>32</v>
      </c>
      <c r="R29" s="9">
        <f t="shared" ca="1" si="14"/>
        <v>42</v>
      </c>
      <c r="S29" s="9">
        <f t="shared" ca="1" si="15"/>
        <v>10</v>
      </c>
      <c r="T29" s="9">
        <f t="shared" si="16"/>
        <v>4</v>
      </c>
      <c r="U29" s="8" t="s">
        <v>113</v>
      </c>
    </row>
    <row r="30" spans="1:21" ht="13.15" x14ac:dyDescent="0.4">
      <c r="A30" s="5">
        <v>27</v>
      </c>
      <c r="B30" s="5" t="s">
        <v>114</v>
      </c>
      <c r="C30" s="5" t="s">
        <v>115</v>
      </c>
      <c r="D30" s="9">
        <f t="shared" ca="1" si="0"/>
        <v>602</v>
      </c>
      <c r="E30" s="9">
        <f t="shared" ca="1" si="1"/>
        <v>3240</v>
      </c>
      <c r="F30" s="12">
        <f t="shared" si="17"/>
        <v>0.36</v>
      </c>
      <c r="G30" s="12">
        <f t="shared" ca="1" si="18"/>
        <v>9.16</v>
      </c>
      <c r="H30" s="12">
        <f t="shared" si="4"/>
        <v>0.36</v>
      </c>
      <c r="I30" s="12">
        <f t="shared" si="5"/>
        <v>29.36</v>
      </c>
      <c r="J30" s="13">
        <f t="shared" si="6"/>
        <v>8.9999999999999993E-3</v>
      </c>
      <c r="K30" s="9">
        <f t="shared" ca="1" si="7"/>
        <v>82</v>
      </c>
      <c r="L30" s="9">
        <f t="shared" ca="1" si="8"/>
        <v>6</v>
      </c>
      <c r="M30" s="9">
        <f t="shared" ca="1" si="9"/>
        <v>6</v>
      </c>
      <c r="N30" s="9">
        <f t="shared" ca="1" si="10"/>
        <v>95</v>
      </c>
      <c r="O30" s="9">
        <f t="shared" ca="1" si="11"/>
        <v>26</v>
      </c>
      <c r="P30" s="9">
        <f t="shared" ca="1" si="12"/>
        <v>25</v>
      </c>
      <c r="Q30" s="9">
        <f t="shared" ca="1" si="13"/>
        <v>6</v>
      </c>
      <c r="R30" s="9">
        <f t="shared" ca="1" si="14"/>
        <v>24</v>
      </c>
      <c r="S30" s="9">
        <f t="shared" ca="1" si="15"/>
        <v>8</v>
      </c>
      <c r="T30" s="9">
        <f t="shared" si="16"/>
        <v>5</v>
      </c>
      <c r="U30" s="8" t="s">
        <v>116</v>
      </c>
    </row>
    <row r="31" spans="1:21" ht="13.15" x14ac:dyDescent="0.4">
      <c r="A31" s="5">
        <v>28</v>
      </c>
      <c r="B31" s="5" t="s">
        <v>117</v>
      </c>
      <c r="C31" s="5" t="s">
        <v>118</v>
      </c>
      <c r="D31" s="9">
        <f t="shared" ca="1" si="0"/>
        <v>468</v>
      </c>
      <c r="E31" s="9">
        <f t="shared" ca="1" si="1"/>
        <v>7670</v>
      </c>
      <c r="F31" s="12">
        <f t="shared" si="17"/>
        <v>0.37</v>
      </c>
      <c r="G31" s="12">
        <f t="shared" ca="1" si="18"/>
        <v>3.16</v>
      </c>
      <c r="H31" s="12">
        <f t="shared" si="4"/>
        <v>0.37</v>
      </c>
      <c r="I31" s="12">
        <f t="shared" si="5"/>
        <v>30.37</v>
      </c>
      <c r="J31" s="13">
        <f t="shared" si="6"/>
        <v>8.9999999999999993E-3</v>
      </c>
      <c r="K31" s="9">
        <f t="shared" ca="1" si="7"/>
        <v>65</v>
      </c>
      <c r="L31" s="9">
        <f t="shared" ca="1" si="8"/>
        <v>5</v>
      </c>
      <c r="M31" s="9">
        <f t="shared" ca="1" si="9"/>
        <v>50</v>
      </c>
      <c r="N31" s="9">
        <f t="shared" ca="1" si="10"/>
        <v>171</v>
      </c>
      <c r="O31" s="9">
        <f t="shared" ca="1" si="11"/>
        <v>11</v>
      </c>
      <c r="P31" s="9">
        <f t="shared" ca="1" si="12"/>
        <v>20</v>
      </c>
      <c r="Q31" s="9">
        <f t="shared" ca="1" si="13"/>
        <v>7</v>
      </c>
      <c r="R31" s="9">
        <f t="shared" ca="1" si="14"/>
        <v>42</v>
      </c>
      <c r="S31" s="9">
        <f t="shared" ca="1" si="15"/>
        <v>17</v>
      </c>
      <c r="T31" s="9">
        <f t="shared" si="16"/>
        <v>1</v>
      </c>
      <c r="U31" s="8" t="s">
        <v>119</v>
      </c>
    </row>
    <row r="32" spans="1:21" ht="13.15" x14ac:dyDescent="0.4">
      <c r="A32" s="5">
        <v>29</v>
      </c>
      <c r="B32" s="5" t="s">
        <v>120</v>
      </c>
      <c r="C32" s="5" t="s">
        <v>121</v>
      </c>
      <c r="D32" s="9">
        <f t="shared" ca="1" si="0"/>
        <v>936</v>
      </c>
      <c r="E32" s="9">
        <f t="shared" ca="1" si="1"/>
        <v>4433</v>
      </c>
      <c r="F32" s="12">
        <f t="shared" si="17"/>
        <v>0.38</v>
      </c>
      <c r="G32" s="12">
        <f t="shared" ca="1" si="18"/>
        <v>1.01</v>
      </c>
      <c r="H32" s="12">
        <f t="shared" si="4"/>
        <v>0.38</v>
      </c>
      <c r="I32" s="12">
        <f t="shared" si="5"/>
        <v>31.38</v>
      </c>
      <c r="J32" s="13">
        <f t="shared" si="6"/>
        <v>8.9999999999999993E-3</v>
      </c>
      <c r="K32" s="9">
        <f t="shared" ca="1" si="7"/>
        <v>99</v>
      </c>
      <c r="L32" s="9">
        <f t="shared" ca="1" si="8"/>
        <v>7</v>
      </c>
      <c r="M32" s="9">
        <f t="shared" ca="1" si="9"/>
        <v>12</v>
      </c>
      <c r="N32" s="9">
        <f t="shared" ca="1" si="10"/>
        <v>124</v>
      </c>
      <c r="O32" s="9">
        <f t="shared" ca="1" si="11"/>
        <v>3</v>
      </c>
      <c r="P32" s="9">
        <f t="shared" ca="1" si="12"/>
        <v>17</v>
      </c>
      <c r="Q32" s="9">
        <f t="shared" ca="1" si="13"/>
        <v>22</v>
      </c>
      <c r="R32" s="9">
        <f t="shared" ca="1" si="14"/>
        <v>36</v>
      </c>
      <c r="S32" s="9">
        <f t="shared" ca="1" si="15"/>
        <v>14</v>
      </c>
      <c r="T32" s="9">
        <f t="shared" si="16"/>
        <v>2</v>
      </c>
      <c r="U32" s="8" t="s">
        <v>122</v>
      </c>
    </row>
    <row r="33" spans="1:21" ht="13.15" x14ac:dyDescent="0.4">
      <c r="A33" s="5">
        <v>30</v>
      </c>
      <c r="B33" s="5" t="s">
        <v>123</v>
      </c>
      <c r="C33" s="5" t="s">
        <v>124</v>
      </c>
      <c r="D33" s="9">
        <f t="shared" ca="1" si="0"/>
        <v>186</v>
      </c>
      <c r="E33" s="9">
        <f t="shared" ca="1" si="1"/>
        <v>3011</v>
      </c>
      <c r="F33" s="12">
        <f t="shared" si="17"/>
        <v>0.39</v>
      </c>
      <c r="G33" s="12">
        <f t="shared" ca="1" si="18"/>
        <v>3.78</v>
      </c>
      <c r="H33" s="12">
        <f t="shared" si="4"/>
        <v>0.39</v>
      </c>
      <c r="I33" s="12">
        <f t="shared" si="5"/>
        <v>32.39</v>
      </c>
      <c r="J33" s="13">
        <f t="shared" si="6"/>
        <v>0.01</v>
      </c>
      <c r="K33" s="9">
        <f t="shared" ca="1" si="7"/>
        <v>76</v>
      </c>
      <c r="L33" s="9">
        <f t="shared" ca="1" si="8"/>
        <v>1</v>
      </c>
      <c r="M33" s="9">
        <f t="shared" ca="1" si="9"/>
        <v>4</v>
      </c>
      <c r="N33" s="9">
        <f t="shared" ca="1" si="10"/>
        <v>75</v>
      </c>
      <c r="O33" s="9">
        <f t="shared" ca="1" si="11"/>
        <v>27</v>
      </c>
      <c r="P33" s="9">
        <f t="shared" ca="1" si="12"/>
        <v>22</v>
      </c>
      <c r="Q33" s="9">
        <f t="shared" ca="1" si="13"/>
        <v>31</v>
      </c>
      <c r="R33" s="9">
        <f t="shared" ca="1" si="14"/>
        <v>73</v>
      </c>
      <c r="S33" s="9">
        <f t="shared" ca="1" si="15"/>
        <v>10</v>
      </c>
      <c r="T33" s="9">
        <f t="shared" si="16"/>
        <v>3</v>
      </c>
      <c r="U33" s="8" t="s">
        <v>125</v>
      </c>
    </row>
    <row r="34" spans="1:21" ht="13.15" x14ac:dyDescent="0.4">
      <c r="A34" s="5">
        <v>31</v>
      </c>
      <c r="B34" s="5" t="s">
        <v>126</v>
      </c>
      <c r="C34" s="5" t="s">
        <v>127</v>
      </c>
      <c r="D34" s="9">
        <f t="shared" ca="1" si="0"/>
        <v>941</v>
      </c>
      <c r="E34" s="9">
        <f t="shared" ca="1" si="1"/>
        <v>6864</v>
      </c>
      <c r="F34" s="12">
        <f t="shared" si="17"/>
        <v>0.4</v>
      </c>
      <c r="G34" s="12">
        <f t="shared" ca="1" si="18"/>
        <v>9.15</v>
      </c>
      <c r="H34" s="12">
        <f t="shared" si="4"/>
        <v>0.4</v>
      </c>
      <c r="I34" s="12">
        <f t="shared" si="5"/>
        <v>33.4</v>
      </c>
      <c r="J34" s="13">
        <f t="shared" si="6"/>
        <v>0.01</v>
      </c>
      <c r="K34" s="9">
        <f t="shared" ca="1" si="7"/>
        <v>64</v>
      </c>
      <c r="L34" s="9">
        <f t="shared" ca="1" si="8"/>
        <v>1</v>
      </c>
      <c r="M34" s="9">
        <f t="shared" ca="1" si="9"/>
        <v>2</v>
      </c>
      <c r="N34" s="9">
        <f t="shared" ca="1" si="10"/>
        <v>88</v>
      </c>
      <c r="O34" s="9">
        <f t="shared" ca="1" si="11"/>
        <v>7</v>
      </c>
      <c r="P34" s="9">
        <f t="shared" ca="1" si="12"/>
        <v>23</v>
      </c>
      <c r="Q34" s="9">
        <f t="shared" ca="1" si="13"/>
        <v>14</v>
      </c>
      <c r="R34" s="9">
        <f t="shared" ca="1" si="14"/>
        <v>46</v>
      </c>
      <c r="S34" s="9">
        <f t="shared" ca="1" si="15"/>
        <v>4</v>
      </c>
      <c r="T34" s="9">
        <f t="shared" si="16"/>
        <v>4</v>
      </c>
      <c r="U34" s="8" t="s">
        <v>128</v>
      </c>
    </row>
    <row r="35" spans="1:21" ht="13.15" x14ac:dyDescent="0.4">
      <c r="A35" s="5">
        <v>32</v>
      </c>
      <c r="B35" s="5" t="s">
        <v>129</v>
      </c>
      <c r="C35" s="5" t="s">
        <v>130</v>
      </c>
      <c r="D35" s="9">
        <f t="shared" ca="1" si="0"/>
        <v>129</v>
      </c>
      <c r="E35" s="9">
        <f t="shared" ca="1" si="1"/>
        <v>7604</v>
      </c>
      <c r="F35" s="12">
        <f t="shared" si="17"/>
        <v>0.41</v>
      </c>
      <c r="G35" s="12">
        <f t="shared" ca="1" si="18"/>
        <v>4.59</v>
      </c>
      <c r="H35" s="12">
        <f t="shared" si="4"/>
        <v>0.41</v>
      </c>
      <c r="I35" s="12">
        <f t="shared" si="5"/>
        <v>34.409999999999997</v>
      </c>
      <c r="J35" s="13">
        <f t="shared" si="6"/>
        <v>0.01</v>
      </c>
      <c r="K35" s="9">
        <f t="shared" ca="1" si="7"/>
        <v>53</v>
      </c>
      <c r="L35" s="9">
        <f t="shared" ca="1" si="8"/>
        <v>2</v>
      </c>
      <c r="M35" s="9">
        <f t="shared" ca="1" si="9"/>
        <v>5</v>
      </c>
      <c r="N35" s="9">
        <f t="shared" ca="1" si="10"/>
        <v>189</v>
      </c>
      <c r="O35" s="9">
        <f t="shared" ca="1" si="11"/>
        <v>18</v>
      </c>
      <c r="P35" s="9">
        <f t="shared" ca="1" si="12"/>
        <v>24</v>
      </c>
      <c r="Q35" s="9">
        <f t="shared" ca="1" si="13"/>
        <v>25</v>
      </c>
      <c r="R35" s="9">
        <f t="shared" ca="1" si="14"/>
        <v>45</v>
      </c>
      <c r="S35" s="9">
        <f t="shared" ca="1" si="15"/>
        <v>2</v>
      </c>
      <c r="T35" s="9">
        <f t="shared" si="16"/>
        <v>5</v>
      </c>
      <c r="U35" s="8" t="s">
        <v>131</v>
      </c>
    </row>
    <row r="36" spans="1:21" ht="13.15" x14ac:dyDescent="0.4">
      <c r="A36" s="5">
        <v>33</v>
      </c>
      <c r="B36" s="5" t="s">
        <v>132</v>
      </c>
      <c r="C36" s="5" t="s">
        <v>133</v>
      </c>
      <c r="D36" s="9">
        <f t="shared" ca="1" si="0"/>
        <v>209</v>
      </c>
      <c r="E36" s="9">
        <f t="shared" ca="1" si="1"/>
        <v>7161</v>
      </c>
      <c r="F36" s="12">
        <f t="shared" si="17"/>
        <v>0.42</v>
      </c>
      <c r="G36" s="12">
        <f t="shared" ca="1" si="18"/>
        <v>3.43</v>
      </c>
      <c r="H36" s="12">
        <f t="shared" si="4"/>
        <v>0.42</v>
      </c>
      <c r="I36" s="12">
        <f t="shared" si="5"/>
        <v>35.42</v>
      </c>
      <c r="J36" s="13">
        <f t="shared" si="6"/>
        <v>1.0999999999999999E-2</v>
      </c>
      <c r="K36" s="9">
        <f t="shared" ca="1" si="7"/>
        <v>95</v>
      </c>
      <c r="L36" s="9">
        <f t="shared" ca="1" si="8"/>
        <v>6</v>
      </c>
      <c r="M36" s="9">
        <f t="shared" ca="1" si="9"/>
        <v>7</v>
      </c>
      <c r="N36" s="9">
        <f t="shared" ca="1" si="10"/>
        <v>90</v>
      </c>
      <c r="O36" s="9">
        <f t="shared" ca="1" si="11"/>
        <v>5</v>
      </c>
      <c r="P36" s="9">
        <f t="shared" ca="1" si="12"/>
        <v>23</v>
      </c>
      <c r="Q36" s="9">
        <f t="shared" ca="1" si="13"/>
        <v>10</v>
      </c>
      <c r="R36" s="9">
        <f t="shared" ca="1" si="14"/>
        <v>88</v>
      </c>
      <c r="S36" s="9">
        <f t="shared" ca="1" si="15"/>
        <v>2</v>
      </c>
      <c r="T36" s="9">
        <f t="shared" si="16"/>
        <v>1</v>
      </c>
      <c r="U36" s="8" t="s">
        <v>134</v>
      </c>
    </row>
    <row r="37" spans="1:21" ht="13.15" x14ac:dyDescent="0.4">
      <c r="A37" s="5">
        <v>34</v>
      </c>
      <c r="B37" s="5" t="s">
        <v>135</v>
      </c>
      <c r="C37" s="5" t="s">
        <v>136</v>
      </c>
      <c r="D37" s="9">
        <f t="shared" ca="1" si="0"/>
        <v>423</v>
      </c>
      <c r="E37" s="9">
        <f t="shared" ca="1" si="1"/>
        <v>9148</v>
      </c>
      <c r="F37" s="12">
        <f t="shared" si="17"/>
        <v>0.43</v>
      </c>
      <c r="G37" s="12">
        <f t="shared" ca="1" si="18"/>
        <v>9.17</v>
      </c>
      <c r="H37" s="12">
        <f t="shared" si="4"/>
        <v>0.43</v>
      </c>
      <c r="I37" s="12">
        <f t="shared" si="5"/>
        <v>36.43</v>
      </c>
      <c r="J37" s="13">
        <f t="shared" si="6"/>
        <v>1.0999999999999999E-2</v>
      </c>
      <c r="K37" s="9">
        <f t="shared" ca="1" si="7"/>
        <v>91</v>
      </c>
      <c r="L37" s="9">
        <f t="shared" ca="1" si="8"/>
        <v>2</v>
      </c>
      <c r="M37" s="9">
        <f t="shared" ca="1" si="9"/>
        <v>33</v>
      </c>
      <c r="N37" s="9">
        <f t="shared" ca="1" si="10"/>
        <v>132</v>
      </c>
      <c r="O37" s="9">
        <f t="shared" ca="1" si="11"/>
        <v>6</v>
      </c>
      <c r="P37" s="9">
        <f t="shared" ca="1" si="12"/>
        <v>22</v>
      </c>
      <c r="Q37" s="9">
        <f t="shared" ca="1" si="13"/>
        <v>22</v>
      </c>
      <c r="R37" s="9">
        <f t="shared" ca="1" si="14"/>
        <v>25</v>
      </c>
      <c r="S37" s="9">
        <f t="shared" ca="1" si="15"/>
        <v>5</v>
      </c>
      <c r="T37" s="9">
        <f t="shared" si="16"/>
        <v>2</v>
      </c>
      <c r="U37" s="8" t="s">
        <v>137</v>
      </c>
    </row>
    <row r="38" spans="1:21" ht="13.15" x14ac:dyDescent="0.4">
      <c r="A38" s="5">
        <v>35</v>
      </c>
      <c r="B38" s="5" t="s">
        <v>138</v>
      </c>
      <c r="C38" s="5" t="s">
        <v>139</v>
      </c>
      <c r="D38" s="9">
        <f t="shared" ca="1" si="0"/>
        <v>509</v>
      </c>
      <c r="E38" s="9">
        <f t="shared" ca="1" si="1"/>
        <v>6211</v>
      </c>
      <c r="F38" s="12">
        <f t="shared" si="17"/>
        <v>0.44</v>
      </c>
      <c r="G38" s="12">
        <f t="shared" ca="1" si="18"/>
        <v>4.0599999999999996</v>
      </c>
      <c r="H38" s="12">
        <f t="shared" si="4"/>
        <v>0.44</v>
      </c>
      <c r="I38" s="12">
        <f t="shared" si="5"/>
        <v>37.44</v>
      </c>
      <c r="J38" s="13">
        <f t="shared" si="6"/>
        <v>1.0999999999999999E-2</v>
      </c>
      <c r="K38" s="9">
        <f t="shared" ca="1" si="7"/>
        <v>54</v>
      </c>
      <c r="L38" s="9">
        <f t="shared" ca="1" si="8"/>
        <v>3</v>
      </c>
      <c r="M38" s="9">
        <f t="shared" ca="1" si="9"/>
        <v>11</v>
      </c>
      <c r="N38" s="9">
        <f t="shared" ca="1" si="10"/>
        <v>133</v>
      </c>
      <c r="O38" s="9">
        <f t="shared" ca="1" si="11"/>
        <v>3</v>
      </c>
      <c r="P38" s="9">
        <f t="shared" ca="1" si="12"/>
        <v>17</v>
      </c>
      <c r="Q38" s="9">
        <f t="shared" ca="1" si="13"/>
        <v>32</v>
      </c>
      <c r="R38" s="9">
        <f t="shared" ca="1" si="14"/>
        <v>65</v>
      </c>
      <c r="S38" s="9">
        <f t="shared" ca="1" si="15"/>
        <v>9</v>
      </c>
      <c r="T38" s="9">
        <f t="shared" si="16"/>
        <v>3</v>
      </c>
      <c r="U38" s="8" t="s">
        <v>140</v>
      </c>
    </row>
    <row r="39" spans="1:21" ht="13.15" x14ac:dyDescent="0.4">
      <c r="A39" s="5">
        <v>36</v>
      </c>
      <c r="B39" s="5" t="s">
        <v>141</v>
      </c>
      <c r="C39" s="5" t="s">
        <v>142</v>
      </c>
      <c r="D39" s="9">
        <f t="shared" ca="1" si="0"/>
        <v>263</v>
      </c>
      <c r="E39" s="9">
        <f t="shared" ca="1" si="1"/>
        <v>5289</v>
      </c>
      <c r="F39" s="12">
        <f t="shared" si="17"/>
        <v>0.45</v>
      </c>
      <c r="G39" s="12">
        <f t="shared" ca="1" si="18"/>
        <v>5.41</v>
      </c>
      <c r="H39" s="12">
        <f t="shared" si="4"/>
        <v>0.45</v>
      </c>
      <c r="I39" s="12">
        <f t="shared" si="5"/>
        <v>38.450000000000003</v>
      </c>
      <c r="J39" s="13">
        <f t="shared" si="6"/>
        <v>1.2E-2</v>
      </c>
      <c r="K39" s="9">
        <f t="shared" ca="1" si="7"/>
        <v>88</v>
      </c>
      <c r="L39" s="9">
        <f t="shared" ca="1" si="8"/>
        <v>6</v>
      </c>
      <c r="M39" s="9">
        <f t="shared" ca="1" si="9"/>
        <v>32</v>
      </c>
      <c r="N39" s="9">
        <f t="shared" ca="1" si="10"/>
        <v>49</v>
      </c>
      <c r="O39" s="9">
        <f t="shared" ca="1" si="11"/>
        <v>29</v>
      </c>
      <c r="P39" s="9">
        <f t="shared" ca="1" si="12"/>
        <v>25</v>
      </c>
      <c r="Q39" s="9">
        <f t="shared" ca="1" si="13"/>
        <v>19</v>
      </c>
      <c r="R39" s="9">
        <f t="shared" ca="1" si="14"/>
        <v>52</v>
      </c>
      <c r="S39" s="9">
        <f t="shared" ca="1" si="15"/>
        <v>8</v>
      </c>
      <c r="T39" s="9">
        <f t="shared" si="16"/>
        <v>4</v>
      </c>
      <c r="U39" s="8" t="s">
        <v>143</v>
      </c>
    </row>
    <row r="40" spans="1:21" ht="13.15" x14ac:dyDescent="0.4">
      <c r="A40" s="5">
        <v>37</v>
      </c>
      <c r="B40" s="5" t="s">
        <v>144</v>
      </c>
      <c r="C40" s="5" t="s">
        <v>145</v>
      </c>
      <c r="D40" s="9">
        <f t="shared" ca="1" si="0"/>
        <v>681</v>
      </c>
      <c r="E40" s="9">
        <f t="shared" ca="1" si="1"/>
        <v>706</v>
      </c>
      <c r="F40" s="12">
        <f t="shared" si="17"/>
        <v>0.45</v>
      </c>
      <c r="G40" s="12">
        <f t="shared" ca="1" si="18"/>
        <v>3.11</v>
      </c>
      <c r="H40" s="12">
        <f t="shared" si="4"/>
        <v>0.45</v>
      </c>
      <c r="I40" s="12">
        <f t="shared" si="5"/>
        <v>39.450000000000003</v>
      </c>
      <c r="J40" s="13">
        <f t="shared" si="6"/>
        <v>1.2E-2</v>
      </c>
      <c r="K40" s="9">
        <f t="shared" ca="1" si="7"/>
        <v>100</v>
      </c>
      <c r="L40" s="9">
        <f t="shared" ca="1" si="8"/>
        <v>5</v>
      </c>
      <c r="M40" s="9">
        <f t="shared" ca="1" si="9"/>
        <v>15</v>
      </c>
      <c r="N40" s="9">
        <f t="shared" ca="1" si="10"/>
        <v>155</v>
      </c>
      <c r="O40" s="9">
        <f t="shared" ca="1" si="11"/>
        <v>7</v>
      </c>
      <c r="P40" s="9">
        <f t="shared" ca="1" si="12"/>
        <v>23</v>
      </c>
      <c r="Q40" s="9">
        <f t="shared" ca="1" si="13"/>
        <v>18</v>
      </c>
      <c r="R40" s="9">
        <f t="shared" ca="1" si="14"/>
        <v>45</v>
      </c>
      <c r="S40" s="9">
        <f t="shared" ca="1" si="15"/>
        <v>18</v>
      </c>
      <c r="T40" s="9">
        <f t="shared" si="16"/>
        <v>5</v>
      </c>
      <c r="U40" s="8" t="s">
        <v>146</v>
      </c>
    </row>
    <row r="41" spans="1:21" ht="13.15" x14ac:dyDescent="0.4">
      <c r="A41" s="5">
        <v>38</v>
      </c>
      <c r="B41" s="5" t="s">
        <v>147</v>
      </c>
      <c r="C41" s="5" t="s">
        <v>148</v>
      </c>
      <c r="D41" s="9">
        <f t="shared" ca="1" si="0"/>
        <v>312</v>
      </c>
      <c r="E41" s="9">
        <f t="shared" ca="1" si="1"/>
        <v>2529</v>
      </c>
      <c r="F41" s="12">
        <f t="shared" si="17"/>
        <v>0.46</v>
      </c>
      <c r="G41" s="12">
        <f t="shared" ca="1" si="18"/>
        <v>2.34</v>
      </c>
      <c r="H41" s="12">
        <f t="shared" si="4"/>
        <v>0.46</v>
      </c>
      <c r="I41" s="12">
        <f t="shared" si="5"/>
        <v>40.46</v>
      </c>
      <c r="J41" s="13">
        <f t="shared" si="6"/>
        <v>1.2E-2</v>
      </c>
      <c r="K41" s="9">
        <f t="shared" ca="1" si="7"/>
        <v>60</v>
      </c>
      <c r="L41" s="9">
        <f t="shared" ca="1" si="8"/>
        <v>5</v>
      </c>
      <c r="M41" s="9">
        <f t="shared" ca="1" si="9"/>
        <v>52</v>
      </c>
      <c r="N41" s="9">
        <f t="shared" ca="1" si="10"/>
        <v>39</v>
      </c>
      <c r="O41" s="9">
        <f t="shared" ca="1" si="11"/>
        <v>10</v>
      </c>
      <c r="P41" s="9">
        <f t="shared" ca="1" si="12"/>
        <v>19</v>
      </c>
      <c r="Q41" s="9">
        <f t="shared" ca="1" si="13"/>
        <v>11</v>
      </c>
      <c r="R41" s="9">
        <f t="shared" ca="1" si="14"/>
        <v>73</v>
      </c>
      <c r="S41" s="9">
        <f t="shared" ca="1" si="15"/>
        <v>3</v>
      </c>
      <c r="T41" s="9">
        <f t="shared" si="16"/>
        <v>1</v>
      </c>
      <c r="U41" s="8" t="s">
        <v>149</v>
      </c>
    </row>
    <row r="42" spans="1:21" ht="13.15" x14ac:dyDescent="0.4">
      <c r="A42" s="5">
        <v>39</v>
      </c>
      <c r="B42" s="5" t="s">
        <v>150</v>
      </c>
      <c r="C42" s="5" t="s">
        <v>151</v>
      </c>
      <c r="D42" s="9">
        <f t="shared" ca="1" si="0"/>
        <v>666</v>
      </c>
      <c r="E42" s="9">
        <f t="shared" ca="1" si="1"/>
        <v>1718</v>
      </c>
      <c r="F42" s="12">
        <f t="shared" si="17"/>
        <v>0.47</v>
      </c>
      <c r="G42" s="12">
        <f t="shared" ca="1" si="18"/>
        <v>9.2100000000000009</v>
      </c>
      <c r="H42" s="12">
        <f t="shared" si="4"/>
        <v>0.47</v>
      </c>
      <c r="I42" s="12">
        <f t="shared" si="5"/>
        <v>41.47</v>
      </c>
      <c r="J42" s="13">
        <f t="shared" si="6"/>
        <v>1.2E-2</v>
      </c>
      <c r="K42" s="9">
        <f t="shared" ca="1" si="7"/>
        <v>96</v>
      </c>
      <c r="L42" s="9">
        <f t="shared" ca="1" si="8"/>
        <v>3</v>
      </c>
      <c r="M42" s="9">
        <f t="shared" ca="1" si="9"/>
        <v>34</v>
      </c>
      <c r="N42" s="9">
        <f t="shared" ca="1" si="10"/>
        <v>177</v>
      </c>
      <c r="O42" s="9">
        <f t="shared" ca="1" si="11"/>
        <v>25</v>
      </c>
      <c r="P42" s="9">
        <f t="shared" ca="1" si="12"/>
        <v>24</v>
      </c>
      <c r="Q42" s="9">
        <f t="shared" ca="1" si="13"/>
        <v>32</v>
      </c>
      <c r="R42" s="9">
        <f t="shared" ca="1" si="14"/>
        <v>73</v>
      </c>
      <c r="S42" s="9">
        <f t="shared" ca="1" si="15"/>
        <v>15</v>
      </c>
      <c r="T42" s="9">
        <f t="shared" si="16"/>
        <v>2</v>
      </c>
      <c r="U42" s="8" t="s">
        <v>152</v>
      </c>
    </row>
    <row r="43" spans="1:21" ht="13.15" x14ac:dyDescent="0.4">
      <c r="A43" s="5">
        <v>40</v>
      </c>
      <c r="B43" s="5" t="s">
        <v>153</v>
      </c>
      <c r="C43" s="5" t="s">
        <v>154</v>
      </c>
      <c r="D43" s="9">
        <f t="shared" ca="1" si="0"/>
        <v>584</v>
      </c>
      <c r="E43" s="9">
        <f t="shared" ca="1" si="1"/>
        <v>9524</v>
      </c>
      <c r="F43" s="12">
        <f t="shared" si="17"/>
        <v>0.48</v>
      </c>
      <c r="G43" s="12">
        <f t="shared" ca="1" si="18"/>
        <v>7.99</v>
      </c>
      <c r="H43" s="12">
        <f t="shared" si="4"/>
        <v>0.48</v>
      </c>
      <c r="I43" s="12">
        <f t="shared" si="5"/>
        <v>42.48</v>
      </c>
      <c r="J43" s="13">
        <f t="shared" si="6"/>
        <v>1.2999999999999999E-2</v>
      </c>
      <c r="K43" s="9">
        <f t="shared" ca="1" si="7"/>
        <v>60</v>
      </c>
      <c r="L43" s="9">
        <f t="shared" ca="1" si="8"/>
        <v>2</v>
      </c>
      <c r="M43" s="9">
        <f t="shared" ca="1" si="9"/>
        <v>6</v>
      </c>
      <c r="N43" s="9">
        <f t="shared" ca="1" si="10"/>
        <v>185</v>
      </c>
      <c r="O43" s="9">
        <f t="shared" ca="1" si="11"/>
        <v>24</v>
      </c>
      <c r="P43" s="9">
        <f t="shared" ca="1" si="12"/>
        <v>23</v>
      </c>
      <c r="Q43" s="9">
        <f t="shared" ca="1" si="13"/>
        <v>30</v>
      </c>
      <c r="R43" s="9">
        <f t="shared" ca="1" si="14"/>
        <v>47</v>
      </c>
      <c r="S43" s="9">
        <f t="shared" ca="1" si="15"/>
        <v>19</v>
      </c>
      <c r="T43" s="9">
        <f t="shared" si="16"/>
        <v>3</v>
      </c>
      <c r="U43" s="8" t="s">
        <v>155</v>
      </c>
    </row>
    <row r="44" spans="1:21" ht="13.15" x14ac:dyDescent="0.4">
      <c r="A44" s="5">
        <v>41</v>
      </c>
      <c r="B44" s="5" t="s">
        <v>156</v>
      </c>
      <c r="C44" s="5" t="s">
        <v>157</v>
      </c>
      <c r="D44" s="9">
        <f t="shared" ca="1" si="0"/>
        <v>992</v>
      </c>
      <c r="E44" s="9">
        <f t="shared" ca="1" si="1"/>
        <v>7090</v>
      </c>
      <c r="F44" s="12">
        <f t="shared" si="17"/>
        <v>0.49</v>
      </c>
      <c r="G44" s="12">
        <f t="shared" ca="1" si="18"/>
        <v>8.6999999999999993</v>
      </c>
      <c r="H44" s="12">
        <f t="shared" si="4"/>
        <v>0.49</v>
      </c>
      <c r="I44" s="12">
        <f t="shared" si="5"/>
        <v>43.49</v>
      </c>
      <c r="J44" s="13">
        <f t="shared" si="6"/>
        <v>1.2999999999999999E-2</v>
      </c>
      <c r="K44" s="9">
        <f t="shared" ca="1" si="7"/>
        <v>61</v>
      </c>
      <c r="L44" s="9">
        <f t="shared" ca="1" si="8"/>
        <v>5</v>
      </c>
      <c r="M44" s="9">
        <f t="shared" ca="1" si="9"/>
        <v>56</v>
      </c>
      <c r="N44" s="9">
        <f t="shared" ca="1" si="10"/>
        <v>119</v>
      </c>
      <c r="O44" s="9">
        <f t="shared" ca="1" si="11"/>
        <v>10</v>
      </c>
      <c r="P44" s="9">
        <f t="shared" ca="1" si="12"/>
        <v>18</v>
      </c>
      <c r="Q44" s="9">
        <f t="shared" ca="1" si="13"/>
        <v>37</v>
      </c>
      <c r="R44" s="9">
        <f t="shared" ca="1" si="14"/>
        <v>87</v>
      </c>
      <c r="S44" s="9">
        <f t="shared" ca="1" si="15"/>
        <v>13</v>
      </c>
      <c r="T44" s="9">
        <f t="shared" si="16"/>
        <v>4</v>
      </c>
      <c r="U44" s="8" t="s">
        <v>158</v>
      </c>
    </row>
    <row r="45" spans="1:21" ht="13.15" x14ac:dyDescent="0.4">
      <c r="A45" s="5">
        <v>42</v>
      </c>
      <c r="B45" s="5" t="s">
        <v>159</v>
      </c>
      <c r="C45" s="5" t="s">
        <v>160</v>
      </c>
      <c r="D45" s="9">
        <f t="shared" ca="1" si="0"/>
        <v>279</v>
      </c>
      <c r="E45" s="9">
        <f t="shared" ca="1" si="1"/>
        <v>7957</v>
      </c>
      <c r="F45" s="12">
        <f t="shared" si="17"/>
        <v>0.5</v>
      </c>
      <c r="G45" s="12">
        <f t="shared" ca="1" si="18"/>
        <v>4.97</v>
      </c>
      <c r="H45" s="12">
        <f t="shared" si="4"/>
        <v>0.5</v>
      </c>
      <c r="I45" s="12">
        <f t="shared" si="5"/>
        <v>44.5</v>
      </c>
      <c r="J45" s="13">
        <f t="shared" si="6"/>
        <v>1.2999999999999999E-2</v>
      </c>
      <c r="K45" s="9">
        <f t="shared" ca="1" si="7"/>
        <v>80</v>
      </c>
      <c r="L45" s="9">
        <f t="shared" ca="1" si="8"/>
        <v>3</v>
      </c>
      <c r="M45" s="9">
        <f t="shared" ca="1" si="9"/>
        <v>12</v>
      </c>
      <c r="N45" s="9">
        <f t="shared" ca="1" si="10"/>
        <v>170</v>
      </c>
      <c r="O45" s="9">
        <f t="shared" ca="1" si="11"/>
        <v>15</v>
      </c>
      <c r="P45" s="9">
        <f t="shared" ca="1" si="12"/>
        <v>20</v>
      </c>
      <c r="Q45" s="9">
        <f t="shared" ca="1" si="13"/>
        <v>22</v>
      </c>
      <c r="R45" s="9">
        <f t="shared" ca="1" si="14"/>
        <v>75</v>
      </c>
      <c r="S45" s="9">
        <f t="shared" ca="1" si="15"/>
        <v>6</v>
      </c>
      <c r="T45" s="9">
        <f t="shared" si="16"/>
        <v>5</v>
      </c>
      <c r="U45" s="8" t="s">
        <v>161</v>
      </c>
    </row>
    <row r="46" spans="1:21" ht="13.15" x14ac:dyDescent="0.4">
      <c r="A46" s="5">
        <v>43</v>
      </c>
      <c r="B46" s="5" t="s">
        <v>162</v>
      </c>
      <c r="C46" s="5" t="s">
        <v>163</v>
      </c>
      <c r="D46" s="9">
        <f t="shared" ca="1" si="0"/>
        <v>64</v>
      </c>
      <c r="E46" s="9">
        <f t="shared" ca="1" si="1"/>
        <v>990</v>
      </c>
      <c r="F46" s="12">
        <f t="shared" si="17"/>
        <v>0.51</v>
      </c>
      <c r="G46" s="12">
        <f t="shared" ca="1" si="18"/>
        <v>4.59</v>
      </c>
      <c r="H46" s="12">
        <f t="shared" si="4"/>
        <v>0.51</v>
      </c>
      <c r="I46" s="12">
        <f t="shared" si="5"/>
        <v>45.51</v>
      </c>
      <c r="J46" s="13">
        <f t="shared" si="6"/>
        <v>1.4E-2</v>
      </c>
      <c r="K46" s="9">
        <f t="shared" ca="1" si="7"/>
        <v>56</v>
      </c>
      <c r="L46" s="9">
        <f t="shared" ca="1" si="8"/>
        <v>1</v>
      </c>
      <c r="M46" s="9">
        <f t="shared" ca="1" si="9"/>
        <v>25</v>
      </c>
      <c r="N46" s="9">
        <f t="shared" ca="1" si="10"/>
        <v>172</v>
      </c>
      <c r="O46" s="9">
        <f t="shared" ca="1" si="11"/>
        <v>15</v>
      </c>
      <c r="P46" s="9">
        <f t="shared" ca="1" si="12"/>
        <v>17</v>
      </c>
      <c r="Q46" s="9">
        <f t="shared" ca="1" si="13"/>
        <v>31</v>
      </c>
      <c r="R46" s="9">
        <f t="shared" ca="1" si="14"/>
        <v>54</v>
      </c>
      <c r="S46" s="9">
        <f t="shared" ca="1" si="15"/>
        <v>3</v>
      </c>
      <c r="T46" s="9">
        <f t="shared" si="16"/>
        <v>1</v>
      </c>
      <c r="U46" s="8" t="s">
        <v>164</v>
      </c>
    </row>
    <row r="47" spans="1:21" ht="13.15" x14ac:dyDescent="0.4">
      <c r="A47" s="5">
        <v>44</v>
      </c>
      <c r="B47" s="5" t="s">
        <v>165</v>
      </c>
      <c r="C47" s="5" t="s">
        <v>166</v>
      </c>
      <c r="D47" s="9">
        <f t="shared" ca="1" si="0"/>
        <v>190</v>
      </c>
      <c r="E47" s="9">
        <f t="shared" ca="1" si="1"/>
        <v>4169</v>
      </c>
      <c r="F47" s="12">
        <f t="shared" si="17"/>
        <v>0.52</v>
      </c>
      <c r="G47" s="12">
        <f t="shared" ca="1" si="18"/>
        <v>6.99</v>
      </c>
      <c r="H47" s="12">
        <f t="shared" si="4"/>
        <v>0.52</v>
      </c>
      <c r="I47" s="12">
        <f t="shared" si="5"/>
        <v>46.52</v>
      </c>
      <c r="J47" s="13">
        <f t="shared" si="6"/>
        <v>1.4E-2</v>
      </c>
      <c r="K47" s="9">
        <f t="shared" ca="1" si="7"/>
        <v>52</v>
      </c>
      <c r="L47" s="9">
        <f t="shared" ca="1" si="8"/>
        <v>5</v>
      </c>
      <c r="M47" s="9">
        <f t="shared" ca="1" si="9"/>
        <v>58</v>
      </c>
      <c r="N47" s="9">
        <f t="shared" ca="1" si="10"/>
        <v>84</v>
      </c>
      <c r="O47" s="9">
        <f t="shared" ca="1" si="11"/>
        <v>26</v>
      </c>
      <c r="P47" s="9">
        <f t="shared" ca="1" si="12"/>
        <v>23</v>
      </c>
      <c r="Q47" s="9">
        <f t="shared" ca="1" si="13"/>
        <v>40</v>
      </c>
      <c r="R47" s="9">
        <f t="shared" ca="1" si="14"/>
        <v>93</v>
      </c>
      <c r="S47" s="9">
        <f t="shared" ca="1" si="15"/>
        <v>10</v>
      </c>
      <c r="T47" s="9">
        <f t="shared" si="16"/>
        <v>2</v>
      </c>
      <c r="U47" s="8" t="s">
        <v>167</v>
      </c>
    </row>
    <row r="48" spans="1:21" ht="13.15" x14ac:dyDescent="0.4">
      <c r="A48" s="5">
        <v>45</v>
      </c>
      <c r="B48" s="5" t="s">
        <v>168</v>
      </c>
      <c r="C48" s="5" t="s">
        <v>169</v>
      </c>
      <c r="D48" s="9">
        <f t="shared" ca="1" si="0"/>
        <v>182</v>
      </c>
      <c r="E48" s="9">
        <f t="shared" ca="1" si="1"/>
        <v>1043</v>
      </c>
      <c r="F48" s="12">
        <f t="shared" si="17"/>
        <v>0.53</v>
      </c>
      <c r="G48" s="12">
        <f t="shared" ca="1" si="18"/>
        <v>8.77</v>
      </c>
      <c r="H48" s="12">
        <f t="shared" si="4"/>
        <v>0.53</v>
      </c>
      <c r="I48" s="12">
        <f t="shared" si="5"/>
        <v>47.53</v>
      </c>
      <c r="J48" s="13">
        <f t="shared" si="6"/>
        <v>1.4E-2</v>
      </c>
      <c r="K48" s="9">
        <f t="shared" ca="1" si="7"/>
        <v>91</v>
      </c>
      <c r="L48" s="9">
        <f t="shared" ca="1" si="8"/>
        <v>7</v>
      </c>
      <c r="M48" s="9">
        <f t="shared" ca="1" si="9"/>
        <v>11</v>
      </c>
      <c r="N48" s="9">
        <f t="shared" ca="1" si="10"/>
        <v>135</v>
      </c>
      <c r="O48" s="9">
        <f t="shared" ca="1" si="11"/>
        <v>16</v>
      </c>
      <c r="P48" s="9">
        <f t="shared" ca="1" si="12"/>
        <v>15</v>
      </c>
      <c r="Q48" s="9">
        <f t="shared" ca="1" si="13"/>
        <v>18</v>
      </c>
      <c r="R48" s="9">
        <f t="shared" ca="1" si="14"/>
        <v>57</v>
      </c>
      <c r="S48" s="9">
        <f t="shared" ca="1" si="15"/>
        <v>4</v>
      </c>
      <c r="T48" s="9">
        <f t="shared" si="16"/>
        <v>3</v>
      </c>
      <c r="U48" s="8" t="s">
        <v>170</v>
      </c>
    </row>
    <row r="49" spans="1:21" ht="13.15" x14ac:dyDescent="0.4">
      <c r="A49" s="5">
        <v>46</v>
      </c>
      <c r="B49" s="5" t="s">
        <v>171</v>
      </c>
      <c r="C49" s="5" t="s">
        <v>172</v>
      </c>
      <c r="D49" s="9">
        <f t="shared" ca="1" si="0"/>
        <v>145</v>
      </c>
      <c r="E49" s="9">
        <f t="shared" ca="1" si="1"/>
        <v>3403</v>
      </c>
      <c r="F49" s="12">
        <f t="shared" si="17"/>
        <v>0.54</v>
      </c>
      <c r="G49" s="12">
        <f t="shared" ca="1" si="18"/>
        <v>6.28</v>
      </c>
      <c r="H49" s="12">
        <f t="shared" si="4"/>
        <v>0.54</v>
      </c>
      <c r="I49" s="12">
        <f t="shared" si="5"/>
        <v>48.54</v>
      </c>
      <c r="J49" s="13">
        <f t="shared" si="6"/>
        <v>1.4999999999999999E-2</v>
      </c>
      <c r="K49" s="9">
        <f t="shared" ca="1" si="7"/>
        <v>76</v>
      </c>
      <c r="L49" s="9">
        <f t="shared" ca="1" si="8"/>
        <v>4</v>
      </c>
      <c r="M49" s="9">
        <f t="shared" ca="1" si="9"/>
        <v>52</v>
      </c>
      <c r="N49" s="9">
        <f t="shared" ca="1" si="10"/>
        <v>172</v>
      </c>
      <c r="O49" s="9">
        <f t="shared" ca="1" si="11"/>
        <v>13</v>
      </c>
      <c r="P49" s="9">
        <f t="shared" ca="1" si="12"/>
        <v>19</v>
      </c>
      <c r="Q49" s="9">
        <f t="shared" ca="1" si="13"/>
        <v>14</v>
      </c>
      <c r="R49" s="9">
        <f t="shared" ca="1" si="14"/>
        <v>81</v>
      </c>
      <c r="S49" s="9">
        <f t="shared" ca="1" si="15"/>
        <v>8</v>
      </c>
      <c r="T49" s="9">
        <f t="shared" si="16"/>
        <v>4</v>
      </c>
      <c r="U49" s="8" t="s">
        <v>173</v>
      </c>
    </row>
    <row r="50" spans="1:21" ht="13.15" x14ac:dyDescent="0.4">
      <c r="A50" s="5">
        <v>47</v>
      </c>
      <c r="B50" s="5" t="s">
        <v>174</v>
      </c>
      <c r="C50" s="5" t="s">
        <v>175</v>
      </c>
      <c r="D50" s="9">
        <f t="shared" ca="1" si="0"/>
        <v>875</v>
      </c>
      <c r="E50" s="9">
        <f t="shared" ca="1" si="1"/>
        <v>3352</v>
      </c>
      <c r="F50" s="12">
        <f t="shared" si="17"/>
        <v>0.55000000000000004</v>
      </c>
      <c r="G50" s="12">
        <f t="shared" ca="1" si="18"/>
        <v>9.01</v>
      </c>
      <c r="H50" s="12">
        <f t="shared" si="4"/>
        <v>0.55000000000000004</v>
      </c>
      <c r="I50" s="12">
        <f t="shared" si="5"/>
        <v>49.55</v>
      </c>
      <c r="J50" s="13">
        <f t="shared" si="6"/>
        <v>1.4999999999999999E-2</v>
      </c>
      <c r="K50" s="9">
        <f t="shared" ca="1" si="7"/>
        <v>90</v>
      </c>
      <c r="L50" s="9">
        <f t="shared" ca="1" si="8"/>
        <v>6</v>
      </c>
      <c r="M50" s="9">
        <f t="shared" ca="1" si="9"/>
        <v>30</v>
      </c>
      <c r="N50" s="9">
        <f t="shared" ca="1" si="10"/>
        <v>81</v>
      </c>
      <c r="O50" s="9">
        <f t="shared" ca="1" si="11"/>
        <v>23</v>
      </c>
      <c r="P50" s="9">
        <f t="shared" ca="1" si="12"/>
        <v>19</v>
      </c>
      <c r="Q50" s="9">
        <f t="shared" ca="1" si="13"/>
        <v>36</v>
      </c>
      <c r="R50" s="9">
        <f t="shared" ca="1" si="14"/>
        <v>60</v>
      </c>
      <c r="S50" s="9">
        <f t="shared" ca="1" si="15"/>
        <v>2</v>
      </c>
      <c r="T50" s="9">
        <f t="shared" si="16"/>
        <v>5</v>
      </c>
      <c r="U50" s="8" t="s">
        <v>176</v>
      </c>
    </row>
    <row r="51" spans="1:21" ht="13.15" x14ac:dyDescent="0.4">
      <c r="A51" s="5">
        <v>48</v>
      </c>
      <c r="B51" s="5" t="s">
        <v>177</v>
      </c>
      <c r="C51" s="5" t="s">
        <v>178</v>
      </c>
      <c r="D51" s="9">
        <f t="shared" ca="1" si="0"/>
        <v>60</v>
      </c>
      <c r="E51" s="9">
        <f t="shared" ca="1" si="1"/>
        <v>4313</v>
      </c>
      <c r="F51" s="12">
        <f t="shared" si="17"/>
        <v>0.55000000000000004</v>
      </c>
      <c r="G51" s="12">
        <f t="shared" ca="1" si="18"/>
        <v>0.5</v>
      </c>
      <c r="H51" s="12">
        <f t="shared" si="4"/>
        <v>0.55000000000000004</v>
      </c>
      <c r="I51" s="12">
        <f t="shared" si="5"/>
        <v>50.55</v>
      </c>
      <c r="J51" s="13">
        <f t="shared" si="6"/>
        <v>1.4999999999999999E-2</v>
      </c>
      <c r="K51" s="9">
        <f t="shared" ca="1" si="7"/>
        <v>63</v>
      </c>
      <c r="L51" s="9">
        <f t="shared" ca="1" si="8"/>
        <v>4</v>
      </c>
      <c r="M51" s="9">
        <f t="shared" ca="1" si="9"/>
        <v>60</v>
      </c>
      <c r="N51" s="9">
        <f t="shared" ca="1" si="10"/>
        <v>83</v>
      </c>
      <c r="O51" s="9">
        <f t="shared" ca="1" si="11"/>
        <v>27</v>
      </c>
      <c r="P51" s="9">
        <f t="shared" ca="1" si="12"/>
        <v>24</v>
      </c>
      <c r="Q51" s="9">
        <f t="shared" ca="1" si="13"/>
        <v>30</v>
      </c>
      <c r="R51" s="9">
        <f t="shared" ca="1" si="14"/>
        <v>27</v>
      </c>
      <c r="S51" s="9">
        <f t="shared" ca="1" si="15"/>
        <v>10</v>
      </c>
      <c r="T51" s="9">
        <f t="shared" si="16"/>
        <v>1</v>
      </c>
      <c r="U51" s="8" t="s">
        <v>179</v>
      </c>
    </row>
    <row r="52" spans="1:21" ht="13.15" x14ac:dyDescent="0.4">
      <c r="A52" s="5">
        <v>49</v>
      </c>
      <c r="B52" s="5" t="s">
        <v>180</v>
      </c>
      <c r="C52" s="5" t="s">
        <v>181</v>
      </c>
      <c r="D52" s="9">
        <f t="shared" ca="1" si="0"/>
        <v>154</v>
      </c>
      <c r="E52" s="9">
        <f t="shared" ca="1" si="1"/>
        <v>5737</v>
      </c>
      <c r="F52" s="12">
        <f t="shared" si="17"/>
        <v>0.56000000000000005</v>
      </c>
      <c r="G52" s="12">
        <f t="shared" ca="1" si="18"/>
        <v>8.52</v>
      </c>
      <c r="H52" s="12">
        <f t="shared" si="4"/>
        <v>0.56000000000000005</v>
      </c>
      <c r="I52" s="12">
        <f t="shared" si="5"/>
        <v>51.56</v>
      </c>
      <c r="J52" s="13">
        <f t="shared" si="6"/>
        <v>1.6E-2</v>
      </c>
      <c r="K52" s="9">
        <f t="shared" ca="1" si="7"/>
        <v>50</v>
      </c>
      <c r="L52" s="9">
        <f t="shared" ca="1" si="8"/>
        <v>6</v>
      </c>
      <c r="M52" s="9">
        <f t="shared" ca="1" si="9"/>
        <v>48</v>
      </c>
      <c r="N52" s="9">
        <f t="shared" ca="1" si="10"/>
        <v>133</v>
      </c>
      <c r="O52" s="9">
        <f t="shared" ca="1" si="11"/>
        <v>28</v>
      </c>
      <c r="P52" s="9">
        <f t="shared" ca="1" si="12"/>
        <v>24</v>
      </c>
      <c r="Q52" s="9">
        <f t="shared" ca="1" si="13"/>
        <v>6</v>
      </c>
      <c r="R52" s="9">
        <f t="shared" ca="1" si="14"/>
        <v>24</v>
      </c>
      <c r="S52" s="9">
        <f t="shared" ca="1" si="15"/>
        <v>5</v>
      </c>
      <c r="T52" s="9">
        <f t="shared" si="16"/>
        <v>2</v>
      </c>
      <c r="U52" s="8" t="s">
        <v>182</v>
      </c>
    </row>
    <row r="53" spans="1:21" ht="13.15" x14ac:dyDescent="0.4">
      <c r="A53" s="5">
        <v>50</v>
      </c>
      <c r="B53" s="5" t="s">
        <v>183</v>
      </c>
      <c r="C53" s="5" t="s">
        <v>184</v>
      </c>
      <c r="D53" s="9">
        <f t="shared" ca="1" si="0"/>
        <v>146</v>
      </c>
      <c r="E53" s="9">
        <f t="shared" ca="1" si="1"/>
        <v>3851</v>
      </c>
      <c r="F53" s="12">
        <f t="shared" si="17"/>
        <v>0.56999999999999995</v>
      </c>
      <c r="G53" s="12">
        <f t="shared" ca="1" si="18"/>
        <v>3.99</v>
      </c>
      <c r="H53" s="12">
        <f t="shared" si="4"/>
        <v>0.56999999999999995</v>
      </c>
      <c r="I53" s="12">
        <f t="shared" si="5"/>
        <v>52.57</v>
      </c>
      <c r="J53" s="13">
        <f t="shared" si="6"/>
        <v>1.6E-2</v>
      </c>
      <c r="K53" s="9">
        <f t="shared" ca="1" si="7"/>
        <v>53</v>
      </c>
      <c r="L53" s="9">
        <f t="shared" ca="1" si="8"/>
        <v>1</v>
      </c>
      <c r="M53" s="9">
        <f t="shared" ca="1" si="9"/>
        <v>54</v>
      </c>
      <c r="N53" s="9">
        <f t="shared" ca="1" si="10"/>
        <v>62</v>
      </c>
      <c r="O53" s="9">
        <f t="shared" ca="1" si="11"/>
        <v>20</v>
      </c>
      <c r="P53" s="9">
        <f t="shared" ca="1" si="12"/>
        <v>18</v>
      </c>
      <c r="Q53" s="9">
        <f t="shared" ca="1" si="13"/>
        <v>8</v>
      </c>
      <c r="R53" s="9">
        <f t="shared" ca="1" si="14"/>
        <v>41</v>
      </c>
      <c r="S53" s="9">
        <f t="shared" ca="1" si="15"/>
        <v>16</v>
      </c>
      <c r="T53" s="9">
        <f t="shared" si="16"/>
        <v>3</v>
      </c>
      <c r="U53" s="8" t="s">
        <v>185</v>
      </c>
    </row>
    <row r="54" spans="1:21" ht="13.15" x14ac:dyDescent="0.4">
      <c r="A54" s="5">
        <v>51</v>
      </c>
      <c r="B54" s="5" t="s">
        <v>186</v>
      </c>
      <c r="C54" s="5" t="s">
        <v>187</v>
      </c>
      <c r="D54" s="9">
        <f t="shared" ca="1" si="0"/>
        <v>979</v>
      </c>
      <c r="E54" s="9">
        <f t="shared" ca="1" si="1"/>
        <v>311</v>
      </c>
      <c r="F54" s="12">
        <f t="shared" si="17"/>
        <v>0.57999999999999996</v>
      </c>
      <c r="G54" s="12">
        <f t="shared" ca="1" si="18"/>
        <v>4.12</v>
      </c>
      <c r="H54" s="12">
        <f t="shared" si="4"/>
        <v>0.57999999999999996</v>
      </c>
      <c r="I54" s="12">
        <f t="shared" si="5"/>
        <v>53.58</v>
      </c>
      <c r="J54" s="13">
        <f t="shared" si="6"/>
        <v>1.6E-2</v>
      </c>
      <c r="K54" s="9">
        <f t="shared" ca="1" si="7"/>
        <v>78</v>
      </c>
      <c r="L54" s="9">
        <f t="shared" ca="1" si="8"/>
        <v>1</v>
      </c>
      <c r="M54" s="9">
        <f t="shared" ca="1" si="9"/>
        <v>47</v>
      </c>
      <c r="N54" s="9">
        <f t="shared" ca="1" si="10"/>
        <v>83</v>
      </c>
      <c r="O54" s="9">
        <f t="shared" ca="1" si="11"/>
        <v>11</v>
      </c>
      <c r="P54" s="9">
        <f t="shared" ca="1" si="12"/>
        <v>22</v>
      </c>
      <c r="Q54" s="9">
        <f t="shared" ca="1" si="13"/>
        <v>37</v>
      </c>
      <c r="R54" s="9">
        <f t="shared" ca="1" si="14"/>
        <v>84</v>
      </c>
      <c r="S54" s="9">
        <f t="shared" ca="1" si="15"/>
        <v>7</v>
      </c>
      <c r="T54" s="9">
        <f t="shared" si="16"/>
        <v>4</v>
      </c>
      <c r="U54" s="8" t="s">
        <v>188</v>
      </c>
    </row>
    <row r="55" spans="1:21" ht="13.15" x14ac:dyDescent="0.4">
      <c r="A55" s="5">
        <v>52</v>
      </c>
      <c r="B55" s="5" t="s">
        <v>189</v>
      </c>
      <c r="C55" s="5" t="s">
        <v>190</v>
      </c>
      <c r="D55" s="9">
        <f t="shared" ca="1" si="0"/>
        <v>926</v>
      </c>
      <c r="E55" s="9">
        <f t="shared" ca="1" si="1"/>
        <v>1030</v>
      </c>
      <c r="F55" s="12">
        <f t="shared" si="17"/>
        <v>0.59</v>
      </c>
      <c r="G55" s="12">
        <f t="shared" ca="1" si="18"/>
        <v>0.33</v>
      </c>
      <c r="H55" s="12">
        <f t="shared" si="4"/>
        <v>0.59</v>
      </c>
      <c r="I55" s="12">
        <f t="shared" si="5"/>
        <v>54.59</v>
      </c>
      <c r="J55" s="13">
        <f t="shared" si="6"/>
        <v>1.6E-2</v>
      </c>
      <c r="K55" s="9">
        <f t="shared" ca="1" si="7"/>
        <v>69</v>
      </c>
      <c r="L55" s="9">
        <f t="shared" ca="1" si="8"/>
        <v>3</v>
      </c>
      <c r="M55" s="9">
        <f t="shared" ca="1" si="9"/>
        <v>33</v>
      </c>
      <c r="N55" s="9">
        <f t="shared" ca="1" si="10"/>
        <v>53</v>
      </c>
      <c r="O55" s="9">
        <f t="shared" ca="1" si="11"/>
        <v>25</v>
      </c>
      <c r="P55" s="9">
        <f t="shared" ca="1" si="12"/>
        <v>19</v>
      </c>
      <c r="Q55" s="9">
        <f t="shared" ca="1" si="13"/>
        <v>37</v>
      </c>
      <c r="R55" s="9">
        <f t="shared" ca="1" si="14"/>
        <v>98</v>
      </c>
      <c r="S55" s="9">
        <f t="shared" ca="1" si="15"/>
        <v>4</v>
      </c>
      <c r="T55" s="9">
        <f t="shared" si="16"/>
        <v>5</v>
      </c>
      <c r="U55" s="8" t="s">
        <v>191</v>
      </c>
    </row>
    <row r="56" spans="1:21" ht="13.15" x14ac:dyDescent="0.4">
      <c r="A56" s="5">
        <v>53</v>
      </c>
      <c r="B56" s="5" t="s">
        <v>192</v>
      </c>
      <c r="C56" s="5" t="s">
        <v>193</v>
      </c>
      <c r="D56" s="9">
        <f t="shared" ca="1" si="0"/>
        <v>76</v>
      </c>
      <c r="E56" s="9">
        <f t="shared" ca="1" si="1"/>
        <v>8501</v>
      </c>
      <c r="F56" s="12">
        <f t="shared" si="17"/>
        <v>0.6</v>
      </c>
      <c r="G56" s="12">
        <f t="shared" ca="1" si="18"/>
        <v>1.53</v>
      </c>
      <c r="H56" s="12">
        <f t="shared" si="4"/>
        <v>0.6</v>
      </c>
      <c r="I56" s="12">
        <f t="shared" si="5"/>
        <v>55.6</v>
      </c>
      <c r="J56" s="13">
        <f t="shared" si="6"/>
        <v>1.7000000000000001E-2</v>
      </c>
      <c r="K56" s="9">
        <f t="shared" ca="1" si="7"/>
        <v>72</v>
      </c>
      <c r="L56" s="9">
        <f t="shared" ca="1" si="8"/>
        <v>7</v>
      </c>
      <c r="M56" s="9">
        <f t="shared" ca="1" si="9"/>
        <v>10</v>
      </c>
      <c r="N56" s="9">
        <f t="shared" ca="1" si="10"/>
        <v>109</v>
      </c>
      <c r="O56" s="9">
        <f t="shared" ca="1" si="11"/>
        <v>4</v>
      </c>
      <c r="P56" s="9">
        <f t="shared" ca="1" si="12"/>
        <v>25</v>
      </c>
      <c r="Q56" s="9">
        <f t="shared" ca="1" si="13"/>
        <v>33</v>
      </c>
      <c r="R56" s="9">
        <f t="shared" ca="1" si="14"/>
        <v>47</v>
      </c>
      <c r="S56" s="9">
        <f t="shared" ca="1" si="15"/>
        <v>5</v>
      </c>
      <c r="T56" s="9">
        <f t="shared" si="16"/>
        <v>1</v>
      </c>
      <c r="U56" s="8" t="s">
        <v>194</v>
      </c>
    </row>
    <row r="57" spans="1:21" ht="13.15" x14ac:dyDescent="0.4">
      <c r="A57" s="5">
        <v>54</v>
      </c>
      <c r="B57" s="5" t="s">
        <v>195</v>
      </c>
      <c r="C57" s="5" t="s">
        <v>196</v>
      </c>
      <c r="D57" s="9">
        <f t="shared" ca="1" si="0"/>
        <v>513</v>
      </c>
      <c r="E57" s="9">
        <f t="shared" ca="1" si="1"/>
        <v>7108</v>
      </c>
      <c r="F57" s="12">
        <f t="shared" si="17"/>
        <v>0.61</v>
      </c>
      <c r="G57" s="12">
        <f t="shared" ca="1" si="18"/>
        <v>3.78</v>
      </c>
      <c r="H57" s="12">
        <f t="shared" si="4"/>
        <v>0.61</v>
      </c>
      <c r="I57" s="12">
        <f t="shared" si="5"/>
        <v>56.61</v>
      </c>
      <c r="J57" s="13">
        <f t="shared" si="6"/>
        <v>1.7000000000000001E-2</v>
      </c>
      <c r="K57" s="9">
        <f t="shared" ca="1" si="7"/>
        <v>98</v>
      </c>
      <c r="L57" s="9">
        <f t="shared" ca="1" si="8"/>
        <v>3</v>
      </c>
      <c r="M57" s="9">
        <f t="shared" ca="1" si="9"/>
        <v>19</v>
      </c>
      <c r="N57" s="9">
        <f t="shared" ca="1" si="10"/>
        <v>94</v>
      </c>
      <c r="O57" s="9">
        <f t="shared" ca="1" si="11"/>
        <v>21</v>
      </c>
      <c r="P57" s="9">
        <f t="shared" ca="1" si="12"/>
        <v>16</v>
      </c>
      <c r="Q57" s="9">
        <f t="shared" ca="1" si="13"/>
        <v>30</v>
      </c>
      <c r="R57" s="9">
        <f t="shared" ca="1" si="14"/>
        <v>51</v>
      </c>
      <c r="S57" s="9">
        <f t="shared" ca="1" si="15"/>
        <v>5</v>
      </c>
      <c r="T57" s="9">
        <f t="shared" si="16"/>
        <v>2</v>
      </c>
      <c r="U57" s="8" t="s">
        <v>197</v>
      </c>
    </row>
    <row r="58" spans="1:21" ht="13.15" x14ac:dyDescent="0.4">
      <c r="A58" s="5">
        <v>55</v>
      </c>
      <c r="B58" s="5" t="s">
        <v>198</v>
      </c>
      <c r="C58" s="5" t="s">
        <v>199</v>
      </c>
      <c r="D58" s="9">
        <f t="shared" ca="1" si="0"/>
        <v>405</v>
      </c>
      <c r="E58" s="9">
        <f t="shared" ca="1" si="1"/>
        <v>5546</v>
      </c>
      <c r="F58" s="12">
        <f t="shared" si="17"/>
        <v>0.62</v>
      </c>
      <c r="G58" s="12">
        <f t="shared" ca="1" si="18"/>
        <v>9.4700000000000006</v>
      </c>
      <c r="H58" s="12">
        <f t="shared" si="4"/>
        <v>0.62</v>
      </c>
      <c r="I58" s="12">
        <f t="shared" si="5"/>
        <v>57.62</v>
      </c>
      <c r="J58" s="13">
        <f t="shared" si="6"/>
        <v>1.7000000000000001E-2</v>
      </c>
      <c r="K58" s="9">
        <f t="shared" ca="1" si="7"/>
        <v>77</v>
      </c>
      <c r="L58" s="9">
        <f t="shared" ca="1" si="8"/>
        <v>7</v>
      </c>
      <c r="M58" s="9">
        <f t="shared" ca="1" si="9"/>
        <v>43</v>
      </c>
      <c r="N58" s="9">
        <f t="shared" ca="1" si="10"/>
        <v>105</v>
      </c>
      <c r="O58" s="9">
        <f t="shared" ca="1" si="11"/>
        <v>30</v>
      </c>
      <c r="P58" s="9">
        <f t="shared" ca="1" si="12"/>
        <v>15</v>
      </c>
      <c r="Q58" s="9">
        <f t="shared" ca="1" si="13"/>
        <v>21</v>
      </c>
      <c r="R58" s="9">
        <f t="shared" ca="1" si="14"/>
        <v>85</v>
      </c>
      <c r="S58" s="9">
        <f t="shared" ca="1" si="15"/>
        <v>1</v>
      </c>
      <c r="T58" s="9">
        <f t="shared" si="16"/>
        <v>3</v>
      </c>
      <c r="U58" s="8" t="s">
        <v>200</v>
      </c>
    </row>
    <row r="59" spans="1:21" ht="13.15" x14ac:dyDescent="0.4">
      <c r="A59" s="5">
        <v>56</v>
      </c>
      <c r="B59" s="5" t="s">
        <v>201</v>
      </c>
      <c r="C59" s="5" t="s">
        <v>202</v>
      </c>
      <c r="D59" s="9">
        <f t="shared" ca="1" si="0"/>
        <v>773</v>
      </c>
      <c r="E59" s="9">
        <f t="shared" ca="1" si="1"/>
        <v>3680</v>
      </c>
      <c r="F59" s="12">
        <f t="shared" si="17"/>
        <v>0.63</v>
      </c>
      <c r="G59" s="12">
        <f t="shared" ca="1" si="18"/>
        <v>5.18</v>
      </c>
      <c r="H59" s="12">
        <f t="shared" si="4"/>
        <v>0.63</v>
      </c>
      <c r="I59" s="12">
        <f t="shared" si="5"/>
        <v>58.63</v>
      </c>
      <c r="J59" s="13">
        <f t="shared" si="6"/>
        <v>1.7999999999999999E-2</v>
      </c>
      <c r="K59" s="9">
        <f t="shared" ca="1" si="7"/>
        <v>56</v>
      </c>
      <c r="L59" s="9">
        <f t="shared" ca="1" si="8"/>
        <v>2</v>
      </c>
      <c r="M59" s="9">
        <f t="shared" ca="1" si="9"/>
        <v>15</v>
      </c>
      <c r="N59" s="9">
        <f t="shared" ca="1" si="10"/>
        <v>44</v>
      </c>
      <c r="O59" s="9">
        <f t="shared" ca="1" si="11"/>
        <v>27</v>
      </c>
      <c r="P59" s="9">
        <f t="shared" ca="1" si="12"/>
        <v>15</v>
      </c>
      <c r="Q59" s="9">
        <f t="shared" ca="1" si="13"/>
        <v>24</v>
      </c>
      <c r="R59" s="9">
        <f t="shared" ca="1" si="14"/>
        <v>72</v>
      </c>
      <c r="S59" s="9">
        <f t="shared" ca="1" si="15"/>
        <v>10</v>
      </c>
      <c r="T59" s="9">
        <f t="shared" si="16"/>
        <v>4</v>
      </c>
      <c r="U59" s="8" t="s">
        <v>203</v>
      </c>
    </row>
    <row r="60" spans="1:21" ht="13.15" x14ac:dyDescent="0.4">
      <c r="A60" s="5">
        <v>57</v>
      </c>
      <c r="B60" s="5" t="s">
        <v>204</v>
      </c>
      <c r="C60" s="5" t="s">
        <v>205</v>
      </c>
      <c r="D60" s="9">
        <f t="shared" ca="1" si="0"/>
        <v>81</v>
      </c>
      <c r="E60" s="9">
        <f t="shared" ca="1" si="1"/>
        <v>6491</v>
      </c>
      <c r="F60" s="12">
        <f t="shared" si="17"/>
        <v>0.64</v>
      </c>
      <c r="G60" s="12">
        <f t="shared" ca="1" si="18"/>
        <v>1.27</v>
      </c>
      <c r="H60" s="12">
        <f t="shared" si="4"/>
        <v>0.64</v>
      </c>
      <c r="I60" s="12">
        <f t="shared" si="5"/>
        <v>59.64</v>
      </c>
      <c r="J60" s="13">
        <f t="shared" si="6"/>
        <v>1.7999999999999999E-2</v>
      </c>
      <c r="K60" s="9">
        <f t="shared" ca="1" si="7"/>
        <v>73</v>
      </c>
      <c r="L60" s="9">
        <f t="shared" ca="1" si="8"/>
        <v>1</v>
      </c>
      <c r="M60" s="9">
        <f t="shared" ca="1" si="9"/>
        <v>54</v>
      </c>
      <c r="N60" s="9">
        <f t="shared" ca="1" si="10"/>
        <v>167</v>
      </c>
      <c r="O60" s="9">
        <f t="shared" ca="1" si="11"/>
        <v>19</v>
      </c>
      <c r="P60" s="9">
        <f t="shared" ca="1" si="12"/>
        <v>17</v>
      </c>
      <c r="Q60" s="9">
        <f t="shared" ca="1" si="13"/>
        <v>12</v>
      </c>
      <c r="R60" s="9">
        <f t="shared" ca="1" si="14"/>
        <v>50</v>
      </c>
      <c r="S60" s="9">
        <f t="shared" ca="1" si="15"/>
        <v>3</v>
      </c>
      <c r="T60" s="9">
        <f t="shared" si="16"/>
        <v>5</v>
      </c>
      <c r="U60" s="8" t="s">
        <v>206</v>
      </c>
    </row>
    <row r="61" spans="1:21" ht="13.15" x14ac:dyDescent="0.4">
      <c r="A61" s="5">
        <v>58</v>
      </c>
      <c r="B61" s="5" t="s">
        <v>207</v>
      </c>
      <c r="C61" s="5" t="s">
        <v>208</v>
      </c>
      <c r="D61" s="9">
        <f t="shared" ca="1" si="0"/>
        <v>923</v>
      </c>
      <c r="E61" s="9">
        <f t="shared" ca="1" si="1"/>
        <v>7655</v>
      </c>
      <c r="F61" s="12">
        <f t="shared" si="17"/>
        <v>0.65</v>
      </c>
      <c r="G61" s="12">
        <f t="shared" ca="1" si="18"/>
        <v>4.3899999999999997</v>
      </c>
      <c r="H61" s="12">
        <f t="shared" si="4"/>
        <v>0.65</v>
      </c>
      <c r="I61" s="12">
        <f t="shared" si="5"/>
        <v>60.65</v>
      </c>
      <c r="J61" s="13">
        <f t="shared" si="6"/>
        <v>1.7999999999999999E-2</v>
      </c>
      <c r="K61" s="9">
        <f t="shared" ca="1" si="7"/>
        <v>73</v>
      </c>
      <c r="L61" s="9">
        <f t="shared" ca="1" si="8"/>
        <v>3</v>
      </c>
      <c r="M61" s="9">
        <f t="shared" ca="1" si="9"/>
        <v>28</v>
      </c>
      <c r="N61" s="9">
        <f t="shared" ca="1" si="10"/>
        <v>126</v>
      </c>
      <c r="O61" s="9">
        <f t="shared" ca="1" si="11"/>
        <v>14</v>
      </c>
      <c r="P61" s="9">
        <f t="shared" ca="1" si="12"/>
        <v>18</v>
      </c>
      <c r="Q61" s="9">
        <f t="shared" ca="1" si="13"/>
        <v>11</v>
      </c>
      <c r="R61" s="9">
        <f t="shared" ca="1" si="14"/>
        <v>54</v>
      </c>
      <c r="S61" s="9">
        <f t="shared" ca="1" si="15"/>
        <v>9</v>
      </c>
      <c r="T61" s="9">
        <f t="shared" si="16"/>
        <v>1</v>
      </c>
      <c r="U61" s="8" t="s">
        <v>209</v>
      </c>
    </row>
    <row r="62" spans="1:21" ht="13.15" x14ac:dyDescent="0.4">
      <c r="A62" s="5">
        <v>59</v>
      </c>
      <c r="B62" s="5" t="s">
        <v>210</v>
      </c>
      <c r="C62" s="5" t="s">
        <v>211</v>
      </c>
      <c r="D62" s="9">
        <f t="shared" ca="1" si="0"/>
        <v>137</v>
      </c>
      <c r="E62" s="9">
        <f t="shared" ca="1" si="1"/>
        <v>3088</v>
      </c>
      <c r="F62" s="12">
        <f t="shared" si="17"/>
        <v>0.65</v>
      </c>
      <c r="G62" s="12">
        <f t="shared" ca="1" si="18"/>
        <v>1.51</v>
      </c>
      <c r="H62" s="12">
        <f t="shared" si="4"/>
        <v>0.65</v>
      </c>
      <c r="I62" s="12">
        <f t="shared" si="5"/>
        <v>61.65</v>
      </c>
      <c r="J62" s="13">
        <f t="shared" si="6"/>
        <v>1.9E-2</v>
      </c>
      <c r="K62" s="9">
        <f t="shared" ca="1" si="7"/>
        <v>97</v>
      </c>
      <c r="L62" s="9">
        <f t="shared" ca="1" si="8"/>
        <v>7</v>
      </c>
      <c r="M62" s="9">
        <f t="shared" ca="1" si="9"/>
        <v>51</v>
      </c>
      <c r="N62" s="9">
        <f t="shared" ca="1" si="10"/>
        <v>134</v>
      </c>
      <c r="O62" s="9">
        <f t="shared" ca="1" si="11"/>
        <v>15</v>
      </c>
      <c r="P62" s="9">
        <f t="shared" ca="1" si="12"/>
        <v>21</v>
      </c>
      <c r="Q62" s="9">
        <f t="shared" ca="1" si="13"/>
        <v>37</v>
      </c>
      <c r="R62" s="9">
        <f t="shared" ca="1" si="14"/>
        <v>30</v>
      </c>
      <c r="S62" s="9">
        <f t="shared" ca="1" si="15"/>
        <v>6</v>
      </c>
      <c r="T62" s="9">
        <f t="shared" si="16"/>
        <v>2</v>
      </c>
      <c r="U62" s="8" t="s">
        <v>212</v>
      </c>
    </row>
    <row r="63" spans="1:21" ht="13.15" x14ac:dyDescent="0.4">
      <c r="A63" s="5">
        <v>60</v>
      </c>
      <c r="B63" s="5" t="s">
        <v>213</v>
      </c>
      <c r="C63" s="5" t="s">
        <v>214</v>
      </c>
      <c r="D63" s="9">
        <f t="shared" ca="1" si="0"/>
        <v>728</v>
      </c>
      <c r="E63" s="9">
        <f t="shared" ca="1" si="1"/>
        <v>1096</v>
      </c>
      <c r="F63" s="12">
        <f t="shared" si="17"/>
        <v>0.66</v>
      </c>
      <c r="G63" s="12">
        <f t="shared" ca="1" si="18"/>
        <v>5.29</v>
      </c>
      <c r="H63" s="12">
        <f t="shared" si="4"/>
        <v>0.66</v>
      </c>
      <c r="I63" s="12">
        <f t="shared" si="5"/>
        <v>62.66</v>
      </c>
      <c r="J63" s="13">
        <f t="shared" si="6"/>
        <v>1.9E-2</v>
      </c>
      <c r="K63" s="9">
        <f t="shared" ca="1" si="7"/>
        <v>76</v>
      </c>
      <c r="L63" s="9">
        <f t="shared" ca="1" si="8"/>
        <v>4</v>
      </c>
      <c r="M63" s="9">
        <f t="shared" ca="1" si="9"/>
        <v>37</v>
      </c>
      <c r="N63" s="9">
        <f t="shared" ca="1" si="10"/>
        <v>94</v>
      </c>
      <c r="O63" s="9">
        <f t="shared" ca="1" si="11"/>
        <v>11</v>
      </c>
      <c r="P63" s="9">
        <f t="shared" ca="1" si="12"/>
        <v>20</v>
      </c>
      <c r="Q63" s="9">
        <f t="shared" ca="1" si="13"/>
        <v>29</v>
      </c>
      <c r="R63" s="9">
        <f t="shared" ca="1" si="14"/>
        <v>31</v>
      </c>
      <c r="S63" s="9">
        <f t="shared" ca="1" si="15"/>
        <v>16</v>
      </c>
      <c r="T63" s="9">
        <f t="shared" si="16"/>
        <v>3</v>
      </c>
      <c r="U63" s="8" t="s">
        <v>215</v>
      </c>
    </row>
    <row r="64" spans="1:21" ht="13.15" x14ac:dyDescent="0.4">
      <c r="A64" s="5">
        <v>61</v>
      </c>
      <c r="B64" s="5" t="s">
        <v>216</v>
      </c>
      <c r="C64" s="5" t="s">
        <v>217</v>
      </c>
      <c r="D64" s="9">
        <f t="shared" ca="1" si="0"/>
        <v>555</v>
      </c>
      <c r="E64" s="9">
        <f t="shared" ca="1" si="1"/>
        <v>8895</v>
      </c>
      <c r="F64" s="12">
        <f t="shared" si="17"/>
        <v>0.67</v>
      </c>
      <c r="G64" s="12">
        <f t="shared" ca="1" si="18"/>
        <v>2.84</v>
      </c>
      <c r="H64" s="12">
        <f t="shared" si="4"/>
        <v>0.67</v>
      </c>
      <c r="I64" s="12">
        <f t="shared" si="5"/>
        <v>63.67</v>
      </c>
      <c r="J64" s="13">
        <f t="shared" si="6"/>
        <v>1.9E-2</v>
      </c>
      <c r="K64" s="9">
        <f t="shared" ca="1" si="7"/>
        <v>91</v>
      </c>
      <c r="L64" s="9">
        <f t="shared" ca="1" si="8"/>
        <v>7</v>
      </c>
      <c r="M64" s="9">
        <f t="shared" ca="1" si="9"/>
        <v>43</v>
      </c>
      <c r="N64" s="9">
        <f t="shared" ca="1" si="10"/>
        <v>184</v>
      </c>
      <c r="O64" s="9">
        <f t="shared" ca="1" si="11"/>
        <v>12</v>
      </c>
      <c r="P64" s="9">
        <f t="shared" ca="1" si="12"/>
        <v>22</v>
      </c>
      <c r="Q64" s="9">
        <f t="shared" ca="1" si="13"/>
        <v>39</v>
      </c>
      <c r="R64" s="9">
        <f t="shared" ca="1" si="14"/>
        <v>49</v>
      </c>
      <c r="S64" s="9">
        <f t="shared" ca="1" si="15"/>
        <v>19</v>
      </c>
      <c r="T64" s="9">
        <f t="shared" si="16"/>
        <v>4</v>
      </c>
      <c r="U64" s="8" t="s">
        <v>218</v>
      </c>
    </row>
    <row r="65" spans="1:21" ht="13.15" x14ac:dyDescent="0.4">
      <c r="A65" s="5">
        <v>62</v>
      </c>
      <c r="B65" s="5" t="s">
        <v>219</v>
      </c>
      <c r="C65" s="5" t="s">
        <v>220</v>
      </c>
      <c r="D65" s="9">
        <f t="shared" ca="1" si="0"/>
        <v>531</v>
      </c>
      <c r="E65" s="9">
        <f t="shared" ca="1" si="1"/>
        <v>9354</v>
      </c>
      <c r="F65" s="12">
        <f t="shared" si="17"/>
        <v>0.68</v>
      </c>
      <c r="G65" s="12">
        <f t="shared" ca="1" si="18"/>
        <v>9.0500000000000007</v>
      </c>
      <c r="H65" s="12">
        <f t="shared" si="4"/>
        <v>0.68</v>
      </c>
      <c r="I65" s="12">
        <f t="shared" si="5"/>
        <v>64.680000000000007</v>
      </c>
      <c r="J65" s="13">
        <f t="shared" si="6"/>
        <v>1.9E-2</v>
      </c>
      <c r="K65" s="9">
        <f t="shared" ca="1" si="7"/>
        <v>78</v>
      </c>
      <c r="L65" s="9">
        <f t="shared" ca="1" si="8"/>
        <v>2</v>
      </c>
      <c r="M65" s="9">
        <f t="shared" ca="1" si="9"/>
        <v>11</v>
      </c>
      <c r="N65" s="9">
        <f t="shared" ca="1" si="10"/>
        <v>180</v>
      </c>
      <c r="O65" s="9">
        <f t="shared" ca="1" si="11"/>
        <v>21</v>
      </c>
      <c r="P65" s="9">
        <f t="shared" ca="1" si="12"/>
        <v>22</v>
      </c>
      <c r="Q65" s="9">
        <f t="shared" ca="1" si="13"/>
        <v>35</v>
      </c>
      <c r="R65" s="9">
        <f t="shared" ca="1" si="14"/>
        <v>95</v>
      </c>
      <c r="S65" s="9">
        <f t="shared" ca="1" si="15"/>
        <v>12</v>
      </c>
      <c r="T65" s="9">
        <f t="shared" si="16"/>
        <v>5</v>
      </c>
      <c r="U65" s="8" t="s">
        <v>221</v>
      </c>
    </row>
    <row r="66" spans="1:21" ht="13.15" x14ac:dyDescent="0.4">
      <c r="A66" s="5">
        <v>63</v>
      </c>
      <c r="B66" s="5" t="s">
        <v>222</v>
      </c>
      <c r="C66" s="5" t="s">
        <v>223</v>
      </c>
      <c r="D66" s="9">
        <f t="shared" ca="1" si="0"/>
        <v>323</v>
      </c>
      <c r="E66" s="9">
        <f t="shared" ca="1" si="1"/>
        <v>6318</v>
      </c>
      <c r="F66" s="12">
        <f t="shared" si="17"/>
        <v>0.69</v>
      </c>
      <c r="G66" s="12">
        <f t="shared" ca="1" si="18"/>
        <v>6.9</v>
      </c>
      <c r="H66" s="12">
        <f t="shared" si="4"/>
        <v>0.69</v>
      </c>
      <c r="I66" s="12">
        <f t="shared" si="5"/>
        <v>65.69</v>
      </c>
      <c r="J66" s="13">
        <f t="shared" si="6"/>
        <v>0.02</v>
      </c>
      <c r="K66" s="9">
        <f t="shared" ca="1" si="7"/>
        <v>98</v>
      </c>
      <c r="L66" s="9">
        <f t="shared" ca="1" si="8"/>
        <v>7</v>
      </c>
      <c r="M66" s="9">
        <f t="shared" ca="1" si="9"/>
        <v>19</v>
      </c>
      <c r="N66" s="9">
        <f t="shared" ca="1" si="10"/>
        <v>28</v>
      </c>
      <c r="O66" s="9">
        <f t="shared" ca="1" si="11"/>
        <v>11</v>
      </c>
      <c r="P66" s="9">
        <f t="shared" ca="1" si="12"/>
        <v>23</v>
      </c>
      <c r="Q66" s="9">
        <f t="shared" ca="1" si="13"/>
        <v>28</v>
      </c>
      <c r="R66" s="9">
        <f t="shared" ca="1" si="14"/>
        <v>32</v>
      </c>
      <c r="S66" s="9">
        <f t="shared" ca="1" si="15"/>
        <v>14</v>
      </c>
      <c r="T66" s="9">
        <f t="shared" si="16"/>
        <v>1</v>
      </c>
      <c r="U66" s="8" t="s">
        <v>224</v>
      </c>
    </row>
    <row r="67" spans="1:21" ht="13.15" x14ac:dyDescent="0.4">
      <c r="A67" s="5">
        <v>64</v>
      </c>
      <c r="B67" s="5" t="s">
        <v>225</v>
      </c>
      <c r="C67" s="5" t="s">
        <v>226</v>
      </c>
      <c r="D67" s="9">
        <f t="shared" ca="1" si="0"/>
        <v>351</v>
      </c>
      <c r="E67" s="9">
        <f t="shared" ca="1" si="1"/>
        <v>5724</v>
      </c>
      <c r="F67" s="12">
        <f t="shared" si="17"/>
        <v>0.7</v>
      </c>
      <c r="G67" s="12">
        <f t="shared" ca="1" si="18"/>
        <v>5</v>
      </c>
      <c r="H67" s="12">
        <f t="shared" si="4"/>
        <v>0.7</v>
      </c>
      <c r="I67" s="12">
        <f t="shared" si="5"/>
        <v>66.7</v>
      </c>
      <c r="J67" s="13">
        <f t="shared" si="6"/>
        <v>0.02</v>
      </c>
      <c r="K67" s="9">
        <f t="shared" ca="1" si="7"/>
        <v>50</v>
      </c>
      <c r="L67" s="9">
        <f t="shared" ca="1" si="8"/>
        <v>4</v>
      </c>
      <c r="M67" s="9">
        <f t="shared" ca="1" si="9"/>
        <v>59</v>
      </c>
      <c r="N67" s="9">
        <f t="shared" ca="1" si="10"/>
        <v>194</v>
      </c>
      <c r="O67" s="9">
        <f t="shared" ca="1" si="11"/>
        <v>19</v>
      </c>
      <c r="P67" s="9">
        <f t="shared" ca="1" si="12"/>
        <v>15</v>
      </c>
      <c r="Q67" s="9">
        <f t="shared" ca="1" si="13"/>
        <v>39</v>
      </c>
      <c r="R67" s="9">
        <f t="shared" ca="1" si="14"/>
        <v>34</v>
      </c>
      <c r="S67" s="9">
        <f t="shared" ca="1" si="15"/>
        <v>17</v>
      </c>
      <c r="T67" s="9">
        <f t="shared" si="16"/>
        <v>2</v>
      </c>
      <c r="U67" s="8" t="s">
        <v>227</v>
      </c>
    </row>
    <row r="68" spans="1:21" ht="13.15" x14ac:dyDescent="0.4">
      <c r="A68" s="5">
        <v>65</v>
      </c>
      <c r="B68" s="5" t="s">
        <v>228</v>
      </c>
      <c r="C68" s="5" t="s">
        <v>229</v>
      </c>
      <c r="D68" s="9">
        <f t="shared" ca="1" si="0"/>
        <v>420</v>
      </c>
      <c r="E68" s="9">
        <f t="shared" ca="1" si="1"/>
        <v>2239</v>
      </c>
      <c r="F68" s="12">
        <f t="shared" si="17"/>
        <v>0.71</v>
      </c>
      <c r="G68" s="12">
        <f t="shared" ca="1" si="18"/>
        <v>7.18</v>
      </c>
      <c r="H68" s="12">
        <f t="shared" si="4"/>
        <v>0.71</v>
      </c>
      <c r="I68" s="12">
        <f t="shared" si="5"/>
        <v>67.709999999999994</v>
      </c>
      <c r="J68" s="13">
        <f t="shared" si="6"/>
        <v>0.02</v>
      </c>
      <c r="K68" s="9">
        <f t="shared" ca="1" si="7"/>
        <v>60</v>
      </c>
      <c r="L68" s="9">
        <f t="shared" ca="1" si="8"/>
        <v>1</v>
      </c>
      <c r="M68" s="9">
        <f t="shared" ca="1" si="9"/>
        <v>13</v>
      </c>
      <c r="N68" s="9">
        <f t="shared" ca="1" si="10"/>
        <v>23</v>
      </c>
      <c r="O68" s="9">
        <f t="shared" ca="1" si="11"/>
        <v>26</v>
      </c>
      <c r="P68" s="9">
        <f t="shared" ca="1" si="12"/>
        <v>23</v>
      </c>
      <c r="Q68" s="9">
        <f t="shared" ca="1" si="13"/>
        <v>9</v>
      </c>
      <c r="R68" s="9">
        <f t="shared" ca="1" si="14"/>
        <v>99</v>
      </c>
      <c r="S68" s="9">
        <f t="shared" ca="1" si="15"/>
        <v>4</v>
      </c>
      <c r="T68" s="9">
        <f t="shared" si="16"/>
        <v>3</v>
      </c>
      <c r="U68" s="8" t="s">
        <v>230</v>
      </c>
    </row>
    <row r="69" spans="1:21" ht="13.15" x14ac:dyDescent="0.4">
      <c r="A69" s="5">
        <v>66</v>
      </c>
      <c r="B69" s="5" t="s">
        <v>231</v>
      </c>
      <c r="C69" s="5" t="s">
        <v>232</v>
      </c>
      <c r="D69" s="9">
        <f t="shared" ca="1" si="0"/>
        <v>704</v>
      </c>
      <c r="E69" s="9">
        <f t="shared" ca="1" si="1"/>
        <v>1890</v>
      </c>
      <c r="F69" s="12">
        <f t="shared" si="17"/>
        <v>0.72</v>
      </c>
      <c r="G69" s="12">
        <f t="shared" ca="1" si="18"/>
        <v>8.1</v>
      </c>
      <c r="H69" s="12">
        <f t="shared" si="4"/>
        <v>0.72</v>
      </c>
      <c r="I69" s="12">
        <f t="shared" si="5"/>
        <v>68.72</v>
      </c>
      <c r="J69" s="13">
        <f t="shared" si="6"/>
        <v>2.1000000000000001E-2</v>
      </c>
      <c r="K69" s="9">
        <f t="shared" ca="1" si="7"/>
        <v>100</v>
      </c>
      <c r="L69" s="9">
        <f t="shared" ca="1" si="8"/>
        <v>5</v>
      </c>
      <c r="M69" s="9">
        <f t="shared" ca="1" si="9"/>
        <v>27</v>
      </c>
      <c r="N69" s="9">
        <f t="shared" ca="1" si="10"/>
        <v>181</v>
      </c>
      <c r="O69" s="9">
        <f t="shared" ca="1" si="11"/>
        <v>25</v>
      </c>
      <c r="P69" s="9">
        <f t="shared" ca="1" si="12"/>
        <v>19</v>
      </c>
      <c r="Q69" s="9">
        <f t="shared" ca="1" si="13"/>
        <v>33</v>
      </c>
      <c r="R69" s="9">
        <f t="shared" ca="1" si="14"/>
        <v>83</v>
      </c>
      <c r="S69" s="9">
        <f t="shared" ca="1" si="15"/>
        <v>10</v>
      </c>
      <c r="T69" s="9">
        <f t="shared" si="16"/>
        <v>4</v>
      </c>
      <c r="U69" s="8" t="s">
        <v>233</v>
      </c>
    </row>
    <row r="70" spans="1:21" ht="13.15" x14ac:dyDescent="0.4">
      <c r="A70" s="5">
        <v>67</v>
      </c>
      <c r="B70" s="5" t="s">
        <v>234</v>
      </c>
      <c r="C70" s="5" t="s">
        <v>235</v>
      </c>
      <c r="D70" s="9">
        <f t="shared" ca="1" si="0"/>
        <v>780</v>
      </c>
      <c r="E70" s="9">
        <f t="shared" ca="1" si="1"/>
        <v>6920</v>
      </c>
      <c r="F70" s="12">
        <f t="shared" si="17"/>
        <v>0.73</v>
      </c>
      <c r="G70" s="12">
        <f t="shared" ca="1" si="18"/>
        <v>6.96</v>
      </c>
      <c r="H70" s="12">
        <f t="shared" si="4"/>
        <v>0.73</v>
      </c>
      <c r="I70" s="12">
        <f t="shared" si="5"/>
        <v>69.73</v>
      </c>
      <c r="J70" s="13">
        <f t="shared" si="6"/>
        <v>2.1000000000000001E-2</v>
      </c>
      <c r="K70" s="9">
        <f t="shared" ca="1" si="7"/>
        <v>66</v>
      </c>
      <c r="L70" s="9">
        <f t="shared" ca="1" si="8"/>
        <v>7</v>
      </c>
      <c r="M70" s="9">
        <f t="shared" ca="1" si="9"/>
        <v>11</v>
      </c>
      <c r="N70" s="9">
        <f t="shared" ca="1" si="10"/>
        <v>119</v>
      </c>
      <c r="O70" s="9">
        <f t="shared" ca="1" si="11"/>
        <v>23</v>
      </c>
      <c r="P70" s="9">
        <f t="shared" ca="1" si="12"/>
        <v>18</v>
      </c>
      <c r="Q70" s="9">
        <f t="shared" ca="1" si="13"/>
        <v>21</v>
      </c>
      <c r="R70" s="9">
        <f t="shared" ca="1" si="14"/>
        <v>53</v>
      </c>
      <c r="S70" s="9">
        <f t="shared" ca="1" si="15"/>
        <v>6</v>
      </c>
      <c r="T70" s="9">
        <f t="shared" si="16"/>
        <v>5</v>
      </c>
      <c r="U70" s="8" t="s">
        <v>236</v>
      </c>
    </row>
    <row r="71" spans="1:21" ht="13.15" x14ac:dyDescent="0.4">
      <c r="A71" s="5">
        <v>68</v>
      </c>
      <c r="B71" s="5" t="s">
        <v>237</v>
      </c>
      <c r="C71" s="5" t="s">
        <v>238</v>
      </c>
      <c r="D71" s="9">
        <f t="shared" ca="1" si="0"/>
        <v>978</v>
      </c>
      <c r="E71" s="9">
        <f t="shared" ca="1" si="1"/>
        <v>9334</v>
      </c>
      <c r="F71" s="12">
        <f t="shared" si="17"/>
        <v>0.74</v>
      </c>
      <c r="G71" s="12">
        <f t="shared" ca="1" si="18"/>
        <v>1.05</v>
      </c>
      <c r="H71" s="12">
        <f t="shared" si="4"/>
        <v>0.74</v>
      </c>
      <c r="I71" s="12">
        <f t="shared" si="5"/>
        <v>70.739999999999995</v>
      </c>
      <c r="J71" s="13">
        <f t="shared" si="6"/>
        <v>2.1000000000000001E-2</v>
      </c>
      <c r="K71" s="9">
        <f t="shared" ca="1" si="7"/>
        <v>92</v>
      </c>
      <c r="L71" s="9">
        <f t="shared" ca="1" si="8"/>
        <v>4</v>
      </c>
      <c r="M71" s="9">
        <f t="shared" ca="1" si="9"/>
        <v>31</v>
      </c>
      <c r="N71" s="9">
        <f t="shared" ca="1" si="10"/>
        <v>101</v>
      </c>
      <c r="O71" s="9">
        <f t="shared" ca="1" si="11"/>
        <v>5</v>
      </c>
      <c r="P71" s="9">
        <f t="shared" ca="1" si="12"/>
        <v>25</v>
      </c>
      <c r="Q71" s="9">
        <f t="shared" ca="1" si="13"/>
        <v>28</v>
      </c>
      <c r="R71" s="9">
        <f t="shared" ca="1" si="14"/>
        <v>87</v>
      </c>
      <c r="S71" s="9">
        <f t="shared" ca="1" si="15"/>
        <v>11</v>
      </c>
      <c r="T71" s="9">
        <f t="shared" si="16"/>
        <v>1</v>
      </c>
      <c r="U71" s="8" t="s">
        <v>239</v>
      </c>
    </row>
    <row r="72" spans="1:21" ht="13.15" x14ac:dyDescent="0.4">
      <c r="A72" s="5">
        <v>69</v>
      </c>
      <c r="B72" s="5" t="s">
        <v>240</v>
      </c>
      <c r="C72" s="5" t="s">
        <v>241</v>
      </c>
      <c r="D72" s="9">
        <f t="shared" ca="1" si="0"/>
        <v>736</v>
      </c>
      <c r="E72" s="9">
        <f t="shared" ca="1" si="1"/>
        <v>4991</v>
      </c>
      <c r="F72" s="12">
        <f t="shared" si="17"/>
        <v>0.75</v>
      </c>
      <c r="G72" s="12">
        <f t="shared" ca="1" si="18"/>
        <v>2.69</v>
      </c>
      <c r="H72" s="12">
        <f t="shared" si="4"/>
        <v>0.75</v>
      </c>
      <c r="I72" s="12">
        <f t="shared" si="5"/>
        <v>71.75</v>
      </c>
      <c r="J72" s="13">
        <f t="shared" si="6"/>
        <v>2.1999999999999999E-2</v>
      </c>
      <c r="K72" s="9">
        <f t="shared" ca="1" si="7"/>
        <v>65</v>
      </c>
      <c r="L72" s="9">
        <f t="shared" ca="1" si="8"/>
        <v>2</v>
      </c>
      <c r="M72" s="9">
        <f t="shared" ca="1" si="9"/>
        <v>28</v>
      </c>
      <c r="N72" s="9">
        <f t="shared" ca="1" si="10"/>
        <v>142</v>
      </c>
      <c r="O72" s="9">
        <f t="shared" ca="1" si="11"/>
        <v>6</v>
      </c>
      <c r="P72" s="9">
        <f t="shared" ca="1" si="12"/>
        <v>19</v>
      </c>
      <c r="Q72" s="9">
        <f t="shared" ca="1" si="13"/>
        <v>30</v>
      </c>
      <c r="R72" s="9">
        <f t="shared" ca="1" si="14"/>
        <v>92</v>
      </c>
      <c r="S72" s="9">
        <f t="shared" ca="1" si="15"/>
        <v>20</v>
      </c>
      <c r="T72" s="9">
        <f t="shared" si="16"/>
        <v>2</v>
      </c>
      <c r="U72" s="8" t="s">
        <v>242</v>
      </c>
    </row>
    <row r="73" spans="1:21" ht="13.15" x14ac:dyDescent="0.4">
      <c r="A73" s="5">
        <v>70</v>
      </c>
      <c r="B73" s="5" t="s">
        <v>243</v>
      </c>
      <c r="C73" s="5" t="s">
        <v>244</v>
      </c>
      <c r="D73" s="9">
        <f t="shared" ca="1" si="0"/>
        <v>602</v>
      </c>
      <c r="E73" s="9">
        <f t="shared" ca="1" si="1"/>
        <v>4664</v>
      </c>
      <c r="F73" s="12">
        <f t="shared" si="17"/>
        <v>0.75</v>
      </c>
      <c r="G73" s="12">
        <f t="shared" ca="1" si="18"/>
        <v>2.88</v>
      </c>
      <c r="H73" s="12">
        <f t="shared" si="4"/>
        <v>0.75</v>
      </c>
      <c r="I73" s="12">
        <f t="shared" si="5"/>
        <v>72.75</v>
      </c>
      <c r="J73" s="13">
        <f t="shared" si="6"/>
        <v>2.1999999999999999E-2</v>
      </c>
      <c r="K73" s="9">
        <f t="shared" ca="1" si="7"/>
        <v>58</v>
      </c>
      <c r="L73" s="9">
        <f t="shared" ca="1" si="8"/>
        <v>3</v>
      </c>
      <c r="M73" s="9">
        <f t="shared" ca="1" si="9"/>
        <v>56</v>
      </c>
      <c r="N73" s="9">
        <f t="shared" ca="1" si="10"/>
        <v>47</v>
      </c>
      <c r="O73" s="9">
        <f t="shared" ca="1" si="11"/>
        <v>13</v>
      </c>
      <c r="P73" s="9">
        <f t="shared" ca="1" si="12"/>
        <v>17</v>
      </c>
      <c r="Q73" s="9">
        <f t="shared" ca="1" si="13"/>
        <v>6</v>
      </c>
      <c r="R73" s="9">
        <f t="shared" ca="1" si="14"/>
        <v>64</v>
      </c>
      <c r="S73" s="9">
        <f t="shared" ca="1" si="15"/>
        <v>9</v>
      </c>
      <c r="T73" s="9">
        <f t="shared" si="16"/>
        <v>3</v>
      </c>
      <c r="U73" s="8" t="s">
        <v>245</v>
      </c>
    </row>
    <row r="74" spans="1:21" ht="13.15" x14ac:dyDescent="0.4">
      <c r="A74" s="5">
        <v>71</v>
      </c>
      <c r="B74" s="5" t="s">
        <v>246</v>
      </c>
      <c r="C74" s="5" t="s">
        <v>247</v>
      </c>
      <c r="D74" s="9">
        <f t="shared" ca="1" si="0"/>
        <v>797</v>
      </c>
      <c r="E74" s="9">
        <f t="shared" ca="1" si="1"/>
        <v>7586</v>
      </c>
      <c r="F74" s="12">
        <f t="shared" si="17"/>
        <v>0.76</v>
      </c>
      <c r="G74" s="12">
        <f t="shared" ca="1" si="18"/>
        <v>5.56</v>
      </c>
      <c r="H74" s="12">
        <f t="shared" si="4"/>
        <v>0.76</v>
      </c>
      <c r="I74" s="12">
        <f t="shared" si="5"/>
        <v>73.760000000000005</v>
      </c>
      <c r="J74" s="13">
        <f t="shared" si="6"/>
        <v>2.1999999999999999E-2</v>
      </c>
      <c r="K74" s="9">
        <f t="shared" ca="1" si="7"/>
        <v>60</v>
      </c>
      <c r="L74" s="9">
        <f t="shared" ca="1" si="8"/>
        <v>6</v>
      </c>
      <c r="M74" s="9">
        <f t="shared" ca="1" si="9"/>
        <v>38</v>
      </c>
      <c r="N74" s="9">
        <f t="shared" ca="1" si="10"/>
        <v>191</v>
      </c>
      <c r="O74" s="9">
        <f t="shared" ca="1" si="11"/>
        <v>30</v>
      </c>
      <c r="P74" s="9">
        <f t="shared" ca="1" si="12"/>
        <v>16</v>
      </c>
      <c r="Q74" s="9">
        <f t="shared" ca="1" si="13"/>
        <v>40</v>
      </c>
      <c r="R74" s="9">
        <f t="shared" ca="1" si="14"/>
        <v>52</v>
      </c>
      <c r="S74" s="9">
        <f t="shared" ca="1" si="15"/>
        <v>16</v>
      </c>
      <c r="T74" s="9">
        <f t="shared" si="16"/>
        <v>4</v>
      </c>
      <c r="U74" s="8" t="s">
        <v>248</v>
      </c>
    </row>
    <row r="75" spans="1:21" ht="13.15" x14ac:dyDescent="0.4">
      <c r="A75" s="5">
        <v>72</v>
      </c>
      <c r="B75" s="5" t="s">
        <v>249</v>
      </c>
      <c r="C75" s="5" t="s">
        <v>250</v>
      </c>
      <c r="D75" s="9">
        <f t="shared" ca="1" si="0"/>
        <v>878</v>
      </c>
      <c r="E75" s="9">
        <f t="shared" ca="1" si="1"/>
        <v>8389</v>
      </c>
      <c r="F75" s="12">
        <f t="shared" si="17"/>
        <v>0.77</v>
      </c>
      <c r="G75" s="12">
        <f t="shared" ca="1" si="18"/>
        <v>1.4</v>
      </c>
      <c r="H75" s="12">
        <f t="shared" si="4"/>
        <v>0.77</v>
      </c>
      <c r="I75" s="12">
        <f t="shared" si="5"/>
        <v>74.77</v>
      </c>
      <c r="J75" s="13">
        <f t="shared" si="6"/>
        <v>2.1999999999999999E-2</v>
      </c>
      <c r="K75" s="9">
        <f t="shared" ca="1" si="7"/>
        <v>90</v>
      </c>
      <c r="L75" s="9">
        <f t="shared" ca="1" si="8"/>
        <v>1</v>
      </c>
      <c r="M75" s="9">
        <f t="shared" ca="1" si="9"/>
        <v>57</v>
      </c>
      <c r="N75" s="9">
        <f t="shared" ca="1" si="10"/>
        <v>110</v>
      </c>
      <c r="O75" s="9">
        <f t="shared" ca="1" si="11"/>
        <v>14</v>
      </c>
      <c r="P75" s="9">
        <f t="shared" ca="1" si="12"/>
        <v>21</v>
      </c>
      <c r="Q75" s="9">
        <f t="shared" ca="1" si="13"/>
        <v>21</v>
      </c>
      <c r="R75" s="9">
        <f t="shared" ca="1" si="14"/>
        <v>23</v>
      </c>
      <c r="S75" s="9">
        <f t="shared" ca="1" si="15"/>
        <v>14</v>
      </c>
      <c r="T75" s="9">
        <f t="shared" si="16"/>
        <v>5</v>
      </c>
      <c r="U75" s="8" t="s">
        <v>251</v>
      </c>
    </row>
    <row r="76" spans="1:21" ht="13.15" x14ac:dyDescent="0.4">
      <c r="A76" s="5">
        <v>73</v>
      </c>
      <c r="B76" s="5" t="s">
        <v>252</v>
      </c>
      <c r="C76" s="5" t="s">
        <v>253</v>
      </c>
      <c r="D76" s="9">
        <f t="shared" ca="1" si="0"/>
        <v>792</v>
      </c>
      <c r="E76" s="9">
        <f t="shared" ca="1" si="1"/>
        <v>1884</v>
      </c>
      <c r="F76" s="12">
        <f t="shared" si="17"/>
        <v>0.78</v>
      </c>
      <c r="G76" s="12">
        <f t="shared" ca="1" si="18"/>
        <v>6.36</v>
      </c>
      <c r="H76" s="12">
        <f t="shared" si="4"/>
        <v>0.78</v>
      </c>
      <c r="I76" s="12">
        <f t="shared" si="5"/>
        <v>75.78</v>
      </c>
      <c r="J76" s="13">
        <f t="shared" si="6"/>
        <v>2.3E-2</v>
      </c>
      <c r="K76" s="9">
        <f t="shared" ca="1" si="7"/>
        <v>60</v>
      </c>
      <c r="L76" s="9">
        <f t="shared" ca="1" si="8"/>
        <v>1</v>
      </c>
      <c r="M76" s="9">
        <f t="shared" ca="1" si="9"/>
        <v>47</v>
      </c>
      <c r="N76" s="9">
        <f t="shared" ca="1" si="10"/>
        <v>27</v>
      </c>
      <c r="O76" s="9">
        <f t="shared" ca="1" si="11"/>
        <v>16</v>
      </c>
      <c r="P76" s="9">
        <f t="shared" ca="1" si="12"/>
        <v>25</v>
      </c>
      <c r="Q76" s="9">
        <f t="shared" ca="1" si="13"/>
        <v>9</v>
      </c>
      <c r="R76" s="9">
        <f t="shared" ca="1" si="14"/>
        <v>70</v>
      </c>
      <c r="S76" s="9">
        <f t="shared" ca="1" si="15"/>
        <v>4</v>
      </c>
      <c r="T76" s="9">
        <f t="shared" si="16"/>
        <v>1</v>
      </c>
      <c r="U76" s="8" t="s">
        <v>254</v>
      </c>
    </row>
    <row r="77" spans="1:21" ht="13.15" x14ac:dyDescent="0.4">
      <c r="A77" s="5">
        <v>74</v>
      </c>
      <c r="B77" s="5" t="s">
        <v>255</v>
      </c>
      <c r="C77" s="5" t="s">
        <v>256</v>
      </c>
      <c r="D77" s="9">
        <f t="shared" ca="1" si="0"/>
        <v>603</v>
      </c>
      <c r="E77" s="9">
        <f t="shared" ca="1" si="1"/>
        <v>1044</v>
      </c>
      <c r="F77" s="12">
        <f t="shared" si="17"/>
        <v>0.79</v>
      </c>
      <c r="G77" s="12">
        <f t="shared" ca="1" si="18"/>
        <v>4.22</v>
      </c>
      <c r="H77" s="12">
        <f t="shared" si="4"/>
        <v>0.79</v>
      </c>
      <c r="I77" s="12">
        <f t="shared" si="5"/>
        <v>76.790000000000006</v>
      </c>
      <c r="J77" s="13">
        <f t="shared" si="6"/>
        <v>2.3E-2</v>
      </c>
      <c r="K77" s="9">
        <f t="shared" ca="1" si="7"/>
        <v>84</v>
      </c>
      <c r="L77" s="9">
        <f t="shared" ca="1" si="8"/>
        <v>4</v>
      </c>
      <c r="M77" s="9">
        <f t="shared" ca="1" si="9"/>
        <v>54</v>
      </c>
      <c r="N77" s="9">
        <f t="shared" ca="1" si="10"/>
        <v>43</v>
      </c>
      <c r="O77" s="9">
        <f t="shared" ca="1" si="11"/>
        <v>22</v>
      </c>
      <c r="P77" s="9">
        <f t="shared" ca="1" si="12"/>
        <v>24</v>
      </c>
      <c r="Q77" s="9">
        <f t="shared" ca="1" si="13"/>
        <v>26</v>
      </c>
      <c r="R77" s="9">
        <f t="shared" ca="1" si="14"/>
        <v>96</v>
      </c>
      <c r="S77" s="9">
        <f t="shared" ca="1" si="15"/>
        <v>5</v>
      </c>
      <c r="T77" s="9">
        <f t="shared" si="16"/>
        <v>2</v>
      </c>
      <c r="U77" s="8" t="s">
        <v>257</v>
      </c>
    </row>
    <row r="78" spans="1:21" ht="13.15" x14ac:dyDescent="0.4">
      <c r="A78" s="5">
        <v>75</v>
      </c>
      <c r="B78" s="5" t="s">
        <v>258</v>
      </c>
      <c r="C78" s="5" t="s">
        <v>259</v>
      </c>
      <c r="D78" s="9">
        <f t="shared" ca="1" si="0"/>
        <v>826</v>
      </c>
      <c r="E78" s="9">
        <f t="shared" ca="1" si="1"/>
        <v>7649</v>
      </c>
      <c r="F78" s="12">
        <f t="shared" si="17"/>
        <v>0.8</v>
      </c>
      <c r="G78" s="12">
        <f t="shared" ca="1" si="18"/>
        <v>2.78</v>
      </c>
      <c r="H78" s="12">
        <f t="shared" si="4"/>
        <v>0.8</v>
      </c>
      <c r="I78" s="12">
        <f t="shared" si="5"/>
        <v>77.8</v>
      </c>
      <c r="J78" s="13">
        <f t="shared" si="6"/>
        <v>2.3E-2</v>
      </c>
      <c r="K78" s="9">
        <f t="shared" ca="1" si="7"/>
        <v>71</v>
      </c>
      <c r="L78" s="9">
        <f t="shared" ca="1" si="8"/>
        <v>6</v>
      </c>
      <c r="M78" s="9">
        <f t="shared" ca="1" si="9"/>
        <v>17</v>
      </c>
      <c r="N78" s="9">
        <f t="shared" ca="1" si="10"/>
        <v>87</v>
      </c>
      <c r="O78" s="9">
        <f t="shared" ca="1" si="11"/>
        <v>18</v>
      </c>
      <c r="P78" s="9">
        <f t="shared" ca="1" si="12"/>
        <v>17</v>
      </c>
      <c r="Q78" s="9">
        <f t="shared" ca="1" si="13"/>
        <v>16</v>
      </c>
      <c r="R78" s="9">
        <f t="shared" ca="1" si="14"/>
        <v>80</v>
      </c>
      <c r="S78" s="9">
        <f t="shared" ca="1" si="15"/>
        <v>18</v>
      </c>
      <c r="T78" s="9">
        <f t="shared" si="16"/>
        <v>3</v>
      </c>
      <c r="U78" s="8" t="s">
        <v>260</v>
      </c>
    </row>
    <row r="79" spans="1:21" ht="13.15" x14ac:dyDescent="0.4">
      <c r="A79" s="5">
        <v>76</v>
      </c>
      <c r="B79" s="5" t="s">
        <v>261</v>
      </c>
      <c r="C79" s="5" t="s">
        <v>262</v>
      </c>
      <c r="D79" s="9">
        <f t="shared" ca="1" si="0"/>
        <v>340</v>
      </c>
      <c r="E79" s="9">
        <f t="shared" ca="1" si="1"/>
        <v>7962</v>
      </c>
      <c r="F79" s="12">
        <f t="shared" si="17"/>
        <v>0.81</v>
      </c>
      <c r="G79" s="12">
        <f t="shared" ca="1" si="18"/>
        <v>9.67</v>
      </c>
      <c r="H79" s="12">
        <f t="shared" si="4"/>
        <v>0.81</v>
      </c>
      <c r="I79" s="12">
        <f t="shared" si="5"/>
        <v>78.81</v>
      </c>
      <c r="J79" s="13">
        <f t="shared" si="6"/>
        <v>2.4E-2</v>
      </c>
      <c r="K79" s="9">
        <f t="shared" ca="1" si="7"/>
        <v>69</v>
      </c>
      <c r="L79" s="9">
        <f t="shared" ca="1" si="8"/>
        <v>7</v>
      </c>
      <c r="M79" s="9">
        <f t="shared" ca="1" si="9"/>
        <v>41</v>
      </c>
      <c r="N79" s="9">
        <f t="shared" ca="1" si="10"/>
        <v>79</v>
      </c>
      <c r="O79" s="9">
        <f t="shared" ca="1" si="11"/>
        <v>14</v>
      </c>
      <c r="P79" s="9">
        <f t="shared" ca="1" si="12"/>
        <v>15</v>
      </c>
      <c r="Q79" s="9">
        <f t="shared" ca="1" si="13"/>
        <v>10</v>
      </c>
      <c r="R79" s="9">
        <f t="shared" ca="1" si="14"/>
        <v>46</v>
      </c>
      <c r="S79" s="9">
        <f t="shared" ca="1" si="15"/>
        <v>5</v>
      </c>
      <c r="T79" s="9">
        <f t="shared" si="16"/>
        <v>4</v>
      </c>
      <c r="U79" s="8" t="s">
        <v>263</v>
      </c>
    </row>
    <row r="80" spans="1:21" ht="13.15" x14ac:dyDescent="0.4">
      <c r="A80" s="5">
        <v>77</v>
      </c>
      <c r="B80" s="5" t="s">
        <v>264</v>
      </c>
      <c r="C80" s="5" t="s">
        <v>265</v>
      </c>
      <c r="D80" s="9">
        <f t="shared" ca="1" si="0"/>
        <v>969</v>
      </c>
      <c r="E80" s="9">
        <f t="shared" ca="1" si="1"/>
        <v>906</v>
      </c>
      <c r="F80" s="12">
        <f t="shared" si="17"/>
        <v>0.82</v>
      </c>
      <c r="G80" s="12">
        <f t="shared" ca="1" si="18"/>
        <v>7.21</v>
      </c>
      <c r="H80" s="12">
        <f t="shared" si="4"/>
        <v>0.82</v>
      </c>
      <c r="I80" s="12">
        <f t="shared" si="5"/>
        <v>79.819999999999993</v>
      </c>
      <c r="J80" s="13">
        <f t="shared" si="6"/>
        <v>2.4E-2</v>
      </c>
      <c r="K80" s="9">
        <f t="shared" ca="1" si="7"/>
        <v>99</v>
      </c>
      <c r="L80" s="9">
        <f t="shared" ca="1" si="8"/>
        <v>3</v>
      </c>
      <c r="M80" s="9">
        <f t="shared" ca="1" si="9"/>
        <v>37</v>
      </c>
      <c r="N80" s="9">
        <f t="shared" ca="1" si="10"/>
        <v>107</v>
      </c>
      <c r="O80" s="9">
        <f t="shared" ca="1" si="11"/>
        <v>7</v>
      </c>
      <c r="P80" s="9">
        <f t="shared" ca="1" si="12"/>
        <v>16</v>
      </c>
      <c r="Q80" s="9">
        <f t="shared" ca="1" si="13"/>
        <v>24</v>
      </c>
      <c r="R80" s="9">
        <f t="shared" ca="1" si="14"/>
        <v>80</v>
      </c>
      <c r="S80" s="9">
        <f t="shared" ca="1" si="15"/>
        <v>10</v>
      </c>
      <c r="T80" s="9">
        <f t="shared" si="16"/>
        <v>5</v>
      </c>
      <c r="U80" s="8" t="s">
        <v>266</v>
      </c>
    </row>
    <row r="81" spans="1:21" ht="13.15" x14ac:dyDescent="0.4">
      <c r="A81" s="5">
        <v>78</v>
      </c>
      <c r="B81" s="5" t="s">
        <v>267</v>
      </c>
      <c r="C81" s="5" t="s">
        <v>268</v>
      </c>
      <c r="D81" s="9">
        <f t="shared" ca="1" si="0"/>
        <v>384</v>
      </c>
      <c r="E81" s="9">
        <f t="shared" ca="1" si="1"/>
        <v>3016</v>
      </c>
      <c r="F81" s="12">
        <f t="shared" si="17"/>
        <v>0.83</v>
      </c>
      <c r="G81" s="12">
        <f t="shared" ca="1" si="18"/>
        <v>1.1200000000000001</v>
      </c>
      <c r="H81" s="12">
        <f t="shared" si="4"/>
        <v>0.83</v>
      </c>
      <c r="I81" s="12">
        <f t="shared" si="5"/>
        <v>80.83</v>
      </c>
      <c r="J81" s="13">
        <f t="shared" si="6"/>
        <v>2.4E-2</v>
      </c>
      <c r="K81" s="9">
        <f t="shared" ca="1" si="7"/>
        <v>65</v>
      </c>
      <c r="L81" s="9">
        <f t="shared" ca="1" si="8"/>
        <v>1</v>
      </c>
      <c r="M81" s="9">
        <f t="shared" ca="1" si="9"/>
        <v>13</v>
      </c>
      <c r="N81" s="9">
        <f t="shared" ca="1" si="10"/>
        <v>160</v>
      </c>
      <c r="O81" s="9">
        <f t="shared" ca="1" si="11"/>
        <v>30</v>
      </c>
      <c r="P81" s="9">
        <f t="shared" ca="1" si="12"/>
        <v>15</v>
      </c>
      <c r="Q81" s="9">
        <f t="shared" ca="1" si="13"/>
        <v>39</v>
      </c>
      <c r="R81" s="9">
        <f t="shared" ca="1" si="14"/>
        <v>55</v>
      </c>
      <c r="S81" s="9">
        <f t="shared" ca="1" si="15"/>
        <v>11</v>
      </c>
      <c r="T81" s="9">
        <f t="shared" si="16"/>
        <v>1</v>
      </c>
      <c r="U81" s="8" t="s">
        <v>269</v>
      </c>
    </row>
    <row r="82" spans="1:21" ht="13.15" x14ac:dyDescent="0.4">
      <c r="A82" s="5">
        <v>79</v>
      </c>
      <c r="B82" s="5" t="s">
        <v>270</v>
      </c>
      <c r="C82" s="5" t="s">
        <v>271</v>
      </c>
      <c r="D82" s="9">
        <f t="shared" ca="1" si="0"/>
        <v>236</v>
      </c>
      <c r="E82" s="9">
        <f t="shared" ca="1" si="1"/>
        <v>5058</v>
      </c>
      <c r="F82" s="12">
        <f t="shared" si="17"/>
        <v>0.84</v>
      </c>
      <c r="G82" s="12">
        <f t="shared" ca="1" si="18"/>
        <v>6.13</v>
      </c>
      <c r="H82" s="12">
        <f t="shared" si="4"/>
        <v>0.84</v>
      </c>
      <c r="I82" s="12">
        <f t="shared" si="5"/>
        <v>81.84</v>
      </c>
      <c r="J82" s="13">
        <f t="shared" si="6"/>
        <v>2.5000000000000001E-2</v>
      </c>
      <c r="K82" s="9">
        <f t="shared" ca="1" si="7"/>
        <v>81</v>
      </c>
      <c r="L82" s="9">
        <f t="shared" ca="1" si="8"/>
        <v>6</v>
      </c>
      <c r="M82" s="9">
        <f t="shared" ca="1" si="9"/>
        <v>32</v>
      </c>
      <c r="N82" s="9">
        <f t="shared" ca="1" si="10"/>
        <v>194</v>
      </c>
      <c r="O82" s="9">
        <f t="shared" ca="1" si="11"/>
        <v>18</v>
      </c>
      <c r="P82" s="9">
        <f t="shared" ca="1" si="12"/>
        <v>18</v>
      </c>
      <c r="Q82" s="9">
        <f t="shared" ca="1" si="13"/>
        <v>14</v>
      </c>
      <c r="R82" s="9">
        <f t="shared" ca="1" si="14"/>
        <v>94</v>
      </c>
      <c r="S82" s="9">
        <f t="shared" ca="1" si="15"/>
        <v>14</v>
      </c>
      <c r="T82" s="9">
        <f t="shared" si="16"/>
        <v>2</v>
      </c>
      <c r="U82" s="8" t="s">
        <v>272</v>
      </c>
    </row>
    <row r="83" spans="1:21" ht="13.15" x14ac:dyDescent="0.4">
      <c r="A83" s="5">
        <v>80</v>
      </c>
      <c r="B83" s="5" t="s">
        <v>273</v>
      </c>
      <c r="C83" s="5" t="s">
        <v>274</v>
      </c>
      <c r="D83" s="9">
        <f t="shared" ca="1" si="0"/>
        <v>919</v>
      </c>
      <c r="E83" s="9">
        <f t="shared" ca="1" si="1"/>
        <v>8107</v>
      </c>
      <c r="F83" s="12">
        <f t="shared" si="17"/>
        <v>0.85</v>
      </c>
      <c r="G83" s="12">
        <f t="shared" ca="1" si="18"/>
        <v>3.69</v>
      </c>
      <c r="H83" s="12">
        <f t="shared" si="4"/>
        <v>0.85</v>
      </c>
      <c r="I83" s="12">
        <f t="shared" si="5"/>
        <v>82.85</v>
      </c>
      <c r="J83" s="13">
        <f t="shared" si="6"/>
        <v>2.5000000000000001E-2</v>
      </c>
      <c r="K83" s="9">
        <f t="shared" ca="1" si="7"/>
        <v>69</v>
      </c>
      <c r="L83" s="9">
        <f t="shared" ca="1" si="8"/>
        <v>2</v>
      </c>
      <c r="M83" s="9">
        <f t="shared" ca="1" si="9"/>
        <v>23</v>
      </c>
      <c r="N83" s="9">
        <f t="shared" ca="1" si="10"/>
        <v>112</v>
      </c>
      <c r="O83" s="9">
        <f t="shared" ca="1" si="11"/>
        <v>12</v>
      </c>
      <c r="P83" s="9">
        <f t="shared" ca="1" si="12"/>
        <v>25</v>
      </c>
      <c r="Q83" s="9">
        <f t="shared" ca="1" si="13"/>
        <v>17</v>
      </c>
      <c r="R83" s="9">
        <f t="shared" ca="1" si="14"/>
        <v>37</v>
      </c>
      <c r="S83" s="9">
        <f t="shared" ca="1" si="15"/>
        <v>4</v>
      </c>
      <c r="T83" s="9">
        <f t="shared" si="16"/>
        <v>3</v>
      </c>
      <c r="U83" s="8" t="s">
        <v>275</v>
      </c>
    </row>
    <row r="84" spans="1:21" ht="13.15" x14ac:dyDescent="0.4">
      <c r="A84" s="5">
        <v>81</v>
      </c>
      <c r="B84" s="5" t="s">
        <v>276</v>
      </c>
      <c r="C84" s="5" t="s">
        <v>277</v>
      </c>
      <c r="D84" s="9">
        <f t="shared" ca="1" si="0"/>
        <v>809</v>
      </c>
      <c r="E84" s="9">
        <f t="shared" ca="1" si="1"/>
        <v>7154</v>
      </c>
      <c r="F84" s="12">
        <f t="shared" si="17"/>
        <v>0.85</v>
      </c>
      <c r="G84" s="12">
        <f t="shared" ca="1" si="18"/>
        <v>0.36</v>
      </c>
      <c r="H84" s="12">
        <f t="shared" si="4"/>
        <v>0.85</v>
      </c>
      <c r="I84" s="12">
        <f t="shared" si="5"/>
        <v>83.85</v>
      </c>
      <c r="J84" s="13">
        <f t="shared" si="6"/>
        <v>2.5000000000000001E-2</v>
      </c>
      <c r="K84" s="9">
        <f t="shared" ca="1" si="7"/>
        <v>78</v>
      </c>
      <c r="L84" s="9">
        <f t="shared" ca="1" si="8"/>
        <v>4</v>
      </c>
      <c r="M84" s="9">
        <f t="shared" ca="1" si="9"/>
        <v>60</v>
      </c>
      <c r="N84" s="9">
        <f t="shared" ca="1" si="10"/>
        <v>194</v>
      </c>
      <c r="O84" s="9">
        <f t="shared" ca="1" si="11"/>
        <v>13</v>
      </c>
      <c r="P84" s="9">
        <f t="shared" ca="1" si="12"/>
        <v>15</v>
      </c>
      <c r="Q84" s="9">
        <f t="shared" ca="1" si="13"/>
        <v>37</v>
      </c>
      <c r="R84" s="9">
        <f t="shared" ca="1" si="14"/>
        <v>41</v>
      </c>
      <c r="S84" s="9">
        <f t="shared" ca="1" si="15"/>
        <v>17</v>
      </c>
      <c r="T84" s="9">
        <f t="shared" si="16"/>
        <v>4</v>
      </c>
      <c r="U84" s="8" t="s">
        <v>278</v>
      </c>
    </row>
    <row r="85" spans="1:21" ht="13.15" x14ac:dyDescent="0.4">
      <c r="A85" s="5">
        <v>82</v>
      </c>
      <c r="B85" s="5" t="s">
        <v>279</v>
      </c>
      <c r="C85" s="5" t="s">
        <v>280</v>
      </c>
      <c r="D85" s="9">
        <f t="shared" ca="1" si="0"/>
        <v>856</v>
      </c>
      <c r="E85" s="9">
        <f t="shared" ca="1" si="1"/>
        <v>9613</v>
      </c>
      <c r="F85" s="12">
        <f t="shared" si="17"/>
        <v>0.86</v>
      </c>
      <c r="G85" s="12">
        <f t="shared" ca="1" si="18"/>
        <v>5.67</v>
      </c>
      <c r="H85" s="12">
        <f t="shared" si="4"/>
        <v>0.86</v>
      </c>
      <c r="I85" s="12">
        <f t="shared" si="5"/>
        <v>84.86</v>
      </c>
      <c r="J85" s="13">
        <f t="shared" si="6"/>
        <v>2.5000000000000001E-2</v>
      </c>
      <c r="K85" s="9">
        <f t="shared" ca="1" si="7"/>
        <v>89</v>
      </c>
      <c r="L85" s="9">
        <f t="shared" ca="1" si="8"/>
        <v>6</v>
      </c>
      <c r="M85" s="9">
        <f t="shared" ca="1" si="9"/>
        <v>41</v>
      </c>
      <c r="N85" s="9">
        <f t="shared" ca="1" si="10"/>
        <v>39</v>
      </c>
      <c r="O85" s="9">
        <f t="shared" ca="1" si="11"/>
        <v>4</v>
      </c>
      <c r="P85" s="9">
        <f t="shared" ca="1" si="12"/>
        <v>19</v>
      </c>
      <c r="Q85" s="9">
        <f t="shared" ca="1" si="13"/>
        <v>5</v>
      </c>
      <c r="R85" s="9">
        <f t="shared" ca="1" si="14"/>
        <v>61</v>
      </c>
      <c r="S85" s="9">
        <f t="shared" ca="1" si="15"/>
        <v>17</v>
      </c>
      <c r="T85" s="9">
        <f t="shared" si="16"/>
        <v>5</v>
      </c>
      <c r="U85" s="8" t="s">
        <v>281</v>
      </c>
    </row>
    <row r="86" spans="1:21" ht="13.15" x14ac:dyDescent="0.4">
      <c r="A86" s="5">
        <v>83</v>
      </c>
      <c r="B86" s="5" t="s">
        <v>282</v>
      </c>
      <c r="C86" s="5" t="s">
        <v>283</v>
      </c>
      <c r="D86" s="9">
        <f t="shared" ca="1" si="0"/>
        <v>716</v>
      </c>
      <c r="E86" s="9">
        <f t="shared" ca="1" si="1"/>
        <v>6472</v>
      </c>
      <c r="F86" s="12">
        <f t="shared" si="17"/>
        <v>0.87</v>
      </c>
      <c r="G86" s="12">
        <f t="shared" ca="1" si="18"/>
        <v>0.68</v>
      </c>
      <c r="H86" s="12">
        <f t="shared" si="4"/>
        <v>0.87</v>
      </c>
      <c r="I86" s="12">
        <f t="shared" si="5"/>
        <v>85.87</v>
      </c>
      <c r="J86" s="13">
        <f t="shared" si="6"/>
        <v>2.5999999999999999E-2</v>
      </c>
      <c r="K86" s="9">
        <f t="shared" ca="1" si="7"/>
        <v>65</v>
      </c>
      <c r="L86" s="9">
        <f t="shared" ca="1" si="8"/>
        <v>3</v>
      </c>
      <c r="M86" s="9">
        <f t="shared" ca="1" si="9"/>
        <v>26</v>
      </c>
      <c r="N86" s="9">
        <f t="shared" ca="1" si="10"/>
        <v>34</v>
      </c>
      <c r="O86" s="9">
        <f t="shared" ca="1" si="11"/>
        <v>27</v>
      </c>
      <c r="P86" s="9">
        <f t="shared" ca="1" si="12"/>
        <v>17</v>
      </c>
      <c r="Q86" s="9">
        <f t="shared" ca="1" si="13"/>
        <v>12</v>
      </c>
      <c r="R86" s="9">
        <f t="shared" ca="1" si="14"/>
        <v>91</v>
      </c>
      <c r="S86" s="9">
        <f t="shared" ca="1" si="15"/>
        <v>2</v>
      </c>
      <c r="T86" s="9">
        <f t="shared" si="16"/>
        <v>1</v>
      </c>
      <c r="U86" s="8" t="s">
        <v>284</v>
      </c>
    </row>
    <row r="87" spans="1:21" ht="13.15" x14ac:dyDescent="0.4">
      <c r="A87" s="5">
        <v>84</v>
      </c>
      <c r="B87" s="5" t="s">
        <v>285</v>
      </c>
      <c r="C87" s="5" t="s">
        <v>286</v>
      </c>
      <c r="D87" s="9">
        <f t="shared" ca="1" si="0"/>
        <v>994</v>
      </c>
      <c r="E87" s="9">
        <f t="shared" ca="1" si="1"/>
        <v>5306</v>
      </c>
      <c r="F87" s="12">
        <f t="shared" si="17"/>
        <v>0.88</v>
      </c>
      <c r="G87" s="12">
        <f t="shared" ca="1" si="18"/>
        <v>2.67</v>
      </c>
      <c r="H87" s="12">
        <f t="shared" si="4"/>
        <v>0.88</v>
      </c>
      <c r="I87" s="12">
        <f t="shared" si="5"/>
        <v>86.88</v>
      </c>
      <c r="J87" s="13">
        <f t="shared" si="6"/>
        <v>2.5999999999999999E-2</v>
      </c>
      <c r="K87" s="9">
        <f t="shared" ca="1" si="7"/>
        <v>71</v>
      </c>
      <c r="L87" s="9">
        <f t="shared" ca="1" si="8"/>
        <v>6</v>
      </c>
      <c r="M87" s="9">
        <f t="shared" ca="1" si="9"/>
        <v>25</v>
      </c>
      <c r="N87" s="9">
        <f t="shared" ca="1" si="10"/>
        <v>142</v>
      </c>
      <c r="O87" s="9">
        <f t="shared" ca="1" si="11"/>
        <v>23</v>
      </c>
      <c r="P87" s="9">
        <f t="shared" ca="1" si="12"/>
        <v>15</v>
      </c>
      <c r="Q87" s="9">
        <f t="shared" ca="1" si="13"/>
        <v>10</v>
      </c>
      <c r="R87" s="9">
        <f t="shared" ca="1" si="14"/>
        <v>26</v>
      </c>
      <c r="S87" s="9">
        <f t="shared" ca="1" si="15"/>
        <v>4</v>
      </c>
      <c r="T87" s="9">
        <f t="shared" si="16"/>
        <v>2</v>
      </c>
      <c r="U87" s="8" t="s">
        <v>287</v>
      </c>
    </row>
    <row r="88" spans="1:21" ht="13.15" x14ac:dyDescent="0.4">
      <c r="A88" s="5">
        <v>85</v>
      </c>
      <c r="B88" s="5" t="s">
        <v>288</v>
      </c>
      <c r="C88" s="5" t="s">
        <v>289</v>
      </c>
      <c r="D88" s="9">
        <f t="shared" ca="1" si="0"/>
        <v>286</v>
      </c>
      <c r="E88" s="9">
        <f t="shared" ca="1" si="1"/>
        <v>5671</v>
      </c>
      <c r="F88" s="12">
        <f t="shared" si="17"/>
        <v>0.89</v>
      </c>
      <c r="G88" s="12">
        <f t="shared" ca="1" si="18"/>
        <v>6.36</v>
      </c>
      <c r="H88" s="12">
        <f t="shared" si="4"/>
        <v>0.89</v>
      </c>
      <c r="I88" s="12">
        <f t="shared" si="5"/>
        <v>87.89</v>
      </c>
      <c r="J88" s="13">
        <f t="shared" si="6"/>
        <v>2.5999999999999999E-2</v>
      </c>
      <c r="K88" s="9">
        <f t="shared" ca="1" si="7"/>
        <v>99</v>
      </c>
      <c r="L88" s="9">
        <f t="shared" ca="1" si="8"/>
        <v>6</v>
      </c>
      <c r="M88" s="9">
        <f t="shared" ca="1" si="9"/>
        <v>33</v>
      </c>
      <c r="N88" s="9">
        <f t="shared" ca="1" si="10"/>
        <v>80</v>
      </c>
      <c r="O88" s="9">
        <f t="shared" ca="1" si="11"/>
        <v>23</v>
      </c>
      <c r="P88" s="9">
        <f t="shared" ca="1" si="12"/>
        <v>21</v>
      </c>
      <c r="Q88" s="9">
        <f t="shared" ca="1" si="13"/>
        <v>9</v>
      </c>
      <c r="R88" s="9">
        <f t="shared" ca="1" si="14"/>
        <v>54</v>
      </c>
      <c r="S88" s="9">
        <f t="shared" ca="1" si="15"/>
        <v>15</v>
      </c>
      <c r="T88" s="9">
        <f t="shared" si="16"/>
        <v>3</v>
      </c>
      <c r="U88" s="8" t="s">
        <v>290</v>
      </c>
    </row>
    <row r="89" spans="1:21" ht="13.15" x14ac:dyDescent="0.4">
      <c r="A89" s="5">
        <v>86</v>
      </c>
      <c r="B89" s="5" t="s">
        <v>291</v>
      </c>
      <c r="C89" s="5" t="s">
        <v>292</v>
      </c>
      <c r="D89" s="9">
        <f t="shared" ca="1" si="0"/>
        <v>66</v>
      </c>
      <c r="E89" s="9">
        <f t="shared" ca="1" si="1"/>
        <v>6786</v>
      </c>
      <c r="F89" s="12">
        <f t="shared" si="17"/>
        <v>0.9</v>
      </c>
      <c r="G89" s="12">
        <f t="shared" ca="1" si="18"/>
        <v>4.4400000000000004</v>
      </c>
      <c r="H89" s="12">
        <f t="shared" si="4"/>
        <v>0.9</v>
      </c>
      <c r="I89" s="12">
        <f t="shared" si="5"/>
        <v>88.9</v>
      </c>
      <c r="J89" s="13">
        <f t="shared" si="6"/>
        <v>2.7E-2</v>
      </c>
      <c r="K89" s="9">
        <f t="shared" ca="1" si="7"/>
        <v>78</v>
      </c>
      <c r="L89" s="9">
        <f t="shared" ca="1" si="8"/>
        <v>6</v>
      </c>
      <c r="M89" s="9">
        <f t="shared" ca="1" si="9"/>
        <v>20</v>
      </c>
      <c r="N89" s="9">
        <f t="shared" ca="1" si="10"/>
        <v>83</v>
      </c>
      <c r="O89" s="9">
        <f t="shared" ca="1" si="11"/>
        <v>14</v>
      </c>
      <c r="P89" s="9">
        <f t="shared" ca="1" si="12"/>
        <v>15</v>
      </c>
      <c r="Q89" s="9">
        <f t="shared" ca="1" si="13"/>
        <v>18</v>
      </c>
      <c r="R89" s="9">
        <f t="shared" ca="1" si="14"/>
        <v>25</v>
      </c>
      <c r="S89" s="9">
        <f t="shared" ca="1" si="15"/>
        <v>19</v>
      </c>
      <c r="T89" s="9">
        <f t="shared" si="16"/>
        <v>4</v>
      </c>
      <c r="U89" s="8" t="s">
        <v>293</v>
      </c>
    </row>
    <row r="90" spans="1:21" ht="13.15" x14ac:dyDescent="0.4">
      <c r="A90" s="5">
        <v>87</v>
      </c>
      <c r="B90" s="5" t="s">
        <v>294</v>
      </c>
      <c r="C90" s="5" t="s">
        <v>295</v>
      </c>
      <c r="D90" s="9">
        <f t="shared" ca="1" si="0"/>
        <v>671</v>
      </c>
      <c r="E90" s="9">
        <f t="shared" ca="1" si="1"/>
        <v>3358</v>
      </c>
      <c r="F90" s="12">
        <f t="shared" si="17"/>
        <v>0.91</v>
      </c>
      <c r="G90" s="12">
        <f t="shared" ca="1" si="18"/>
        <v>5.44</v>
      </c>
      <c r="H90" s="12">
        <f t="shared" si="4"/>
        <v>0.91</v>
      </c>
      <c r="I90" s="12">
        <f t="shared" si="5"/>
        <v>89.91</v>
      </c>
      <c r="J90" s="13">
        <f t="shared" si="6"/>
        <v>2.7E-2</v>
      </c>
      <c r="K90" s="9">
        <f t="shared" ca="1" si="7"/>
        <v>90</v>
      </c>
      <c r="L90" s="9">
        <f t="shared" ca="1" si="8"/>
        <v>5</v>
      </c>
      <c r="M90" s="9">
        <f t="shared" ca="1" si="9"/>
        <v>58</v>
      </c>
      <c r="N90" s="9">
        <f t="shared" ca="1" si="10"/>
        <v>189</v>
      </c>
      <c r="O90" s="9">
        <f t="shared" ca="1" si="11"/>
        <v>22</v>
      </c>
      <c r="P90" s="9">
        <f t="shared" ca="1" si="12"/>
        <v>23</v>
      </c>
      <c r="Q90" s="9">
        <f t="shared" ca="1" si="13"/>
        <v>38</v>
      </c>
      <c r="R90" s="9">
        <f t="shared" ca="1" si="14"/>
        <v>54</v>
      </c>
      <c r="S90" s="9">
        <f t="shared" ca="1" si="15"/>
        <v>1</v>
      </c>
      <c r="T90" s="9">
        <f t="shared" si="16"/>
        <v>5</v>
      </c>
      <c r="U90" s="8" t="s">
        <v>296</v>
      </c>
    </row>
    <row r="91" spans="1:21" ht="13.15" x14ac:dyDescent="0.4">
      <c r="A91" s="5">
        <v>88</v>
      </c>
      <c r="B91" s="5" t="s">
        <v>297</v>
      </c>
      <c r="C91" s="5" t="s">
        <v>298</v>
      </c>
      <c r="D91" s="9">
        <f t="shared" ca="1" si="0"/>
        <v>985</v>
      </c>
      <c r="E91" s="9">
        <f t="shared" ca="1" si="1"/>
        <v>7968</v>
      </c>
      <c r="F91" s="12">
        <f t="shared" si="17"/>
        <v>0.92</v>
      </c>
      <c r="G91" s="12">
        <f t="shared" ca="1" si="18"/>
        <v>6.39</v>
      </c>
      <c r="H91" s="12">
        <f t="shared" si="4"/>
        <v>0.92</v>
      </c>
      <c r="I91" s="12">
        <f t="shared" si="5"/>
        <v>90.92</v>
      </c>
      <c r="J91" s="13">
        <f t="shared" si="6"/>
        <v>2.7E-2</v>
      </c>
      <c r="K91" s="9">
        <f t="shared" ca="1" si="7"/>
        <v>74</v>
      </c>
      <c r="L91" s="9">
        <f t="shared" ca="1" si="8"/>
        <v>1</v>
      </c>
      <c r="M91" s="9">
        <f t="shared" ca="1" si="9"/>
        <v>47</v>
      </c>
      <c r="N91" s="9">
        <f t="shared" ca="1" si="10"/>
        <v>61</v>
      </c>
      <c r="O91" s="9">
        <f t="shared" ca="1" si="11"/>
        <v>26</v>
      </c>
      <c r="P91" s="9">
        <f t="shared" ca="1" si="12"/>
        <v>23</v>
      </c>
      <c r="Q91" s="9">
        <f t="shared" ca="1" si="13"/>
        <v>21</v>
      </c>
      <c r="R91" s="9">
        <f t="shared" ca="1" si="14"/>
        <v>91</v>
      </c>
      <c r="S91" s="9">
        <f t="shared" ca="1" si="15"/>
        <v>12</v>
      </c>
      <c r="T91" s="9">
        <f t="shared" si="16"/>
        <v>1</v>
      </c>
      <c r="U91" s="8" t="s">
        <v>299</v>
      </c>
    </row>
    <row r="92" spans="1:21" ht="13.15" x14ac:dyDescent="0.4">
      <c r="A92" s="5">
        <v>89</v>
      </c>
      <c r="B92" s="5" t="s">
        <v>300</v>
      </c>
      <c r="C92" s="5" t="s">
        <v>301</v>
      </c>
      <c r="D92" s="9">
        <f t="shared" ca="1" si="0"/>
        <v>273</v>
      </c>
      <c r="E92" s="9">
        <f t="shared" ca="1" si="1"/>
        <v>6268</v>
      </c>
      <c r="F92" s="12">
        <f t="shared" si="17"/>
        <v>0.93</v>
      </c>
      <c r="G92" s="12">
        <f t="shared" ca="1" si="18"/>
        <v>2.62</v>
      </c>
      <c r="H92" s="12">
        <f t="shared" si="4"/>
        <v>0.93</v>
      </c>
      <c r="I92" s="12">
        <f t="shared" si="5"/>
        <v>91.93</v>
      </c>
      <c r="J92" s="13">
        <f t="shared" si="6"/>
        <v>2.8000000000000001E-2</v>
      </c>
      <c r="K92" s="9">
        <f t="shared" ca="1" si="7"/>
        <v>82</v>
      </c>
      <c r="L92" s="9">
        <f t="shared" ca="1" si="8"/>
        <v>7</v>
      </c>
      <c r="M92" s="9">
        <f t="shared" ca="1" si="9"/>
        <v>5</v>
      </c>
      <c r="N92" s="9">
        <f t="shared" ca="1" si="10"/>
        <v>47</v>
      </c>
      <c r="O92" s="9">
        <f t="shared" ca="1" si="11"/>
        <v>10</v>
      </c>
      <c r="P92" s="9">
        <f t="shared" ca="1" si="12"/>
        <v>24</v>
      </c>
      <c r="Q92" s="9">
        <f t="shared" ca="1" si="13"/>
        <v>13</v>
      </c>
      <c r="R92" s="9">
        <f t="shared" ca="1" si="14"/>
        <v>84</v>
      </c>
      <c r="S92" s="9">
        <f t="shared" ca="1" si="15"/>
        <v>4</v>
      </c>
      <c r="T92" s="9">
        <f t="shared" si="16"/>
        <v>2</v>
      </c>
      <c r="U92" s="8" t="s">
        <v>302</v>
      </c>
    </row>
    <row r="93" spans="1:21" ht="13.15" x14ac:dyDescent="0.4">
      <c r="A93" s="5">
        <v>90</v>
      </c>
      <c r="B93" s="5" t="s">
        <v>303</v>
      </c>
      <c r="C93" s="5" t="s">
        <v>304</v>
      </c>
      <c r="D93" s="9">
        <f t="shared" ca="1" si="0"/>
        <v>32</v>
      </c>
      <c r="E93" s="9">
        <f t="shared" ca="1" si="1"/>
        <v>6652</v>
      </c>
      <c r="F93" s="12">
        <f t="shared" si="17"/>
        <v>0.94</v>
      </c>
      <c r="G93" s="12">
        <f t="shared" ca="1" si="18"/>
        <v>6.13</v>
      </c>
      <c r="H93" s="12">
        <f t="shared" si="4"/>
        <v>0.94</v>
      </c>
      <c r="I93" s="12">
        <f t="shared" si="5"/>
        <v>92.94</v>
      </c>
      <c r="J93" s="13">
        <f t="shared" si="6"/>
        <v>2.8000000000000001E-2</v>
      </c>
      <c r="K93" s="9">
        <f t="shared" ca="1" si="7"/>
        <v>97</v>
      </c>
      <c r="L93" s="9">
        <f t="shared" ca="1" si="8"/>
        <v>1</v>
      </c>
      <c r="M93" s="9">
        <f t="shared" ca="1" si="9"/>
        <v>59</v>
      </c>
      <c r="N93" s="9">
        <f t="shared" ca="1" si="10"/>
        <v>104</v>
      </c>
      <c r="O93" s="9">
        <f t="shared" ca="1" si="11"/>
        <v>25</v>
      </c>
      <c r="P93" s="9">
        <f t="shared" ca="1" si="12"/>
        <v>23</v>
      </c>
      <c r="Q93" s="9">
        <f t="shared" ca="1" si="13"/>
        <v>39</v>
      </c>
      <c r="R93" s="9">
        <f t="shared" ca="1" si="14"/>
        <v>37</v>
      </c>
      <c r="S93" s="9">
        <f t="shared" ca="1" si="15"/>
        <v>14</v>
      </c>
      <c r="T93" s="9">
        <f t="shared" si="16"/>
        <v>3</v>
      </c>
      <c r="U93" s="8" t="s">
        <v>305</v>
      </c>
    </row>
    <row r="94" spans="1:21" ht="13.15" x14ac:dyDescent="0.4">
      <c r="A94" s="5">
        <v>91</v>
      </c>
      <c r="B94" s="5" t="s">
        <v>306</v>
      </c>
      <c r="C94" s="5" t="s">
        <v>307</v>
      </c>
      <c r="D94" s="9">
        <f t="shared" ca="1" si="0"/>
        <v>582</v>
      </c>
      <c r="E94" s="9">
        <f t="shared" ca="1" si="1"/>
        <v>5651</v>
      </c>
      <c r="F94" s="12">
        <f t="shared" si="17"/>
        <v>0.95</v>
      </c>
      <c r="G94" s="12">
        <f t="shared" ca="1" si="18"/>
        <v>3.34</v>
      </c>
      <c r="H94" s="12">
        <f t="shared" si="4"/>
        <v>0.95</v>
      </c>
      <c r="I94" s="12">
        <f t="shared" si="5"/>
        <v>93.95</v>
      </c>
      <c r="J94" s="13">
        <f t="shared" si="6"/>
        <v>2.8000000000000001E-2</v>
      </c>
      <c r="K94" s="9">
        <f t="shared" ca="1" si="7"/>
        <v>71</v>
      </c>
      <c r="L94" s="9">
        <f t="shared" ca="1" si="8"/>
        <v>1</v>
      </c>
      <c r="M94" s="9">
        <f t="shared" ca="1" si="9"/>
        <v>47</v>
      </c>
      <c r="N94" s="9">
        <f t="shared" ca="1" si="10"/>
        <v>155</v>
      </c>
      <c r="O94" s="9">
        <f t="shared" ca="1" si="11"/>
        <v>11</v>
      </c>
      <c r="P94" s="9">
        <f t="shared" ca="1" si="12"/>
        <v>15</v>
      </c>
      <c r="Q94" s="9">
        <f t="shared" ca="1" si="13"/>
        <v>31</v>
      </c>
      <c r="R94" s="9">
        <f t="shared" ca="1" si="14"/>
        <v>58</v>
      </c>
      <c r="S94" s="9">
        <f t="shared" ca="1" si="15"/>
        <v>12</v>
      </c>
      <c r="T94" s="9">
        <f t="shared" si="16"/>
        <v>4</v>
      </c>
      <c r="U94" s="8" t="s">
        <v>308</v>
      </c>
    </row>
    <row r="95" spans="1:21" ht="13.15" x14ac:dyDescent="0.4">
      <c r="A95" s="5">
        <v>92</v>
      </c>
      <c r="B95" s="5" t="s">
        <v>309</v>
      </c>
      <c r="C95" s="5" t="s">
        <v>310</v>
      </c>
      <c r="D95" s="9">
        <f t="shared" ca="1" si="0"/>
        <v>692</v>
      </c>
      <c r="E95" s="9">
        <f t="shared" ca="1" si="1"/>
        <v>8195</v>
      </c>
      <c r="F95" s="12">
        <f t="shared" si="17"/>
        <v>0.95</v>
      </c>
      <c r="G95" s="12">
        <f t="shared" ca="1" si="18"/>
        <v>7.03</v>
      </c>
      <c r="H95" s="12">
        <f t="shared" si="4"/>
        <v>0.95</v>
      </c>
      <c r="I95" s="12">
        <f t="shared" si="5"/>
        <v>94.95</v>
      </c>
      <c r="J95" s="13">
        <f t="shared" si="6"/>
        <v>2.8000000000000001E-2</v>
      </c>
      <c r="K95" s="9">
        <f t="shared" ca="1" si="7"/>
        <v>71</v>
      </c>
      <c r="L95" s="9">
        <f t="shared" ca="1" si="8"/>
        <v>4</v>
      </c>
      <c r="M95" s="9">
        <f t="shared" ca="1" si="9"/>
        <v>53</v>
      </c>
      <c r="N95" s="9">
        <f t="shared" ca="1" si="10"/>
        <v>58</v>
      </c>
      <c r="O95" s="9">
        <f t="shared" ca="1" si="11"/>
        <v>14</v>
      </c>
      <c r="P95" s="9">
        <f t="shared" ca="1" si="12"/>
        <v>20</v>
      </c>
      <c r="Q95" s="9">
        <f t="shared" ca="1" si="13"/>
        <v>13</v>
      </c>
      <c r="R95" s="9">
        <f t="shared" ca="1" si="14"/>
        <v>53</v>
      </c>
      <c r="S95" s="9">
        <f t="shared" ca="1" si="15"/>
        <v>7</v>
      </c>
      <c r="T95" s="9">
        <f t="shared" si="16"/>
        <v>5</v>
      </c>
      <c r="U95" s="8" t="s">
        <v>311</v>
      </c>
    </row>
    <row r="96" spans="1:21" ht="13.15" x14ac:dyDescent="0.4">
      <c r="A96" s="5">
        <v>93</v>
      </c>
      <c r="B96" s="5" t="s">
        <v>312</v>
      </c>
      <c r="C96" s="5" t="s">
        <v>313</v>
      </c>
      <c r="D96" s="9">
        <f t="shared" ca="1" si="0"/>
        <v>249</v>
      </c>
      <c r="E96" s="9">
        <f t="shared" ca="1" si="1"/>
        <v>8291</v>
      </c>
      <c r="F96" s="12">
        <f t="shared" si="17"/>
        <v>0.96</v>
      </c>
      <c r="G96" s="12">
        <f t="shared" ca="1" si="18"/>
        <v>3.3</v>
      </c>
      <c r="H96" s="12">
        <f t="shared" si="4"/>
        <v>0.96</v>
      </c>
      <c r="I96" s="12">
        <f t="shared" si="5"/>
        <v>95.96</v>
      </c>
      <c r="J96" s="13">
        <f t="shared" si="6"/>
        <v>2.9000000000000001E-2</v>
      </c>
      <c r="K96" s="9">
        <f t="shared" ca="1" si="7"/>
        <v>92</v>
      </c>
      <c r="L96" s="9">
        <f t="shared" ca="1" si="8"/>
        <v>7</v>
      </c>
      <c r="M96" s="9">
        <f t="shared" ca="1" si="9"/>
        <v>18</v>
      </c>
      <c r="N96" s="9">
        <f t="shared" ca="1" si="10"/>
        <v>82</v>
      </c>
      <c r="O96" s="9">
        <f t="shared" ca="1" si="11"/>
        <v>18</v>
      </c>
      <c r="P96" s="9">
        <f t="shared" ca="1" si="12"/>
        <v>25</v>
      </c>
      <c r="Q96" s="9">
        <f t="shared" ca="1" si="13"/>
        <v>10</v>
      </c>
      <c r="R96" s="9">
        <f t="shared" ca="1" si="14"/>
        <v>34</v>
      </c>
      <c r="S96" s="9">
        <f t="shared" ca="1" si="15"/>
        <v>6</v>
      </c>
      <c r="T96" s="9">
        <f t="shared" si="16"/>
        <v>1</v>
      </c>
      <c r="U96" s="8" t="s">
        <v>314</v>
      </c>
    </row>
    <row r="97" spans="1:21" ht="13.15" x14ac:dyDescent="0.4">
      <c r="A97" s="5">
        <v>94</v>
      </c>
      <c r="B97" s="5" t="s">
        <v>315</v>
      </c>
      <c r="C97" s="5" t="s">
        <v>316</v>
      </c>
      <c r="D97" s="9">
        <f t="shared" ca="1" si="0"/>
        <v>982</v>
      </c>
      <c r="E97" s="9">
        <f t="shared" ca="1" si="1"/>
        <v>1706</v>
      </c>
      <c r="F97" s="12">
        <f t="shared" si="17"/>
        <v>0.97</v>
      </c>
      <c r="G97" s="12">
        <f t="shared" ca="1" si="18"/>
        <v>1.86</v>
      </c>
      <c r="H97" s="12">
        <f t="shared" si="4"/>
        <v>0.97</v>
      </c>
      <c r="I97" s="12">
        <f t="shared" si="5"/>
        <v>96.97</v>
      </c>
      <c r="J97" s="13">
        <f t="shared" si="6"/>
        <v>2.9000000000000001E-2</v>
      </c>
      <c r="K97" s="9">
        <f t="shared" ca="1" si="7"/>
        <v>51</v>
      </c>
      <c r="L97" s="9">
        <f t="shared" ca="1" si="8"/>
        <v>7</v>
      </c>
      <c r="M97" s="9">
        <f t="shared" ca="1" si="9"/>
        <v>36</v>
      </c>
      <c r="N97" s="9">
        <f t="shared" ca="1" si="10"/>
        <v>47</v>
      </c>
      <c r="O97" s="9">
        <f t="shared" ca="1" si="11"/>
        <v>21</v>
      </c>
      <c r="P97" s="9">
        <f t="shared" ca="1" si="12"/>
        <v>19</v>
      </c>
      <c r="Q97" s="9">
        <f t="shared" ca="1" si="13"/>
        <v>16</v>
      </c>
      <c r="R97" s="9">
        <f t="shared" ca="1" si="14"/>
        <v>83</v>
      </c>
      <c r="S97" s="9">
        <f t="shared" ca="1" si="15"/>
        <v>18</v>
      </c>
      <c r="T97" s="9">
        <f t="shared" si="16"/>
        <v>2</v>
      </c>
      <c r="U97" s="8" t="s">
        <v>317</v>
      </c>
    </row>
    <row r="98" spans="1:21" ht="13.15" x14ac:dyDescent="0.4">
      <c r="A98" s="5">
        <v>95</v>
      </c>
      <c r="B98" s="5" t="s">
        <v>318</v>
      </c>
      <c r="C98" s="5" t="s">
        <v>319</v>
      </c>
      <c r="D98" s="9">
        <f t="shared" ca="1" si="0"/>
        <v>682</v>
      </c>
      <c r="E98" s="9">
        <f t="shared" ca="1" si="1"/>
        <v>468</v>
      </c>
      <c r="F98" s="12">
        <f t="shared" si="17"/>
        <v>0.98</v>
      </c>
      <c r="G98" s="12">
        <f t="shared" ca="1" si="18"/>
        <v>3.39</v>
      </c>
      <c r="H98" s="12">
        <f t="shared" si="4"/>
        <v>0.98</v>
      </c>
      <c r="I98" s="12">
        <f t="shared" si="5"/>
        <v>97.98</v>
      </c>
      <c r="J98" s="13">
        <f t="shared" si="6"/>
        <v>2.9000000000000001E-2</v>
      </c>
      <c r="K98" s="9">
        <f t="shared" ca="1" si="7"/>
        <v>67</v>
      </c>
      <c r="L98" s="9">
        <f t="shared" ca="1" si="8"/>
        <v>7</v>
      </c>
      <c r="M98" s="9">
        <f t="shared" ca="1" si="9"/>
        <v>55</v>
      </c>
      <c r="N98" s="9">
        <f t="shared" ca="1" si="10"/>
        <v>95</v>
      </c>
      <c r="O98" s="9">
        <f t="shared" ca="1" si="11"/>
        <v>15</v>
      </c>
      <c r="P98" s="9">
        <f t="shared" ca="1" si="12"/>
        <v>15</v>
      </c>
      <c r="Q98" s="9">
        <f t="shared" ca="1" si="13"/>
        <v>19</v>
      </c>
      <c r="R98" s="9">
        <f t="shared" ca="1" si="14"/>
        <v>92</v>
      </c>
      <c r="S98" s="9">
        <f t="shared" ca="1" si="15"/>
        <v>12</v>
      </c>
      <c r="T98" s="9">
        <f t="shared" si="16"/>
        <v>3</v>
      </c>
      <c r="U98" s="8" t="s">
        <v>320</v>
      </c>
    </row>
    <row r="99" spans="1:21" ht="13.15" x14ac:dyDescent="0.4">
      <c r="A99" s="5">
        <v>96</v>
      </c>
      <c r="B99" s="5" t="s">
        <v>321</v>
      </c>
      <c r="C99" s="5" t="s">
        <v>322</v>
      </c>
      <c r="D99" s="9">
        <f t="shared" ca="1" si="0"/>
        <v>889</v>
      </c>
      <c r="E99" s="9">
        <f t="shared" ca="1" si="1"/>
        <v>7874</v>
      </c>
      <c r="F99" s="12">
        <f t="shared" si="17"/>
        <v>0.99</v>
      </c>
      <c r="G99" s="12">
        <f t="shared" ca="1" si="18"/>
        <v>1.76</v>
      </c>
      <c r="H99" s="12">
        <f t="shared" si="4"/>
        <v>0.99</v>
      </c>
      <c r="I99" s="12">
        <f t="shared" si="5"/>
        <v>98.99</v>
      </c>
      <c r="J99" s="13">
        <f t="shared" si="6"/>
        <v>0.03</v>
      </c>
      <c r="K99" s="9">
        <f t="shared" ca="1" si="7"/>
        <v>60</v>
      </c>
      <c r="L99" s="9">
        <f t="shared" ca="1" si="8"/>
        <v>3</v>
      </c>
      <c r="M99" s="9">
        <f t="shared" ca="1" si="9"/>
        <v>42</v>
      </c>
      <c r="N99" s="9">
        <f t="shared" ca="1" si="10"/>
        <v>68</v>
      </c>
      <c r="O99" s="9">
        <f t="shared" ca="1" si="11"/>
        <v>13</v>
      </c>
      <c r="P99" s="9">
        <f t="shared" ca="1" si="12"/>
        <v>21</v>
      </c>
      <c r="Q99" s="9">
        <f t="shared" ca="1" si="13"/>
        <v>31</v>
      </c>
      <c r="R99" s="9">
        <f t="shared" ca="1" si="14"/>
        <v>55</v>
      </c>
      <c r="S99" s="9">
        <f t="shared" ca="1" si="15"/>
        <v>14</v>
      </c>
      <c r="T99" s="9">
        <f t="shared" si="16"/>
        <v>4</v>
      </c>
      <c r="U99" s="8" t="s">
        <v>323</v>
      </c>
    </row>
    <row r="100" spans="1:21" ht="13.15" x14ac:dyDescent="0.4">
      <c r="A100" s="5">
        <v>97</v>
      </c>
      <c r="B100" s="5" t="s">
        <v>324</v>
      </c>
      <c r="C100" s="5" t="s">
        <v>325</v>
      </c>
      <c r="D100" s="9">
        <f t="shared" ca="1" si="0"/>
        <v>919</v>
      </c>
      <c r="E100" s="9">
        <f t="shared" ca="1" si="1"/>
        <v>1462</v>
      </c>
      <c r="F100" s="12">
        <f t="shared" si="17"/>
        <v>1</v>
      </c>
      <c r="G100" s="12">
        <f t="shared" ca="1" si="18"/>
        <v>5.98</v>
      </c>
      <c r="H100" s="12">
        <f t="shared" si="4"/>
        <v>1</v>
      </c>
      <c r="I100" s="12">
        <f t="shared" si="5"/>
        <v>100</v>
      </c>
      <c r="J100" s="13">
        <f t="shared" si="6"/>
        <v>0.03</v>
      </c>
      <c r="K100" s="9">
        <f t="shared" ca="1" si="7"/>
        <v>86</v>
      </c>
      <c r="L100" s="9">
        <f t="shared" ca="1" si="8"/>
        <v>2</v>
      </c>
      <c r="M100" s="9">
        <f t="shared" ca="1" si="9"/>
        <v>9</v>
      </c>
      <c r="N100" s="9">
        <f t="shared" ca="1" si="10"/>
        <v>142</v>
      </c>
      <c r="O100" s="9">
        <f t="shared" ca="1" si="11"/>
        <v>8</v>
      </c>
      <c r="P100" s="9">
        <f t="shared" ca="1" si="12"/>
        <v>19</v>
      </c>
      <c r="Q100" s="9">
        <f t="shared" ca="1" si="13"/>
        <v>29</v>
      </c>
      <c r="R100" s="9">
        <f t="shared" ca="1" si="14"/>
        <v>82</v>
      </c>
      <c r="S100" s="9">
        <f t="shared" ca="1" si="15"/>
        <v>13</v>
      </c>
      <c r="T100" s="9">
        <f t="shared" si="16"/>
        <v>5</v>
      </c>
      <c r="U100" s="8" t="s">
        <v>326</v>
      </c>
    </row>
    <row r="101" spans="1:21" ht="13.15" x14ac:dyDescent="0.4">
      <c r="A101" s="5">
        <v>98</v>
      </c>
      <c r="B101" s="5" t="s">
        <v>327</v>
      </c>
      <c r="C101" s="5" t="s">
        <v>328</v>
      </c>
      <c r="D101" s="9">
        <f t="shared" ca="1" si="0"/>
        <v>667</v>
      </c>
      <c r="E101" s="9">
        <f t="shared" ca="1" si="1"/>
        <v>1067</v>
      </c>
      <c r="F101" s="12">
        <v>1</v>
      </c>
      <c r="G101" s="12">
        <f t="shared" ca="1" si="18"/>
        <v>8.2200000000000006</v>
      </c>
      <c r="H101" s="12">
        <v>1</v>
      </c>
      <c r="I101" s="12">
        <v>100</v>
      </c>
      <c r="J101" s="13">
        <f t="shared" si="6"/>
        <v>0.03</v>
      </c>
      <c r="K101" s="9">
        <f t="shared" ca="1" si="7"/>
        <v>76</v>
      </c>
      <c r="L101" s="9">
        <f t="shared" ca="1" si="8"/>
        <v>4</v>
      </c>
      <c r="M101" s="9">
        <f t="shared" ca="1" si="9"/>
        <v>7</v>
      </c>
      <c r="N101" s="9">
        <f t="shared" ca="1" si="10"/>
        <v>53</v>
      </c>
      <c r="O101" s="9">
        <f t="shared" ca="1" si="11"/>
        <v>5</v>
      </c>
      <c r="P101" s="9">
        <f t="shared" ca="1" si="12"/>
        <v>17</v>
      </c>
      <c r="Q101" s="9">
        <f t="shared" ca="1" si="13"/>
        <v>17</v>
      </c>
      <c r="R101" s="9">
        <f t="shared" ca="1" si="14"/>
        <v>39</v>
      </c>
      <c r="S101" s="9">
        <f t="shared" ca="1" si="15"/>
        <v>14</v>
      </c>
      <c r="T101" s="9">
        <f t="shared" si="16"/>
        <v>1</v>
      </c>
      <c r="U101" s="8" t="s">
        <v>329</v>
      </c>
    </row>
    <row r="102" spans="1:21" ht="13.15" x14ac:dyDescent="0.4">
      <c r="A102" s="5">
        <v>99</v>
      </c>
      <c r="B102" s="5" t="s">
        <v>330</v>
      </c>
      <c r="C102" s="5" t="s">
        <v>331</v>
      </c>
      <c r="D102" s="9">
        <f t="shared" ca="1" si="0"/>
        <v>754</v>
      </c>
      <c r="E102" s="9">
        <f t="shared" ca="1" si="1"/>
        <v>7678</v>
      </c>
      <c r="F102" s="12">
        <v>1</v>
      </c>
      <c r="G102" s="12">
        <f t="shared" ca="1" si="18"/>
        <v>8.51</v>
      </c>
      <c r="H102" s="12">
        <v>1</v>
      </c>
      <c r="I102" s="12">
        <v>100</v>
      </c>
      <c r="J102" s="13">
        <v>0.03</v>
      </c>
      <c r="K102" s="9">
        <f t="shared" ca="1" si="7"/>
        <v>80</v>
      </c>
      <c r="L102" s="9">
        <f t="shared" ca="1" si="8"/>
        <v>7</v>
      </c>
      <c r="M102" s="9">
        <f t="shared" ca="1" si="9"/>
        <v>60</v>
      </c>
      <c r="N102" s="9">
        <f t="shared" ca="1" si="10"/>
        <v>167</v>
      </c>
      <c r="O102" s="9">
        <f t="shared" ca="1" si="11"/>
        <v>18</v>
      </c>
      <c r="P102" s="9">
        <f t="shared" ca="1" si="12"/>
        <v>15</v>
      </c>
      <c r="Q102" s="9">
        <f t="shared" ca="1" si="13"/>
        <v>26</v>
      </c>
      <c r="R102" s="9">
        <f t="shared" ca="1" si="14"/>
        <v>46</v>
      </c>
      <c r="S102" s="9">
        <f t="shared" ca="1" si="15"/>
        <v>15</v>
      </c>
      <c r="T102" s="9">
        <f t="shared" si="16"/>
        <v>2</v>
      </c>
      <c r="U102" s="8" t="s">
        <v>332</v>
      </c>
    </row>
    <row r="103" spans="1:21" ht="13.15" x14ac:dyDescent="0.4">
      <c r="A103" s="5">
        <v>100</v>
      </c>
      <c r="B103" s="5" t="s">
        <v>333</v>
      </c>
      <c r="C103" s="5" t="s">
        <v>334</v>
      </c>
      <c r="D103" s="9">
        <f t="shared" ca="1" si="0"/>
        <v>64</v>
      </c>
      <c r="E103" s="9">
        <f t="shared" ca="1" si="1"/>
        <v>8451</v>
      </c>
      <c r="F103" s="12">
        <v>1</v>
      </c>
      <c r="G103" s="12">
        <f t="shared" ca="1" si="18"/>
        <v>3.92</v>
      </c>
      <c r="H103" s="12">
        <v>1</v>
      </c>
      <c r="I103" s="12">
        <v>100</v>
      </c>
      <c r="J103" s="13">
        <v>0.03</v>
      </c>
      <c r="K103" s="9">
        <f t="shared" ca="1" si="7"/>
        <v>92</v>
      </c>
      <c r="L103" s="9">
        <f t="shared" ca="1" si="8"/>
        <v>6</v>
      </c>
      <c r="M103" s="9">
        <f t="shared" ca="1" si="9"/>
        <v>59</v>
      </c>
      <c r="N103" s="9">
        <f t="shared" ca="1" si="10"/>
        <v>147</v>
      </c>
      <c r="O103" s="9">
        <f t="shared" ca="1" si="11"/>
        <v>10</v>
      </c>
      <c r="P103" s="9">
        <f t="shared" ca="1" si="12"/>
        <v>24</v>
      </c>
      <c r="Q103" s="9">
        <f t="shared" ca="1" si="13"/>
        <v>10</v>
      </c>
      <c r="R103" s="9">
        <f t="shared" ca="1" si="14"/>
        <v>73</v>
      </c>
      <c r="S103" s="9">
        <f t="shared" ca="1" si="15"/>
        <v>13</v>
      </c>
      <c r="T103" s="9">
        <f t="shared" si="16"/>
        <v>3</v>
      </c>
      <c r="U103" s="8" t="s">
        <v>335</v>
      </c>
    </row>
  </sheetData>
  <autoFilter ref="A2:T103" xr:uid="{00000000-0009-0000-0000-000000000000}"/>
  <mergeCells count="2">
    <mergeCell ref="D1:K1"/>
    <mergeCell ref="L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3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4" customHeight="1" x14ac:dyDescent="0.4"/>
  <cols>
    <col min="1" max="1" width="22.796875"/>
    <col min="2" max="2" width="10.59765625"/>
    <col min="3" max="3" width="18.9296875"/>
    <col min="4" max="4" width="17.46484375"/>
    <col min="5" max="5" width="13.9296875"/>
    <col min="6" max="6" width="13.53125"/>
    <col min="7" max="7" width="11.6640625"/>
    <col min="8" max="8" width="10.06640625" style="14"/>
    <col min="9" max="9" width="9" style="1"/>
    <col min="10" max="10" width="6.86328125"/>
    <col min="11" max="11" width="11.1328125"/>
    <col min="12" max="12" width="11" style="15"/>
    <col min="13" max="13" width="7" style="15"/>
    <col min="14" max="14" width="8.73046875" style="16"/>
    <col min="15" max="15" width="12.46484375" style="15"/>
    <col min="16" max="16" width="15.59765625" style="15"/>
    <col min="17" max="17" width="25.9296875" style="15"/>
    <col min="18" max="18" width="13" style="15"/>
    <col min="19" max="19" width="13.796875" style="1"/>
    <col min="20" max="21" width="16" style="1"/>
    <col min="22" max="22" width="18" style="1"/>
    <col min="23" max="1026" width="13.265625"/>
  </cols>
  <sheetData>
    <row r="1" spans="1:22" ht="13.15" x14ac:dyDescent="0.4">
      <c r="A1" s="36" t="s">
        <v>336</v>
      </c>
      <c r="B1" s="36" t="s">
        <v>337</v>
      </c>
      <c r="C1" s="36" t="s">
        <v>338</v>
      </c>
      <c r="D1" s="59" t="s">
        <v>339</v>
      </c>
      <c r="E1" s="60"/>
      <c r="F1" s="61"/>
      <c r="G1" s="37" t="s">
        <v>340</v>
      </c>
      <c r="H1" s="57"/>
      <c r="I1" s="57"/>
      <c r="J1" s="57"/>
      <c r="K1" s="58"/>
      <c r="L1" s="38" t="s">
        <v>341</v>
      </c>
      <c r="M1" s="55"/>
      <c r="N1" s="55"/>
      <c r="O1" s="55"/>
      <c r="P1" s="56"/>
      <c r="Q1" s="52" t="s">
        <v>342</v>
      </c>
      <c r="R1" s="53"/>
      <c r="S1" s="53"/>
      <c r="T1" s="53"/>
      <c r="U1" s="53"/>
      <c r="V1" s="54"/>
    </row>
    <row r="2" spans="1:22" ht="26.25" x14ac:dyDescent="0.4">
      <c r="A2" s="5"/>
      <c r="B2" s="5"/>
      <c r="C2" s="5"/>
      <c r="D2" s="39" t="s">
        <v>343</v>
      </c>
      <c r="E2" s="18" t="s">
        <v>1018</v>
      </c>
      <c r="F2" s="40" t="s">
        <v>1019</v>
      </c>
      <c r="G2" s="17" t="s">
        <v>344</v>
      </c>
      <c r="H2" s="5" t="s">
        <v>345</v>
      </c>
      <c r="I2" s="41" t="s">
        <v>346</v>
      </c>
      <c r="J2" s="18" t="s">
        <v>347</v>
      </c>
      <c r="K2" s="17" t="s">
        <v>348</v>
      </c>
      <c r="L2" s="42" t="s">
        <v>349</v>
      </c>
      <c r="M2" s="42" t="s">
        <v>350</v>
      </c>
      <c r="N2" s="42" t="s">
        <v>351</v>
      </c>
      <c r="O2" s="43" t="s">
        <v>352</v>
      </c>
      <c r="P2" s="44" t="s">
        <v>353</v>
      </c>
      <c r="Q2" s="45" t="s">
        <v>1020</v>
      </c>
      <c r="R2" s="19" t="s">
        <v>354</v>
      </c>
      <c r="S2" s="46" t="s">
        <v>355</v>
      </c>
      <c r="T2" s="46" t="s">
        <v>1021</v>
      </c>
      <c r="U2" s="9" t="s">
        <v>356</v>
      </c>
      <c r="V2" s="46" t="s">
        <v>357</v>
      </c>
    </row>
    <row r="3" spans="1:22" ht="27.75" x14ac:dyDescent="0.4">
      <c r="A3" s="20" t="s">
        <v>358</v>
      </c>
      <c r="B3" s="20"/>
      <c r="C3" s="20"/>
      <c r="D3" s="21" t="s">
        <v>1022</v>
      </c>
      <c r="E3" s="22" t="s">
        <v>359</v>
      </c>
      <c r="F3" s="23" t="s">
        <v>360</v>
      </c>
      <c r="G3" s="24" t="s">
        <v>361</v>
      </c>
      <c r="H3" s="23" t="s">
        <v>362</v>
      </c>
      <c r="I3" s="25" t="s">
        <v>363</v>
      </c>
      <c r="J3" s="26" t="s">
        <v>364</v>
      </c>
      <c r="K3" s="23" t="s">
        <v>365</v>
      </c>
      <c r="L3" s="22" t="s">
        <v>366</v>
      </c>
      <c r="M3" s="47" t="s">
        <v>367</v>
      </c>
      <c r="N3" s="48" t="s">
        <v>368</v>
      </c>
      <c r="O3" s="49">
        <v>45841</v>
      </c>
      <c r="P3" s="50" t="s">
        <v>369</v>
      </c>
      <c r="Q3" s="51" t="s">
        <v>1023</v>
      </c>
      <c r="R3" s="27">
        <v>45748</v>
      </c>
      <c r="S3" s="25" t="s">
        <v>370</v>
      </c>
      <c r="T3" s="25" t="s">
        <v>371</v>
      </c>
      <c r="U3" s="25" t="s">
        <v>372</v>
      </c>
      <c r="V3" s="22" t="s">
        <v>373</v>
      </c>
    </row>
    <row r="4" spans="1:22" ht="15.75" x14ac:dyDescent="0.4">
      <c r="A4" s="28">
        <v>1</v>
      </c>
      <c r="B4" s="29" t="s">
        <v>374</v>
      </c>
      <c r="C4" s="20" t="s">
        <v>375</v>
      </c>
      <c r="D4" s="22" t="s">
        <v>1028</v>
      </c>
      <c r="E4" s="22">
        <v>8</v>
      </c>
      <c r="F4" s="23">
        <v>9</v>
      </c>
      <c r="G4" s="23" t="s">
        <v>376</v>
      </c>
      <c r="H4" s="23" t="s">
        <v>377</v>
      </c>
      <c r="I4" s="25">
        <v>1</v>
      </c>
      <c r="J4" s="26" t="s">
        <v>378</v>
      </c>
      <c r="K4" s="23" t="s">
        <v>379</v>
      </c>
      <c r="L4" s="30">
        <f t="shared" ref="L4:L103" si="0">ROUND(0.25+(ROW(A1)-1)*(1-0.25)/99,2)</f>
        <v>0.25</v>
      </c>
      <c r="M4" s="31">
        <f t="shared" ref="M4:M103" si="1">ROUND(0.3+(ROW(A1)-1)*(1.5-0.3)/99,2)</f>
        <v>0.3</v>
      </c>
      <c r="N4" s="32">
        <f t="shared" ref="N4:N103" si="2">ROUND(0.1+(ROW(A1)-1)*(0.11-0.1)/99,3)</f>
        <v>0.1</v>
      </c>
      <c r="O4" s="33">
        <f t="shared" ref="O4:O103" ca="1" si="3">ROUND(RAND()*(7-3)+3,2)</f>
        <v>5.97</v>
      </c>
      <c r="P4" s="30">
        <f t="shared" ref="P4:P103" ca="1" si="4">ROUND(RAND()*(0.8-0.3)+0.3,2)</f>
        <v>0.52</v>
      </c>
      <c r="Q4" s="31">
        <f t="shared" ref="Q4:Q42" ca="1" si="5">ROUND(RAND()*3,2)</f>
        <v>1.17</v>
      </c>
      <c r="R4" s="30">
        <f t="shared" ref="R4:R103" ca="1" si="6">ROUND(RAND()*(4-1)+1,2)</f>
        <v>1.84</v>
      </c>
      <c r="S4" s="34">
        <f t="shared" ref="S4:S103" ca="1" si="7">RANDBETWEEN(10,10000)</f>
        <v>4828</v>
      </c>
      <c r="T4" s="34">
        <f t="shared" ref="T4:T103" ca="1" si="8">RANDBETWEEN(40,150)</f>
        <v>127</v>
      </c>
      <c r="U4" s="34">
        <f t="shared" ref="U4:U103" ca="1" si="9">RANDBETWEEN(400,25000)</f>
        <v>17224</v>
      </c>
      <c r="V4" s="34">
        <f t="shared" ref="V4:V6" ca="1" si="10">RANDBETWEEN(-5,80)</f>
        <v>-4</v>
      </c>
    </row>
    <row r="5" spans="1:22" ht="15.75" x14ac:dyDescent="0.4">
      <c r="A5" s="28">
        <v>2</v>
      </c>
      <c r="B5" s="29" t="s">
        <v>380</v>
      </c>
      <c r="C5" s="20" t="s">
        <v>381</v>
      </c>
      <c r="D5" s="22" t="s">
        <v>382</v>
      </c>
      <c r="E5" s="22">
        <v>8</v>
      </c>
      <c r="F5" s="23">
        <v>12</v>
      </c>
      <c r="G5" s="23" t="s">
        <v>383</v>
      </c>
      <c r="H5" s="23" t="s">
        <v>384</v>
      </c>
      <c r="I5" s="25">
        <f t="shared" ref="I5:I103" si="11">ROUND(0+(ROW(A2)-1)*100/99,2)</f>
        <v>1.01</v>
      </c>
      <c r="J5" s="26" t="s">
        <v>385</v>
      </c>
      <c r="K5" s="23" t="s">
        <v>386</v>
      </c>
      <c r="L5" s="30">
        <f t="shared" si="0"/>
        <v>0.26</v>
      </c>
      <c r="M5" s="31">
        <f t="shared" si="1"/>
        <v>0.31</v>
      </c>
      <c r="N5" s="32">
        <f t="shared" si="2"/>
        <v>0.1</v>
      </c>
      <c r="O5" s="33">
        <f t="shared" ca="1" si="3"/>
        <v>5.31</v>
      </c>
      <c r="P5" s="30">
        <f t="shared" ca="1" si="4"/>
        <v>0.42</v>
      </c>
      <c r="Q5" s="31">
        <f t="shared" ca="1" si="5"/>
        <v>0.5</v>
      </c>
      <c r="R5" s="30">
        <f t="shared" ca="1" si="6"/>
        <v>1.25</v>
      </c>
      <c r="S5" s="34">
        <f t="shared" ca="1" si="7"/>
        <v>1761</v>
      </c>
      <c r="T5" s="34">
        <f t="shared" ca="1" si="8"/>
        <v>149</v>
      </c>
      <c r="U5" s="34">
        <f t="shared" ca="1" si="9"/>
        <v>1243</v>
      </c>
      <c r="V5" s="34">
        <f t="shared" ca="1" si="10"/>
        <v>66</v>
      </c>
    </row>
    <row r="6" spans="1:22" ht="15.75" x14ac:dyDescent="0.4">
      <c r="A6" s="28">
        <v>3</v>
      </c>
      <c r="B6" s="29" t="s">
        <v>387</v>
      </c>
      <c r="C6" s="20" t="s">
        <v>388</v>
      </c>
      <c r="D6" s="22" t="s">
        <v>389</v>
      </c>
      <c r="E6" s="22">
        <v>8</v>
      </c>
      <c r="F6" s="23">
        <v>15</v>
      </c>
      <c r="G6" s="23" t="s">
        <v>390</v>
      </c>
      <c r="H6" s="23" t="s">
        <v>391</v>
      </c>
      <c r="I6" s="25">
        <f t="shared" si="11"/>
        <v>2.02</v>
      </c>
      <c r="J6" s="26" t="s">
        <v>392</v>
      </c>
      <c r="K6" s="23" t="s">
        <v>393</v>
      </c>
      <c r="L6" s="30">
        <f t="shared" si="0"/>
        <v>0.27</v>
      </c>
      <c r="M6" s="31">
        <f t="shared" si="1"/>
        <v>0.32</v>
      </c>
      <c r="N6" s="32">
        <f t="shared" si="2"/>
        <v>0.1</v>
      </c>
      <c r="O6" s="33">
        <f t="shared" ca="1" si="3"/>
        <v>5.38</v>
      </c>
      <c r="P6" s="30">
        <f t="shared" ca="1" si="4"/>
        <v>0.62</v>
      </c>
      <c r="Q6" s="31">
        <f t="shared" ca="1" si="5"/>
        <v>1.25</v>
      </c>
      <c r="R6" s="30">
        <f t="shared" ca="1" si="6"/>
        <v>2.94</v>
      </c>
      <c r="S6" s="34">
        <f t="shared" ca="1" si="7"/>
        <v>3263</v>
      </c>
      <c r="T6" s="34">
        <f t="shared" ca="1" si="8"/>
        <v>106</v>
      </c>
      <c r="U6" s="34">
        <f t="shared" ca="1" si="9"/>
        <v>23345</v>
      </c>
      <c r="V6" s="34">
        <f t="shared" ca="1" si="10"/>
        <v>28</v>
      </c>
    </row>
    <row r="7" spans="1:22" ht="15.75" x14ac:dyDescent="0.4">
      <c r="A7" s="28">
        <v>4</v>
      </c>
      <c r="B7" s="29" t="s">
        <v>394</v>
      </c>
      <c r="C7" s="20" t="s">
        <v>395</v>
      </c>
      <c r="D7" s="22" t="s">
        <v>1028</v>
      </c>
      <c r="E7" s="22">
        <v>10</v>
      </c>
      <c r="F7" s="23">
        <v>15</v>
      </c>
      <c r="G7" s="23" t="s">
        <v>396</v>
      </c>
      <c r="H7" s="23" t="s">
        <v>397</v>
      </c>
      <c r="I7" s="25">
        <f t="shared" si="11"/>
        <v>3.03</v>
      </c>
      <c r="J7" s="26" t="s">
        <v>398</v>
      </c>
      <c r="K7" s="23" t="s">
        <v>399</v>
      </c>
      <c r="L7" s="30">
        <f t="shared" si="0"/>
        <v>0.27</v>
      </c>
      <c r="M7" s="31">
        <f t="shared" si="1"/>
        <v>0.34</v>
      </c>
      <c r="N7" s="32">
        <f t="shared" si="2"/>
        <v>0.1</v>
      </c>
      <c r="O7" s="33">
        <f t="shared" ca="1" si="3"/>
        <v>5.16</v>
      </c>
      <c r="P7" s="30">
        <f t="shared" ca="1" si="4"/>
        <v>0.49</v>
      </c>
      <c r="Q7" s="31">
        <f t="shared" ca="1" si="5"/>
        <v>2.83</v>
      </c>
      <c r="R7" s="30">
        <f t="shared" ca="1" si="6"/>
        <v>3.55</v>
      </c>
      <c r="S7" s="34">
        <f t="shared" ca="1" si="7"/>
        <v>8734</v>
      </c>
      <c r="T7" s="34">
        <f t="shared" ca="1" si="8"/>
        <v>62</v>
      </c>
      <c r="U7" s="34">
        <f t="shared" ca="1" si="9"/>
        <v>1024</v>
      </c>
      <c r="V7" s="34">
        <v>1</v>
      </c>
    </row>
    <row r="8" spans="1:22" ht="15.75" x14ac:dyDescent="0.4">
      <c r="A8" s="28">
        <v>5</v>
      </c>
      <c r="B8" s="29" t="s">
        <v>400</v>
      </c>
      <c r="C8" s="20" t="s">
        <v>401</v>
      </c>
      <c r="D8" s="22" t="s">
        <v>402</v>
      </c>
      <c r="E8" s="22">
        <v>10</v>
      </c>
      <c r="F8" s="23">
        <v>12</v>
      </c>
      <c r="G8" s="23" t="s">
        <v>403</v>
      </c>
      <c r="H8" s="23" t="s">
        <v>404</v>
      </c>
      <c r="I8" s="25">
        <f t="shared" si="11"/>
        <v>4.04</v>
      </c>
      <c r="J8" s="26" t="s">
        <v>405</v>
      </c>
      <c r="K8" s="23" t="s">
        <v>406</v>
      </c>
      <c r="L8" s="30">
        <f t="shared" si="0"/>
        <v>0.28000000000000003</v>
      </c>
      <c r="M8" s="31">
        <f t="shared" si="1"/>
        <v>0.35</v>
      </c>
      <c r="N8" s="32">
        <f t="shared" si="2"/>
        <v>0.1</v>
      </c>
      <c r="O8" s="33">
        <f t="shared" ca="1" si="3"/>
        <v>6.43</v>
      </c>
      <c r="P8" s="30">
        <f t="shared" ca="1" si="4"/>
        <v>0.52</v>
      </c>
      <c r="Q8" s="31">
        <f t="shared" ca="1" si="5"/>
        <v>2.67</v>
      </c>
      <c r="R8" s="30">
        <f t="shared" ca="1" si="6"/>
        <v>1.02</v>
      </c>
      <c r="S8" s="34">
        <f t="shared" ca="1" si="7"/>
        <v>9156</v>
      </c>
      <c r="T8" s="34">
        <f t="shared" ca="1" si="8"/>
        <v>52</v>
      </c>
      <c r="U8" s="34">
        <f t="shared" ca="1" si="9"/>
        <v>22716</v>
      </c>
      <c r="V8" s="34">
        <f t="shared" ref="V8:V10" ca="1" si="12">RANDBETWEEN(-5,80)</f>
        <v>3</v>
      </c>
    </row>
    <row r="9" spans="1:22" ht="15.75" x14ac:dyDescent="0.4">
      <c r="A9" s="28">
        <v>6</v>
      </c>
      <c r="B9" s="29" t="s">
        <v>407</v>
      </c>
      <c r="C9" s="20" t="s">
        <v>408</v>
      </c>
      <c r="D9" s="22" t="s">
        <v>409</v>
      </c>
      <c r="E9" s="22">
        <v>8</v>
      </c>
      <c r="F9" s="23">
        <v>12</v>
      </c>
      <c r="G9" s="23" t="s">
        <v>410</v>
      </c>
      <c r="H9" s="23" t="s">
        <v>411</v>
      </c>
      <c r="I9" s="25">
        <f t="shared" si="11"/>
        <v>5.05</v>
      </c>
      <c r="J9" s="26" t="s">
        <v>412</v>
      </c>
      <c r="K9" s="23" t="s">
        <v>413</v>
      </c>
      <c r="L9" s="30">
        <f t="shared" si="0"/>
        <v>0.28999999999999998</v>
      </c>
      <c r="M9" s="31">
        <f t="shared" si="1"/>
        <v>0.36</v>
      </c>
      <c r="N9" s="32">
        <f t="shared" si="2"/>
        <v>0.10100000000000001</v>
      </c>
      <c r="O9" s="33">
        <f t="shared" ca="1" si="3"/>
        <v>4.83</v>
      </c>
      <c r="P9" s="30">
        <f t="shared" ca="1" si="4"/>
        <v>0.48</v>
      </c>
      <c r="Q9" s="31">
        <f t="shared" ca="1" si="5"/>
        <v>1.94</v>
      </c>
      <c r="R9" s="30">
        <f t="shared" ca="1" si="6"/>
        <v>3.6</v>
      </c>
      <c r="S9" s="34">
        <f t="shared" ca="1" si="7"/>
        <v>5620</v>
      </c>
      <c r="T9" s="34">
        <f t="shared" ca="1" si="8"/>
        <v>135</v>
      </c>
      <c r="U9" s="34">
        <f t="shared" ca="1" si="9"/>
        <v>16455</v>
      </c>
      <c r="V9" s="34">
        <f t="shared" ca="1" si="12"/>
        <v>26</v>
      </c>
    </row>
    <row r="10" spans="1:22" ht="15.75" x14ac:dyDescent="0.4">
      <c r="A10" s="28">
        <v>7</v>
      </c>
      <c r="B10" s="29" t="s">
        <v>414</v>
      </c>
      <c r="C10" s="20" t="s">
        <v>415</v>
      </c>
      <c r="D10" s="22" t="s">
        <v>416</v>
      </c>
      <c r="E10" s="22">
        <v>12</v>
      </c>
      <c r="F10" s="23">
        <v>9</v>
      </c>
      <c r="G10" s="23" t="s">
        <v>417</v>
      </c>
      <c r="H10" s="23" t="s">
        <v>418</v>
      </c>
      <c r="I10" s="25">
        <f t="shared" si="11"/>
        <v>6.06</v>
      </c>
      <c r="J10" s="26" t="s">
        <v>419</v>
      </c>
      <c r="K10" s="23" t="s">
        <v>420</v>
      </c>
      <c r="L10" s="30">
        <f t="shared" si="0"/>
        <v>0.3</v>
      </c>
      <c r="M10" s="31">
        <f t="shared" si="1"/>
        <v>0.37</v>
      </c>
      <c r="N10" s="32">
        <f t="shared" si="2"/>
        <v>0.10100000000000001</v>
      </c>
      <c r="O10" s="33">
        <f t="shared" ca="1" si="3"/>
        <v>6.74</v>
      </c>
      <c r="P10" s="30">
        <f t="shared" ca="1" si="4"/>
        <v>0.56000000000000005</v>
      </c>
      <c r="Q10" s="31">
        <f t="shared" ca="1" si="5"/>
        <v>1.77</v>
      </c>
      <c r="R10" s="30">
        <f t="shared" ca="1" si="6"/>
        <v>1.93</v>
      </c>
      <c r="S10" s="34">
        <f t="shared" ca="1" si="7"/>
        <v>1329</v>
      </c>
      <c r="T10" s="34">
        <f t="shared" ca="1" si="8"/>
        <v>111</v>
      </c>
      <c r="U10" s="34">
        <f t="shared" ca="1" si="9"/>
        <v>10326</v>
      </c>
      <c r="V10" s="34">
        <f t="shared" ca="1" si="12"/>
        <v>12</v>
      </c>
    </row>
    <row r="11" spans="1:22" ht="15.75" x14ac:dyDescent="0.4">
      <c r="A11" s="28">
        <v>8</v>
      </c>
      <c r="B11" s="29" t="s">
        <v>421</v>
      </c>
      <c r="C11" s="20" t="s">
        <v>422</v>
      </c>
      <c r="D11" s="22" t="s">
        <v>423</v>
      </c>
      <c r="E11" s="22">
        <v>10</v>
      </c>
      <c r="F11" s="23">
        <v>9</v>
      </c>
      <c r="G11" s="23" t="s">
        <v>424</v>
      </c>
      <c r="H11" s="23" t="s">
        <v>425</v>
      </c>
      <c r="I11" s="25">
        <f t="shared" si="11"/>
        <v>7.07</v>
      </c>
      <c r="J11" s="26" t="s">
        <v>426</v>
      </c>
      <c r="K11" s="23" t="s">
        <v>427</v>
      </c>
      <c r="L11" s="30">
        <f t="shared" si="0"/>
        <v>0.3</v>
      </c>
      <c r="M11" s="31">
        <f t="shared" si="1"/>
        <v>0.38</v>
      </c>
      <c r="N11" s="32">
        <f t="shared" si="2"/>
        <v>0.10100000000000001</v>
      </c>
      <c r="O11" s="33">
        <f t="shared" ca="1" si="3"/>
        <v>6.69</v>
      </c>
      <c r="P11" s="30">
        <f t="shared" ca="1" si="4"/>
        <v>0.54</v>
      </c>
      <c r="Q11" s="31">
        <f t="shared" ca="1" si="5"/>
        <v>0.02</v>
      </c>
      <c r="R11" s="30">
        <f t="shared" ca="1" si="6"/>
        <v>2.73</v>
      </c>
      <c r="S11" s="34">
        <f t="shared" ca="1" si="7"/>
        <v>5904</v>
      </c>
      <c r="T11" s="34">
        <f t="shared" ca="1" si="8"/>
        <v>96</v>
      </c>
      <c r="U11" s="34">
        <f t="shared" ca="1" si="9"/>
        <v>9833</v>
      </c>
      <c r="V11" s="34">
        <v>8</v>
      </c>
    </row>
    <row r="12" spans="1:22" ht="15.75" x14ac:dyDescent="0.4">
      <c r="A12" s="28">
        <v>9</v>
      </c>
      <c r="B12" s="29" t="s">
        <v>428</v>
      </c>
      <c r="C12" s="20" t="s">
        <v>429</v>
      </c>
      <c r="D12" s="22" t="s">
        <v>1028</v>
      </c>
      <c r="E12" s="22">
        <v>10</v>
      </c>
      <c r="F12" s="23">
        <v>9</v>
      </c>
      <c r="G12" s="23" t="s">
        <v>430</v>
      </c>
      <c r="H12" s="23" t="s">
        <v>431</v>
      </c>
      <c r="I12" s="25">
        <f t="shared" si="11"/>
        <v>8.08</v>
      </c>
      <c r="J12" s="26" t="s">
        <v>432</v>
      </c>
      <c r="K12" s="23" t="s">
        <v>433</v>
      </c>
      <c r="L12" s="30">
        <f t="shared" si="0"/>
        <v>0.31</v>
      </c>
      <c r="M12" s="31">
        <f t="shared" si="1"/>
        <v>0.4</v>
      </c>
      <c r="N12" s="32">
        <f t="shared" si="2"/>
        <v>0.10100000000000001</v>
      </c>
      <c r="O12" s="33">
        <f t="shared" ca="1" si="3"/>
        <v>4.63</v>
      </c>
      <c r="P12" s="30">
        <f t="shared" ca="1" si="4"/>
        <v>0.41</v>
      </c>
      <c r="Q12" s="31">
        <f t="shared" ca="1" si="5"/>
        <v>2.33</v>
      </c>
      <c r="R12" s="30">
        <f t="shared" ca="1" si="6"/>
        <v>3.32</v>
      </c>
      <c r="S12" s="34">
        <f t="shared" ca="1" si="7"/>
        <v>6916</v>
      </c>
      <c r="T12" s="34">
        <f t="shared" ca="1" si="8"/>
        <v>99</v>
      </c>
      <c r="U12" s="34">
        <f t="shared" ca="1" si="9"/>
        <v>18940</v>
      </c>
      <c r="V12" s="34">
        <f t="shared" ref="V12:V60" ca="1" si="13">RANDBETWEEN(-5,80)</f>
        <v>42</v>
      </c>
    </row>
    <row r="13" spans="1:22" ht="15.75" x14ac:dyDescent="0.4">
      <c r="A13" s="28">
        <v>10</v>
      </c>
      <c r="B13" s="29" t="s">
        <v>434</v>
      </c>
      <c r="C13" s="20" t="s">
        <v>435</v>
      </c>
      <c r="D13" s="22" t="s">
        <v>1028</v>
      </c>
      <c r="E13" s="22">
        <v>12</v>
      </c>
      <c r="F13" s="23">
        <v>9</v>
      </c>
      <c r="G13" s="23" t="s">
        <v>436</v>
      </c>
      <c r="H13" s="23" t="s">
        <v>437</v>
      </c>
      <c r="I13" s="25">
        <f t="shared" si="11"/>
        <v>9.09</v>
      </c>
      <c r="J13" s="26" t="s">
        <v>438</v>
      </c>
      <c r="K13" s="23" t="s">
        <v>439</v>
      </c>
      <c r="L13" s="30">
        <f t="shared" si="0"/>
        <v>0.32</v>
      </c>
      <c r="M13" s="31">
        <f t="shared" si="1"/>
        <v>0.41</v>
      </c>
      <c r="N13" s="32">
        <f t="shared" si="2"/>
        <v>0.10100000000000001</v>
      </c>
      <c r="O13" s="33">
        <f t="shared" ca="1" si="3"/>
        <v>3.7</v>
      </c>
      <c r="P13" s="30">
        <f t="shared" ca="1" si="4"/>
        <v>0.65</v>
      </c>
      <c r="Q13" s="31">
        <f t="shared" ca="1" si="5"/>
        <v>1.1000000000000001</v>
      </c>
      <c r="R13" s="30">
        <f t="shared" ca="1" si="6"/>
        <v>1.86</v>
      </c>
      <c r="S13" s="34">
        <f t="shared" ca="1" si="7"/>
        <v>4002</v>
      </c>
      <c r="T13" s="34">
        <f t="shared" ca="1" si="8"/>
        <v>98</v>
      </c>
      <c r="U13" s="34">
        <f t="shared" ca="1" si="9"/>
        <v>17244</v>
      </c>
      <c r="V13" s="34">
        <f t="shared" ca="1" si="13"/>
        <v>55</v>
      </c>
    </row>
    <row r="14" spans="1:22" ht="15.75" x14ac:dyDescent="0.4">
      <c r="A14" s="28">
        <v>11</v>
      </c>
      <c r="B14" s="29" t="s">
        <v>440</v>
      </c>
      <c r="C14" s="20" t="s">
        <v>441</v>
      </c>
      <c r="D14" s="22" t="s">
        <v>1028</v>
      </c>
      <c r="E14" s="22">
        <v>8</v>
      </c>
      <c r="F14" s="23">
        <v>15</v>
      </c>
      <c r="G14" s="23" t="s">
        <v>442</v>
      </c>
      <c r="H14" s="23" t="s">
        <v>443</v>
      </c>
      <c r="I14" s="25">
        <f t="shared" si="11"/>
        <v>10.1</v>
      </c>
      <c r="J14" s="26" t="s">
        <v>444</v>
      </c>
      <c r="K14" s="23" t="s">
        <v>445</v>
      </c>
      <c r="L14" s="30">
        <f t="shared" si="0"/>
        <v>0.33</v>
      </c>
      <c r="M14" s="31">
        <f t="shared" si="1"/>
        <v>0.42</v>
      </c>
      <c r="N14" s="32">
        <f t="shared" si="2"/>
        <v>0.10100000000000001</v>
      </c>
      <c r="O14" s="33">
        <f t="shared" ca="1" si="3"/>
        <v>3.22</v>
      </c>
      <c r="P14" s="30">
        <f t="shared" ca="1" si="4"/>
        <v>0.71</v>
      </c>
      <c r="Q14" s="31">
        <f t="shared" ca="1" si="5"/>
        <v>2.37</v>
      </c>
      <c r="R14" s="30">
        <f t="shared" ca="1" si="6"/>
        <v>3.08</v>
      </c>
      <c r="S14" s="34">
        <f t="shared" ca="1" si="7"/>
        <v>201</v>
      </c>
      <c r="T14" s="34">
        <f t="shared" ca="1" si="8"/>
        <v>120</v>
      </c>
      <c r="U14" s="34">
        <f t="shared" ca="1" si="9"/>
        <v>23579</v>
      </c>
      <c r="V14" s="34">
        <f t="shared" ca="1" si="13"/>
        <v>-4</v>
      </c>
    </row>
    <row r="15" spans="1:22" ht="15.75" x14ac:dyDescent="0.4">
      <c r="A15" s="28">
        <v>12</v>
      </c>
      <c r="B15" s="29" t="s">
        <v>446</v>
      </c>
      <c r="C15" s="20" t="s">
        <v>447</v>
      </c>
      <c r="D15" s="22" t="s">
        <v>448</v>
      </c>
      <c r="E15" s="22">
        <v>10</v>
      </c>
      <c r="F15" s="23">
        <v>15</v>
      </c>
      <c r="G15" s="23" t="s">
        <v>449</v>
      </c>
      <c r="H15" s="23" t="s">
        <v>450</v>
      </c>
      <c r="I15" s="25">
        <f t="shared" si="11"/>
        <v>11.11</v>
      </c>
      <c r="J15" s="26" t="s">
        <v>451</v>
      </c>
      <c r="K15" s="23" t="s">
        <v>452</v>
      </c>
      <c r="L15" s="30">
        <f t="shared" si="0"/>
        <v>0.33</v>
      </c>
      <c r="M15" s="31">
        <f t="shared" si="1"/>
        <v>0.43</v>
      </c>
      <c r="N15" s="32">
        <f t="shared" si="2"/>
        <v>0.10100000000000001</v>
      </c>
      <c r="O15" s="33">
        <f t="shared" ca="1" si="3"/>
        <v>4.95</v>
      </c>
      <c r="P15" s="30">
        <f t="shared" ca="1" si="4"/>
        <v>0.78</v>
      </c>
      <c r="Q15" s="31">
        <f t="shared" ca="1" si="5"/>
        <v>1.95</v>
      </c>
      <c r="R15" s="30">
        <f t="shared" ca="1" si="6"/>
        <v>3.41</v>
      </c>
      <c r="S15" s="34">
        <f t="shared" ca="1" si="7"/>
        <v>8850</v>
      </c>
      <c r="T15" s="34">
        <f t="shared" ca="1" si="8"/>
        <v>54</v>
      </c>
      <c r="U15" s="34">
        <f t="shared" ca="1" si="9"/>
        <v>15631</v>
      </c>
      <c r="V15" s="34">
        <f t="shared" ca="1" si="13"/>
        <v>63</v>
      </c>
    </row>
    <row r="16" spans="1:22" ht="15.75" x14ac:dyDescent="0.4">
      <c r="A16" s="28">
        <v>13</v>
      </c>
      <c r="B16" s="29" t="s">
        <v>453</v>
      </c>
      <c r="C16" s="20" t="s">
        <v>454</v>
      </c>
      <c r="D16" s="22" t="s">
        <v>455</v>
      </c>
      <c r="E16" s="22">
        <v>10</v>
      </c>
      <c r="F16" s="23">
        <v>12</v>
      </c>
      <c r="G16" s="23" t="s">
        <v>456</v>
      </c>
      <c r="H16" s="23" t="s">
        <v>457</v>
      </c>
      <c r="I16" s="25">
        <f t="shared" si="11"/>
        <v>12.12</v>
      </c>
      <c r="J16" s="26" t="s">
        <v>458</v>
      </c>
      <c r="K16" s="23" t="s">
        <v>459</v>
      </c>
      <c r="L16" s="30">
        <f t="shared" si="0"/>
        <v>0.34</v>
      </c>
      <c r="M16" s="31">
        <f t="shared" si="1"/>
        <v>0.45</v>
      </c>
      <c r="N16" s="32">
        <f t="shared" si="2"/>
        <v>0.10100000000000001</v>
      </c>
      <c r="O16" s="33">
        <f t="shared" ca="1" si="3"/>
        <v>5.04</v>
      </c>
      <c r="P16" s="30">
        <f t="shared" ca="1" si="4"/>
        <v>0.43</v>
      </c>
      <c r="Q16" s="31">
        <f t="shared" ca="1" si="5"/>
        <v>1.0900000000000001</v>
      </c>
      <c r="R16" s="30">
        <f t="shared" ca="1" si="6"/>
        <v>3.25</v>
      </c>
      <c r="S16" s="34">
        <f t="shared" ca="1" si="7"/>
        <v>859</v>
      </c>
      <c r="T16" s="34">
        <f t="shared" ca="1" si="8"/>
        <v>54</v>
      </c>
      <c r="U16" s="34">
        <f t="shared" ca="1" si="9"/>
        <v>21102</v>
      </c>
      <c r="V16" s="34">
        <f t="shared" ca="1" si="13"/>
        <v>38</v>
      </c>
    </row>
    <row r="17" spans="1:22" ht="15.75" x14ac:dyDescent="0.4">
      <c r="A17" s="28">
        <v>14</v>
      </c>
      <c r="B17" s="29" t="s">
        <v>460</v>
      </c>
      <c r="C17" s="20" t="s">
        <v>461</v>
      </c>
      <c r="D17" s="22" t="s">
        <v>462</v>
      </c>
      <c r="E17" s="22">
        <v>10</v>
      </c>
      <c r="F17" s="23">
        <v>12</v>
      </c>
      <c r="G17" s="23" t="s">
        <v>463</v>
      </c>
      <c r="H17" s="23" t="s">
        <v>464</v>
      </c>
      <c r="I17" s="25">
        <f t="shared" si="11"/>
        <v>13.13</v>
      </c>
      <c r="J17" s="26" t="s">
        <v>465</v>
      </c>
      <c r="K17" s="23" t="s">
        <v>466</v>
      </c>
      <c r="L17" s="30">
        <f t="shared" si="0"/>
        <v>0.35</v>
      </c>
      <c r="M17" s="31">
        <f t="shared" si="1"/>
        <v>0.46</v>
      </c>
      <c r="N17" s="32">
        <f t="shared" si="2"/>
        <v>0.10100000000000001</v>
      </c>
      <c r="O17" s="33">
        <f t="shared" ca="1" si="3"/>
        <v>3.28</v>
      </c>
      <c r="P17" s="30">
        <f t="shared" ca="1" si="4"/>
        <v>0.38</v>
      </c>
      <c r="Q17" s="31">
        <f t="shared" ca="1" si="5"/>
        <v>0.1</v>
      </c>
      <c r="R17" s="30">
        <f t="shared" ca="1" si="6"/>
        <v>1.74</v>
      </c>
      <c r="S17" s="34">
        <f t="shared" ca="1" si="7"/>
        <v>6937</v>
      </c>
      <c r="T17" s="34">
        <f t="shared" ca="1" si="8"/>
        <v>127</v>
      </c>
      <c r="U17" s="34">
        <f t="shared" ca="1" si="9"/>
        <v>17161</v>
      </c>
      <c r="V17" s="34">
        <f t="shared" ca="1" si="13"/>
        <v>30</v>
      </c>
    </row>
    <row r="18" spans="1:22" ht="15.75" x14ac:dyDescent="0.4">
      <c r="A18" s="28">
        <v>15</v>
      </c>
      <c r="B18" s="29" t="s">
        <v>467</v>
      </c>
      <c r="C18" s="20" t="s">
        <v>468</v>
      </c>
      <c r="D18" s="22" t="s">
        <v>469</v>
      </c>
      <c r="E18" s="22">
        <v>8</v>
      </c>
      <c r="F18" s="23">
        <v>12</v>
      </c>
      <c r="G18" s="23" t="s">
        <v>470</v>
      </c>
      <c r="H18" s="23" t="s">
        <v>471</v>
      </c>
      <c r="I18" s="25">
        <f t="shared" si="11"/>
        <v>14.14</v>
      </c>
      <c r="J18" s="26" t="s">
        <v>472</v>
      </c>
      <c r="K18" s="23" t="s">
        <v>473</v>
      </c>
      <c r="L18" s="30">
        <f t="shared" si="0"/>
        <v>0.36</v>
      </c>
      <c r="M18" s="31">
        <f t="shared" si="1"/>
        <v>0.47</v>
      </c>
      <c r="N18" s="32">
        <f t="shared" si="2"/>
        <v>0.10100000000000001</v>
      </c>
      <c r="O18" s="33">
        <f t="shared" ca="1" si="3"/>
        <v>3.71</v>
      </c>
      <c r="P18" s="30">
        <f t="shared" ca="1" si="4"/>
        <v>0.62</v>
      </c>
      <c r="Q18" s="31">
        <f t="shared" ca="1" si="5"/>
        <v>1.92</v>
      </c>
      <c r="R18" s="30">
        <f t="shared" ca="1" si="6"/>
        <v>3.48</v>
      </c>
      <c r="S18" s="34">
        <f t="shared" ca="1" si="7"/>
        <v>4181</v>
      </c>
      <c r="T18" s="34">
        <f t="shared" ca="1" si="8"/>
        <v>45</v>
      </c>
      <c r="U18" s="34">
        <f t="shared" ca="1" si="9"/>
        <v>22692</v>
      </c>
      <c r="V18" s="34">
        <f t="shared" ca="1" si="13"/>
        <v>59</v>
      </c>
    </row>
    <row r="19" spans="1:22" ht="15.75" x14ac:dyDescent="0.4">
      <c r="A19" s="28">
        <v>16</v>
      </c>
      <c r="B19" s="29" t="s">
        <v>474</v>
      </c>
      <c r="C19" s="20" t="s">
        <v>475</v>
      </c>
      <c r="D19" s="22" t="s">
        <v>476</v>
      </c>
      <c r="E19" s="22">
        <v>10</v>
      </c>
      <c r="F19" s="23">
        <v>9</v>
      </c>
      <c r="G19" s="23" t="s">
        <v>477</v>
      </c>
      <c r="H19" s="23" t="s">
        <v>478</v>
      </c>
      <c r="I19" s="25">
        <f t="shared" si="11"/>
        <v>15.15</v>
      </c>
      <c r="J19" s="26" t="s">
        <v>479</v>
      </c>
      <c r="K19" s="23" t="s">
        <v>480</v>
      </c>
      <c r="L19" s="30">
        <f t="shared" si="0"/>
        <v>0.36</v>
      </c>
      <c r="M19" s="31">
        <f t="shared" si="1"/>
        <v>0.48</v>
      </c>
      <c r="N19" s="32">
        <f t="shared" si="2"/>
        <v>0.10199999999999999</v>
      </c>
      <c r="O19" s="33">
        <f t="shared" ca="1" si="3"/>
        <v>4.58</v>
      </c>
      <c r="P19" s="30">
        <f t="shared" ca="1" si="4"/>
        <v>0.6</v>
      </c>
      <c r="Q19" s="31">
        <f t="shared" ca="1" si="5"/>
        <v>1.72</v>
      </c>
      <c r="R19" s="30">
        <f t="shared" ca="1" si="6"/>
        <v>3.42</v>
      </c>
      <c r="S19" s="34">
        <f t="shared" ca="1" si="7"/>
        <v>35</v>
      </c>
      <c r="T19" s="34">
        <f t="shared" ca="1" si="8"/>
        <v>98</v>
      </c>
      <c r="U19" s="34">
        <f t="shared" ca="1" si="9"/>
        <v>22310</v>
      </c>
      <c r="V19" s="34">
        <f t="shared" ca="1" si="13"/>
        <v>71</v>
      </c>
    </row>
    <row r="20" spans="1:22" ht="15.75" x14ac:dyDescent="0.4">
      <c r="A20" s="28">
        <v>17</v>
      </c>
      <c r="B20" s="29" t="s">
        <v>481</v>
      </c>
      <c r="C20" s="20" t="s">
        <v>482</v>
      </c>
      <c r="D20" s="22" t="s">
        <v>483</v>
      </c>
      <c r="E20" s="22">
        <v>10</v>
      </c>
      <c r="F20" s="23">
        <v>9</v>
      </c>
      <c r="G20" s="23" t="s">
        <v>484</v>
      </c>
      <c r="H20" s="23" t="s">
        <v>485</v>
      </c>
      <c r="I20" s="25">
        <f t="shared" si="11"/>
        <v>16.16</v>
      </c>
      <c r="J20" s="26" t="s">
        <v>486</v>
      </c>
      <c r="K20" s="23" t="s">
        <v>487</v>
      </c>
      <c r="L20" s="30">
        <f t="shared" si="0"/>
        <v>0.37</v>
      </c>
      <c r="M20" s="31">
        <f t="shared" si="1"/>
        <v>0.49</v>
      </c>
      <c r="N20" s="32">
        <f t="shared" si="2"/>
        <v>0.10199999999999999</v>
      </c>
      <c r="O20" s="33">
        <f t="shared" ca="1" si="3"/>
        <v>5.08</v>
      </c>
      <c r="P20" s="30">
        <f t="shared" ca="1" si="4"/>
        <v>0.74</v>
      </c>
      <c r="Q20" s="31">
        <f t="shared" ca="1" si="5"/>
        <v>1.52</v>
      </c>
      <c r="R20" s="30">
        <f t="shared" ca="1" si="6"/>
        <v>3.14</v>
      </c>
      <c r="S20" s="34">
        <f t="shared" ca="1" si="7"/>
        <v>3084</v>
      </c>
      <c r="T20" s="34">
        <f t="shared" ca="1" si="8"/>
        <v>56</v>
      </c>
      <c r="U20" s="34">
        <f t="shared" ca="1" si="9"/>
        <v>6914</v>
      </c>
      <c r="V20" s="34">
        <f t="shared" ca="1" si="13"/>
        <v>72</v>
      </c>
    </row>
    <row r="21" spans="1:22" ht="15.75" x14ac:dyDescent="0.4">
      <c r="A21" s="28">
        <v>18</v>
      </c>
      <c r="B21" s="29" t="s">
        <v>488</v>
      </c>
      <c r="C21" s="20" t="s">
        <v>489</v>
      </c>
      <c r="D21" s="22" t="s">
        <v>490</v>
      </c>
      <c r="E21" s="22">
        <v>8</v>
      </c>
      <c r="F21" s="23">
        <v>9</v>
      </c>
      <c r="G21" s="23" t="s">
        <v>491</v>
      </c>
      <c r="H21" s="23" t="s">
        <v>492</v>
      </c>
      <c r="I21" s="25">
        <f t="shared" si="11"/>
        <v>17.170000000000002</v>
      </c>
      <c r="J21" s="26" t="s">
        <v>493</v>
      </c>
      <c r="K21" s="23" t="s">
        <v>494</v>
      </c>
      <c r="L21" s="30">
        <f t="shared" si="0"/>
        <v>0.38</v>
      </c>
      <c r="M21" s="31">
        <f t="shared" si="1"/>
        <v>0.51</v>
      </c>
      <c r="N21" s="32">
        <f t="shared" si="2"/>
        <v>0.10199999999999999</v>
      </c>
      <c r="O21" s="33">
        <f t="shared" ca="1" si="3"/>
        <v>3.66</v>
      </c>
      <c r="P21" s="30">
        <f t="shared" ca="1" si="4"/>
        <v>0.66</v>
      </c>
      <c r="Q21" s="31">
        <f t="shared" ca="1" si="5"/>
        <v>1.32</v>
      </c>
      <c r="R21" s="30">
        <f t="shared" ca="1" si="6"/>
        <v>2.65</v>
      </c>
      <c r="S21" s="34">
        <f t="shared" ca="1" si="7"/>
        <v>5220</v>
      </c>
      <c r="T21" s="34">
        <f t="shared" ca="1" si="8"/>
        <v>49</v>
      </c>
      <c r="U21" s="34">
        <f t="shared" ca="1" si="9"/>
        <v>10028</v>
      </c>
      <c r="V21" s="34">
        <f t="shared" ca="1" si="13"/>
        <v>75</v>
      </c>
    </row>
    <row r="22" spans="1:22" ht="15.75" x14ac:dyDescent="0.4">
      <c r="A22" s="28">
        <v>19</v>
      </c>
      <c r="B22" s="29" t="s">
        <v>495</v>
      </c>
      <c r="C22" s="20" t="s">
        <v>496</v>
      </c>
      <c r="D22" s="22" t="s">
        <v>497</v>
      </c>
      <c r="E22" s="22">
        <v>8</v>
      </c>
      <c r="F22" s="23">
        <v>15</v>
      </c>
      <c r="G22" s="23" t="s">
        <v>498</v>
      </c>
      <c r="H22" s="23" t="s">
        <v>499</v>
      </c>
      <c r="I22" s="25">
        <f t="shared" si="11"/>
        <v>18.18</v>
      </c>
      <c r="J22" s="26" t="s">
        <v>500</v>
      </c>
      <c r="K22" s="23" t="s">
        <v>501</v>
      </c>
      <c r="L22" s="30">
        <f t="shared" si="0"/>
        <v>0.39</v>
      </c>
      <c r="M22" s="31">
        <f t="shared" si="1"/>
        <v>0.52</v>
      </c>
      <c r="N22" s="32">
        <f t="shared" si="2"/>
        <v>0.10199999999999999</v>
      </c>
      <c r="O22" s="33">
        <f t="shared" ca="1" si="3"/>
        <v>4.71</v>
      </c>
      <c r="P22" s="30">
        <f t="shared" ca="1" si="4"/>
        <v>0.61</v>
      </c>
      <c r="Q22" s="31">
        <f t="shared" ca="1" si="5"/>
        <v>2.48</v>
      </c>
      <c r="R22" s="30">
        <f t="shared" ca="1" si="6"/>
        <v>3.84</v>
      </c>
      <c r="S22" s="34">
        <f t="shared" ca="1" si="7"/>
        <v>3745</v>
      </c>
      <c r="T22" s="34">
        <f t="shared" ca="1" si="8"/>
        <v>59</v>
      </c>
      <c r="U22" s="34">
        <f t="shared" ca="1" si="9"/>
        <v>15112</v>
      </c>
      <c r="V22" s="34">
        <f t="shared" ca="1" si="13"/>
        <v>14</v>
      </c>
    </row>
    <row r="23" spans="1:22" ht="15.75" x14ac:dyDescent="0.4">
      <c r="A23" s="28">
        <v>20</v>
      </c>
      <c r="B23" s="29" t="s">
        <v>502</v>
      </c>
      <c r="C23" s="20" t="s">
        <v>503</v>
      </c>
      <c r="D23" s="22" t="s">
        <v>1028</v>
      </c>
      <c r="E23" s="22">
        <v>8</v>
      </c>
      <c r="F23" s="23">
        <v>15</v>
      </c>
      <c r="G23" s="23" t="s">
        <v>504</v>
      </c>
      <c r="H23" s="23" t="s">
        <v>505</v>
      </c>
      <c r="I23" s="25">
        <f t="shared" si="11"/>
        <v>19.190000000000001</v>
      </c>
      <c r="J23" s="26" t="s">
        <v>506</v>
      </c>
      <c r="K23" s="23" t="s">
        <v>507</v>
      </c>
      <c r="L23" s="30">
        <f t="shared" si="0"/>
        <v>0.39</v>
      </c>
      <c r="M23" s="31">
        <f t="shared" si="1"/>
        <v>0.53</v>
      </c>
      <c r="N23" s="32">
        <f t="shared" si="2"/>
        <v>0.10199999999999999</v>
      </c>
      <c r="O23" s="33">
        <f t="shared" ca="1" si="3"/>
        <v>4.4000000000000004</v>
      </c>
      <c r="P23" s="30">
        <f t="shared" ca="1" si="4"/>
        <v>0.3</v>
      </c>
      <c r="Q23" s="31">
        <f t="shared" ca="1" si="5"/>
        <v>2.73</v>
      </c>
      <c r="R23" s="30">
        <f t="shared" ca="1" si="6"/>
        <v>3.82</v>
      </c>
      <c r="S23" s="34">
        <f t="shared" ca="1" si="7"/>
        <v>2435</v>
      </c>
      <c r="T23" s="34">
        <f t="shared" ca="1" si="8"/>
        <v>84</v>
      </c>
      <c r="U23" s="34">
        <f t="shared" ca="1" si="9"/>
        <v>8523</v>
      </c>
      <c r="V23" s="34">
        <f t="shared" ca="1" si="13"/>
        <v>37</v>
      </c>
    </row>
    <row r="24" spans="1:22" ht="15.75" x14ac:dyDescent="0.4">
      <c r="A24" s="28">
        <v>21</v>
      </c>
      <c r="B24" s="29" t="s">
        <v>508</v>
      </c>
      <c r="C24" s="20" t="s">
        <v>509</v>
      </c>
      <c r="D24" s="22" t="s">
        <v>510</v>
      </c>
      <c r="E24" s="22">
        <v>10</v>
      </c>
      <c r="F24" s="23">
        <v>9</v>
      </c>
      <c r="G24" s="23" t="s">
        <v>511</v>
      </c>
      <c r="H24" s="23" t="s">
        <v>512</v>
      </c>
      <c r="I24" s="25">
        <f t="shared" si="11"/>
        <v>20.2</v>
      </c>
      <c r="J24" s="26" t="s">
        <v>513</v>
      </c>
      <c r="K24" s="23" t="s">
        <v>514</v>
      </c>
      <c r="L24" s="30">
        <f t="shared" si="0"/>
        <v>0.4</v>
      </c>
      <c r="M24" s="31">
        <f t="shared" si="1"/>
        <v>0.54</v>
      </c>
      <c r="N24" s="32">
        <f t="shared" si="2"/>
        <v>0.10199999999999999</v>
      </c>
      <c r="O24" s="33">
        <f t="shared" ca="1" si="3"/>
        <v>3.52</v>
      </c>
      <c r="P24" s="30">
        <f t="shared" ca="1" si="4"/>
        <v>0.73</v>
      </c>
      <c r="Q24" s="31">
        <f t="shared" ca="1" si="5"/>
        <v>2.33</v>
      </c>
      <c r="R24" s="30">
        <f t="shared" ca="1" si="6"/>
        <v>2.23</v>
      </c>
      <c r="S24" s="34">
        <f t="shared" ca="1" si="7"/>
        <v>2467</v>
      </c>
      <c r="T24" s="34">
        <f t="shared" ca="1" si="8"/>
        <v>50</v>
      </c>
      <c r="U24" s="34">
        <f t="shared" ca="1" si="9"/>
        <v>4442</v>
      </c>
      <c r="V24" s="34">
        <f t="shared" ca="1" si="13"/>
        <v>37</v>
      </c>
    </row>
    <row r="25" spans="1:22" ht="15.75" x14ac:dyDescent="0.4">
      <c r="A25" s="28">
        <v>22</v>
      </c>
      <c r="B25" s="29" t="s">
        <v>515</v>
      </c>
      <c r="C25" s="20" t="s">
        <v>516</v>
      </c>
      <c r="D25" s="22" t="s">
        <v>517</v>
      </c>
      <c r="E25" s="22">
        <v>8</v>
      </c>
      <c r="F25" s="23">
        <v>9</v>
      </c>
      <c r="G25" s="23" t="s">
        <v>518</v>
      </c>
      <c r="H25" s="23" t="s">
        <v>519</v>
      </c>
      <c r="I25" s="25">
        <f t="shared" si="11"/>
        <v>21.21</v>
      </c>
      <c r="J25" s="26" t="s">
        <v>520</v>
      </c>
      <c r="K25" s="23" t="s">
        <v>521</v>
      </c>
      <c r="L25" s="30">
        <f t="shared" si="0"/>
        <v>0.41</v>
      </c>
      <c r="M25" s="31">
        <f t="shared" si="1"/>
        <v>0.55000000000000004</v>
      </c>
      <c r="N25" s="32">
        <f t="shared" si="2"/>
        <v>0.10199999999999999</v>
      </c>
      <c r="O25" s="33">
        <f t="shared" ca="1" si="3"/>
        <v>6.32</v>
      </c>
      <c r="P25" s="30">
        <f t="shared" ca="1" si="4"/>
        <v>0.79</v>
      </c>
      <c r="Q25" s="31">
        <f t="shared" ca="1" si="5"/>
        <v>1.23</v>
      </c>
      <c r="R25" s="30">
        <f t="shared" ca="1" si="6"/>
        <v>2.2400000000000002</v>
      </c>
      <c r="S25" s="34">
        <f t="shared" ca="1" si="7"/>
        <v>4174</v>
      </c>
      <c r="T25" s="34">
        <f t="shared" ca="1" si="8"/>
        <v>112</v>
      </c>
      <c r="U25" s="34">
        <f t="shared" ca="1" si="9"/>
        <v>18284</v>
      </c>
      <c r="V25" s="34">
        <f t="shared" ca="1" si="13"/>
        <v>74</v>
      </c>
    </row>
    <row r="26" spans="1:22" ht="15.75" x14ac:dyDescent="0.4">
      <c r="A26" s="28">
        <v>23</v>
      </c>
      <c r="B26" s="29" t="s">
        <v>522</v>
      </c>
      <c r="C26" s="20" t="s">
        <v>523</v>
      </c>
      <c r="D26" s="22" t="s">
        <v>524</v>
      </c>
      <c r="E26" s="22">
        <v>8</v>
      </c>
      <c r="F26" s="23">
        <v>12</v>
      </c>
      <c r="G26" s="23" t="s">
        <v>525</v>
      </c>
      <c r="H26" s="23" t="s">
        <v>526</v>
      </c>
      <c r="I26" s="25">
        <f t="shared" si="11"/>
        <v>22.22</v>
      </c>
      <c r="J26" s="26" t="s">
        <v>527</v>
      </c>
      <c r="K26" s="23" t="s">
        <v>528</v>
      </c>
      <c r="L26" s="30">
        <f t="shared" si="0"/>
        <v>0.42</v>
      </c>
      <c r="M26" s="31">
        <f t="shared" si="1"/>
        <v>0.56999999999999995</v>
      </c>
      <c r="N26" s="32">
        <f t="shared" si="2"/>
        <v>0.10199999999999999</v>
      </c>
      <c r="O26" s="33">
        <f t="shared" ca="1" si="3"/>
        <v>4.21</v>
      </c>
      <c r="P26" s="30">
        <f t="shared" ca="1" si="4"/>
        <v>0.66</v>
      </c>
      <c r="Q26" s="31">
        <f t="shared" ca="1" si="5"/>
        <v>1.9</v>
      </c>
      <c r="R26" s="30">
        <f t="shared" ca="1" si="6"/>
        <v>1.3</v>
      </c>
      <c r="S26" s="34">
        <f t="shared" ca="1" si="7"/>
        <v>7499</v>
      </c>
      <c r="T26" s="34">
        <f t="shared" ca="1" si="8"/>
        <v>88</v>
      </c>
      <c r="U26" s="34">
        <f t="shared" ca="1" si="9"/>
        <v>11808</v>
      </c>
      <c r="V26" s="34">
        <f t="shared" ca="1" si="13"/>
        <v>78</v>
      </c>
    </row>
    <row r="27" spans="1:22" ht="15.75" x14ac:dyDescent="0.4">
      <c r="A27" s="28">
        <v>24</v>
      </c>
      <c r="B27" s="29" t="s">
        <v>529</v>
      </c>
      <c r="C27" s="20" t="s">
        <v>530</v>
      </c>
      <c r="D27" s="22" t="s">
        <v>1028</v>
      </c>
      <c r="E27" s="22">
        <v>10</v>
      </c>
      <c r="F27" s="23">
        <v>12</v>
      </c>
      <c r="G27" s="23" t="s">
        <v>531</v>
      </c>
      <c r="H27" s="23" t="s">
        <v>532</v>
      </c>
      <c r="I27" s="25">
        <f t="shared" si="11"/>
        <v>23.23</v>
      </c>
      <c r="J27" s="26" t="s">
        <v>533</v>
      </c>
      <c r="K27" s="23" t="s">
        <v>534</v>
      </c>
      <c r="L27" s="30">
        <f t="shared" si="0"/>
        <v>0.42</v>
      </c>
      <c r="M27" s="31">
        <f t="shared" si="1"/>
        <v>0.57999999999999996</v>
      </c>
      <c r="N27" s="32">
        <f t="shared" si="2"/>
        <v>0.10199999999999999</v>
      </c>
      <c r="O27" s="33">
        <f t="shared" ca="1" si="3"/>
        <v>4.66</v>
      </c>
      <c r="P27" s="30">
        <f t="shared" ca="1" si="4"/>
        <v>0.33</v>
      </c>
      <c r="Q27" s="31">
        <f t="shared" ca="1" si="5"/>
        <v>0.12</v>
      </c>
      <c r="R27" s="30">
        <f t="shared" ca="1" si="6"/>
        <v>3.6</v>
      </c>
      <c r="S27" s="34">
        <f t="shared" ca="1" si="7"/>
        <v>8542</v>
      </c>
      <c r="T27" s="34">
        <f t="shared" ca="1" si="8"/>
        <v>83</v>
      </c>
      <c r="U27" s="34">
        <f t="shared" ca="1" si="9"/>
        <v>2705</v>
      </c>
      <c r="V27" s="34">
        <f t="shared" ca="1" si="13"/>
        <v>3</v>
      </c>
    </row>
    <row r="28" spans="1:22" ht="15.75" x14ac:dyDescent="0.4">
      <c r="A28" s="28">
        <v>25</v>
      </c>
      <c r="B28" s="29" t="s">
        <v>535</v>
      </c>
      <c r="C28" s="20" t="s">
        <v>536</v>
      </c>
      <c r="D28" s="22" t="s">
        <v>537</v>
      </c>
      <c r="E28" s="22">
        <v>10</v>
      </c>
      <c r="F28" s="23">
        <v>15</v>
      </c>
      <c r="G28" s="23" t="s">
        <v>538</v>
      </c>
      <c r="H28" s="23" t="s">
        <v>539</v>
      </c>
      <c r="I28" s="25">
        <f t="shared" si="11"/>
        <v>24.24</v>
      </c>
      <c r="J28" s="26" t="s">
        <v>540</v>
      </c>
      <c r="K28" s="23" t="s">
        <v>541</v>
      </c>
      <c r="L28" s="30">
        <f t="shared" si="0"/>
        <v>0.43</v>
      </c>
      <c r="M28" s="31">
        <f t="shared" si="1"/>
        <v>0.59</v>
      </c>
      <c r="N28" s="32">
        <f t="shared" si="2"/>
        <v>0.10199999999999999</v>
      </c>
      <c r="O28" s="33">
        <f t="shared" ca="1" si="3"/>
        <v>4.72</v>
      </c>
      <c r="P28" s="30">
        <f t="shared" ca="1" si="4"/>
        <v>0.76</v>
      </c>
      <c r="Q28" s="31">
        <f t="shared" ca="1" si="5"/>
        <v>1.55</v>
      </c>
      <c r="R28" s="30">
        <f t="shared" ca="1" si="6"/>
        <v>3.88</v>
      </c>
      <c r="S28" s="34">
        <f t="shared" ca="1" si="7"/>
        <v>8242</v>
      </c>
      <c r="T28" s="34">
        <f t="shared" ca="1" si="8"/>
        <v>147</v>
      </c>
      <c r="U28" s="34">
        <f t="shared" ca="1" si="9"/>
        <v>20188</v>
      </c>
      <c r="V28" s="34">
        <f t="shared" ca="1" si="13"/>
        <v>2</v>
      </c>
    </row>
    <row r="29" spans="1:22" ht="15.75" x14ac:dyDescent="0.4">
      <c r="A29" s="28">
        <v>26</v>
      </c>
      <c r="B29" s="29" t="s">
        <v>542</v>
      </c>
      <c r="C29" s="20" t="s">
        <v>543</v>
      </c>
      <c r="D29" s="22" t="s">
        <v>1028</v>
      </c>
      <c r="E29" s="22">
        <v>10</v>
      </c>
      <c r="F29" s="23">
        <v>12</v>
      </c>
      <c r="G29" s="23" t="s">
        <v>544</v>
      </c>
      <c r="H29" s="23" t="s">
        <v>545</v>
      </c>
      <c r="I29" s="25">
        <f t="shared" si="11"/>
        <v>25.25</v>
      </c>
      <c r="J29" s="26" t="s">
        <v>546</v>
      </c>
      <c r="K29" s="23" t="s">
        <v>547</v>
      </c>
      <c r="L29" s="30">
        <f t="shared" si="0"/>
        <v>0.44</v>
      </c>
      <c r="M29" s="31">
        <f t="shared" si="1"/>
        <v>0.6</v>
      </c>
      <c r="N29" s="32">
        <f t="shared" si="2"/>
        <v>0.10299999999999999</v>
      </c>
      <c r="O29" s="33">
        <f t="shared" ca="1" si="3"/>
        <v>5.95</v>
      </c>
      <c r="P29" s="30">
        <f t="shared" ca="1" si="4"/>
        <v>0.45</v>
      </c>
      <c r="Q29" s="31">
        <f t="shared" ca="1" si="5"/>
        <v>1.19</v>
      </c>
      <c r="R29" s="30">
        <f t="shared" ca="1" si="6"/>
        <v>1.3</v>
      </c>
      <c r="S29" s="34">
        <f t="shared" ca="1" si="7"/>
        <v>8143</v>
      </c>
      <c r="T29" s="34">
        <f t="shared" ca="1" si="8"/>
        <v>46</v>
      </c>
      <c r="U29" s="34">
        <f t="shared" ca="1" si="9"/>
        <v>4051</v>
      </c>
      <c r="V29" s="34">
        <f t="shared" ca="1" si="13"/>
        <v>64</v>
      </c>
    </row>
    <row r="30" spans="1:22" ht="15.75" x14ac:dyDescent="0.4">
      <c r="A30" s="28">
        <v>27</v>
      </c>
      <c r="B30" s="29" t="s">
        <v>548</v>
      </c>
      <c r="C30" s="20" t="s">
        <v>549</v>
      </c>
      <c r="D30" s="22" t="s">
        <v>1028</v>
      </c>
      <c r="E30" s="22">
        <v>10</v>
      </c>
      <c r="F30" s="23">
        <v>15</v>
      </c>
      <c r="G30" s="23" t="s">
        <v>550</v>
      </c>
      <c r="H30" s="23" t="s">
        <v>551</v>
      </c>
      <c r="I30" s="25">
        <f t="shared" si="11"/>
        <v>26.26</v>
      </c>
      <c r="J30" s="26" t="s">
        <v>552</v>
      </c>
      <c r="K30" s="23" t="s">
        <v>553</v>
      </c>
      <c r="L30" s="30">
        <f t="shared" si="0"/>
        <v>0.45</v>
      </c>
      <c r="M30" s="31">
        <f t="shared" si="1"/>
        <v>0.62</v>
      </c>
      <c r="N30" s="32">
        <f t="shared" si="2"/>
        <v>0.10299999999999999</v>
      </c>
      <c r="O30" s="33">
        <f t="shared" ca="1" si="3"/>
        <v>6.72</v>
      </c>
      <c r="P30" s="30">
        <f t="shared" ca="1" si="4"/>
        <v>0.45</v>
      </c>
      <c r="Q30" s="31">
        <f t="shared" ca="1" si="5"/>
        <v>1.75</v>
      </c>
      <c r="R30" s="30">
        <f t="shared" ca="1" si="6"/>
        <v>3.37</v>
      </c>
      <c r="S30" s="34">
        <f t="shared" ca="1" si="7"/>
        <v>2323</v>
      </c>
      <c r="T30" s="34">
        <f t="shared" ca="1" si="8"/>
        <v>116</v>
      </c>
      <c r="U30" s="34">
        <f t="shared" ca="1" si="9"/>
        <v>14703</v>
      </c>
      <c r="V30" s="34">
        <f t="shared" ca="1" si="13"/>
        <v>74</v>
      </c>
    </row>
    <row r="31" spans="1:22" ht="15.75" x14ac:dyDescent="0.4">
      <c r="A31" s="28">
        <v>28</v>
      </c>
      <c r="B31" s="29" t="s">
        <v>554</v>
      </c>
      <c r="C31" s="20" t="s">
        <v>555</v>
      </c>
      <c r="D31" s="22" t="s">
        <v>556</v>
      </c>
      <c r="E31" s="22">
        <v>8</v>
      </c>
      <c r="F31" s="23">
        <v>12</v>
      </c>
      <c r="G31" s="23" t="s">
        <v>557</v>
      </c>
      <c r="H31" s="23" t="s">
        <v>558</v>
      </c>
      <c r="I31" s="25">
        <f t="shared" si="11"/>
        <v>27.27</v>
      </c>
      <c r="J31" s="26" t="s">
        <v>559</v>
      </c>
      <c r="K31" s="23" t="s">
        <v>560</v>
      </c>
      <c r="L31" s="30">
        <f t="shared" si="0"/>
        <v>0.45</v>
      </c>
      <c r="M31" s="31">
        <f t="shared" si="1"/>
        <v>0.63</v>
      </c>
      <c r="N31" s="32">
        <f t="shared" si="2"/>
        <v>0.10299999999999999</v>
      </c>
      <c r="O31" s="33">
        <f t="shared" ca="1" si="3"/>
        <v>5.61</v>
      </c>
      <c r="P31" s="30">
        <f t="shared" ca="1" si="4"/>
        <v>0.62</v>
      </c>
      <c r="Q31" s="31">
        <f t="shared" ca="1" si="5"/>
        <v>2.44</v>
      </c>
      <c r="R31" s="30">
        <f t="shared" ca="1" si="6"/>
        <v>3.65</v>
      </c>
      <c r="S31" s="34">
        <f t="shared" ca="1" si="7"/>
        <v>1928</v>
      </c>
      <c r="T31" s="34">
        <f t="shared" ca="1" si="8"/>
        <v>91</v>
      </c>
      <c r="U31" s="34">
        <f t="shared" ca="1" si="9"/>
        <v>12442</v>
      </c>
      <c r="V31" s="34">
        <f t="shared" ca="1" si="13"/>
        <v>41</v>
      </c>
    </row>
    <row r="32" spans="1:22" ht="15.75" x14ac:dyDescent="0.4">
      <c r="A32" s="28">
        <v>29</v>
      </c>
      <c r="B32" s="29" t="s">
        <v>561</v>
      </c>
      <c r="C32" s="20" t="s">
        <v>562</v>
      </c>
      <c r="D32" s="22" t="s">
        <v>563</v>
      </c>
      <c r="E32" s="22">
        <v>8</v>
      </c>
      <c r="F32" s="23">
        <v>15</v>
      </c>
      <c r="G32" s="23" t="s">
        <v>564</v>
      </c>
      <c r="H32" s="23" t="s">
        <v>565</v>
      </c>
      <c r="I32" s="25">
        <f t="shared" si="11"/>
        <v>28.28</v>
      </c>
      <c r="J32" s="26" t="s">
        <v>566</v>
      </c>
      <c r="K32" s="23" t="s">
        <v>567</v>
      </c>
      <c r="L32" s="30">
        <f t="shared" si="0"/>
        <v>0.46</v>
      </c>
      <c r="M32" s="31">
        <f t="shared" si="1"/>
        <v>0.64</v>
      </c>
      <c r="N32" s="32">
        <f t="shared" si="2"/>
        <v>0.10299999999999999</v>
      </c>
      <c r="O32" s="33">
        <f t="shared" ca="1" si="3"/>
        <v>6.78</v>
      </c>
      <c r="P32" s="30">
        <f t="shared" ca="1" si="4"/>
        <v>0.75</v>
      </c>
      <c r="Q32" s="31">
        <f t="shared" ca="1" si="5"/>
        <v>1.36</v>
      </c>
      <c r="R32" s="30">
        <f t="shared" ca="1" si="6"/>
        <v>1.1200000000000001</v>
      </c>
      <c r="S32" s="34">
        <f t="shared" ca="1" si="7"/>
        <v>5134</v>
      </c>
      <c r="T32" s="34">
        <f t="shared" ca="1" si="8"/>
        <v>82</v>
      </c>
      <c r="U32" s="34">
        <f t="shared" ca="1" si="9"/>
        <v>558</v>
      </c>
      <c r="V32" s="34">
        <f t="shared" ca="1" si="13"/>
        <v>70</v>
      </c>
    </row>
    <row r="33" spans="1:22" ht="15.75" x14ac:dyDescent="0.4">
      <c r="A33" s="28">
        <v>30</v>
      </c>
      <c r="B33" s="29" t="s">
        <v>568</v>
      </c>
      <c r="C33" s="20" t="s">
        <v>569</v>
      </c>
      <c r="D33" s="22" t="s">
        <v>1028</v>
      </c>
      <c r="E33" s="22">
        <v>12</v>
      </c>
      <c r="F33" s="23">
        <v>9</v>
      </c>
      <c r="G33" s="23" t="s">
        <v>570</v>
      </c>
      <c r="H33" s="23" t="s">
        <v>571</v>
      </c>
      <c r="I33" s="25">
        <f t="shared" si="11"/>
        <v>29.29</v>
      </c>
      <c r="J33" s="26" t="s">
        <v>572</v>
      </c>
      <c r="K33" s="23" t="s">
        <v>573</v>
      </c>
      <c r="L33" s="30">
        <f t="shared" si="0"/>
        <v>0.47</v>
      </c>
      <c r="M33" s="31">
        <f t="shared" si="1"/>
        <v>0.65</v>
      </c>
      <c r="N33" s="32">
        <f t="shared" si="2"/>
        <v>0.10299999999999999</v>
      </c>
      <c r="O33" s="33">
        <f t="shared" ca="1" si="3"/>
        <v>4.2</v>
      </c>
      <c r="P33" s="30">
        <f t="shared" ca="1" si="4"/>
        <v>0.79</v>
      </c>
      <c r="Q33" s="31">
        <f t="shared" ca="1" si="5"/>
        <v>0.06</v>
      </c>
      <c r="R33" s="30">
        <f t="shared" ca="1" si="6"/>
        <v>3.69</v>
      </c>
      <c r="S33" s="34">
        <f t="shared" ca="1" si="7"/>
        <v>4126</v>
      </c>
      <c r="T33" s="34">
        <f t="shared" ca="1" si="8"/>
        <v>122</v>
      </c>
      <c r="U33" s="34">
        <f t="shared" ca="1" si="9"/>
        <v>14281</v>
      </c>
      <c r="V33" s="34">
        <f t="shared" ca="1" si="13"/>
        <v>12</v>
      </c>
    </row>
    <row r="34" spans="1:22" ht="15.75" x14ac:dyDescent="0.4">
      <c r="A34" s="28">
        <v>31</v>
      </c>
      <c r="B34" s="29" t="s">
        <v>574</v>
      </c>
      <c r="C34" s="20" t="s">
        <v>575</v>
      </c>
      <c r="D34" s="22" t="s">
        <v>576</v>
      </c>
      <c r="E34" s="22">
        <v>8</v>
      </c>
      <c r="F34" s="23">
        <v>9</v>
      </c>
      <c r="G34" s="23" t="s">
        <v>577</v>
      </c>
      <c r="H34" s="23" t="s">
        <v>578</v>
      </c>
      <c r="I34" s="25">
        <f t="shared" si="11"/>
        <v>30.3</v>
      </c>
      <c r="J34" s="26" t="s">
        <v>579</v>
      </c>
      <c r="K34" s="23" t="s">
        <v>580</v>
      </c>
      <c r="L34" s="30">
        <f t="shared" si="0"/>
        <v>0.48</v>
      </c>
      <c r="M34" s="31">
        <f t="shared" si="1"/>
        <v>0.66</v>
      </c>
      <c r="N34" s="32">
        <f t="shared" si="2"/>
        <v>0.10299999999999999</v>
      </c>
      <c r="O34" s="33">
        <f t="shared" ca="1" si="3"/>
        <v>6.5</v>
      </c>
      <c r="P34" s="30">
        <f t="shared" ca="1" si="4"/>
        <v>0.57999999999999996</v>
      </c>
      <c r="Q34" s="31">
        <f t="shared" ca="1" si="5"/>
        <v>0.22</v>
      </c>
      <c r="R34" s="30">
        <f t="shared" ca="1" si="6"/>
        <v>3.13</v>
      </c>
      <c r="S34" s="34">
        <f t="shared" ca="1" si="7"/>
        <v>61</v>
      </c>
      <c r="T34" s="34">
        <f t="shared" ca="1" si="8"/>
        <v>52</v>
      </c>
      <c r="U34" s="34">
        <f t="shared" ca="1" si="9"/>
        <v>20124</v>
      </c>
      <c r="V34" s="34">
        <f t="shared" ca="1" si="13"/>
        <v>59</v>
      </c>
    </row>
    <row r="35" spans="1:22" ht="15.75" x14ac:dyDescent="0.4">
      <c r="A35" s="28">
        <v>32</v>
      </c>
      <c r="B35" s="29" t="s">
        <v>581</v>
      </c>
      <c r="C35" s="20" t="s">
        <v>582</v>
      </c>
      <c r="D35" s="22" t="s">
        <v>583</v>
      </c>
      <c r="E35" s="22">
        <v>10</v>
      </c>
      <c r="F35" s="23">
        <v>15</v>
      </c>
      <c r="G35" s="23" t="s">
        <v>584</v>
      </c>
      <c r="H35" s="23" t="s">
        <v>585</v>
      </c>
      <c r="I35" s="25">
        <f t="shared" si="11"/>
        <v>31.31</v>
      </c>
      <c r="J35" s="26" t="s">
        <v>586</v>
      </c>
      <c r="K35" s="23" t="s">
        <v>587</v>
      </c>
      <c r="L35" s="30">
        <f t="shared" si="0"/>
        <v>0.48</v>
      </c>
      <c r="M35" s="31">
        <f t="shared" si="1"/>
        <v>0.68</v>
      </c>
      <c r="N35" s="32">
        <f t="shared" si="2"/>
        <v>0.10299999999999999</v>
      </c>
      <c r="O35" s="33">
        <f t="shared" ca="1" si="3"/>
        <v>4.9800000000000004</v>
      </c>
      <c r="P35" s="30">
        <f t="shared" ca="1" si="4"/>
        <v>0.76</v>
      </c>
      <c r="Q35" s="31">
        <f t="shared" ca="1" si="5"/>
        <v>0.11</v>
      </c>
      <c r="R35" s="30">
        <f t="shared" ca="1" si="6"/>
        <v>3.72</v>
      </c>
      <c r="S35" s="34">
        <f t="shared" ca="1" si="7"/>
        <v>3454</v>
      </c>
      <c r="T35" s="34">
        <f t="shared" ca="1" si="8"/>
        <v>145</v>
      </c>
      <c r="U35" s="34">
        <f t="shared" ca="1" si="9"/>
        <v>22095</v>
      </c>
      <c r="V35" s="34">
        <f t="shared" ca="1" si="13"/>
        <v>37</v>
      </c>
    </row>
    <row r="36" spans="1:22" ht="15.75" x14ac:dyDescent="0.4">
      <c r="A36" s="28">
        <v>33</v>
      </c>
      <c r="B36" s="29" t="s">
        <v>588</v>
      </c>
      <c r="C36" s="20" t="s">
        <v>589</v>
      </c>
      <c r="D36" s="22" t="s">
        <v>590</v>
      </c>
      <c r="E36" s="22">
        <v>8</v>
      </c>
      <c r="F36" s="23">
        <v>9</v>
      </c>
      <c r="G36" s="23" t="s">
        <v>591</v>
      </c>
      <c r="H36" s="23" t="s">
        <v>592</v>
      </c>
      <c r="I36" s="25">
        <f t="shared" si="11"/>
        <v>32.32</v>
      </c>
      <c r="J36" s="26" t="s">
        <v>593</v>
      </c>
      <c r="K36" s="23" t="s">
        <v>594</v>
      </c>
      <c r="L36" s="30">
        <f t="shared" si="0"/>
        <v>0.49</v>
      </c>
      <c r="M36" s="31">
        <f t="shared" si="1"/>
        <v>0.69</v>
      </c>
      <c r="N36" s="32">
        <f t="shared" si="2"/>
        <v>0.10299999999999999</v>
      </c>
      <c r="O36" s="33">
        <f t="shared" ca="1" si="3"/>
        <v>3.9</v>
      </c>
      <c r="P36" s="30">
        <f t="shared" ca="1" si="4"/>
        <v>0.75</v>
      </c>
      <c r="Q36" s="31">
        <f t="shared" ca="1" si="5"/>
        <v>1.55</v>
      </c>
      <c r="R36" s="30">
        <f t="shared" ca="1" si="6"/>
        <v>1.06</v>
      </c>
      <c r="S36" s="34">
        <f t="shared" ca="1" si="7"/>
        <v>5393</v>
      </c>
      <c r="T36" s="34">
        <f t="shared" ca="1" si="8"/>
        <v>109</v>
      </c>
      <c r="U36" s="34">
        <f t="shared" ca="1" si="9"/>
        <v>964</v>
      </c>
      <c r="V36" s="34">
        <f t="shared" ca="1" si="13"/>
        <v>54</v>
      </c>
    </row>
    <row r="37" spans="1:22" ht="15.75" x14ac:dyDescent="0.4">
      <c r="A37" s="28">
        <v>34</v>
      </c>
      <c r="B37" s="29" t="s">
        <v>595</v>
      </c>
      <c r="C37" s="20" t="s">
        <v>596</v>
      </c>
      <c r="D37" s="22" t="s">
        <v>1028</v>
      </c>
      <c r="E37" s="22">
        <v>12</v>
      </c>
      <c r="F37" s="23">
        <v>9</v>
      </c>
      <c r="G37" s="23" t="s">
        <v>597</v>
      </c>
      <c r="H37" s="23" t="s">
        <v>598</v>
      </c>
      <c r="I37" s="25">
        <f t="shared" si="11"/>
        <v>33.33</v>
      </c>
      <c r="J37" s="26" t="s">
        <v>599</v>
      </c>
      <c r="K37" s="23" t="s">
        <v>600</v>
      </c>
      <c r="L37" s="30">
        <f t="shared" si="0"/>
        <v>0.5</v>
      </c>
      <c r="M37" s="31">
        <f t="shared" si="1"/>
        <v>0.7</v>
      </c>
      <c r="N37" s="32">
        <f t="shared" si="2"/>
        <v>0.10299999999999999</v>
      </c>
      <c r="O37" s="33">
        <f t="shared" ca="1" si="3"/>
        <v>5.23</v>
      </c>
      <c r="P37" s="30">
        <f t="shared" ca="1" si="4"/>
        <v>0.49</v>
      </c>
      <c r="Q37" s="31">
        <f t="shared" ca="1" si="5"/>
        <v>0.83</v>
      </c>
      <c r="R37" s="30">
        <f t="shared" ca="1" si="6"/>
        <v>2.09</v>
      </c>
      <c r="S37" s="34">
        <f t="shared" ca="1" si="7"/>
        <v>5224</v>
      </c>
      <c r="T37" s="34">
        <f t="shared" ca="1" si="8"/>
        <v>120</v>
      </c>
      <c r="U37" s="34">
        <f t="shared" ca="1" si="9"/>
        <v>19459</v>
      </c>
      <c r="V37" s="34">
        <f t="shared" ca="1" si="13"/>
        <v>26</v>
      </c>
    </row>
    <row r="38" spans="1:22" ht="15.75" x14ac:dyDescent="0.4">
      <c r="A38" s="28">
        <v>35</v>
      </c>
      <c r="B38" s="29" t="s">
        <v>601</v>
      </c>
      <c r="C38" s="20" t="s">
        <v>602</v>
      </c>
      <c r="D38" s="22" t="s">
        <v>603</v>
      </c>
      <c r="E38" s="22">
        <v>10</v>
      </c>
      <c r="F38" s="23">
        <v>9</v>
      </c>
      <c r="G38" s="23" t="s">
        <v>604</v>
      </c>
      <c r="H38" s="23" t="s">
        <v>605</v>
      </c>
      <c r="I38" s="25">
        <f t="shared" si="11"/>
        <v>34.340000000000003</v>
      </c>
      <c r="J38" s="26" t="s">
        <v>606</v>
      </c>
      <c r="K38" s="23" t="s">
        <v>607</v>
      </c>
      <c r="L38" s="30">
        <f t="shared" si="0"/>
        <v>0.51</v>
      </c>
      <c r="M38" s="31">
        <f t="shared" si="1"/>
        <v>0.71</v>
      </c>
      <c r="N38" s="32">
        <f t="shared" si="2"/>
        <v>0.10299999999999999</v>
      </c>
      <c r="O38" s="33">
        <f t="shared" ca="1" si="3"/>
        <v>4.6500000000000004</v>
      </c>
      <c r="P38" s="30">
        <f t="shared" ca="1" si="4"/>
        <v>0.42</v>
      </c>
      <c r="Q38" s="31">
        <f t="shared" ca="1" si="5"/>
        <v>0.46</v>
      </c>
      <c r="R38" s="30">
        <f t="shared" ca="1" si="6"/>
        <v>1.73</v>
      </c>
      <c r="S38" s="34">
        <f t="shared" ca="1" si="7"/>
        <v>7474</v>
      </c>
      <c r="T38" s="34">
        <f t="shared" ca="1" si="8"/>
        <v>75</v>
      </c>
      <c r="U38" s="34">
        <f t="shared" ca="1" si="9"/>
        <v>6656</v>
      </c>
      <c r="V38" s="34">
        <f t="shared" ca="1" si="13"/>
        <v>37</v>
      </c>
    </row>
    <row r="39" spans="1:22" ht="15.75" x14ac:dyDescent="0.4">
      <c r="A39" s="28">
        <v>36</v>
      </c>
      <c r="B39" s="29" t="s">
        <v>608</v>
      </c>
      <c r="C39" s="20" t="s">
        <v>609</v>
      </c>
      <c r="D39" s="22" t="s">
        <v>1028</v>
      </c>
      <c r="E39" s="22">
        <v>8</v>
      </c>
      <c r="F39" s="23">
        <v>12</v>
      </c>
      <c r="G39" s="23" t="s">
        <v>610</v>
      </c>
      <c r="H39" s="23" t="s">
        <v>611</v>
      </c>
      <c r="I39" s="25">
        <f t="shared" si="11"/>
        <v>35.35</v>
      </c>
      <c r="J39" s="26" t="s">
        <v>612</v>
      </c>
      <c r="K39" s="23" t="s">
        <v>613</v>
      </c>
      <c r="L39" s="30">
        <f t="shared" si="0"/>
        <v>0.52</v>
      </c>
      <c r="M39" s="31">
        <f t="shared" si="1"/>
        <v>0.72</v>
      </c>
      <c r="N39" s="32">
        <f t="shared" si="2"/>
        <v>0.104</v>
      </c>
      <c r="O39" s="33">
        <f t="shared" ca="1" si="3"/>
        <v>3.07</v>
      </c>
      <c r="P39" s="30">
        <f t="shared" ca="1" si="4"/>
        <v>0.62</v>
      </c>
      <c r="Q39" s="31">
        <f t="shared" ca="1" si="5"/>
        <v>0.39</v>
      </c>
      <c r="R39" s="30">
        <f t="shared" ca="1" si="6"/>
        <v>3.83</v>
      </c>
      <c r="S39" s="34">
        <f t="shared" ca="1" si="7"/>
        <v>3425</v>
      </c>
      <c r="T39" s="34">
        <f t="shared" ca="1" si="8"/>
        <v>66</v>
      </c>
      <c r="U39" s="34">
        <f t="shared" ca="1" si="9"/>
        <v>16960</v>
      </c>
      <c r="V39" s="34">
        <f t="shared" ca="1" si="13"/>
        <v>45</v>
      </c>
    </row>
    <row r="40" spans="1:22" ht="15.75" x14ac:dyDescent="0.4">
      <c r="A40" s="28">
        <v>37</v>
      </c>
      <c r="B40" s="29" t="s">
        <v>614</v>
      </c>
      <c r="C40" s="20" t="s">
        <v>615</v>
      </c>
      <c r="D40" s="22" t="s">
        <v>616</v>
      </c>
      <c r="E40" s="22">
        <v>8</v>
      </c>
      <c r="F40" s="23">
        <v>12</v>
      </c>
      <c r="G40" s="23" t="s">
        <v>617</v>
      </c>
      <c r="H40" s="23" t="s">
        <v>618</v>
      </c>
      <c r="I40" s="25">
        <f t="shared" si="11"/>
        <v>36.36</v>
      </c>
      <c r="J40" s="26" t="s">
        <v>619</v>
      </c>
      <c r="K40" s="23" t="s">
        <v>620</v>
      </c>
      <c r="L40" s="30">
        <f t="shared" si="0"/>
        <v>0.52</v>
      </c>
      <c r="M40" s="31">
        <f t="shared" si="1"/>
        <v>0.74</v>
      </c>
      <c r="N40" s="32">
        <f t="shared" si="2"/>
        <v>0.104</v>
      </c>
      <c r="O40" s="33">
        <f t="shared" ca="1" si="3"/>
        <v>3.35</v>
      </c>
      <c r="P40" s="30">
        <f t="shared" ca="1" si="4"/>
        <v>0.66</v>
      </c>
      <c r="Q40" s="31">
        <f t="shared" ca="1" si="5"/>
        <v>0.97</v>
      </c>
      <c r="R40" s="30">
        <f t="shared" ca="1" si="6"/>
        <v>2.19</v>
      </c>
      <c r="S40" s="34">
        <f t="shared" ca="1" si="7"/>
        <v>3556</v>
      </c>
      <c r="T40" s="34">
        <f t="shared" ca="1" si="8"/>
        <v>46</v>
      </c>
      <c r="U40" s="34">
        <f t="shared" ca="1" si="9"/>
        <v>7929</v>
      </c>
      <c r="V40" s="34">
        <f t="shared" ca="1" si="13"/>
        <v>36</v>
      </c>
    </row>
    <row r="41" spans="1:22" ht="15.75" x14ac:dyDescent="0.4">
      <c r="A41" s="28">
        <v>38</v>
      </c>
      <c r="B41" s="29" t="s">
        <v>621</v>
      </c>
      <c r="C41" s="20" t="s">
        <v>622</v>
      </c>
      <c r="D41" s="22" t="s">
        <v>623</v>
      </c>
      <c r="E41" s="22">
        <v>8</v>
      </c>
      <c r="F41" s="23">
        <v>12</v>
      </c>
      <c r="G41" s="23" t="s">
        <v>624</v>
      </c>
      <c r="H41" s="23" t="s">
        <v>625</v>
      </c>
      <c r="I41" s="25">
        <f t="shared" si="11"/>
        <v>37.369999999999997</v>
      </c>
      <c r="J41" s="26" t="s">
        <v>626</v>
      </c>
      <c r="K41" s="23" t="s">
        <v>627</v>
      </c>
      <c r="L41" s="30">
        <f t="shared" si="0"/>
        <v>0.53</v>
      </c>
      <c r="M41" s="31">
        <f t="shared" si="1"/>
        <v>0.75</v>
      </c>
      <c r="N41" s="32">
        <f t="shared" si="2"/>
        <v>0.104</v>
      </c>
      <c r="O41" s="33">
        <f t="shared" ca="1" si="3"/>
        <v>3.04</v>
      </c>
      <c r="P41" s="30">
        <f t="shared" ca="1" si="4"/>
        <v>0.51</v>
      </c>
      <c r="Q41" s="31">
        <f t="shared" ca="1" si="5"/>
        <v>1.42</v>
      </c>
      <c r="R41" s="30">
        <f t="shared" ca="1" si="6"/>
        <v>2.31</v>
      </c>
      <c r="S41" s="34">
        <f t="shared" ca="1" si="7"/>
        <v>1778</v>
      </c>
      <c r="T41" s="34">
        <f t="shared" ca="1" si="8"/>
        <v>105</v>
      </c>
      <c r="U41" s="34">
        <f t="shared" ca="1" si="9"/>
        <v>20243</v>
      </c>
      <c r="V41" s="34">
        <f t="shared" ca="1" si="13"/>
        <v>59</v>
      </c>
    </row>
    <row r="42" spans="1:22" ht="15.75" x14ac:dyDescent="0.4">
      <c r="A42" s="28">
        <v>39</v>
      </c>
      <c r="B42" s="29" t="s">
        <v>628</v>
      </c>
      <c r="C42" s="20" t="s">
        <v>629</v>
      </c>
      <c r="D42" s="22" t="s">
        <v>1028</v>
      </c>
      <c r="E42" s="22">
        <v>10</v>
      </c>
      <c r="F42" s="23">
        <v>15</v>
      </c>
      <c r="G42" s="23" t="s">
        <v>630</v>
      </c>
      <c r="H42" s="23" t="s">
        <v>631</v>
      </c>
      <c r="I42" s="25">
        <f t="shared" si="11"/>
        <v>38.380000000000003</v>
      </c>
      <c r="J42" s="26" t="s">
        <v>632</v>
      </c>
      <c r="K42" s="23" t="s">
        <v>633</v>
      </c>
      <c r="L42" s="30">
        <f t="shared" si="0"/>
        <v>0.54</v>
      </c>
      <c r="M42" s="31">
        <f t="shared" si="1"/>
        <v>0.76</v>
      </c>
      <c r="N42" s="32">
        <f t="shared" si="2"/>
        <v>0.104</v>
      </c>
      <c r="O42" s="33">
        <f t="shared" ca="1" si="3"/>
        <v>4.08</v>
      </c>
      <c r="P42" s="30">
        <f t="shared" ca="1" si="4"/>
        <v>0.69</v>
      </c>
      <c r="Q42" s="31">
        <f t="shared" ca="1" si="5"/>
        <v>0.3</v>
      </c>
      <c r="R42" s="30">
        <f t="shared" ca="1" si="6"/>
        <v>2.11</v>
      </c>
      <c r="S42" s="34">
        <f t="shared" ca="1" si="7"/>
        <v>8762</v>
      </c>
      <c r="T42" s="34">
        <f t="shared" ca="1" si="8"/>
        <v>87</v>
      </c>
      <c r="U42" s="34">
        <f t="shared" ca="1" si="9"/>
        <v>8213</v>
      </c>
      <c r="V42" s="34">
        <f t="shared" ca="1" si="13"/>
        <v>61</v>
      </c>
    </row>
    <row r="43" spans="1:22" ht="15.75" x14ac:dyDescent="0.4">
      <c r="A43" s="28">
        <v>40</v>
      </c>
      <c r="B43" s="29" t="s">
        <v>634</v>
      </c>
      <c r="C43" s="20" t="s">
        <v>635</v>
      </c>
      <c r="D43" s="22" t="s">
        <v>1028</v>
      </c>
      <c r="E43" s="22">
        <v>8</v>
      </c>
      <c r="F43" s="23">
        <v>9</v>
      </c>
      <c r="G43" s="23" t="s">
        <v>636</v>
      </c>
      <c r="H43" s="23" t="s">
        <v>637</v>
      </c>
      <c r="I43" s="25">
        <f t="shared" si="11"/>
        <v>39.39</v>
      </c>
      <c r="J43" s="26" t="s">
        <v>638</v>
      </c>
      <c r="K43" s="23" t="s">
        <v>639</v>
      </c>
      <c r="L43" s="30">
        <f t="shared" si="0"/>
        <v>0.55000000000000004</v>
      </c>
      <c r="M43" s="31">
        <f t="shared" si="1"/>
        <v>0.77</v>
      </c>
      <c r="N43" s="32">
        <f t="shared" si="2"/>
        <v>0.104</v>
      </c>
      <c r="O43" s="33">
        <f t="shared" ca="1" si="3"/>
        <v>3.76</v>
      </c>
      <c r="P43" s="30">
        <f t="shared" ca="1" si="4"/>
        <v>0.31</v>
      </c>
      <c r="Q43" s="31">
        <v>1</v>
      </c>
      <c r="R43" s="30">
        <f t="shared" ca="1" si="6"/>
        <v>3.64</v>
      </c>
      <c r="S43" s="34">
        <f t="shared" ca="1" si="7"/>
        <v>6771</v>
      </c>
      <c r="T43" s="34">
        <f t="shared" ca="1" si="8"/>
        <v>106</v>
      </c>
      <c r="U43" s="34">
        <f t="shared" ca="1" si="9"/>
        <v>14923</v>
      </c>
      <c r="V43" s="34">
        <f t="shared" ca="1" si="13"/>
        <v>42</v>
      </c>
    </row>
    <row r="44" spans="1:22" ht="15.75" x14ac:dyDescent="0.4">
      <c r="A44" s="28">
        <v>41</v>
      </c>
      <c r="B44" s="29" t="s">
        <v>640</v>
      </c>
      <c r="C44" s="20" t="s">
        <v>641</v>
      </c>
      <c r="D44" s="22" t="s">
        <v>1028</v>
      </c>
      <c r="E44" s="22">
        <v>12</v>
      </c>
      <c r="F44" s="23">
        <v>9</v>
      </c>
      <c r="G44" s="23" t="s">
        <v>642</v>
      </c>
      <c r="H44" s="23" t="s">
        <v>643</v>
      </c>
      <c r="I44" s="25">
        <f t="shared" si="11"/>
        <v>40.4</v>
      </c>
      <c r="J44" s="26" t="s">
        <v>644</v>
      </c>
      <c r="K44" s="23" t="s">
        <v>645</v>
      </c>
      <c r="L44" s="30">
        <f t="shared" si="0"/>
        <v>0.55000000000000004</v>
      </c>
      <c r="M44" s="31">
        <f t="shared" si="1"/>
        <v>0.78</v>
      </c>
      <c r="N44" s="32">
        <f t="shared" si="2"/>
        <v>0.104</v>
      </c>
      <c r="O44" s="33">
        <f t="shared" ca="1" si="3"/>
        <v>3.83</v>
      </c>
      <c r="P44" s="30">
        <f t="shared" ca="1" si="4"/>
        <v>0.59</v>
      </c>
      <c r="Q44" s="31">
        <f t="shared" ref="Q44:Q77" ca="1" si="14">ROUND(RAND()*3,2)</f>
        <v>0.1</v>
      </c>
      <c r="R44" s="30">
        <f t="shared" ca="1" si="6"/>
        <v>1.05</v>
      </c>
      <c r="S44" s="34">
        <f t="shared" ca="1" si="7"/>
        <v>7500</v>
      </c>
      <c r="T44" s="34">
        <f t="shared" ca="1" si="8"/>
        <v>142</v>
      </c>
      <c r="U44" s="34">
        <f t="shared" ca="1" si="9"/>
        <v>4139</v>
      </c>
      <c r="V44" s="34">
        <f t="shared" ca="1" si="13"/>
        <v>38</v>
      </c>
    </row>
    <row r="45" spans="1:22" ht="15.75" x14ac:dyDescent="0.4">
      <c r="A45" s="28">
        <v>42</v>
      </c>
      <c r="B45" s="29" t="s">
        <v>646</v>
      </c>
      <c r="C45" s="20" t="s">
        <v>647</v>
      </c>
      <c r="D45" s="22" t="s">
        <v>1028</v>
      </c>
      <c r="E45" s="22">
        <v>8</v>
      </c>
      <c r="F45" s="23">
        <v>12</v>
      </c>
      <c r="G45" s="23" t="s">
        <v>648</v>
      </c>
      <c r="H45" s="23" t="s">
        <v>649</v>
      </c>
      <c r="I45" s="25">
        <f t="shared" si="11"/>
        <v>41.41</v>
      </c>
      <c r="J45" s="26" t="s">
        <v>650</v>
      </c>
      <c r="K45" s="23" t="s">
        <v>651</v>
      </c>
      <c r="L45" s="30">
        <f t="shared" si="0"/>
        <v>0.56000000000000005</v>
      </c>
      <c r="M45" s="31">
        <f t="shared" si="1"/>
        <v>0.8</v>
      </c>
      <c r="N45" s="32">
        <f t="shared" si="2"/>
        <v>0.104</v>
      </c>
      <c r="O45" s="33">
        <f t="shared" ca="1" si="3"/>
        <v>6.98</v>
      </c>
      <c r="P45" s="30">
        <f t="shared" ca="1" si="4"/>
        <v>0.4</v>
      </c>
      <c r="Q45" s="31">
        <f t="shared" ca="1" si="14"/>
        <v>1.36</v>
      </c>
      <c r="R45" s="30">
        <f t="shared" ca="1" si="6"/>
        <v>3.88</v>
      </c>
      <c r="S45" s="34">
        <f t="shared" ca="1" si="7"/>
        <v>7478</v>
      </c>
      <c r="T45" s="34">
        <f t="shared" ca="1" si="8"/>
        <v>138</v>
      </c>
      <c r="U45" s="34">
        <f t="shared" ca="1" si="9"/>
        <v>17973</v>
      </c>
      <c r="V45" s="34">
        <f t="shared" ca="1" si="13"/>
        <v>15</v>
      </c>
    </row>
    <row r="46" spans="1:22" ht="15.75" x14ac:dyDescent="0.4">
      <c r="A46" s="28">
        <v>43</v>
      </c>
      <c r="B46" s="29" t="s">
        <v>652</v>
      </c>
      <c r="C46" s="20" t="s">
        <v>653</v>
      </c>
      <c r="D46" s="22" t="s">
        <v>1028</v>
      </c>
      <c r="E46" s="22">
        <v>10</v>
      </c>
      <c r="F46" s="23">
        <v>15</v>
      </c>
      <c r="G46" s="23" t="s">
        <v>654</v>
      </c>
      <c r="H46" s="23" t="s">
        <v>655</v>
      </c>
      <c r="I46" s="25">
        <f t="shared" si="11"/>
        <v>42.42</v>
      </c>
      <c r="J46" s="26" t="s">
        <v>656</v>
      </c>
      <c r="K46" s="23" t="s">
        <v>657</v>
      </c>
      <c r="L46" s="30">
        <f t="shared" si="0"/>
        <v>0.56999999999999995</v>
      </c>
      <c r="M46" s="31">
        <f t="shared" si="1"/>
        <v>0.81</v>
      </c>
      <c r="N46" s="32">
        <f t="shared" si="2"/>
        <v>0.104</v>
      </c>
      <c r="O46" s="33">
        <f t="shared" ca="1" si="3"/>
        <v>3.97</v>
      </c>
      <c r="P46" s="30">
        <f t="shared" ca="1" si="4"/>
        <v>0.73</v>
      </c>
      <c r="Q46" s="31">
        <f t="shared" ca="1" si="14"/>
        <v>0.16</v>
      </c>
      <c r="R46" s="30">
        <f t="shared" ca="1" si="6"/>
        <v>1.8</v>
      </c>
      <c r="S46" s="34">
        <f t="shared" ca="1" si="7"/>
        <v>124</v>
      </c>
      <c r="T46" s="34">
        <f t="shared" ca="1" si="8"/>
        <v>41</v>
      </c>
      <c r="U46" s="34">
        <f t="shared" ca="1" si="9"/>
        <v>12285</v>
      </c>
      <c r="V46" s="34">
        <f t="shared" ca="1" si="13"/>
        <v>5</v>
      </c>
    </row>
    <row r="47" spans="1:22" ht="15.75" x14ac:dyDescent="0.4">
      <c r="A47" s="28">
        <v>44</v>
      </c>
      <c r="B47" s="29" t="s">
        <v>658</v>
      </c>
      <c r="C47" s="20" t="s">
        <v>659</v>
      </c>
      <c r="D47" s="22" t="s">
        <v>1028</v>
      </c>
      <c r="E47" s="22">
        <v>12</v>
      </c>
      <c r="F47" s="23">
        <v>9</v>
      </c>
      <c r="G47" s="23" t="s">
        <v>660</v>
      </c>
      <c r="H47" s="23" t="s">
        <v>661</v>
      </c>
      <c r="I47" s="25">
        <f t="shared" si="11"/>
        <v>43.43</v>
      </c>
      <c r="J47" s="26" t="s">
        <v>662</v>
      </c>
      <c r="K47" s="23" t="s">
        <v>663</v>
      </c>
      <c r="L47" s="30">
        <f t="shared" si="0"/>
        <v>0.57999999999999996</v>
      </c>
      <c r="M47" s="31">
        <f t="shared" si="1"/>
        <v>0.82</v>
      </c>
      <c r="N47" s="32">
        <f t="shared" si="2"/>
        <v>0.104</v>
      </c>
      <c r="O47" s="33">
        <f t="shared" ca="1" si="3"/>
        <v>4.92</v>
      </c>
      <c r="P47" s="30">
        <f t="shared" ca="1" si="4"/>
        <v>0.46</v>
      </c>
      <c r="Q47" s="31">
        <f t="shared" ca="1" si="14"/>
        <v>1.66</v>
      </c>
      <c r="R47" s="30">
        <f t="shared" ca="1" si="6"/>
        <v>3.37</v>
      </c>
      <c r="S47" s="34">
        <f t="shared" ca="1" si="7"/>
        <v>6093</v>
      </c>
      <c r="T47" s="34">
        <f t="shared" ca="1" si="8"/>
        <v>108</v>
      </c>
      <c r="U47" s="34">
        <f t="shared" ca="1" si="9"/>
        <v>6238</v>
      </c>
      <c r="V47" s="34">
        <f t="shared" ca="1" si="13"/>
        <v>8</v>
      </c>
    </row>
    <row r="48" spans="1:22" ht="15.75" x14ac:dyDescent="0.4">
      <c r="A48" s="28">
        <v>45</v>
      </c>
      <c r="B48" s="29" t="s">
        <v>664</v>
      </c>
      <c r="C48" s="20" t="s">
        <v>665</v>
      </c>
      <c r="D48" s="22" t="s">
        <v>666</v>
      </c>
      <c r="E48" s="22">
        <v>10</v>
      </c>
      <c r="F48" s="23">
        <v>9</v>
      </c>
      <c r="G48" s="23" t="s">
        <v>667</v>
      </c>
      <c r="H48" s="23" t="s">
        <v>668</v>
      </c>
      <c r="I48" s="25">
        <f t="shared" si="11"/>
        <v>44.44</v>
      </c>
      <c r="J48" s="26" t="s">
        <v>669</v>
      </c>
      <c r="K48" s="23" t="s">
        <v>670</v>
      </c>
      <c r="L48" s="30">
        <f t="shared" si="0"/>
        <v>0.57999999999999996</v>
      </c>
      <c r="M48" s="31">
        <f t="shared" si="1"/>
        <v>0.83</v>
      </c>
      <c r="N48" s="32">
        <f t="shared" si="2"/>
        <v>0.104</v>
      </c>
      <c r="O48" s="33">
        <f t="shared" ca="1" si="3"/>
        <v>3.17</v>
      </c>
      <c r="P48" s="30">
        <f t="shared" ca="1" si="4"/>
        <v>0.75</v>
      </c>
      <c r="Q48" s="31">
        <f t="shared" ca="1" si="14"/>
        <v>0.21</v>
      </c>
      <c r="R48" s="30">
        <f t="shared" ca="1" si="6"/>
        <v>2.92</v>
      </c>
      <c r="S48" s="34">
        <f t="shared" ca="1" si="7"/>
        <v>6644</v>
      </c>
      <c r="T48" s="34">
        <f t="shared" ca="1" si="8"/>
        <v>107</v>
      </c>
      <c r="U48" s="34">
        <f t="shared" ca="1" si="9"/>
        <v>3917</v>
      </c>
      <c r="V48" s="34">
        <f t="shared" ca="1" si="13"/>
        <v>61</v>
      </c>
    </row>
    <row r="49" spans="1:22" ht="15.75" x14ac:dyDescent="0.4">
      <c r="A49" s="28">
        <v>46</v>
      </c>
      <c r="B49" s="29" t="s">
        <v>671</v>
      </c>
      <c r="C49" s="20" t="s">
        <v>672</v>
      </c>
      <c r="D49" s="22" t="s">
        <v>1028</v>
      </c>
      <c r="E49" s="22">
        <v>8</v>
      </c>
      <c r="F49" s="23">
        <v>9</v>
      </c>
      <c r="G49" s="23" t="s">
        <v>673</v>
      </c>
      <c r="H49" s="23" t="s">
        <v>674</v>
      </c>
      <c r="I49" s="25">
        <f t="shared" si="11"/>
        <v>45.45</v>
      </c>
      <c r="J49" s="26" t="s">
        <v>675</v>
      </c>
      <c r="K49" s="23" t="s">
        <v>676</v>
      </c>
      <c r="L49" s="30">
        <f t="shared" si="0"/>
        <v>0.59</v>
      </c>
      <c r="M49" s="31">
        <f t="shared" si="1"/>
        <v>0.85</v>
      </c>
      <c r="N49" s="32">
        <f t="shared" si="2"/>
        <v>0.105</v>
      </c>
      <c r="O49" s="33">
        <f t="shared" ca="1" si="3"/>
        <v>3.68</v>
      </c>
      <c r="P49" s="30">
        <f t="shared" ca="1" si="4"/>
        <v>0.61</v>
      </c>
      <c r="Q49" s="31">
        <f t="shared" ca="1" si="14"/>
        <v>1.75</v>
      </c>
      <c r="R49" s="30">
        <f t="shared" ca="1" si="6"/>
        <v>3.5</v>
      </c>
      <c r="S49" s="34">
        <f t="shared" ca="1" si="7"/>
        <v>5340</v>
      </c>
      <c r="T49" s="34">
        <f t="shared" ca="1" si="8"/>
        <v>72</v>
      </c>
      <c r="U49" s="34">
        <f t="shared" ca="1" si="9"/>
        <v>12774</v>
      </c>
      <c r="V49" s="34">
        <f t="shared" ca="1" si="13"/>
        <v>44</v>
      </c>
    </row>
    <row r="50" spans="1:22" ht="15.75" x14ac:dyDescent="0.4">
      <c r="A50" s="28">
        <v>47</v>
      </c>
      <c r="B50" s="29" t="s">
        <v>677</v>
      </c>
      <c r="C50" s="20" t="s">
        <v>678</v>
      </c>
      <c r="D50" s="22" t="s">
        <v>679</v>
      </c>
      <c r="E50" s="22">
        <v>12</v>
      </c>
      <c r="F50" s="23">
        <v>9</v>
      </c>
      <c r="G50" s="23" t="s">
        <v>680</v>
      </c>
      <c r="H50" s="23" t="s">
        <v>681</v>
      </c>
      <c r="I50" s="25">
        <f t="shared" si="11"/>
        <v>46.46</v>
      </c>
      <c r="J50" s="26" t="s">
        <v>682</v>
      </c>
      <c r="K50" s="23" t="s">
        <v>683</v>
      </c>
      <c r="L50" s="30">
        <f t="shared" si="0"/>
        <v>0.6</v>
      </c>
      <c r="M50" s="31">
        <f t="shared" si="1"/>
        <v>0.86</v>
      </c>
      <c r="N50" s="32">
        <f t="shared" si="2"/>
        <v>0.105</v>
      </c>
      <c r="O50" s="33">
        <f t="shared" ca="1" si="3"/>
        <v>3.76</v>
      </c>
      <c r="P50" s="30">
        <f t="shared" ca="1" si="4"/>
        <v>0.63</v>
      </c>
      <c r="Q50" s="31">
        <f t="shared" ca="1" si="14"/>
        <v>2.65</v>
      </c>
      <c r="R50" s="30">
        <f t="shared" ca="1" si="6"/>
        <v>2.14</v>
      </c>
      <c r="S50" s="34">
        <f t="shared" ca="1" si="7"/>
        <v>8812</v>
      </c>
      <c r="T50" s="34">
        <f t="shared" ca="1" si="8"/>
        <v>140</v>
      </c>
      <c r="U50" s="34">
        <f t="shared" ca="1" si="9"/>
        <v>14059</v>
      </c>
      <c r="V50" s="34">
        <f t="shared" ca="1" si="13"/>
        <v>48</v>
      </c>
    </row>
    <row r="51" spans="1:22" ht="15.75" x14ac:dyDescent="0.4">
      <c r="A51" s="28">
        <v>48</v>
      </c>
      <c r="B51" s="29" t="s">
        <v>684</v>
      </c>
      <c r="C51" s="20" t="s">
        <v>685</v>
      </c>
      <c r="D51" s="22" t="s">
        <v>1028</v>
      </c>
      <c r="E51" s="22">
        <v>8</v>
      </c>
      <c r="F51" s="23">
        <v>12</v>
      </c>
      <c r="G51" s="23" t="s">
        <v>686</v>
      </c>
      <c r="H51" s="23" t="s">
        <v>687</v>
      </c>
      <c r="I51" s="25">
        <f t="shared" si="11"/>
        <v>47.47</v>
      </c>
      <c r="J51" s="26" t="s">
        <v>688</v>
      </c>
      <c r="K51" s="23" t="s">
        <v>689</v>
      </c>
      <c r="L51" s="30">
        <f t="shared" si="0"/>
        <v>0.61</v>
      </c>
      <c r="M51" s="31">
        <f t="shared" si="1"/>
        <v>0.87</v>
      </c>
      <c r="N51" s="32">
        <f t="shared" si="2"/>
        <v>0.105</v>
      </c>
      <c r="O51" s="33">
        <f t="shared" ca="1" si="3"/>
        <v>4.21</v>
      </c>
      <c r="P51" s="30">
        <f t="shared" ca="1" si="4"/>
        <v>0.5</v>
      </c>
      <c r="Q51" s="31">
        <f t="shared" ca="1" si="14"/>
        <v>0.43</v>
      </c>
      <c r="R51" s="30">
        <f t="shared" ca="1" si="6"/>
        <v>2.14</v>
      </c>
      <c r="S51" s="34">
        <f t="shared" ca="1" si="7"/>
        <v>1149</v>
      </c>
      <c r="T51" s="34">
        <f t="shared" ca="1" si="8"/>
        <v>112</v>
      </c>
      <c r="U51" s="34">
        <f t="shared" ca="1" si="9"/>
        <v>16345</v>
      </c>
      <c r="V51" s="34">
        <f t="shared" ca="1" si="13"/>
        <v>38</v>
      </c>
    </row>
    <row r="52" spans="1:22" ht="15.75" x14ac:dyDescent="0.4">
      <c r="A52" s="28">
        <v>49</v>
      </c>
      <c r="B52" s="29" t="s">
        <v>690</v>
      </c>
      <c r="C52" s="20" t="s">
        <v>691</v>
      </c>
      <c r="D52" s="22" t="s">
        <v>692</v>
      </c>
      <c r="E52" s="22">
        <v>10</v>
      </c>
      <c r="F52" s="23">
        <v>12</v>
      </c>
      <c r="G52" s="23" t="s">
        <v>693</v>
      </c>
      <c r="H52" s="23" t="s">
        <v>694</v>
      </c>
      <c r="I52" s="25">
        <f t="shared" si="11"/>
        <v>48.48</v>
      </c>
      <c r="J52" s="26" t="s">
        <v>695</v>
      </c>
      <c r="K52" s="23" t="s">
        <v>696</v>
      </c>
      <c r="L52" s="30">
        <f t="shared" si="0"/>
        <v>0.61</v>
      </c>
      <c r="M52" s="31">
        <f t="shared" si="1"/>
        <v>0.88</v>
      </c>
      <c r="N52" s="32">
        <f t="shared" si="2"/>
        <v>0.105</v>
      </c>
      <c r="O52" s="33">
        <f t="shared" ca="1" si="3"/>
        <v>3.49</v>
      </c>
      <c r="P52" s="30">
        <f t="shared" ca="1" si="4"/>
        <v>0.33</v>
      </c>
      <c r="Q52" s="31">
        <f t="shared" ca="1" si="14"/>
        <v>0.61</v>
      </c>
      <c r="R52" s="30">
        <f t="shared" ca="1" si="6"/>
        <v>3.99</v>
      </c>
      <c r="S52" s="34">
        <f t="shared" ca="1" si="7"/>
        <v>7138</v>
      </c>
      <c r="T52" s="34">
        <f t="shared" ca="1" si="8"/>
        <v>85</v>
      </c>
      <c r="U52" s="34">
        <f t="shared" ca="1" si="9"/>
        <v>16744</v>
      </c>
      <c r="V52" s="34">
        <f t="shared" ca="1" si="13"/>
        <v>34</v>
      </c>
    </row>
    <row r="53" spans="1:22" ht="15.75" x14ac:dyDescent="0.4">
      <c r="A53" s="28">
        <v>50</v>
      </c>
      <c r="B53" s="29" t="s">
        <v>697</v>
      </c>
      <c r="C53" s="20" t="s">
        <v>698</v>
      </c>
      <c r="D53" s="22" t="s">
        <v>1028</v>
      </c>
      <c r="E53" s="22">
        <v>10</v>
      </c>
      <c r="F53" s="23">
        <v>15</v>
      </c>
      <c r="G53" s="23" t="s">
        <v>699</v>
      </c>
      <c r="H53" s="23" t="s">
        <v>700</v>
      </c>
      <c r="I53" s="25">
        <f t="shared" si="11"/>
        <v>49.49</v>
      </c>
      <c r="J53" s="26" t="s">
        <v>701</v>
      </c>
      <c r="K53" s="23" t="s">
        <v>702</v>
      </c>
      <c r="L53" s="30">
        <f t="shared" si="0"/>
        <v>0.62</v>
      </c>
      <c r="M53" s="31">
        <f t="shared" si="1"/>
        <v>0.89</v>
      </c>
      <c r="N53" s="32">
        <f t="shared" si="2"/>
        <v>0.105</v>
      </c>
      <c r="O53" s="33">
        <f t="shared" ca="1" si="3"/>
        <v>5.84</v>
      </c>
      <c r="P53" s="30">
        <f t="shared" ca="1" si="4"/>
        <v>0.77</v>
      </c>
      <c r="Q53" s="31">
        <f t="shared" ca="1" si="14"/>
        <v>2.59</v>
      </c>
      <c r="R53" s="30">
        <f t="shared" ca="1" si="6"/>
        <v>1.31</v>
      </c>
      <c r="S53" s="34">
        <f t="shared" ca="1" si="7"/>
        <v>897</v>
      </c>
      <c r="T53" s="34">
        <f t="shared" ca="1" si="8"/>
        <v>134</v>
      </c>
      <c r="U53" s="34">
        <f t="shared" ca="1" si="9"/>
        <v>17180</v>
      </c>
      <c r="V53" s="34">
        <f t="shared" ca="1" si="13"/>
        <v>35</v>
      </c>
    </row>
    <row r="54" spans="1:22" ht="15.75" x14ac:dyDescent="0.4">
      <c r="A54" s="28">
        <v>51</v>
      </c>
      <c r="B54" s="29" t="s">
        <v>703</v>
      </c>
      <c r="C54" s="20" t="s">
        <v>704</v>
      </c>
      <c r="D54" s="22" t="s">
        <v>1028</v>
      </c>
      <c r="E54" s="22">
        <v>10</v>
      </c>
      <c r="F54" s="23">
        <v>15</v>
      </c>
      <c r="G54" s="23" t="s">
        <v>705</v>
      </c>
      <c r="H54" s="23" t="s">
        <v>706</v>
      </c>
      <c r="I54" s="25">
        <f t="shared" si="11"/>
        <v>50.51</v>
      </c>
      <c r="J54" s="26" t="s">
        <v>707</v>
      </c>
      <c r="K54" s="23" t="s">
        <v>708</v>
      </c>
      <c r="L54" s="30">
        <f t="shared" si="0"/>
        <v>0.63</v>
      </c>
      <c r="M54" s="31">
        <f t="shared" si="1"/>
        <v>0.91</v>
      </c>
      <c r="N54" s="32">
        <f t="shared" si="2"/>
        <v>0.105</v>
      </c>
      <c r="O54" s="33">
        <f t="shared" ca="1" si="3"/>
        <v>5.7</v>
      </c>
      <c r="P54" s="30">
        <f t="shared" ca="1" si="4"/>
        <v>0.51</v>
      </c>
      <c r="Q54" s="31">
        <f t="shared" ca="1" si="14"/>
        <v>1.26</v>
      </c>
      <c r="R54" s="30">
        <f t="shared" ca="1" si="6"/>
        <v>1.1599999999999999</v>
      </c>
      <c r="S54" s="34">
        <f t="shared" ca="1" si="7"/>
        <v>2755</v>
      </c>
      <c r="T54" s="34">
        <f t="shared" ca="1" si="8"/>
        <v>55</v>
      </c>
      <c r="U54" s="34">
        <f t="shared" ca="1" si="9"/>
        <v>13419</v>
      </c>
      <c r="V54" s="34">
        <f t="shared" ca="1" si="13"/>
        <v>16</v>
      </c>
    </row>
    <row r="55" spans="1:22" ht="15.75" x14ac:dyDescent="0.4">
      <c r="A55" s="28">
        <v>52</v>
      </c>
      <c r="B55" s="29" t="s">
        <v>709</v>
      </c>
      <c r="C55" s="20" t="s">
        <v>710</v>
      </c>
      <c r="D55" s="22" t="s">
        <v>1028</v>
      </c>
      <c r="E55" s="22">
        <v>10</v>
      </c>
      <c r="F55" s="23">
        <v>12</v>
      </c>
      <c r="G55" s="23" t="s">
        <v>711</v>
      </c>
      <c r="H55" s="23" t="s">
        <v>712</v>
      </c>
      <c r="I55" s="25">
        <f t="shared" si="11"/>
        <v>51.52</v>
      </c>
      <c r="J55" s="26" t="s">
        <v>713</v>
      </c>
      <c r="K55" s="23" t="s">
        <v>714</v>
      </c>
      <c r="L55" s="30">
        <f t="shared" si="0"/>
        <v>0.64</v>
      </c>
      <c r="M55" s="31">
        <f t="shared" si="1"/>
        <v>0.92</v>
      </c>
      <c r="N55" s="32">
        <f t="shared" si="2"/>
        <v>0.105</v>
      </c>
      <c r="O55" s="33">
        <f t="shared" ca="1" si="3"/>
        <v>3.66</v>
      </c>
      <c r="P55" s="30">
        <f t="shared" ca="1" si="4"/>
        <v>0.7</v>
      </c>
      <c r="Q55" s="31">
        <f t="shared" ca="1" si="14"/>
        <v>1.95</v>
      </c>
      <c r="R55" s="30">
        <f t="shared" ca="1" si="6"/>
        <v>2.37</v>
      </c>
      <c r="S55" s="34">
        <f t="shared" ca="1" si="7"/>
        <v>3908</v>
      </c>
      <c r="T55" s="34">
        <f t="shared" ca="1" si="8"/>
        <v>111</v>
      </c>
      <c r="U55" s="34">
        <f t="shared" ca="1" si="9"/>
        <v>15768</v>
      </c>
      <c r="V55" s="34">
        <f t="shared" ca="1" si="13"/>
        <v>66</v>
      </c>
    </row>
    <row r="56" spans="1:22" ht="15.75" x14ac:dyDescent="0.4">
      <c r="A56" s="28">
        <v>53</v>
      </c>
      <c r="B56" s="29" t="s">
        <v>715</v>
      </c>
      <c r="C56" s="20" t="s">
        <v>716</v>
      </c>
      <c r="D56" s="22" t="s">
        <v>1028</v>
      </c>
      <c r="E56" s="22">
        <v>8</v>
      </c>
      <c r="F56" s="23">
        <v>12</v>
      </c>
      <c r="G56" s="23" t="s">
        <v>717</v>
      </c>
      <c r="H56" s="23" t="s">
        <v>718</v>
      </c>
      <c r="I56" s="25">
        <f t="shared" si="11"/>
        <v>52.53</v>
      </c>
      <c r="J56" s="26" t="s">
        <v>719</v>
      </c>
      <c r="K56" s="23" t="s">
        <v>720</v>
      </c>
      <c r="L56" s="30">
        <f t="shared" si="0"/>
        <v>0.64</v>
      </c>
      <c r="M56" s="31">
        <f t="shared" si="1"/>
        <v>0.93</v>
      </c>
      <c r="N56" s="32">
        <f t="shared" si="2"/>
        <v>0.105</v>
      </c>
      <c r="O56" s="33">
        <f t="shared" ca="1" si="3"/>
        <v>6.07</v>
      </c>
      <c r="P56" s="30">
        <f t="shared" ca="1" si="4"/>
        <v>0.34</v>
      </c>
      <c r="Q56" s="31">
        <f t="shared" ca="1" si="14"/>
        <v>0.78</v>
      </c>
      <c r="R56" s="30">
        <f t="shared" ca="1" si="6"/>
        <v>1.0900000000000001</v>
      </c>
      <c r="S56" s="34">
        <f t="shared" ca="1" si="7"/>
        <v>4320</v>
      </c>
      <c r="T56" s="34">
        <f t="shared" ca="1" si="8"/>
        <v>116</v>
      </c>
      <c r="U56" s="34">
        <f t="shared" ca="1" si="9"/>
        <v>2459</v>
      </c>
      <c r="V56" s="34">
        <f t="shared" ca="1" si="13"/>
        <v>39</v>
      </c>
    </row>
    <row r="57" spans="1:22" ht="15.75" x14ac:dyDescent="0.4">
      <c r="A57" s="28">
        <v>54</v>
      </c>
      <c r="B57" s="29" t="s">
        <v>721</v>
      </c>
      <c r="C57" s="20" t="s">
        <v>722</v>
      </c>
      <c r="D57" s="22" t="s">
        <v>1028</v>
      </c>
      <c r="E57" s="22">
        <v>8</v>
      </c>
      <c r="F57" s="23">
        <v>12</v>
      </c>
      <c r="G57" s="23" t="s">
        <v>723</v>
      </c>
      <c r="H57" s="23" t="s">
        <v>724</v>
      </c>
      <c r="I57" s="25">
        <f t="shared" si="11"/>
        <v>53.54</v>
      </c>
      <c r="J57" s="26" t="s">
        <v>725</v>
      </c>
      <c r="K57" s="23" t="s">
        <v>726</v>
      </c>
      <c r="L57" s="30">
        <f t="shared" si="0"/>
        <v>0.65</v>
      </c>
      <c r="M57" s="31">
        <f t="shared" si="1"/>
        <v>0.94</v>
      </c>
      <c r="N57" s="32">
        <f t="shared" si="2"/>
        <v>0.105</v>
      </c>
      <c r="O57" s="33">
        <f t="shared" ca="1" si="3"/>
        <v>4.28</v>
      </c>
      <c r="P57" s="30">
        <f t="shared" ca="1" si="4"/>
        <v>0.35</v>
      </c>
      <c r="Q57" s="31">
        <f t="shared" ca="1" si="14"/>
        <v>2.73</v>
      </c>
      <c r="R57" s="30">
        <f t="shared" ca="1" si="6"/>
        <v>2.73</v>
      </c>
      <c r="S57" s="34">
        <f t="shared" ca="1" si="7"/>
        <v>1849</v>
      </c>
      <c r="T57" s="34">
        <f t="shared" ca="1" si="8"/>
        <v>135</v>
      </c>
      <c r="U57" s="34">
        <f t="shared" ca="1" si="9"/>
        <v>5449</v>
      </c>
      <c r="V57" s="34">
        <f t="shared" ca="1" si="13"/>
        <v>19</v>
      </c>
    </row>
    <row r="58" spans="1:22" ht="15.75" x14ac:dyDescent="0.4">
      <c r="A58" s="28">
        <v>55</v>
      </c>
      <c r="B58" s="29" t="s">
        <v>727</v>
      </c>
      <c r="C58" s="20" t="s">
        <v>728</v>
      </c>
      <c r="D58" s="22" t="s">
        <v>729</v>
      </c>
      <c r="E58" s="22">
        <v>10</v>
      </c>
      <c r="F58" s="23">
        <v>12</v>
      </c>
      <c r="G58" s="23" t="s">
        <v>730</v>
      </c>
      <c r="H58" s="23" t="s">
        <v>731</v>
      </c>
      <c r="I58" s="25">
        <f t="shared" si="11"/>
        <v>54.55</v>
      </c>
      <c r="J58" s="26" t="s">
        <v>732</v>
      </c>
      <c r="K58" s="23" t="s">
        <v>733</v>
      </c>
      <c r="L58" s="30">
        <f t="shared" si="0"/>
        <v>0.66</v>
      </c>
      <c r="M58" s="31">
        <f t="shared" si="1"/>
        <v>0.95</v>
      </c>
      <c r="N58" s="32">
        <f t="shared" si="2"/>
        <v>0.105</v>
      </c>
      <c r="O58" s="33">
        <f t="shared" ca="1" si="3"/>
        <v>5.07</v>
      </c>
      <c r="P58" s="30">
        <f t="shared" ca="1" si="4"/>
        <v>0.67</v>
      </c>
      <c r="Q58" s="31">
        <f t="shared" ca="1" si="14"/>
        <v>0.35</v>
      </c>
      <c r="R58" s="30">
        <f t="shared" ca="1" si="6"/>
        <v>2.64</v>
      </c>
      <c r="S58" s="34">
        <f t="shared" ca="1" si="7"/>
        <v>6177</v>
      </c>
      <c r="T58" s="34">
        <f t="shared" ca="1" si="8"/>
        <v>42</v>
      </c>
      <c r="U58" s="34">
        <f t="shared" ca="1" si="9"/>
        <v>1918</v>
      </c>
      <c r="V58" s="34">
        <f t="shared" ca="1" si="13"/>
        <v>73</v>
      </c>
    </row>
    <row r="59" spans="1:22" ht="15.75" x14ac:dyDescent="0.4">
      <c r="A59" s="28">
        <v>56</v>
      </c>
      <c r="B59" s="29" t="s">
        <v>734</v>
      </c>
      <c r="C59" s="20" t="s">
        <v>735</v>
      </c>
      <c r="D59" s="22" t="s">
        <v>736</v>
      </c>
      <c r="E59" s="22">
        <v>10</v>
      </c>
      <c r="F59" s="23">
        <v>12</v>
      </c>
      <c r="G59" s="23" t="s">
        <v>737</v>
      </c>
      <c r="H59" s="23" t="s">
        <v>738</v>
      </c>
      <c r="I59" s="25">
        <f t="shared" si="11"/>
        <v>55.56</v>
      </c>
      <c r="J59" s="26" t="s">
        <v>739</v>
      </c>
      <c r="K59" s="23" t="s">
        <v>740</v>
      </c>
      <c r="L59" s="30">
        <f t="shared" si="0"/>
        <v>0.67</v>
      </c>
      <c r="M59" s="31">
        <f t="shared" si="1"/>
        <v>0.97</v>
      </c>
      <c r="N59" s="32">
        <f t="shared" si="2"/>
        <v>0.106</v>
      </c>
      <c r="O59" s="33">
        <f t="shared" ca="1" si="3"/>
        <v>4.76</v>
      </c>
      <c r="P59" s="30">
        <f t="shared" ca="1" si="4"/>
        <v>0.56000000000000005</v>
      </c>
      <c r="Q59" s="31">
        <f t="shared" ca="1" si="14"/>
        <v>2.4300000000000002</v>
      </c>
      <c r="R59" s="30">
        <f t="shared" ca="1" si="6"/>
        <v>3.66</v>
      </c>
      <c r="S59" s="34">
        <f t="shared" ca="1" si="7"/>
        <v>3473</v>
      </c>
      <c r="T59" s="34">
        <f t="shared" ca="1" si="8"/>
        <v>79</v>
      </c>
      <c r="U59" s="34">
        <f t="shared" ca="1" si="9"/>
        <v>23082</v>
      </c>
      <c r="V59" s="34">
        <f t="shared" ca="1" si="13"/>
        <v>31</v>
      </c>
    </row>
    <row r="60" spans="1:22" ht="15.75" x14ac:dyDescent="0.4">
      <c r="A60" s="28">
        <v>57</v>
      </c>
      <c r="B60" s="29" t="s">
        <v>741</v>
      </c>
      <c r="C60" s="20" t="s">
        <v>742</v>
      </c>
      <c r="D60" s="22" t="s">
        <v>1028</v>
      </c>
      <c r="E60" s="22">
        <v>10</v>
      </c>
      <c r="F60" s="23">
        <v>15</v>
      </c>
      <c r="G60" s="23" t="s">
        <v>743</v>
      </c>
      <c r="H60" s="23" t="s">
        <v>744</v>
      </c>
      <c r="I60" s="25">
        <f t="shared" si="11"/>
        <v>56.57</v>
      </c>
      <c r="J60" s="26" t="s">
        <v>745</v>
      </c>
      <c r="K60" s="23" t="s">
        <v>746</v>
      </c>
      <c r="L60" s="30">
        <f t="shared" si="0"/>
        <v>0.67</v>
      </c>
      <c r="M60" s="31">
        <f t="shared" si="1"/>
        <v>0.98</v>
      </c>
      <c r="N60" s="32">
        <f t="shared" si="2"/>
        <v>0.106</v>
      </c>
      <c r="O60" s="33">
        <f t="shared" ca="1" si="3"/>
        <v>6.78</v>
      </c>
      <c r="P60" s="30">
        <f t="shared" ca="1" si="4"/>
        <v>0.34</v>
      </c>
      <c r="Q60" s="31">
        <f t="shared" ca="1" si="14"/>
        <v>0.19</v>
      </c>
      <c r="R60" s="30">
        <f t="shared" ca="1" si="6"/>
        <v>3.42</v>
      </c>
      <c r="S60" s="34">
        <f t="shared" ca="1" si="7"/>
        <v>4720</v>
      </c>
      <c r="T60" s="34">
        <f t="shared" ca="1" si="8"/>
        <v>60</v>
      </c>
      <c r="U60" s="34">
        <f t="shared" ca="1" si="9"/>
        <v>21313</v>
      </c>
      <c r="V60" s="34">
        <f t="shared" ca="1" si="13"/>
        <v>38</v>
      </c>
    </row>
    <row r="61" spans="1:22" ht="15.75" x14ac:dyDescent="0.4">
      <c r="A61" s="28">
        <v>58</v>
      </c>
      <c r="B61" s="29" t="s">
        <v>747</v>
      </c>
      <c r="C61" s="20" t="s">
        <v>748</v>
      </c>
      <c r="D61" s="22" t="s">
        <v>1028</v>
      </c>
      <c r="E61" s="22">
        <v>8</v>
      </c>
      <c r="F61" s="23">
        <v>15</v>
      </c>
      <c r="G61" s="23" t="s">
        <v>749</v>
      </c>
      <c r="H61" s="23" t="s">
        <v>750</v>
      </c>
      <c r="I61" s="25">
        <f t="shared" si="11"/>
        <v>57.58</v>
      </c>
      <c r="J61" s="26" t="s">
        <v>751</v>
      </c>
      <c r="K61" s="23" t="s">
        <v>752</v>
      </c>
      <c r="L61" s="30">
        <f t="shared" si="0"/>
        <v>0.68</v>
      </c>
      <c r="M61" s="31">
        <f t="shared" si="1"/>
        <v>0.99</v>
      </c>
      <c r="N61" s="32">
        <f t="shared" si="2"/>
        <v>0.106</v>
      </c>
      <c r="O61" s="33">
        <f t="shared" ca="1" si="3"/>
        <v>3.48</v>
      </c>
      <c r="P61" s="30">
        <f t="shared" ca="1" si="4"/>
        <v>0.73</v>
      </c>
      <c r="Q61" s="31">
        <f t="shared" ca="1" si="14"/>
        <v>1.83</v>
      </c>
      <c r="R61" s="30">
        <f t="shared" ca="1" si="6"/>
        <v>2.57</v>
      </c>
      <c r="S61" s="34">
        <f t="shared" ca="1" si="7"/>
        <v>6704</v>
      </c>
      <c r="T61" s="34">
        <f t="shared" ca="1" si="8"/>
        <v>80</v>
      </c>
      <c r="U61" s="34">
        <f t="shared" ca="1" si="9"/>
        <v>1998</v>
      </c>
      <c r="V61" s="34">
        <v>11</v>
      </c>
    </row>
    <row r="62" spans="1:22" ht="15.75" x14ac:dyDescent="0.4">
      <c r="A62" s="28">
        <v>59</v>
      </c>
      <c r="B62" s="29" t="s">
        <v>753</v>
      </c>
      <c r="C62" s="20" t="s">
        <v>754</v>
      </c>
      <c r="D62" s="22" t="s">
        <v>1028</v>
      </c>
      <c r="E62" s="22">
        <v>8</v>
      </c>
      <c r="F62" s="23">
        <v>12</v>
      </c>
      <c r="G62" s="23" t="s">
        <v>755</v>
      </c>
      <c r="H62" s="23" t="s">
        <v>756</v>
      </c>
      <c r="I62" s="25">
        <f t="shared" si="11"/>
        <v>58.59</v>
      </c>
      <c r="J62" s="26" t="s">
        <v>757</v>
      </c>
      <c r="K62" s="23" t="s">
        <v>758</v>
      </c>
      <c r="L62" s="30">
        <f t="shared" si="0"/>
        <v>0.69</v>
      </c>
      <c r="M62" s="31">
        <f t="shared" si="1"/>
        <v>1</v>
      </c>
      <c r="N62" s="32">
        <f t="shared" si="2"/>
        <v>0.106</v>
      </c>
      <c r="O62" s="33">
        <f t="shared" ca="1" si="3"/>
        <v>5.98</v>
      </c>
      <c r="P62" s="30">
        <f t="shared" ca="1" si="4"/>
        <v>0.48</v>
      </c>
      <c r="Q62" s="31">
        <f t="shared" ca="1" si="14"/>
        <v>1.76</v>
      </c>
      <c r="R62" s="30">
        <f t="shared" ca="1" si="6"/>
        <v>1.59</v>
      </c>
      <c r="S62" s="34">
        <f t="shared" ca="1" si="7"/>
        <v>882</v>
      </c>
      <c r="T62" s="34">
        <f t="shared" ca="1" si="8"/>
        <v>58</v>
      </c>
      <c r="U62" s="34">
        <f t="shared" ca="1" si="9"/>
        <v>6419</v>
      </c>
      <c r="V62" s="34">
        <f t="shared" ref="V62:V103" ca="1" si="15">RANDBETWEEN(-5,80)</f>
        <v>40</v>
      </c>
    </row>
    <row r="63" spans="1:22" ht="15.75" x14ac:dyDescent="0.4">
      <c r="A63" s="28">
        <v>60</v>
      </c>
      <c r="B63" s="29" t="s">
        <v>759</v>
      </c>
      <c r="C63" s="20" t="s">
        <v>760</v>
      </c>
      <c r="D63" s="22" t="s">
        <v>1028</v>
      </c>
      <c r="E63" s="22">
        <v>8</v>
      </c>
      <c r="F63" s="23">
        <v>15</v>
      </c>
      <c r="G63" s="23" t="s">
        <v>761</v>
      </c>
      <c r="H63" s="23" t="s">
        <v>762</v>
      </c>
      <c r="I63" s="25">
        <f t="shared" si="11"/>
        <v>59.6</v>
      </c>
      <c r="J63" s="26" t="s">
        <v>763</v>
      </c>
      <c r="K63" s="23" t="s">
        <v>764</v>
      </c>
      <c r="L63" s="30">
        <f t="shared" si="0"/>
        <v>0.7</v>
      </c>
      <c r="M63" s="31">
        <f t="shared" si="1"/>
        <v>1.02</v>
      </c>
      <c r="N63" s="32">
        <f t="shared" si="2"/>
        <v>0.106</v>
      </c>
      <c r="O63" s="33">
        <f t="shared" ca="1" si="3"/>
        <v>5</v>
      </c>
      <c r="P63" s="30">
        <f t="shared" ca="1" si="4"/>
        <v>0.61</v>
      </c>
      <c r="Q63" s="31">
        <f t="shared" ca="1" si="14"/>
        <v>0.95</v>
      </c>
      <c r="R63" s="30">
        <f t="shared" ca="1" si="6"/>
        <v>3.1</v>
      </c>
      <c r="S63" s="34">
        <f t="shared" ca="1" si="7"/>
        <v>9753</v>
      </c>
      <c r="T63" s="34">
        <f t="shared" ca="1" si="8"/>
        <v>111</v>
      </c>
      <c r="U63" s="34">
        <f t="shared" ca="1" si="9"/>
        <v>3681</v>
      </c>
      <c r="V63" s="34">
        <f t="shared" ca="1" si="15"/>
        <v>51</v>
      </c>
    </row>
    <row r="64" spans="1:22" ht="15.75" x14ac:dyDescent="0.4">
      <c r="A64" s="28">
        <v>61</v>
      </c>
      <c r="B64" s="29" t="s">
        <v>765</v>
      </c>
      <c r="C64" s="20" t="s">
        <v>766</v>
      </c>
      <c r="D64" s="22" t="s">
        <v>1028</v>
      </c>
      <c r="E64" s="22">
        <v>12</v>
      </c>
      <c r="F64" s="23">
        <v>9</v>
      </c>
      <c r="G64" s="23" t="s">
        <v>767</v>
      </c>
      <c r="H64" s="23" t="s">
        <v>768</v>
      </c>
      <c r="I64" s="25">
        <f t="shared" si="11"/>
        <v>60.61</v>
      </c>
      <c r="J64" s="26" t="s">
        <v>769</v>
      </c>
      <c r="K64" s="23" t="s">
        <v>770</v>
      </c>
      <c r="L64" s="30">
        <f t="shared" si="0"/>
        <v>0.7</v>
      </c>
      <c r="M64" s="31">
        <f t="shared" si="1"/>
        <v>1.03</v>
      </c>
      <c r="N64" s="32">
        <f t="shared" si="2"/>
        <v>0.106</v>
      </c>
      <c r="O64" s="33">
        <f t="shared" ca="1" si="3"/>
        <v>4.76</v>
      </c>
      <c r="P64" s="30">
        <f t="shared" ca="1" si="4"/>
        <v>0.61</v>
      </c>
      <c r="Q64" s="31">
        <f t="shared" ca="1" si="14"/>
        <v>0.26</v>
      </c>
      <c r="R64" s="30">
        <f t="shared" ca="1" si="6"/>
        <v>2.5</v>
      </c>
      <c r="S64" s="34">
        <f t="shared" ca="1" si="7"/>
        <v>2707</v>
      </c>
      <c r="T64" s="34">
        <f t="shared" ca="1" si="8"/>
        <v>133</v>
      </c>
      <c r="U64" s="34">
        <f t="shared" ca="1" si="9"/>
        <v>10857</v>
      </c>
      <c r="V64" s="34">
        <f t="shared" ca="1" si="15"/>
        <v>21</v>
      </c>
    </row>
    <row r="65" spans="1:22" ht="15.75" x14ac:dyDescent="0.4">
      <c r="A65" s="28">
        <v>62</v>
      </c>
      <c r="B65" s="29" t="s">
        <v>771</v>
      </c>
      <c r="C65" s="20" t="s">
        <v>772</v>
      </c>
      <c r="D65" s="22" t="s">
        <v>1028</v>
      </c>
      <c r="E65" s="22">
        <v>8</v>
      </c>
      <c r="F65" s="23">
        <v>15</v>
      </c>
      <c r="G65" s="23" t="s">
        <v>773</v>
      </c>
      <c r="H65" s="23" t="s">
        <v>774</v>
      </c>
      <c r="I65" s="25">
        <f t="shared" si="11"/>
        <v>61.62</v>
      </c>
      <c r="J65" s="26" t="s">
        <v>775</v>
      </c>
      <c r="K65" s="23" t="s">
        <v>776</v>
      </c>
      <c r="L65" s="30">
        <f t="shared" si="0"/>
        <v>0.71</v>
      </c>
      <c r="M65" s="31">
        <f t="shared" si="1"/>
        <v>1.04</v>
      </c>
      <c r="N65" s="32">
        <f t="shared" si="2"/>
        <v>0.106</v>
      </c>
      <c r="O65" s="33">
        <f t="shared" ca="1" si="3"/>
        <v>6.35</v>
      </c>
      <c r="P65" s="30">
        <f t="shared" ca="1" si="4"/>
        <v>0.35</v>
      </c>
      <c r="Q65" s="31">
        <f t="shared" ca="1" si="14"/>
        <v>2.2999999999999998</v>
      </c>
      <c r="R65" s="30">
        <f t="shared" ca="1" si="6"/>
        <v>1.66</v>
      </c>
      <c r="S65" s="34">
        <f t="shared" ca="1" si="7"/>
        <v>8441</v>
      </c>
      <c r="T65" s="34">
        <f t="shared" ca="1" si="8"/>
        <v>122</v>
      </c>
      <c r="U65" s="34">
        <f t="shared" ca="1" si="9"/>
        <v>18839</v>
      </c>
      <c r="V65" s="34">
        <f t="shared" ca="1" si="15"/>
        <v>44</v>
      </c>
    </row>
    <row r="66" spans="1:22" ht="15.75" x14ac:dyDescent="0.4">
      <c r="A66" s="28">
        <v>63</v>
      </c>
      <c r="B66" s="29" t="s">
        <v>777</v>
      </c>
      <c r="C66" s="20" t="s">
        <v>778</v>
      </c>
      <c r="D66" s="22" t="s">
        <v>1028</v>
      </c>
      <c r="E66" s="22">
        <v>12</v>
      </c>
      <c r="F66" s="23">
        <v>9</v>
      </c>
      <c r="G66" s="23" t="s">
        <v>779</v>
      </c>
      <c r="H66" s="23" t="s">
        <v>780</v>
      </c>
      <c r="I66" s="25">
        <f t="shared" si="11"/>
        <v>62.63</v>
      </c>
      <c r="J66" s="26" t="s">
        <v>781</v>
      </c>
      <c r="K66" s="23" t="s">
        <v>782</v>
      </c>
      <c r="L66" s="30">
        <f t="shared" si="0"/>
        <v>0.72</v>
      </c>
      <c r="M66" s="31">
        <f t="shared" si="1"/>
        <v>1.05</v>
      </c>
      <c r="N66" s="32">
        <f t="shared" si="2"/>
        <v>0.106</v>
      </c>
      <c r="O66" s="33">
        <f t="shared" ca="1" si="3"/>
        <v>4.2</v>
      </c>
      <c r="P66" s="30">
        <f t="shared" ca="1" si="4"/>
        <v>0.39</v>
      </c>
      <c r="Q66" s="31">
        <f t="shared" ca="1" si="14"/>
        <v>2.11</v>
      </c>
      <c r="R66" s="30">
        <f t="shared" ca="1" si="6"/>
        <v>2.04</v>
      </c>
      <c r="S66" s="34">
        <f t="shared" ca="1" si="7"/>
        <v>6587</v>
      </c>
      <c r="T66" s="34">
        <f t="shared" ca="1" si="8"/>
        <v>84</v>
      </c>
      <c r="U66" s="34">
        <f t="shared" ca="1" si="9"/>
        <v>5097</v>
      </c>
      <c r="V66" s="34">
        <f t="shared" ca="1" si="15"/>
        <v>30</v>
      </c>
    </row>
    <row r="67" spans="1:22" ht="15.75" x14ac:dyDescent="0.4">
      <c r="A67" s="28">
        <v>64</v>
      </c>
      <c r="B67" s="29" t="s">
        <v>783</v>
      </c>
      <c r="C67" s="20" t="s">
        <v>784</v>
      </c>
      <c r="D67" s="22" t="s">
        <v>1028</v>
      </c>
      <c r="E67" s="22">
        <v>8</v>
      </c>
      <c r="F67" s="23">
        <v>12</v>
      </c>
      <c r="G67" s="23" t="s">
        <v>785</v>
      </c>
      <c r="H67" s="23" t="s">
        <v>786</v>
      </c>
      <c r="I67" s="25">
        <f t="shared" si="11"/>
        <v>63.64</v>
      </c>
      <c r="J67" s="26" t="s">
        <v>787</v>
      </c>
      <c r="K67" s="23" t="s">
        <v>788</v>
      </c>
      <c r="L67" s="30">
        <f t="shared" si="0"/>
        <v>0.73</v>
      </c>
      <c r="M67" s="31">
        <f t="shared" si="1"/>
        <v>1.06</v>
      </c>
      <c r="N67" s="32">
        <f t="shared" si="2"/>
        <v>0.106</v>
      </c>
      <c r="O67" s="33">
        <f t="shared" ca="1" si="3"/>
        <v>5.75</v>
      </c>
      <c r="P67" s="30">
        <f t="shared" ca="1" si="4"/>
        <v>0.38</v>
      </c>
      <c r="Q67" s="31">
        <f t="shared" ca="1" si="14"/>
        <v>1.84</v>
      </c>
      <c r="R67" s="30">
        <f t="shared" ca="1" si="6"/>
        <v>1.9</v>
      </c>
      <c r="S67" s="34">
        <f t="shared" ca="1" si="7"/>
        <v>2060</v>
      </c>
      <c r="T67" s="34">
        <f t="shared" ca="1" si="8"/>
        <v>148</v>
      </c>
      <c r="U67" s="34">
        <f t="shared" ca="1" si="9"/>
        <v>24504</v>
      </c>
      <c r="V67" s="34">
        <f t="shared" ca="1" si="15"/>
        <v>73</v>
      </c>
    </row>
    <row r="68" spans="1:22" ht="15.75" x14ac:dyDescent="0.4">
      <c r="A68" s="28">
        <v>65</v>
      </c>
      <c r="B68" s="29" t="s">
        <v>789</v>
      </c>
      <c r="C68" s="20" t="s">
        <v>790</v>
      </c>
      <c r="D68" s="22" t="s">
        <v>791</v>
      </c>
      <c r="E68" s="22">
        <v>8</v>
      </c>
      <c r="F68" s="23">
        <v>15</v>
      </c>
      <c r="G68" s="23" t="s">
        <v>792</v>
      </c>
      <c r="H68" s="23" t="s">
        <v>793</v>
      </c>
      <c r="I68" s="25">
        <f t="shared" si="11"/>
        <v>64.650000000000006</v>
      </c>
      <c r="J68" s="26" t="s">
        <v>794</v>
      </c>
      <c r="K68" s="23" t="s">
        <v>795</v>
      </c>
      <c r="L68" s="30">
        <f t="shared" si="0"/>
        <v>0.73</v>
      </c>
      <c r="M68" s="31">
        <f t="shared" si="1"/>
        <v>1.08</v>
      </c>
      <c r="N68" s="32">
        <f t="shared" si="2"/>
        <v>0.106</v>
      </c>
      <c r="O68" s="33">
        <f t="shared" ca="1" si="3"/>
        <v>5.31</v>
      </c>
      <c r="P68" s="30">
        <f t="shared" ca="1" si="4"/>
        <v>0.45</v>
      </c>
      <c r="Q68" s="31">
        <f t="shared" ca="1" si="14"/>
        <v>1.97</v>
      </c>
      <c r="R68" s="30">
        <f t="shared" ca="1" si="6"/>
        <v>3.11</v>
      </c>
      <c r="S68" s="34">
        <f t="shared" ca="1" si="7"/>
        <v>4112</v>
      </c>
      <c r="T68" s="34">
        <f t="shared" ca="1" si="8"/>
        <v>145</v>
      </c>
      <c r="U68" s="34">
        <f t="shared" ca="1" si="9"/>
        <v>8309</v>
      </c>
      <c r="V68" s="34">
        <f t="shared" ca="1" si="15"/>
        <v>48</v>
      </c>
    </row>
    <row r="69" spans="1:22" ht="15.75" x14ac:dyDescent="0.4">
      <c r="A69" s="28">
        <v>66</v>
      </c>
      <c r="B69" s="29" t="s">
        <v>796</v>
      </c>
      <c r="C69" s="20" t="s">
        <v>797</v>
      </c>
      <c r="D69" s="22" t="s">
        <v>1028</v>
      </c>
      <c r="E69" s="22">
        <v>8</v>
      </c>
      <c r="F69" s="23">
        <v>12</v>
      </c>
      <c r="G69" s="23" t="s">
        <v>798</v>
      </c>
      <c r="H69" s="23" t="s">
        <v>799</v>
      </c>
      <c r="I69" s="25">
        <f t="shared" si="11"/>
        <v>65.66</v>
      </c>
      <c r="J69" s="26" t="s">
        <v>800</v>
      </c>
      <c r="K69" s="23" t="s">
        <v>801</v>
      </c>
      <c r="L69" s="30">
        <f t="shared" si="0"/>
        <v>0.74</v>
      </c>
      <c r="M69" s="31">
        <f t="shared" si="1"/>
        <v>1.0900000000000001</v>
      </c>
      <c r="N69" s="32">
        <f t="shared" si="2"/>
        <v>0.107</v>
      </c>
      <c r="O69" s="33">
        <f t="shared" ca="1" si="3"/>
        <v>3.44</v>
      </c>
      <c r="P69" s="30">
        <f t="shared" ca="1" si="4"/>
        <v>0.72</v>
      </c>
      <c r="Q69" s="31">
        <f t="shared" ca="1" si="14"/>
        <v>0.24</v>
      </c>
      <c r="R69" s="30">
        <f t="shared" ca="1" si="6"/>
        <v>3.61</v>
      </c>
      <c r="S69" s="34">
        <f t="shared" ca="1" si="7"/>
        <v>1703</v>
      </c>
      <c r="T69" s="34">
        <f t="shared" ca="1" si="8"/>
        <v>135</v>
      </c>
      <c r="U69" s="34">
        <f t="shared" ca="1" si="9"/>
        <v>13053</v>
      </c>
      <c r="V69" s="34">
        <f t="shared" ca="1" si="15"/>
        <v>-3</v>
      </c>
    </row>
    <row r="70" spans="1:22" ht="15.75" x14ac:dyDescent="0.4">
      <c r="A70" s="28">
        <v>67</v>
      </c>
      <c r="B70" s="29" t="s">
        <v>802</v>
      </c>
      <c r="C70" s="20" t="s">
        <v>803</v>
      </c>
      <c r="D70" s="22" t="s">
        <v>1028</v>
      </c>
      <c r="E70" s="22">
        <v>10</v>
      </c>
      <c r="F70" s="23">
        <v>9</v>
      </c>
      <c r="G70" s="23" t="s">
        <v>804</v>
      </c>
      <c r="H70" s="23" t="s">
        <v>805</v>
      </c>
      <c r="I70" s="25">
        <f t="shared" si="11"/>
        <v>66.67</v>
      </c>
      <c r="J70" s="26" t="s">
        <v>806</v>
      </c>
      <c r="K70" s="23" t="s">
        <v>807</v>
      </c>
      <c r="L70" s="30">
        <f t="shared" si="0"/>
        <v>0.75</v>
      </c>
      <c r="M70" s="31">
        <f t="shared" si="1"/>
        <v>1.1000000000000001</v>
      </c>
      <c r="N70" s="32">
        <f t="shared" si="2"/>
        <v>0.107</v>
      </c>
      <c r="O70" s="33">
        <f t="shared" ca="1" si="3"/>
        <v>5.56</v>
      </c>
      <c r="P70" s="30">
        <f t="shared" ca="1" si="4"/>
        <v>0.31</v>
      </c>
      <c r="Q70" s="31">
        <f t="shared" ca="1" si="14"/>
        <v>1.57</v>
      </c>
      <c r="R70" s="30">
        <f t="shared" ca="1" si="6"/>
        <v>2.74</v>
      </c>
      <c r="S70" s="34">
        <f t="shared" ca="1" si="7"/>
        <v>6367</v>
      </c>
      <c r="T70" s="34">
        <f t="shared" ca="1" si="8"/>
        <v>54</v>
      </c>
      <c r="U70" s="34">
        <f t="shared" ca="1" si="9"/>
        <v>18457</v>
      </c>
      <c r="V70" s="34">
        <f t="shared" ca="1" si="15"/>
        <v>67</v>
      </c>
    </row>
    <row r="71" spans="1:22" ht="15.75" x14ac:dyDescent="0.4">
      <c r="A71" s="28">
        <v>68</v>
      </c>
      <c r="B71" s="29" t="s">
        <v>808</v>
      </c>
      <c r="C71" s="20" t="s">
        <v>809</v>
      </c>
      <c r="D71" s="22" t="s">
        <v>1028</v>
      </c>
      <c r="E71" s="22">
        <v>10</v>
      </c>
      <c r="F71" s="23">
        <v>15</v>
      </c>
      <c r="G71" s="23" t="s">
        <v>810</v>
      </c>
      <c r="H71" s="23" t="s">
        <v>811</v>
      </c>
      <c r="I71" s="25">
        <f t="shared" si="11"/>
        <v>67.680000000000007</v>
      </c>
      <c r="J71" s="26" t="s">
        <v>812</v>
      </c>
      <c r="K71" s="23" t="s">
        <v>813</v>
      </c>
      <c r="L71" s="30">
        <f t="shared" si="0"/>
        <v>0.76</v>
      </c>
      <c r="M71" s="31">
        <f t="shared" si="1"/>
        <v>1.1100000000000001</v>
      </c>
      <c r="N71" s="32">
        <f t="shared" si="2"/>
        <v>0.107</v>
      </c>
      <c r="O71" s="33">
        <f t="shared" ca="1" si="3"/>
        <v>3.08</v>
      </c>
      <c r="P71" s="30">
        <f t="shared" ca="1" si="4"/>
        <v>0.38</v>
      </c>
      <c r="Q71" s="31">
        <f t="shared" ca="1" si="14"/>
        <v>1.62</v>
      </c>
      <c r="R71" s="30">
        <f t="shared" ca="1" si="6"/>
        <v>2.17</v>
      </c>
      <c r="S71" s="34">
        <f t="shared" ca="1" si="7"/>
        <v>8377</v>
      </c>
      <c r="T71" s="34">
        <f t="shared" ca="1" si="8"/>
        <v>111</v>
      </c>
      <c r="U71" s="34">
        <f t="shared" ca="1" si="9"/>
        <v>22734</v>
      </c>
      <c r="V71" s="34">
        <f t="shared" ca="1" si="15"/>
        <v>80</v>
      </c>
    </row>
    <row r="72" spans="1:22" ht="15.75" x14ac:dyDescent="0.4">
      <c r="A72" s="28">
        <v>69</v>
      </c>
      <c r="B72" s="29" t="s">
        <v>814</v>
      </c>
      <c r="C72" s="20" t="s">
        <v>815</v>
      </c>
      <c r="D72" s="22" t="s">
        <v>816</v>
      </c>
      <c r="E72" s="22">
        <v>8</v>
      </c>
      <c r="F72" s="23">
        <v>9</v>
      </c>
      <c r="G72" s="23" t="s">
        <v>817</v>
      </c>
      <c r="H72" s="23" t="s">
        <v>818</v>
      </c>
      <c r="I72" s="25">
        <f t="shared" si="11"/>
        <v>68.69</v>
      </c>
      <c r="J72" s="26" t="s">
        <v>819</v>
      </c>
      <c r="K72" s="23" t="s">
        <v>820</v>
      </c>
      <c r="L72" s="30">
        <f t="shared" si="0"/>
        <v>0.77</v>
      </c>
      <c r="M72" s="31">
        <f t="shared" si="1"/>
        <v>1.1200000000000001</v>
      </c>
      <c r="N72" s="32">
        <f t="shared" si="2"/>
        <v>0.107</v>
      </c>
      <c r="O72" s="33">
        <f t="shared" ca="1" si="3"/>
        <v>5.18</v>
      </c>
      <c r="P72" s="30">
        <f t="shared" ca="1" si="4"/>
        <v>0.43</v>
      </c>
      <c r="Q72" s="31">
        <f t="shared" ca="1" si="14"/>
        <v>2.13</v>
      </c>
      <c r="R72" s="30">
        <f t="shared" ca="1" si="6"/>
        <v>2.82</v>
      </c>
      <c r="S72" s="34">
        <f t="shared" ca="1" si="7"/>
        <v>6887</v>
      </c>
      <c r="T72" s="34">
        <f t="shared" ca="1" si="8"/>
        <v>108</v>
      </c>
      <c r="U72" s="34">
        <f t="shared" ca="1" si="9"/>
        <v>6721</v>
      </c>
      <c r="V72" s="34">
        <f t="shared" ca="1" si="15"/>
        <v>-4</v>
      </c>
    </row>
    <row r="73" spans="1:22" ht="15.75" x14ac:dyDescent="0.4">
      <c r="A73" s="28">
        <v>70</v>
      </c>
      <c r="B73" s="29" t="s">
        <v>821</v>
      </c>
      <c r="C73" s="20" t="s">
        <v>822</v>
      </c>
      <c r="D73" s="22" t="s">
        <v>1028</v>
      </c>
      <c r="E73" s="22">
        <v>8</v>
      </c>
      <c r="F73" s="23">
        <v>12</v>
      </c>
      <c r="G73" s="23" t="s">
        <v>823</v>
      </c>
      <c r="H73" s="23" t="s">
        <v>824</v>
      </c>
      <c r="I73" s="25">
        <f t="shared" si="11"/>
        <v>69.7</v>
      </c>
      <c r="J73" s="26" t="s">
        <v>825</v>
      </c>
      <c r="K73" s="23" t="s">
        <v>826</v>
      </c>
      <c r="L73" s="30">
        <f t="shared" si="0"/>
        <v>0.77</v>
      </c>
      <c r="M73" s="31">
        <f t="shared" si="1"/>
        <v>1.1399999999999999</v>
      </c>
      <c r="N73" s="32">
        <f t="shared" si="2"/>
        <v>0.107</v>
      </c>
      <c r="O73" s="33">
        <f t="shared" ca="1" si="3"/>
        <v>3.76</v>
      </c>
      <c r="P73" s="30">
        <f t="shared" ca="1" si="4"/>
        <v>0.62</v>
      </c>
      <c r="Q73" s="31">
        <f t="shared" ca="1" si="14"/>
        <v>1.48</v>
      </c>
      <c r="R73" s="30">
        <f t="shared" ca="1" si="6"/>
        <v>3.74</v>
      </c>
      <c r="S73" s="34">
        <f t="shared" ca="1" si="7"/>
        <v>5752</v>
      </c>
      <c r="T73" s="34">
        <f t="shared" ca="1" si="8"/>
        <v>63</v>
      </c>
      <c r="U73" s="34">
        <f t="shared" ca="1" si="9"/>
        <v>4255</v>
      </c>
      <c r="V73" s="34">
        <f t="shared" ca="1" si="15"/>
        <v>40</v>
      </c>
    </row>
    <row r="74" spans="1:22" ht="15.75" x14ac:dyDescent="0.4">
      <c r="A74" s="28">
        <v>71</v>
      </c>
      <c r="B74" s="29" t="s">
        <v>827</v>
      </c>
      <c r="C74" s="20" t="s">
        <v>828</v>
      </c>
      <c r="D74" s="22" t="s">
        <v>829</v>
      </c>
      <c r="E74" s="22">
        <v>12</v>
      </c>
      <c r="F74" s="23">
        <v>9</v>
      </c>
      <c r="G74" s="23" t="s">
        <v>830</v>
      </c>
      <c r="H74" s="23" t="s">
        <v>831</v>
      </c>
      <c r="I74" s="25">
        <f t="shared" si="11"/>
        <v>70.709999999999994</v>
      </c>
      <c r="J74" s="26" t="s">
        <v>832</v>
      </c>
      <c r="K74" s="23" t="s">
        <v>833</v>
      </c>
      <c r="L74" s="30">
        <f t="shared" si="0"/>
        <v>0.78</v>
      </c>
      <c r="M74" s="31">
        <f t="shared" si="1"/>
        <v>1.1499999999999999</v>
      </c>
      <c r="N74" s="32">
        <f t="shared" si="2"/>
        <v>0.107</v>
      </c>
      <c r="O74" s="33">
        <f t="shared" ca="1" si="3"/>
        <v>4.75</v>
      </c>
      <c r="P74" s="30">
        <f t="shared" ca="1" si="4"/>
        <v>0.41</v>
      </c>
      <c r="Q74" s="31">
        <f t="shared" ca="1" si="14"/>
        <v>2.48</v>
      </c>
      <c r="R74" s="30">
        <f t="shared" ca="1" si="6"/>
        <v>2.57</v>
      </c>
      <c r="S74" s="34">
        <f t="shared" ca="1" si="7"/>
        <v>6952</v>
      </c>
      <c r="T74" s="34">
        <f t="shared" ca="1" si="8"/>
        <v>125</v>
      </c>
      <c r="U74" s="34">
        <f t="shared" ca="1" si="9"/>
        <v>10744</v>
      </c>
      <c r="V74" s="34">
        <f t="shared" ca="1" si="15"/>
        <v>58</v>
      </c>
    </row>
    <row r="75" spans="1:22" ht="15.75" x14ac:dyDescent="0.4">
      <c r="A75" s="28">
        <v>72</v>
      </c>
      <c r="B75" s="29" t="s">
        <v>834</v>
      </c>
      <c r="C75" s="20" t="s">
        <v>835</v>
      </c>
      <c r="D75" s="22" t="s">
        <v>1028</v>
      </c>
      <c r="E75" s="22">
        <v>10</v>
      </c>
      <c r="F75" s="23">
        <v>15</v>
      </c>
      <c r="G75" s="23" t="s">
        <v>836</v>
      </c>
      <c r="H75" s="23" t="s">
        <v>837</v>
      </c>
      <c r="I75" s="25">
        <f t="shared" si="11"/>
        <v>71.72</v>
      </c>
      <c r="J75" s="26" t="s">
        <v>838</v>
      </c>
      <c r="K75" s="23" t="s">
        <v>839</v>
      </c>
      <c r="L75" s="30">
        <f t="shared" si="0"/>
        <v>0.79</v>
      </c>
      <c r="M75" s="31">
        <f t="shared" si="1"/>
        <v>1.1599999999999999</v>
      </c>
      <c r="N75" s="32">
        <f t="shared" si="2"/>
        <v>0.107</v>
      </c>
      <c r="O75" s="33">
        <f t="shared" ca="1" si="3"/>
        <v>6.7</v>
      </c>
      <c r="P75" s="30">
        <f t="shared" ca="1" si="4"/>
        <v>0.5</v>
      </c>
      <c r="Q75" s="31">
        <f t="shared" ca="1" si="14"/>
        <v>2.23</v>
      </c>
      <c r="R75" s="30">
        <f t="shared" ca="1" si="6"/>
        <v>2.73</v>
      </c>
      <c r="S75" s="34">
        <f t="shared" ca="1" si="7"/>
        <v>9155</v>
      </c>
      <c r="T75" s="34">
        <f t="shared" ca="1" si="8"/>
        <v>115</v>
      </c>
      <c r="U75" s="34">
        <f t="shared" ca="1" si="9"/>
        <v>24653</v>
      </c>
      <c r="V75" s="34">
        <f t="shared" ca="1" si="15"/>
        <v>47</v>
      </c>
    </row>
    <row r="76" spans="1:22" ht="15.75" x14ac:dyDescent="0.4">
      <c r="A76" s="28">
        <v>73</v>
      </c>
      <c r="B76" s="29" t="s">
        <v>840</v>
      </c>
      <c r="C76" s="20" t="s">
        <v>841</v>
      </c>
      <c r="D76" s="22" t="s">
        <v>1028</v>
      </c>
      <c r="E76" s="22">
        <v>8</v>
      </c>
      <c r="F76" s="23">
        <v>9</v>
      </c>
      <c r="G76" s="23" t="s">
        <v>842</v>
      </c>
      <c r="H76" s="23" t="s">
        <v>843</v>
      </c>
      <c r="I76" s="25">
        <f t="shared" si="11"/>
        <v>72.73</v>
      </c>
      <c r="J76" s="26" t="s">
        <v>844</v>
      </c>
      <c r="K76" s="23" t="s">
        <v>845</v>
      </c>
      <c r="L76" s="30">
        <f t="shared" si="0"/>
        <v>0.8</v>
      </c>
      <c r="M76" s="31">
        <f t="shared" si="1"/>
        <v>1.17</v>
      </c>
      <c r="N76" s="32">
        <f t="shared" si="2"/>
        <v>0.107</v>
      </c>
      <c r="O76" s="33">
        <f t="shared" ca="1" si="3"/>
        <v>6.22</v>
      </c>
      <c r="P76" s="30">
        <f t="shared" ca="1" si="4"/>
        <v>0.64</v>
      </c>
      <c r="Q76" s="31">
        <f t="shared" ca="1" si="14"/>
        <v>2.2999999999999998</v>
      </c>
      <c r="R76" s="30">
        <f t="shared" ca="1" si="6"/>
        <v>1.91</v>
      </c>
      <c r="S76" s="34">
        <f t="shared" ca="1" si="7"/>
        <v>8486</v>
      </c>
      <c r="T76" s="34">
        <f t="shared" ca="1" si="8"/>
        <v>77</v>
      </c>
      <c r="U76" s="34">
        <f t="shared" ca="1" si="9"/>
        <v>6533</v>
      </c>
      <c r="V76" s="34">
        <f t="shared" ca="1" si="15"/>
        <v>1</v>
      </c>
    </row>
    <row r="77" spans="1:22" ht="15.75" x14ac:dyDescent="0.4">
      <c r="A77" s="28">
        <v>74</v>
      </c>
      <c r="B77" s="29" t="s">
        <v>846</v>
      </c>
      <c r="C77" s="20" t="s">
        <v>847</v>
      </c>
      <c r="D77" s="22" t="s">
        <v>848</v>
      </c>
      <c r="E77" s="22">
        <v>10</v>
      </c>
      <c r="F77" s="23">
        <v>15</v>
      </c>
      <c r="G77" s="23" t="s">
        <v>849</v>
      </c>
      <c r="H77" s="23" t="s">
        <v>850</v>
      </c>
      <c r="I77" s="25">
        <f t="shared" si="11"/>
        <v>73.739999999999995</v>
      </c>
      <c r="J77" s="26" t="s">
        <v>851</v>
      </c>
      <c r="K77" s="23" t="s">
        <v>852</v>
      </c>
      <c r="L77" s="30">
        <f t="shared" si="0"/>
        <v>0.8</v>
      </c>
      <c r="M77" s="31">
        <f t="shared" si="1"/>
        <v>1.18</v>
      </c>
      <c r="N77" s="32">
        <f t="shared" si="2"/>
        <v>0.107</v>
      </c>
      <c r="O77" s="33">
        <f t="shared" ca="1" si="3"/>
        <v>4.5599999999999996</v>
      </c>
      <c r="P77" s="30">
        <f t="shared" ca="1" si="4"/>
        <v>0.46</v>
      </c>
      <c r="Q77" s="31">
        <f t="shared" ca="1" si="14"/>
        <v>1.52</v>
      </c>
      <c r="R77" s="30">
        <f t="shared" ca="1" si="6"/>
        <v>1.41</v>
      </c>
      <c r="S77" s="34">
        <f t="shared" ca="1" si="7"/>
        <v>9789</v>
      </c>
      <c r="T77" s="34">
        <f t="shared" ca="1" si="8"/>
        <v>149</v>
      </c>
      <c r="U77" s="34">
        <f t="shared" ca="1" si="9"/>
        <v>14419</v>
      </c>
      <c r="V77" s="34">
        <f t="shared" ca="1" si="15"/>
        <v>21</v>
      </c>
    </row>
    <row r="78" spans="1:22" ht="15.75" x14ac:dyDescent="0.4">
      <c r="A78" s="28">
        <v>75</v>
      </c>
      <c r="B78" s="29" t="s">
        <v>853</v>
      </c>
      <c r="C78" s="20" t="s">
        <v>854</v>
      </c>
      <c r="D78" s="22" t="s">
        <v>855</v>
      </c>
      <c r="E78" s="22">
        <v>8</v>
      </c>
      <c r="F78" s="23">
        <v>15</v>
      </c>
      <c r="G78" s="23" t="s">
        <v>856</v>
      </c>
      <c r="H78" s="23" t="s">
        <v>857</v>
      </c>
      <c r="I78" s="25">
        <f t="shared" si="11"/>
        <v>74.75</v>
      </c>
      <c r="J78" s="26" t="s">
        <v>858</v>
      </c>
      <c r="K78" s="23" t="s">
        <v>859</v>
      </c>
      <c r="L78" s="30">
        <f t="shared" si="0"/>
        <v>0.81</v>
      </c>
      <c r="M78" s="31">
        <f t="shared" si="1"/>
        <v>1.2</v>
      </c>
      <c r="N78" s="32">
        <f t="shared" si="2"/>
        <v>0.107</v>
      </c>
      <c r="O78" s="33">
        <f t="shared" ca="1" si="3"/>
        <v>4.1399999999999997</v>
      </c>
      <c r="P78" s="30">
        <f t="shared" ca="1" si="4"/>
        <v>0.77</v>
      </c>
      <c r="Q78" s="31">
        <v>3</v>
      </c>
      <c r="R78" s="30">
        <f t="shared" ca="1" si="6"/>
        <v>2.37</v>
      </c>
      <c r="S78" s="34">
        <f t="shared" ca="1" si="7"/>
        <v>5958</v>
      </c>
      <c r="T78" s="34">
        <f t="shared" ca="1" si="8"/>
        <v>134</v>
      </c>
      <c r="U78" s="34">
        <f t="shared" ca="1" si="9"/>
        <v>22524</v>
      </c>
      <c r="V78" s="34">
        <f t="shared" ca="1" si="15"/>
        <v>3</v>
      </c>
    </row>
    <row r="79" spans="1:22" ht="15.75" x14ac:dyDescent="0.4">
      <c r="A79" s="28">
        <v>76</v>
      </c>
      <c r="B79" s="29" t="s">
        <v>860</v>
      </c>
      <c r="C79" s="20" t="s">
        <v>861</v>
      </c>
      <c r="D79" s="22" t="s">
        <v>862</v>
      </c>
      <c r="E79" s="22">
        <v>10</v>
      </c>
      <c r="F79" s="23">
        <v>12</v>
      </c>
      <c r="G79" s="23" t="s">
        <v>863</v>
      </c>
      <c r="H79" s="23" t="s">
        <v>864</v>
      </c>
      <c r="I79" s="25">
        <f t="shared" si="11"/>
        <v>75.760000000000005</v>
      </c>
      <c r="J79" s="26" t="s">
        <v>865</v>
      </c>
      <c r="K79" s="23" t="s">
        <v>866</v>
      </c>
      <c r="L79" s="30">
        <f t="shared" si="0"/>
        <v>0.82</v>
      </c>
      <c r="M79" s="31">
        <f t="shared" si="1"/>
        <v>1.21</v>
      </c>
      <c r="N79" s="32">
        <f t="shared" si="2"/>
        <v>0.108</v>
      </c>
      <c r="O79" s="33">
        <f t="shared" ca="1" si="3"/>
        <v>3.37</v>
      </c>
      <c r="P79" s="30">
        <f t="shared" ca="1" si="4"/>
        <v>0.36</v>
      </c>
      <c r="Q79" s="31">
        <f t="shared" ref="Q79:Q103" ca="1" si="16">ROUND(RAND()*3,2)</f>
        <v>2.5</v>
      </c>
      <c r="R79" s="30">
        <f t="shared" ca="1" si="6"/>
        <v>1.25</v>
      </c>
      <c r="S79" s="34">
        <f t="shared" ca="1" si="7"/>
        <v>8840</v>
      </c>
      <c r="T79" s="34">
        <f t="shared" ca="1" si="8"/>
        <v>59</v>
      </c>
      <c r="U79" s="34">
        <f t="shared" ca="1" si="9"/>
        <v>1728</v>
      </c>
      <c r="V79" s="34">
        <f t="shared" ca="1" si="15"/>
        <v>36</v>
      </c>
    </row>
    <row r="80" spans="1:22" ht="15.75" x14ac:dyDescent="0.4">
      <c r="A80" s="28">
        <v>77</v>
      </c>
      <c r="B80" s="29" t="s">
        <v>867</v>
      </c>
      <c r="C80" s="20" t="s">
        <v>868</v>
      </c>
      <c r="D80" s="22" t="s">
        <v>869</v>
      </c>
      <c r="E80" s="22">
        <v>8</v>
      </c>
      <c r="F80" s="23">
        <v>9</v>
      </c>
      <c r="G80" s="23" t="s">
        <v>870</v>
      </c>
      <c r="H80" s="23" t="s">
        <v>871</v>
      </c>
      <c r="I80" s="25">
        <f t="shared" si="11"/>
        <v>76.77</v>
      </c>
      <c r="J80" s="26" t="s">
        <v>872</v>
      </c>
      <c r="K80" s="23" t="s">
        <v>873</v>
      </c>
      <c r="L80" s="30">
        <f t="shared" si="0"/>
        <v>0.83</v>
      </c>
      <c r="M80" s="31">
        <f t="shared" si="1"/>
        <v>1.22</v>
      </c>
      <c r="N80" s="32">
        <f t="shared" si="2"/>
        <v>0.108</v>
      </c>
      <c r="O80" s="33">
        <f t="shared" ca="1" si="3"/>
        <v>5.04</v>
      </c>
      <c r="P80" s="30">
        <f t="shared" ca="1" si="4"/>
        <v>0.45</v>
      </c>
      <c r="Q80" s="31">
        <f t="shared" ca="1" si="16"/>
        <v>0.72</v>
      </c>
      <c r="R80" s="30">
        <f t="shared" ca="1" si="6"/>
        <v>2.39</v>
      </c>
      <c r="S80" s="34">
        <f t="shared" ca="1" si="7"/>
        <v>4801</v>
      </c>
      <c r="T80" s="34">
        <f t="shared" ca="1" si="8"/>
        <v>99</v>
      </c>
      <c r="U80" s="34">
        <f t="shared" ca="1" si="9"/>
        <v>8565</v>
      </c>
      <c r="V80" s="34">
        <f t="shared" ca="1" si="15"/>
        <v>45</v>
      </c>
    </row>
    <row r="81" spans="1:22" ht="15.75" x14ac:dyDescent="0.4">
      <c r="A81" s="28">
        <v>78</v>
      </c>
      <c r="B81" s="29" t="s">
        <v>874</v>
      </c>
      <c r="C81" s="20" t="s">
        <v>875</v>
      </c>
      <c r="D81" s="22" t="s">
        <v>1028</v>
      </c>
      <c r="E81" s="22">
        <v>8</v>
      </c>
      <c r="F81" s="23">
        <v>15</v>
      </c>
      <c r="G81" s="23" t="s">
        <v>876</v>
      </c>
      <c r="H81" s="23" t="s">
        <v>877</v>
      </c>
      <c r="I81" s="25">
        <f t="shared" si="11"/>
        <v>77.78</v>
      </c>
      <c r="J81" s="26" t="s">
        <v>878</v>
      </c>
      <c r="K81" s="23" t="s">
        <v>879</v>
      </c>
      <c r="L81" s="30">
        <f t="shared" si="0"/>
        <v>0.83</v>
      </c>
      <c r="M81" s="31">
        <f t="shared" si="1"/>
        <v>1.23</v>
      </c>
      <c r="N81" s="32">
        <f t="shared" si="2"/>
        <v>0.108</v>
      </c>
      <c r="O81" s="33">
        <f t="shared" ca="1" si="3"/>
        <v>3.47</v>
      </c>
      <c r="P81" s="30">
        <f t="shared" ca="1" si="4"/>
        <v>0.75</v>
      </c>
      <c r="Q81" s="31">
        <f t="shared" ca="1" si="16"/>
        <v>0.13</v>
      </c>
      <c r="R81" s="30">
        <f t="shared" ca="1" si="6"/>
        <v>1.41</v>
      </c>
      <c r="S81" s="34">
        <f t="shared" ca="1" si="7"/>
        <v>8723</v>
      </c>
      <c r="T81" s="34">
        <f t="shared" ca="1" si="8"/>
        <v>108</v>
      </c>
      <c r="U81" s="34">
        <f t="shared" ca="1" si="9"/>
        <v>1002</v>
      </c>
      <c r="V81" s="34">
        <f t="shared" ca="1" si="15"/>
        <v>29</v>
      </c>
    </row>
    <row r="82" spans="1:22" ht="15.75" x14ac:dyDescent="0.4">
      <c r="A82" s="28">
        <v>79</v>
      </c>
      <c r="B82" s="29" t="s">
        <v>880</v>
      </c>
      <c r="C82" s="20" t="s">
        <v>881</v>
      </c>
      <c r="D82" s="22" t="s">
        <v>1028</v>
      </c>
      <c r="E82" s="22">
        <v>8</v>
      </c>
      <c r="F82" s="23">
        <v>12</v>
      </c>
      <c r="G82" s="23" t="s">
        <v>882</v>
      </c>
      <c r="H82" s="23" t="s">
        <v>883</v>
      </c>
      <c r="I82" s="25">
        <f t="shared" si="11"/>
        <v>78.790000000000006</v>
      </c>
      <c r="J82" s="26" t="s">
        <v>884</v>
      </c>
      <c r="K82" s="23" t="s">
        <v>885</v>
      </c>
      <c r="L82" s="30">
        <f t="shared" si="0"/>
        <v>0.84</v>
      </c>
      <c r="M82" s="31">
        <f t="shared" si="1"/>
        <v>1.25</v>
      </c>
      <c r="N82" s="32">
        <f t="shared" si="2"/>
        <v>0.108</v>
      </c>
      <c r="O82" s="33">
        <f t="shared" ca="1" si="3"/>
        <v>6.71</v>
      </c>
      <c r="P82" s="30">
        <f t="shared" ca="1" si="4"/>
        <v>0.55000000000000004</v>
      </c>
      <c r="Q82" s="31">
        <f t="shared" ca="1" si="16"/>
        <v>1.9</v>
      </c>
      <c r="R82" s="30">
        <f t="shared" ca="1" si="6"/>
        <v>3.7</v>
      </c>
      <c r="S82" s="34">
        <f t="shared" ca="1" si="7"/>
        <v>2156</v>
      </c>
      <c r="T82" s="34">
        <f t="shared" ca="1" si="8"/>
        <v>106</v>
      </c>
      <c r="U82" s="34">
        <f t="shared" ca="1" si="9"/>
        <v>22249</v>
      </c>
      <c r="V82" s="34">
        <f t="shared" ca="1" si="15"/>
        <v>1</v>
      </c>
    </row>
    <row r="83" spans="1:22" ht="15.75" x14ac:dyDescent="0.4">
      <c r="A83" s="28">
        <v>80</v>
      </c>
      <c r="B83" s="29" t="s">
        <v>886</v>
      </c>
      <c r="C83" s="20" t="s">
        <v>887</v>
      </c>
      <c r="D83" s="22" t="s">
        <v>1028</v>
      </c>
      <c r="E83" s="22">
        <v>8</v>
      </c>
      <c r="F83" s="23">
        <v>12</v>
      </c>
      <c r="G83" s="23" t="s">
        <v>888</v>
      </c>
      <c r="H83" s="23" t="s">
        <v>889</v>
      </c>
      <c r="I83" s="25">
        <f t="shared" si="11"/>
        <v>79.8</v>
      </c>
      <c r="J83" s="26" t="s">
        <v>890</v>
      </c>
      <c r="K83" s="23" t="s">
        <v>891</v>
      </c>
      <c r="L83" s="30">
        <f t="shared" si="0"/>
        <v>0.85</v>
      </c>
      <c r="M83" s="31">
        <f t="shared" si="1"/>
        <v>1.26</v>
      </c>
      <c r="N83" s="32">
        <f t="shared" si="2"/>
        <v>0.108</v>
      </c>
      <c r="O83" s="33">
        <f t="shared" ca="1" si="3"/>
        <v>5.8</v>
      </c>
      <c r="P83" s="30">
        <f t="shared" ca="1" si="4"/>
        <v>0.47</v>
      </c>
      <c r="Q83" s="31">
        <f t="shared" ca="1" si="16"/>
        <v>1.79</v>
      </c>
      <c r="R83" s="30">
        <f t="shared" ca="1" si="6"/>
        <v>2.4700000000000002</v>
      </c>
      <c r="S83" s="34">
        <f t="shared" ca="1" si="7"/>
        <v>239</v>
      </c>
      <c r="T83" s="34">
        <f t="shared" ca="1" si="8"/>
        <v>131</v>
      </c>
      <c r="U83" s="34">
        <f t="shared" ca="1" si="9"/>
        <v>16460</v>
      </c>
      <c r="V83" s="34">
        <f t="shared" ca="1" si="15"/>
        <v>31</v>
      </c>
    </row>
    <row r="84" spans="1:22" ht="15.75" x14ac:dyDescent="0.4">
      <c r="A84" s="28">
        <v>81</v>
      </c>
      <c r="B84" s="29" t="s">
        <v>892</v>
      </c>
      <c r="C84" s="20" t="s">
        <v>893</v>
      </c>
      <c r="D84" s="22" t="s">
        <v>1028</v>
      </c>
      <c r="E84" s="22">
        <v>10</v>
      </c>
      <c r="F84" s="23">
        <v>15</v>
      </c>
      <c r="G84" s="23" t="s">
        <v>894</v>
      </c>
      <c r="H84" s="23" t="s">
        <v>895</v>
      </c>
      <c r="I84" s="25">
        <f t="shared" si="11"/>
        <v>80.81</v>
      </c>
      <c r="J84" s="26" t="s">
        <v>896</v>
      </c>
      <c r="K84" s="23" t="s">
        <v>897</v>
      </c>
      <c r="L84" s="30">
        <f t="shared" si="0"/>
        <v>0.86</v>
      </c>
      <c r="M84" s="31">
        <f t="shared" si="1"/>
        <v>1.27</v>
      </c>
      <c r="N84" s="32">
        <f t="shared" si="2"/>
        <v>0.108</v>
      </c>
      <c r="O84" s="33">
        <f t="shared" ca="1" si="3"/>
        <v>6.99</v>
      </c>
      <c r="P84" s="30">
        <f t="shared" ca="1" si="4"/>
        <v>0.68</v>
      </c>
      <c r="Q84" s="31">
        <f t="shared" ca="1" si="16"/>
        <v>0.2</v>
      </c>
      <c r="R84" s="30">
        <f t="shared" ca="1" si="6"/>
        <v>2.77</v>
      </c>
      <c r="S84" s="34">
        <f t="shared" ca="1" si="7"/>
        <v>4501</v>
      </c>
      <c r="T84" s="34">
        <f t="shared" ca="1" si="8"/>
        <v>113</v>
      </c>
      <c r="U84" s="34">
        <f t="shared" ca="1" si="9"/>
        <v>18965</v>
      </c>
      <c r="V84" s="34">
        <f t="shared" ca="1" si="15"/>
        <v>26</v>
      </c>
    </row>
    <row r="85" spans="1:22" ht="15.75" x14ac:dyDescent="0.4">
      <c r="A85" s="28">
        <v>82</v>
      </c>
      <c r="B85" s="29" t="s">
        <v>898</v>
      </c>
      <c r="C85" s="20" t="s">
        <v>899</v>
      </c>
      <c r="D85" s="22" t="s">
        <v>1028</v>
      </c>
      <c r="E85" s="22">
        <v>8</v>
      </c>
      <c r="F85" s="23">
        <v>15</v>
      </c>
      <c r="G85" s="23" t="s">
        <v>900</v>
      </c>
      <c r="H85" s="23" t="s">
        <v>901</v>
      </c>
      <c r="I85" s="25">
        <f t="shared" si="11"/>
        <v>81.819999999999993</v>
      </c>
      <c r="J85" s="26" t="s">
        <v>902</v>
      </c>
      <c r="K85" s="23" t="s">
        <v>903</v>
      </c>
      <c r="L85" s="30">
        <f t="shared" si="0"/>
        <v>0.86</v>
      </c>
      <c r="M85" s="31">
        <f t="shared" si="1"/>
        <v>1.28</v>
      </c>
      <c r="N85" s="32">
        <f t="shared" si="2"/>
        <v>0.108</v>
      </c>
      <c r="O85" s="33">
        <f t="shared" ca="1" si="3"/>
        <v>4.28</v>
      </c>
      <c r="P85" s="30">
        <f t="shared" ca="1" si="4"/>
        <v>0.34</v>
      </c>
      <c r="Q85" s="31">
        <f t="shared" ca="1" si="16"/>
        <v>2.27</v>
      </c>
      <c r="R85" s="30">
        <f t="shared" ca="1" si="6"/>
        <v>3.73</v>
      </c>
      <c r="S85" s="34">
        <f t="shared" ca="1" si="7"/>
        <v>3556</v>
      </c>
      <c r="T85" s="34">
        <f t="shared" ca="1" si="8"/>
        <v>63</v>
      </c>
      <c r="U85" s="34">
        <f t="shared" ca="1" si="9"/>
        <v>1266</v>
      </c>
      <c r="V85" s="34">
        <f t="shared" ca="1" si="15"/>
        <v>67</v>
      </c>
    </row>
    <row r="86" spans="1:22" ht="15.75" x14ac:dyDescent="0.4">
      <c r="A86" s="28">
        <v>83</v>
      </c>
      <c r="B86" s="29" t="s">
        <v>904</v>
      </c>
      <c r="C86" s="20" t="s">
        <v>905</v>
      </c>
      <c r="D86" s="22" t="s">
        <v>906</v>
      </c>
      <c r="E86" s="22">
        <v>12</v>
      </c>
      <c r="F86" s="23">
        <v>9</v>
      </c>
      <c r="G86" s="23" t="s">
        <v>907</v>
      </c>
      <c r="H86" s="23" t="s">
        <v>908</v>
      </c>
      <c r="I86" s="25">
        <f t="shared" si="11"/>
        <v>82.83</v>
      </c>
      <c r="J86" s="26" t="s">
        <v>909</v>
      </c>
      <c r="K86" s="23" t="s">
        <v>910</v>
      </c>
      <c r="L86" s="30">
        <f t="shared" si="0"/>
        <v>0.87</v>
      </c>
      <c r="M86" s="31">
        <f t="shared" si="1"/>
        <v>1.29</v>
      </c>
      <c r="N86" s="32">
        <f t="shared" si="2"/>
        <v>0.108</v>
      </c>
      <c r="O86" s="33">
        <f t="shared" ca="1" si="3"/>
        <v>4.28</v>
      </c>
      <c r="P86" s="30">
        <f t="shared" ca="1" si="4"/>
        <v>0.59</v>
      </c>
      <c r="Q86" s="31">
        <f t="shared" ca="1" si="16"/>
        <v>2.41</v>
      </c>
      <c r="R86" s="30">
        <f t="shared" ca="1" si="6"/>
        <v>3.31</v>
      </c>
      <c r="S86" s="34">
        <f t="shared" ca="1" si="7"/>
        <v>4549</v>
      </c>
      <c r="T86" s="34">
        <f t="shared" ca="1" si="8"/>
        <v>137</v>
      </c>
      <c r="U86" s="34">
        <f t="shared" ca="1" si="9"/>
        <v>3947</v>
      </c>
      <c r="V86" s="34">
        <f t="shared" ca="1" si="15"/>
        <v>58</v>
      </c>
    </row>
    <row r="87" spans="1:22" ht="15.75" x14ac:dyDescent="0.4">
      <c r="A87" s="28">
        <v>84</v>
      </c>
      <c r="B87" s="29" t="s">
        <v>911</v>
      </c>
      <c r="C87" s="20" t="s">
        <v>912</v>
      </c>
      <c r="D87" s="22" t="s">
        <v>913</v>
      </c>
      <c r="E87" s="22">
        <v>8</v>
      </c>
      <c r="F87" s="23">
        <v>15</v>
      </c>
      <c r="G87" s="23" t="s">
        <v>914</v>
      </c>
      <c r="H87" s="23" t="s">
        <v>915</v>
      </c>
      <c r="I87" s="25">
        <f t="shared" si="11"/>
        <v>83.84</v>
      </c>
      <c r="J87" s="26" t="s">
        <v>916</v>
      </c>
      <c r="K87" s="23" t="s">
        <v>917</v>
      </c>
      <c r="L87" s="30">
        <f t="shared" si="0"/>
        <v>0.88</v>
      </c>
      <c r="M87" s="31">
        <f t="shared" si="1"/>
        <v>1.31</v>
      </c>
      <c r="N87" s="32">
        <f t="shared" si="2"/>
        <v>0.108</v>
      </c>
      <c r="O87" s="33">
        <f t="shared" ca="1" si="3"/>
        <v>3.72</v>
      </c>
      <c r="P87" s="30">
        <f t="shared" ca="1" si="4"/>
        <v>0.33</v>
      </c>
      <c r="Q87" s="31">
        <f t="shared" ca="1" si="16"/>
        <v>1.38</v>
      </c>
      <c r="R87" s="30">
        <f t="shared" ca="1" si="6"/>
        <v>1.44</v>
      </c>
      <c r="S87" s="34">
        <f t="shared" ca="1" si="7"/>
        <v>1503</v>
      </c>
      <c r="T87" s="34">
        <f t="shared" ca="1" si="8"/>
        <v>149</v>
      </c>
      <c r="U87" s="34">
        <f t="shared" ca="1" si="9"/>
        <v>23835</v>
      </c>
      <c r="V87" s="34">
        <f t="shared" ca="1" si="15"/>
        <v>63</v>
      </c>
    </row>
    <row r="88" spans="1:22" ht="15.75" x14ac:dyDescent="0.4">
      <c r="A88" s="28">
        <v>85</v>
      </c>
      <c r="B88" s="29" t="s">
        <v>918</v>
      </c>
      <c r="C88" s="20" t="s">
        <v>919</v>
      </c>
      <c r="D88" s="22" t="s">
        <v>1028</v>
      </c>
      <c r="E88" s="22">
        <v>8</v>
      </c>
      <c r="F88" s="23">
        <v>9</v>
      </c>
      <c r="G88" s="23" t="s">
        <v>920</v>
      </c>
      <c r="H88" s="23" t="s">
        <v>921</v>
      </c>
      <c r="I88" s="25">
        <f t="shared" si="11"/>
        <v>84.85</v>
      </c>
      <c r="J88" s="26" t="s">
        <v>922</v>
      </c>
      <c r="K88" s="23" t="s">
        <v>923</v>
      </c>
      <c r="L88" s="30">
        <f t="shared" si="0"/>
        <v>0.89</v>
      </c>
      <c r="M88" s="31">
        <f t="shared" si="1"/>
        <v>1.32</v>
      </c>
      <c r="N88" s="32">
        <f t="shared" si="2"/>
        <v>0.108</v>
      </c>
      <c r="O88" s="33">
        <f t="shared" ca="1" si="3"/>
        <v>5.43</v>
      </c>
      <c r="P88" s="30">
        <f t="shared" ca="1" si="4"/>
        <v>0.72</v>
      </c>
      <c r="Q88" s="31">
        <f t="shared" ca="1" si="16"/>
        <v>0.71</v>
      </c>
      <c r="R88" s="30">
        <f t="shared" ca="1" si="6"/>
        <v>1.2</v>
      </c>
      <c r="S88" s="34">
        <f t="shared" ca="1" si="7"/>
        <v>350</v>
      </c>
      <c r="T88" s="34">
        <f t="shared" ca="1" si="8"/>
        <v>112</v>
      </c>
      <c r="U88" s="34">
        <f t="shared" ca="1" si="9"/>
        <v>13691</v>
      </c>
      <c r="V88" s="34">
        <f t="shared" ca="1" si="15"/>
        <v>27</v>
      </c>
    </row>
    <row r="89" spans="1:22" ht="15.75" x14ac:dyDescent="0.4">
      <c r="A89" s="28">
        <v>86</v>
      </c>
      <c r="B89" s="29" t="s">
        <v>924</v>
      </c>
      <c r="C89" s="20" t="s">
        <v>925</v>
      </c>
      <c r="D89" s="22" t="s">
        <v>1028</v>
      </c>
      <c r="E89" s="22">
        <v>10</v>
      </c>
      <c r="F89" s="23">
        <v>9</v>
      </c>
      <c r="G89" s="23" t="s">
        <v>926</v>
      </c>
      <c r="H89" s="23" t="s">
        <v>927</v>
      </c>
      <c r="I89" s="25">
        <f t="shared" si="11"/>
        <v>85.86</v>
      </c>
      <c r="J89" s="26" t="s">
        <v>928</v>
      </c>
      <c r="K89" s="23" t="s">
        <v>929</v>
      </c>
      <c r="L89" s="30">
        <f t="shared" si="0"/>
        <v>0.89</v>
      </c>
      <c r="M89" s="31">
        <f t="shared" si="1"/>
        <v>1.33</v>
      </c>
      <c r="N89" s="32">
        <f t="shared" si="2"/>
        <v>0.109</v>
      </c>
      <c r="O89" s="33">
        <f t="shared" ca="1" si="3"/>
        <v>5.48</v>
      </c>
      <c r="P89" s="30">
        <f t="shared" ca="1" si="4"/>
        <v>0.31</v>
      </c>
      <c r="Q89" s="31">
        <f t="shared" ca="1" si="16"/>
        <v>1.29</v>
      </c>
      <c r="R89" s="30">
        <f t="shared" ca="1" si="6"/>
        <v>1.28</v>
      </c>
      <c r="S89" s="34">
        <f t="shared" ca="1" si="7"/>
        <v>9988</v>
      </c>
      <c r="T89" s="34">
        <f t="shared" ca="1" si="8"/>
        <v>44</v>
      </c>
      <c r="U89" s="34">
        <f t="shared" ca="1" si="9"/>
        <v>11633</v>
      </c>
      <c r="V89" s="34">
        <f t="shared" ca="1" si="15"/>
        <v>69</v>
      </c>
    </row>
    <row r="90" spans="1:22" ht="15.75" x14ac:dyDescent="0.4">
      <c r="A90" s="28">
        <v>87</v>
      </c>
      <c r="B90" s="29" t="s">
        <v>930</v>
      </c>
      <c r="C90" s="20" t="s">
        <v>931</v>
      </c>
      <c r="D90" s="22" t="s">
        <v>1028</v>
      </c>
      <c r="E90" s="22">
        <v>8</v>
      </c>
      <c r="F90" s="23">
        <v>15</v>
      </c>
      <c r="G90" s="23" t="s">
        <v>932</v>
      </c>
      <c r="H90" s="23" t="s">
        <v>933</v>
      </c>
      <c r="I90" s="25">
        <f t="shared" si="11"/>
        <v>86.87</v>
      </c>
      <c r="J90" s="26" t="s">
        <v>934</v>
      </c>
      <c r="K90" s="23" t="s">
        <v>935</v>
      </c>
      <c r="L90" s="30">
        <f t="shared" si="0"/>
        <v>0.9</v>
      </c>
      <c r="M90" s="31">
        <f t="shared" si="1"/>
        <v>1.34</v>
      </c>
      <c r="N90" s="32">
        <f t="shared" si="2"/>
        <v>0.109</v>
      </c>
      <c r="O90" s="33">
        <f t="shared" ca="1" si="3"/>
        <v>3.32</v>
      </c>
      <c r="P90" s="30">
        <f t="shared" ca="1" si="4"/>
        <v>0.7</v>
      </c>
      <c r="Q90" s="31">
        <f t="shared" ca="1" si="16"/>
        <v>1.97</v>
      </c>
      <c r="R90" s="30">
        <f t="shared" ca="1" si="6"/>
        <v>3.18</v>
      </c>
      <c r="S90" s="34">
        <f t="shared" ca="1" si="7"/>
        <v>2146</v>
      </c>
      <c r="T90" s="34">
        <f t="shared" ca="1" si="8"/>
        <v>138</v>
      </c>
      <c r="U90" s="34">
        <f t="shared" ca="1" si="9"/>
        <v>2670</v>
      </c>
      <c r="V90" s="34">
        <f t="shared" ca="1" si="15"/>
        <v>13</v>
      </c>
    </row>
    <row r="91" spans="1:22" ht="15.75" x14ac:dyDescent="0.4">
      <c r="A91" s="28">
        <v>88</v>
      </c>
      <c r="B91" s="29" t="s">
        <v>936</v>
      </c>
      <c r="C91" s="20" t="s">
        <v>937</v>
      </c>
      <c r="D91" s="22" t="s">
        <v>1028</v>
      </c>
      <c r="E91" s="22">
        <v>8</v>
      </c>
      <c r="F91" s="23">
        <v>15</v>
      </c>
      <c r="G91" s="23" t="s">
        <v>938</v>
      </c>
      <c r="H91" s="23" t="s">
        <v>939</v>
      </c>
      <c r="I91" s="25">
        <f t="shared" si="11"/>
        <v>87.88</v>
      </c>
      <c r="J91" s="26" t="s">
        <v>940</v>
      </c>
      <c r="K91" s="23" t="s">
        <v>941</v>
      </c>
      <c r="L91" s="30">
        <f t="shared" si="0"/>
        <v>0.91</v>
      </c>
      <c r="M91" s="31">
        <f t="shared" si="1"/>
        <v>1.35</v>
      </c>
      <c r="N91" s="32">
        <f t="shared" si="2"/>
        <v>0.109</v>
      </c>
      <c r="O91" s="33">
        <f t="shared" ca="1" si="3"/>
        <v>4.74</v>
      </c>
      <c r="P91" s="30">
        <f t="shared" ca="1" si="4"/>
        <v>0.64</v>
      </c>
      <c r="Q91" s="31">
        <f t="shared" ca="1" si="16"/>
        <v>1.8</v>
      </c>
      <c r="R91" s="30">
        <f t="shared" ca="1" si="6"/>
        <v>1.3</v>
      </c>
      <c r="S91" s="34">
        <f t="shared" ca="1" si="7"/>
        <v>7880</v>
      </c>
      <c r="T91" s="34">
        <f t="shared" ca="1" si="8"/>
        <v>96</v>
      </c>
      <c r="U91" s="34">
        <f t="shared" ca="1" si="9"/>
        <v>24446</v>
      </c>
      <c r="V91" s="34">
        <f t="shared" ca="1" si="15"/>
        <v>32</v>
      </c>
    </row>
    <row r="92" spans="1:22" ht="15.75" x14ac:dyDescent="0.4">
      <c r="A92" s="28">
        <v>89</v>
      </c>
      <c r="B92" s="29" t="s">
        <v>942</v>
      </c>
      <c r="C92" s="20" t="s">
        <v>943</v>
      </c>
      <c r="D92" s="22" t="s">
        <v>1028</v>
      </c>
      <c r="E92" s="22">
        <v>8</v>
      </c>
      <c r="F92" s="23">
        <v>9</v>
      </c>
      <c r="G92" s="23" t="s">
        <v>944</v>
      </c>
      <c r="H92" s="23" t="s">
        <v>945</v>
      </c>
      <c r="I92" s="25">
        <f t="shared" si="11"/>
        <v>88.89</v>
      </c>
      <c r="J92" s="26" t="s">
        <v>946</v>
      </c>
      <c r="K92" s="23" t="s">
        <v>947</v>
      </c>
      <c r="L92" s="30">
        <f t="shared" si="0"/>
        <v>0.92</v>
      </c>
      <c r="M92" s="31">
        <f t="shared" si="1"/>
        <v>1.37</v>
      </c>
      <c r="N92" s="32">
        <f t="shared" si="2"/>
        <v>0.109</v>
      </c>
      <c r="O92" s="33">
        <f t="shared" ca="1" si="3"/>
        <v>5.74</v>
      </c>
      <c r="P92" s="30">
        <f t="shared" ca="1" si="4"/>
        <v>0.74</v>
      </c>
      <c r="Q92" s="31">
        <f t="shared" ca="1" si="16"/>
        <v>2.09</v>
      </c>
      <c r="R92" s="30">
        <f t="shared" ca="1" si="6"/>
        <v>2.17</v>
      </c>
      <c r="S92" s="34">
        <f t="shared" ca="1" si="7"/>
        <v>6208</v>
      </c>
      <c r="T92" s="34">
        <f t="shared" ca="1" si="8"/>
        <v>142</v>
      </c>
      <c r="U92" s="34">
        <f t="shared" ca="1" si="9"/>
        <v>2631</v>
      </c>
      <c r="V92" s="34">
        <f t="shared" ca="1" si="15"/>
        <v>29</v>
      </c>
    </row>
    <row r="93" spans="1:22" ht="15.75" x14ac:dyDescent="0.4">
      <c r="A93" s="28">
        <v>90</v>
      </c>
      <c r="B93" s="29" t="s">
        <v>948</v>
      </c>
      <c r="C93" s="20" t="s">
        <v>949</v>
      </c>
      <c r="D93" s="22" t="s">
        <v>950</v>
      </c>
      <c r="E93" s="22">
        <v>12</v>
      </c>
      <c r="F93" s="23">
        <v>9</v>
      </c>
      <c r="G93" s="23" t="s">
        <v>951</v>
      </c>
      <c r="H93" s="23" t="s">
        <v>952</v>
      </c>
      <c r="I93" s="25">
        <f t="shared" si="11"/>
        <v>89.9</v>
      </c>
      <c r="J93" s="26" t="s">
        <v>953</v>
      </c>
      <c r="K93" s="23" t="s">
        <v>954</v>
      </c>
      <c r="L93" s="30">
        <f t="shared" si="0"/>
        <v>0.92</v>
      </c>
      <c r="M93" s="31">
        <f t="shared" si="1"/>
        <v>1.38</v>
      </c>
      <c r="N93" s="32">
        <f t="shared" si="2"/>
        <v>0.109</v>
      </c>
      <c r="O93" s="33">
        <f t="shared" ca="1" si="3"/>
        <v>4.59</v>
      </c>
      <c r="P93" s="30">
        <f t="shared" ca="1" si="4"/>
        <v>0.44</v>
      </c>
      <c r="Q93" s="31">
        <f t="shared" ca="1" si="16"/>
        <v>0.43</v>
      </c>
      <c r="R93" s="30">
        <f t="shared" ca="1" si="6"/>
        <v>3.67</v>
      </c>
      <c r="S93" s="34">
        <f t="shared" ca="1" si="7"/>
        <v>3948</v>
      </c>
      <c r="T93" s="34">
        <f t="shared" ca="1" si="8"/>
        <v>63</v>
      </c>
      <c r="U93" s="34">
        <f t="shared" ca="1" si="9"/>
        <v>17625</v>
      </c>
      <c r="V93" s="34">
        <f t="shared" ca="1" si="15"/>
        <v>77</v>
      </c>
    </row>
    <row r="94" spans="1:22" ht="15.75" x14ac:dyDescent="0.4">
      <c r="A94" s="28">
        <v>91</v>
      </c>
      <c r="B94" s="29" t="s">
        <v>955</v>
      </c>
      <c r="C94" s="20" t="s">
        <v>956</v>
      </c>
      <c r="D94" s="22" t="s">
        <v>957</v>
      </c>
      <c r="E94" s="22">
        <v>10</v>
      </c>
      <c r="F94" s="23">
        <v>12</v>
      </c>
      <c r="G94" s="23" t="s">
        <v>958</v>
      </c>
      <c r="H94" s="23" t="s">
        <v>959</v>
      </c>
      <c r="I94" s="25">
        <f t="shared" si="11"/>
        <v>90.91</v>
      </c>
      <c r="J94" s="26" t="s">
        <v>960</v>
      </c>
      <c r="K94" s="23" t="s">
        <v>961</v>
      </c>
      <c r="L94" s="30">
        <f t="shared" si="0"/>
        <v>0.93</v>
      </c>
      <c r="M94" s="31">
        <f t="shared" si="1"/>
        <v>1.39</v>
      </c>
      <c r="N94" s="32">
        <f t="shared" si="2"/>
        <v>0.109</v>
      </c>
      <c r="O94" s="33">
        <f t="shared" ca="1" si="3"/>
        <v>3.36</v>
      </c>
      <c r="P94" s="30">
        <f t="shared" ca="1" si="4"/>
        <v>0.42</v>
      </c>
      <c r="Q94" s="31">
        <f t="shared" ca="1" si="16"/>
        <v>0.77</v>
      </c>
      <c r="R94" s="30">
        <f t="shared" ca="1" si="6"/>
        <v>3.67</v>
      </c>
      <c r="S94" s="34">
        <f t="shared" ca="1" si="7"/>
        <v>8622</v>
      </c>
      <c r="T94" s="34">
        <f t="shared" ca="1" si="8"/>
        <v>131</v>
      </c>
      <c r="U94" s="34">
        <f t="shared" ca="1" si="9"/>
        <v>10845</v>
      </c>
      <c r="V94" s="34">
        <f t="shared" ca="1" si="15"/>
        <v>59</v>
      </c>
    </row>
    <row r="95" spans="1:22" ht="15.75" x14ac:dyDescent="0.4">
      <c r="A95" s="28">
        <v>92</v>
      </c>
      <c r="B95" s="29" t="s">
        <v>962</v>
      </c>
      <c r="C95" s="20" t="s">
        <v>963</v>
      </c>
      <c r="D95" s="22" t="s">
        <v>1028</v>
      </c>
      <c r="E95" s="22">
        <v>8</v>
      </c>
      <c r="F95" s="23">
        <v>15</v>
      </c>
      <c r="G95" s="23" t="s">
        <v>964</v>
      </c>
      <c r="H95" s="23" t="s">
        <v>965</v>
      </c>
      <c r="I95" s="25">
        <f t="shared" si="11"/>
        <v>91.92</v>
      </c>
      <c r="J95" s="26" t="s">
        <v>966</v>
      </c>
      <c r="K95" s="23" t="s">
        <v>967</v>
      </c>
      <c r="L95" s="30">
        <f t="shared" si="0"/>
        <v>0.94</v>
      </c>
      <c r="M95" s="31">
        <f t="shared" si="1"/>
        <v>1.4</v>
      </c>
      <c r="N95" s="32">
        <f t="shared" si="2"/>
        <v>0.109</v>
      </c>
      <c r="O95" s="33">
        <f t="shared" ca="1" si="3"/>
        <v>3.69</v>
      </c>
      <c r="P95" s="30">
        <f t="shared" ca="1" si="4"/>
        <v>0.35</v>
      </c>
      <c r="Q95" s="31">
        <f t="shared" ca="1" si="16"/>
        <v>0.77</v>
      </c>
      <c r="R95" s="30">
        <f t="shared" ca="1" si="6"/>
        <v>2.48</v>
      </c>
      <c r="S95" s="34">
        <f t="shared" ca="1" si="7"/>
        <v>7310</v>
      </c>
      <c r="T95" s="34">
        <f t="shared" ca="1" si="8"/>
        <v>79</v>
      </c>
      <c r="U95" s="34">
        <f t="shared" ca="1" si="9"/>
        <v>21011</v>
      </c>
      <c r="V95" s="34">
        <f t="shared" ca="1" si="15"/>
        <v>3</v>
      </c>
    </row>
    <row r="96" spans="1:22" ht="15.75" x14ac:dyDescent="0.4">
      <c r="A96" s="28">
        <v>93</v>
      </c>
      <c r="B96" s="29" t="s">
        <v>968</v>
      </c>
      <c r="C96" s="20" t="s">
        <v>969</v>
      </c>
      <c r="D96" s="22" t="s">
        <v>1028</v>
      </c>
      <c r="E96" s="22">
        <v>10</v>
      </c>
      <c r="F96" s="23">
        <v>12</v>
      </c>
      <c r="G96" s="23" t="s">
        <v>970</v>
      </c>
      <c r="H96" s="23" t="s">
        <v>971</v>
      </c>
      <c r="I96" s="25">
        <f t="shared" si="11"/>
        <v>92.93</v>
      </c>
      <c r="J96" s="26" t="s">
        <v>972</v>
      </c>
      <c r="K96" s="23" t="s">
        <v>973</v>
      </c>
      <c r="L96" s="30">
        <f t="shared" si="0"/>
        <v>0.95</v>
      </c>
      <c r="M96" s="31">
        <f t="shared" si="1"/>
        <v>1.42</v>
      </c>
      <c r="N96" s="32">
        <f t="shared" si="2"/>
        <v>0.109</v>
      </c>
      <c r="O96" s="33">
        <f t="shared" ca="1" si="3"/>
        <v>3.61</v>
      </c>
      <c r="P96" s="30">
        <f t="shared" ca="1" si="4"/>
        <v>0.4</v>
      </c>
      <c r="Q96" s="31">
        <f t="shared" ca="1" si="16"/>
        <v>0.54</v>
      </c>
      <c r="R96" s="30">
        <f t="shared" ca="1" si="6"/>
        <v>3.58</v>
      </c>
      <c r="S96" s="34">
        <f t="shared" ca="1" si="7"/>
        <v>9374</v>
      </c>
      <c r="T96" s="34">
        <f t="shared" ca="1" si="8"/>
        <v>84</v>
      </c>
      <c r="U96" s="34">
        <f t="shared" ca="1" si="9"/>
        <v>4315</v>
      </c>
      <c r="V96" s="34">
        <f t="shared" ca="1" si="15"/>
        <v>10</v>
      </c>
    </row>
    <row r="97" spans="1:22" ht="15.75" x14ac:dyDescent="0.4">
      <c r="A97" s="28">
        <v>94</v>
      </c>
      <c r="B97" s="29" t="s">
        <v>974</v>
      </c>
      <c r="C97" s="20" t="s">
        <v>975</v>
      </c>
      <c r="D97" s="22" t="s">
        <v>1028</v>
      </c>
      <c r="E97" s="22">
        <v>12</v>
      </c>
      <c r="F97" s="23">
        <v>9</v>
      </c>
      <c r="G97" s="23" t="s">
        <v>976</v>
      </c>
      <c r="H97" s="23" t="s">
        <v>977</v>
      </c>
      <c r="I97" s="25">
        <f t="shared" si="11"/>
        <v>93.94</v>
      </c>
      <c r="J97" s="26" t="s">
        <v>978</v>
      </c>
      <c r="K97" s="23" t="s">
        <v>979</v>
      </c>
      <c r="L97" s="30">
        <f t="shared" si="0"/>
        <v>0.95</v>
      </c>
      <c r="M97" s="31">
        <f t="shared" si="1"/>
        <v>1.43</v>
      </c>
      <c r="N97" s="32">
        <f t="shared" si="2"/>
        <v>0.109</v>
      </c>
      <c r="O97" s="33">
        <f t="shared" ca="1" si="3"/>
        <v>4.5599999999999996</v>
      </c>
      <c r="P97" s="30">
        <f t="shared" ca="1" si="4"/>
        <v>0.38</v>
      </c>
      <c r="Q97" s="31">
        <f t="shared" ca="1" si="16"/>
        <v>2.58</v>
      </c>
      <c r="R97" s="30">
        <f t="shared" ca="1" si="6"/>
        <v>3.45</v>
      </c>
      <c r="S97" s="34">
        <f t="shared" ca="1" si="7"/>
        <v>7150</v>
      </c>
      <c r="T97" s="34">
        <f t="shared" ca="1" si="8"/>
        <v>79</v>
      </c>
      <c r="U97" s="34">
        <f t="shared" ca="1" si="9"/>
        <v>15480</v>
      </c>
      <c r="V97" s="34">
        <f t="shared" ca="1" si="15"/>
        <v>54</v>
      </c>
    </row>
    <row r="98" spans="1:22" ht="15.75" x14ac:dyDescent="0.4">
      <c r="A98" s="28">
        <v>95</v>
      </c>
      <c r="B98" s="29" t="s">
        <v>980</v>
      </c>
      <c r="C98" s="20" t="s">
        <v>981</v>
      </c>
      <c r="D98" s="22" t="s">
        <v>982</v>
      </c>
      <c r="E98" s="22">
        <v>12</v>
      </c>
      <c r="F98" s="23">
        <v>9</v>
      </c>
      <c r="G98" s="23" t="s">
        <v>983</v>
      </c>
      <c r="H98" s="23" t="s">
        <v>984</v>
      </c>
      <c r="I98" s="25">
        <f t="shared" si="11"/>
        <v>94.95</v>
      </c>
      <c r="J98" s="26" t="s">
        <v>985</v>
      </c>
      <c r="K98" s="23" t="s">
        <v>986</v>
      </c>
      <c r="L98" s="30">
        <f t="shared" si="0"/>
        <v>0.96</v>
      </c>
      <c r="M98" s="31">
        <f t="shared" si="1"/>
        <v>1.44</v>
      </c>
      <c r="N98" s="32">
        <f t="shared" si="2"/>
        <v>0.109</v>
      </c>
      <c r="O98" s="33">
        <f t="shared" ca="1" si="3"/>
        <v>3.77</v>
      </c>
      <c r="P98" s="30">
        <f t="shared" ca="1" si="4"/>
        <v>0.42</v>
      </c>
      <c r="Q98" s="31">
        <f t="shared" ca="1" si="16"/>
        <v>1.96</v>
      </c>
      <c r="R98" s="30">
        <f t="shared" ca="1" si="6"/>
        <v>2.54</v>
      </c>
      <c r="S98" s="34">
        <f t="shared" ca="1" si="7"/>
        <v>6672</v>
      </c>
      <c r="T98" s="34">
        <f t="shared" ca="1" si="8"/>
        <v>130</v>
      </c>
      <c r="U98" s="34">
        <f t="shared" ca="1" si="9"/>
        <v>7307</v>
      </c>
      <c r="V98" s="34">
        <f t="shared" ca="1" si="15"/>
        <v>4</v>
      </c>
    </row>
    <row r="99" spans="1:22" ht="15.75" x14ac:dyDescent="0.4">
      <c r="A99" s="28">
        <v>96</v>
      </c>
      <c r="B99" s="29" t="s">
        <v>987</v>
      </c>
      <c r="C99" s="20" t="s">
        <v>988</v>
      </c>
      <c r="D99" s="22" t="s">
        <v>1028</v>
      </c>
      <c r="E99" s="22">
        <v>8</v>
      </c>
      <c r="F99" s="23">
        <v>12</v>
      </c>
      <c r="G99" s="23" t="s">
        <v>989</v>
      </c>
      <c r="H99" s="23" t="s">
        <v>990</v>
      </c>
      <c r="I99" s="25">
        <f t="shared" si="11"/>
        <v>95.96</v>
      </c>
      <c r="J99" s="26" t="s">
        <v>991</v>
      </c>
      <c r="K99" s="23" t="s">
        <v>992</v>
      </c>
      <c r="L99" s="30">
        <f t="shared" si="0"/>
        <v>0.97</v>
      </c>
      <c r="M99" s="31">
        <f t="shared" si="1"/>
        <v>1.45</v>
      </c>
      <c r="N99" s="32">
        <f t="shared" si="2"/>
        <v>0.11</v>
      </c>
      <c r="O99" s="33">
        <f t="shared" ca="1" si="3"/>
        <v>5.55</v>
      </c>
      <c r="P99" s="30">
        <f t="shared" ca="1" si="4"/>
        <v>0.36</v>
      </c>
      <c r="Q99" s="31">
        <f t="shared" ca="1" si="16"/>
        <v>1.72</v>
      </c>
      <c r="R99" s="30">
        <f t="shared" ca="1" si="6"/>
        <v>2.14</v>
      </c>
      <c r="S99" s="34">
        <f t="shared" ca="1" si="7"/>
        <v>9107</v>
      </c>
      <c r="T99" s="34">
        <f t="shared" ca="1" si="8"/>
        <v>72</v>
      </c>
      <c r="U99" s="34">
        <f t="shared" ca="1" si="9"/>
        <v>11762</v>
      </c>
      <c r="V99" s="34">
        <f t="shared" ca="1" si="15"/>
        <v>55</v>
      </c>
    </row>
    <row r="100" spans="1:22" ht="15.75" x14ac:dyDescent="0.4">
      <c r="A100" s="28">
        <v>97</v>
      </c>
      <c r="B100" s="29" t="s">
        <v>993</v>
      </c>
      <c r="C100" s="20" t="s">
        <v>994</v>
      </c>
      <c r="D100" s="22" t="s">
        <v>1028</v>
      </c>
      <c r="E100" s="22">
        <v>10</v>
      </c>
      <c r="F100" s="23">
        <v>9</v>
      </c>
      <c r="G100" s="23" t="s">
        <v>995</v>
      </c>
      <c r="H100" s="23" t="s">
        <v>996</v>
      </c>
      <c r="I100" s="25">
        <f t="shared" si="11"/>
        <v>96.97</v>
      </c>
      <c r="J100" s="26" t="s">
        <v>997</v>
      </c>
      <c r="K100" s="23" t="s">
        <v>998</v>
      </c>
      <c r="L100" s="30">
        <f t="shared" si="0"/>
        <v>0.98</v>
      </c>
      <c r="M100" s="31">
        <f t="shared" si="1"/>
        <v>1.46</v>
      </c>
      <c r="N100" s="32">
        <f t="shared" si="2"/>
        <v>0.11</v>
      </c>
      <c r="O100" s="33">
        <f t="shared" ca="1" si="3"/>
        <v>4.04</v>
      </c>
      <c r="P100" s="30">
        <f t="shared" ca="1" si="4"/>
        <v>0.76</v>
      </c>
      <c r="Q100" s="31">
        <f t="shared" ca="1" si="16"/>
        <v>1.92</v>
      </c>
      <c r="R100" s="30">
        <f t="shared" ca="1" si="6"/>
        <v>2.23</v>
      </c>
      <c r="S100" s="34">
        <f t="shared" ca="1" si="7"/>
        <v>9902</v>
      </c>
      <c r="T100" s="34">
        <f t="shared" ca="1" si="8"/>
        <v>67</v>
      </c>
      <c r="U100" s="34">
        <f t="shared" ca="1" si="9"/>
        <v>24688</v>
      </c>
      <c r="V100" s="34">
        <f t="shared" ca="1" si="15"/>
        <v>50</v>
      </c>
    </row>
    <row r="101" spans="1:22" ht="15.75" x14ac:dyDescent="0.4">
      <c r="A101" s="28">
        <v>98</v>
      </c>
      <c r="B101" s="29" t="s">
        <v>999</v>
      </c>
      <c r="C101" s="20" t="s">
        <v>1000</v>
      </c>
      <c r="D101" s="22" t="s">
        <v>1001</v>
      </c>
      <c r="E101" s="22">
        <v>10</v>
      </c>
      <c r="F101" s="23">
        <v>15</v>
      </c>
      <c r="G101" s="23" t="s">
        <v>1002</v>
      </c>
      <c r="H101" s="23" t="s">
        <v>1003</v>
      </c>
      <c r="I101" s="25">
        <f t="shared" si="11"/>
        <v>97.98</v>
      </c>
      <c r="J101" s="26" t="s">
        <v>1004</v>
      </c>
      <c r="K101" s="23" t="s">
        <v>1005</v>
      </c>
      <c r="L101" s="30">
        <f t="shared" si="0"/>
        <v>0.98</v>
      </c>
      <c r="M101" s="31">
        <f t="shared" si="1"/>
        <v>1.48</v>
      </c>
      <c r="N101" s="32">
        <f t="shared" si="2"/>
        <v>0.11</v>
      </c>
      <c r="O101" s="33">
        <f t="shared" ca="1" si="3"/>
        <v>5.61</v>
      </c>
      <c r="P101" s="30">
        <f t="shared" ca="1" si="4"/>
        <v>0.33</v>
      </c>
      <c r="Q101" s="31">
        <f t="shared" ca="1" si="16"/>
        <v>2.09</v>
      </c>
      <c r="R101" s="30">
        <f t="shared" ca="1" si="6"/>
        <v>3.12</v>
      </c>
      <c r="S101" s="34">
        <f t="shared" ca="1" si="7"/>
        <v>9545</v>
      </c>
      <c r="T101" s="34">
        <f t="shared" ca="1" si="8"/>
        <v>84</v>
      </c>
      <c r="U101" s="34">
        <f t="shared" ca="1" si="9"/>
        <v>12008</v>
      </c>
      <c r="V101" s="34">
        <f t="shared" ca="1" si="15"/>
        <v>66</v>
      </c>
    </row>
    <row r="102" spans="1:22" ht="15.75" x14ac:dyDescent="0.4">
      <c r="A102" s="28">
        <v>99</v>
      </c>
      <c r="B102" s="29" t="s">
        <v>1006</v>
      </c>
      <c r="C102" s="20" t="s">
        <v>1007</v>
      </c>
      <c r="D102" s="22" t="s">
        <v>1028</v>
      </c>
      <c r="E102" s="22">
        <v>10</v>
      </c>
      <c r="F102" s="23">
        <v>12</v>
      </c>
      <c r="G102" s="23" t="s">
        <v>1008</v>
      </c>
      <c r="H102" s="23" t="s">
        <v>1009</v>
      </c>
      <c r="I102" s="25">
        <f t="shared" si="11"/>
        <v>98.99</v>
      </c>
      <c r="J102" s="26" t="s">
        <v>1010</v>
      </c>
      <c r="K102" s="23" t="s">
        <v>1011</v>
      </c>
      <c r="L102" s="30">
        <f t="shared" si="0"/>
        <v>0.99</v>
      </c>
      <c r="M102" s="31">
        <f t="shared" si="1"/>
        <v>1.49</v>
      </c>
      <c r="N102" s="32">
        <f t="shared" si="2"/>
        <v>0.11</v>
      </c>
      <c r="O102" s="33">
        <f t="shared" ca="1" si="3"/>
        <v>6.94</v>
      </c>
      <c r="P102" s="30">
        <f t="shared" ca="1" si="4"/>
        <v>0.72</v>
      </c>
      <c r="Q102" s="31">
        <f t="shared" ca="1" si="16"/>
        <v>1.73</v>
      </c>
      <c r="R102" s="30">
        <f t="shared" ca="1" si="6"/>
        <v>3.73</v>
      </c>
      <c r="S102" s="34">
        <f t="shared" ca="1" si="7"/>
        <v>8858</v>
      </c>
      <c r="T102" s="34">
        <f t="shared" ca="1" si="8"/>
        <v>147</v>
      </c>
      <c r="U102" s="34">
        <f t="shared" ca="1" si="9"/>
        <v>22104</v>
      </c>
      <c r="V102" s="34">
        <f t="shared" ca="1" si="15"/>
        <v>29</v>
      </c>
    </row>
    <row r="103" spans="1:22" ht="15.75" x14ac:dyDescent="0.4">
      <c r="A103" s="28">
        <v>100</v>
      </c>
      <c r="B103" s="29" t="s">
        <v>1012</v>
      </c>
      <c r="C103" s="20" t="s">
        <v>1013</v>
      </c>
      <c r="D103" s="22" t="s">
        <v>1028</v>
      </c>
      <c r="E103" s="22">
        <v>8</v>
      </c>
      <c r="F103" s="23">
        <v>12</v>
      </c>
      <c r="G103" s="23" t="s">
        <v>1014</v>
      </c>
      <c r="H103" s="23" t="s">
        <v>1015</v>
      </c>
      <c r="I103" s="25">
        <f t="shared" si="11"/>
        <v>100</v>
      </c>
      <c r="J103" s="26" t="s">
        <v>1016</v>
      </c>
      <c r="K103" s="23" t="s">
        <v>1017</v>
      </c>
      <c r="L103" s="30">
        <f t="shared" si="0"/>
        <v>1</v>
      </c>
      <c r="M103" s="31">
        <f t="shared" si="1"/>
        <v>1.5</v>
      </c>
      <c r="N103" s="32">
        <f t="shared" si="2"/>
        <v>0.11</v>
      </c>
      <c r="O103" s="33">
        <f t="shared" ca="1" si="3"/>
        <v>5.13</v>
      </c>
      <c r="P103" s="30">
        <f t="shared" ca="1" si="4"/>
        <v>0.77</v>
      </c>
      <c r="Q103" s="31">
        <f t="shared" ca="1" si="16"/>
        <v>0.23</v>
      </c>
      <c r="R103" s="30">
        <f t="shared" ca="1" si="6"/>
        <v>1.67</v>
      </c>
      <c r="S103" s="34">
        <f t="shared" ca="1" si="7"/>
        <v>8053</v>
      </c>
      <c r="T103" s="34">
        <f t="shared" ca="1" si="8"/>
        <v>143</v>
      </c>
      <c r="U103" s="34">
        <f t="shared" ca="1" si="9"/>
        <v>16257</v>
      </c>
      <c r="V103" s="34">
        <f t="shared" ca="1" si="15"/>
        <v>30</v>
      </c>
    </row>
  </sheetData>
  <autoFilter ref="A1:V103" xr:uid="{00000000-0009-0000-0000-000001000000}"/>
  <mergeCells count="4">
    <mergeCell ref="D1:F1"/>
    <mergeCell ref="G1:K1"/>
    <mergeCell ref="L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</vt:lpstr>
      <vt:lpstr>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Samim Khan</cp:lastModifiedBy>
  <dcterms:created xsi:type="dcterms:W3CDTF">2025-02-10T06:30:37Z</dcterms:created>
  <dcterms:modified xsi:type="dcterms:W3CDTF">2025-02-10T13:08:55Z</dcterms:modified>
</cp:coreProperties>
</file>