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Default ContentType="application/vnd.openxmlformats-officedocument.vmlDrawing" Extension="vml"/>
  <Override ContentType="application/vnd.openxmlformats-officedocument.spreadsheetml.externalLink+xml" PartName="/xl/externalLinks/externalLink1.xml"/>
  <Default ContentType="image/jpeg" Extension="jpeg"/>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620" windowHeight="12320" tabRatio="632" activeTab="4"/>
  </bookViews>
  <sheets>
    <sheet name="Instructions" sheetId="1" r:id="rId1"/>
    <sheet name="Advisory" sheetId="2" r:id="rId2"/>
    <sheet name="Home" sheetId="3" r:id="rId3"/>
    <sheet name="Student Profile" sheetId="4" r:id="rId4"/>
    <sheet name="English" sheetId="5" r:id="rId5"/>
    <sheet name="Hindi" sheetId="6" r:id="rId6"/>
    <sheet name="Maths" sheetId="7" r:id="rId7"/>
    <sheet name="EVS" sheetId="8" r:id="rId8"/>
    <sheet name="Coscholastic" sheetId="9" r:id="rId9"/>
    <sheet name="Comments" sheetId="10" r:id="rId10"/>
    <sheet name="Report Card Front " sheetId="11" r:id="rId11"/>
    <sheet name="Report Card Back" sheetId="12" r:id="rId12"/>
    <sheet name="Multipurpose Sheet" sheetId="13" r:id="rId13"/>
    <sheet name="Sheet1" sheetId="14" r:id="rId14"/>
    <sheet name="Sheet2" sheetId="15" r:id="rId15"/>
    <sheet name="Sheet3" sheetId="16" r:id="rId16"/>
  </sheets>
  <externalReferences>
    <externalReference r:id="rId17"/>
  </externalReferences>
  <definedNames>
    <definedName name="_xlnm.Print_Area" localSheetId="3">'Student Profile'!$A$1:AC14</definedName>
    <definedName name="_xlnm.Print_Area" localSheetId="4">English!$A$1:Q27</definedName>
    <definedName name="_xlnm.Print_Area" localSheetId="7">EVS!$A$2:CW114</definedName>
  </definedNames>
  <calcPr calcId="144525"/>
</workbook>
</file>

<file path=xl/comments1.xml><?xml version="1.0" encoding="utf-8"?>
<comments xmlns="http://schemas.openxmlformats.org/spreadsheetml/2006/main">
  <authors>
    <author>Author</author>
  </authors>
  <commentList>
    <comment ref="K3" authorId="0">
      <text>
        <r>
          <rPr>
            <sz val="9"/>
            <color indexed="81"/>
            <rFont val="宋体"/>
            <charset val="134"/>
          </rPr>
          <t xml:space="preserve">Author:
Enter catogory as per admitted</t>
        </r>
      </text>
    </comment>
    <comment ref="L3" authorId="0">
      <text>
        <r>
          <rPr>
            <sz val="9"/>
            <color indexed="81"/>
            <rFont val="宋体"/>
            <charset val="134"/>
          </rPr>
          <t xml:space="preserve">Author:
Enter:
SC
ST
OBC</t>
        </r>
      </text>
    </comment>
    <comment ref="M3" authorId="0">
      <text>
        <r>
          <rPr>
            <sz val="9"/>
            <color indexed="81"/>
            <rFont val="宋体"/>
            <charset val="134"/>
          </rPr>
          <t xml:space="preserve">Author:
Enter:
Muslim
Christian
Sikh
Jain
Buddhist</t>
        </r>
      </text>
    </comment>
    <comment ref="N3" authorId="0">
      <text>
        <r>
          <rPr>
            <sz val="9"/>
            <color indexed="81"/>
            <rFont val="宋体"/>
            <charset val="134"/>
          </rPr>
          <t xml:space="preserve">Author:
Enter Yes for children covered under RTE</t>
        </r>
      </text>
    </comment>
    <comment ref="O3" authorId="0">
      <text>
        <r>
          <rPr>
            <sz val="9"/>
            <color indexed="81"/>
            <rFont val="宋体"/>
            <charset val="134"/>
          </rPr>
          <t xml:space="preserve">Author:
Enter Yes for SGC</t>
        </r>
      </text>
    </comment>
    <comment ref="P3" authorId="0">
      <text>
        <r>
          <rPr>
            <sz val="9"/>
            <color indexed="81"/>
            <rFont val="宋体"/>
            <charset val="134"/>
          </rPr>
          <t xml:space="preserve">Author:
Enter Yes for physically handicapped students</t>
        </r>
      </text>
    </comment>
    <comment ref="Q3" authorId="0">
      <text>
        <r>
          <rPr>
            <sz val="9"/>
            <color indexed="81"/>
            <rFont val="宋体"/>
            <charset val="134"/>
          </rPr>
          <t xml:space="preserve">Author:
Enter Yes for students of KVS' staff</t>
        </r>
      </text>
    </comment>
    <comment ref="R3" authorId="0">
      <text>
        <r>
          <rPr>
            <sz val="9"/>
            <color indexed="81"/>
            <rFont val="宋体"/>
            <charset val="134"/>
          </rPr>
          <t xml:space="preserve">Author:
Enter Yes for students who go on TC</t>
        </r>
      </text>
    </comment>
    <comment ref="K6" authorId="0">
      <text>
        <r>
          <rPr>
            <sz val="9"/>
            <color indexed="81"/>
            <rFont val="宋体"/>
            <charset val="134"/>
          </rPr>
          <t xml:space="preserve">Author:
Enter Category as  I, II,III,IV,V, VI etc.</t>
        </r>
      </text>
    </comment>
    <comment ref="L6" authorId="0">
      <text>
        <r>
          <rPr>
            <sz val="9"/>
            <color indexed="81"/>
            <rFont val="宋体"/>
            <charset val="134"/>
          </rPr>
          <t xml:space="preserve">Author:
SC/ST/OBC/GEN</t>
        </r>
      </text>
    </comment>
    <comment ref="M6" authorId="0">
      <text>
        <r>
          <rPr>
            <sz val="9"/>
            <color indexed="81"/>
            <rFont val="宋体"/>
            <charset val="134"/>
          </rPr>
          <t xml:space="preserve">Author:
Muslim
Christian
Sikh
Jain
Buddhist</t>
        </r>
      </text>
    </comment>
    <comment ref="N6" authorId="0">
      <text>
        <r>
          <rPr>
            <sz val="9"/>
            <color indexed="81"/>
            <rFont val="宋体"/>
            <charset val="134"/>
          </rPr>
          <t xml:space="preserve">Author:
ENTER YES/NO</t>
        </r>
      </text>
    </comment>
    <comment ref="O6" authorId="0">
      <text>
        <r>
          <rPr>
            <sz val="9"/>
            <color indexed="81"/>
            <rFont val="宋体"/>
            <charset val="134"/>
          </rPr>
          <t xml:space="preserve">Author:
ENTER YES/NO</t>
        </r>
      </text>
    </comment>
    <comment ref="P6" authorId="0">
      <text>
        <r>
          <rPr>
            <sz val="9"/>
            <color indexed="81"/>
            <rFont val="宋体"/>
            <charset val="134"/>
          </rPr>
          <t xml:space="preserve">Author:
ENTER YES/NO</t>
        </r>
      </text>
    </comment>
    <comment ref="Q6" authorId="0">
      <text>
        <r>
          <rPr>
            <sz val="9"/>
            <color indexed="81"/>
            <rFont val="宋体"/>
            <charset val="134"/>
          </rPr>
          <t xml:space="preserve">Author:
ENTER YES/NO</t>
        </r>
      </text>
    </comment>
    <comment ref="N8" authorId="0">
      <text>
        <r>
          <rPr>
            <sz val="9"/>
            <color indexed="81"/>
            <rFont val="宋体"/>
            <charset val="134"/>
          </rPr>
          <t xml:space="preserve">Author:
ENTER YES/NO</t>
        </r>
      </text>
    </comment>
    <comment ref="N10" authorId="0">
      <text>
        <r>
          <rPr>
            <sz val="9"/>
            <color indexed="81"/>
            <rFont val="宋体"/>
            <charset val="134"/>
          </rPr>
          <t xml:space="preserve">Author:
ENTER YES/NO</t>
        </r>
      </text>
    </comment>
    <comment ref="N12" authorId="0">
      <text>
        <r>
          <rPr>
            <sz val="9"/>
            <color indexed="81"/>
            <rFont val="宋体"/>
            <charset val="134"/>
          </rPr>
          <t xml:space="preserve">Author:
ENTER YES/NO</t>
        </r>
      </text>
    </comment>
  </commentList>
</comments>
</file>

<file path=xl/comments2.xml><?xml version="1.0" encoding="utf-8"?>
<comments xmlns="http://schemas.openxmlformats.org/spreadsheetml/2006/main">
  <authors>
    <author>Author</author>
  </authors>
  <commentList>
    <comment ref="B1" authorId="0">
      <text>
        <r>
          <rPr>
            <sz val="9"/>
            <color indexed="81"/>
            <rFont val="宋体"/>
            <charset val="134"/>
          </rPr>
          <t xml:space="preserve">Author:
Enter the roll numberone by one and take print.
</t>
        </r>
      </text>
    </comment>
  </commentList>
</comments>
</file>

<file path=xl/sharedStrings.xml><?xml version="1.0" encoding="utf-8"?>
<sst xmlns="http://schemas.openxmlformats.org/spreadsheetml/2006/main" count="642">
  <si>
    <t>Instructions to Use the Programme</t>
  </si>
  <si>
    <r>
      <rPr>
        <sz val="12"/>
        <rFont val="Arial"/>
        <family val="2"/>
        <charset val="134"/>
      </rPr>
      <t xml:space="preserve">1.This workbook consists of </t>
    </r>
    <r>
      <rPr>
        <b/>
        <sz val="12"/>
        <color indexed="10"/>
        <rFont val="Arial"/>
        <family val="2"/>
        <charset val="134"/>
      </rPr>
      <t>12 worksheets</t>
    </r>
    <r>
      <rPr>
        <sz val="12"/>
        <rFont val="Arial"/>
        <family val="2"/>
        <charset val="134"/>
      </rPr>
      <t xml:space="preserve"> .They are:</t>
    </r>
  </si>
  <si>
    <r>
      <rPr>
        <sz val="12"/>
        <rFont val="Arial"/>
        <family val="2"/>
        <charset val="134"/>
      </rPr>
      <t>a.</t>
    </r>
    <r>
      <rPr>
        <b/>
        <sz val="12"/>
        <color indexed="10"/>
        <rFont val="Calibri"/>
        <family val="2"/>
        <charset val="134"/>
      </rPr>
      <t>Advisory</t>
    </r>
    <r>
      <rPr>
        <sz val="12"/>
        <rFont val="Arial"/>
        <family val="2"/>
        <charset val="134"/>
      </rPr>
      <t>-Details of the programme production team.This sheet requires no entry from you.</t>
    </r>
  </si>
  <si>
    <r>
      <rPr>
        <sz val="12"/>
        <color indexed="8"/>
        <rFont val="Arial"/>
        <family val="2"/>
        <charset val="134"/>
      </rPr>
      <t>b</t>
    </r>
    <r>
      <rPr>
        <sz val="12"/>
        <color indexed="10"/>
        <rFont val="Arial"/>
        <family val="2"/>
        <charset val="134"/>
      </rPr>
      <t>.</t>
    </r>
    <r>
      <rPr>
        <b/>
        <sz val="12"/>
        <color indexed="10"/>
        <rFont val="Arial"/>
        <family val="2"/>
        <charset val="134"/>
      </rPr>
      <t>Home</t>
    </r>
    <r>
      <rPr>
        <sz val="12"/>
        <color indexed="8"/>
        <rFont val="Arial"/>
        <family val="2"/>
        <charset val="134"/>
      </rPr>
      <t xml:space="preserve">-Where the class teacher enters the  academic year, school name in English and Hindi,address, email id,phone no, and </t>
    </r>
  </si>
  <si>
    <t>names of teachers handling the class</t>
  </si>
  <si>
    <r>
      <rPr>
        <sz val="12"/>
        <rFont val="Arial"/>
        <family val="2"/>
        <charset val="134"/>
      </rPr>
      <t>c.</t>
    </r>
    <r>
      <rPr>
        <b/>
        <sz val="12"/>
        <color indexed="10"/>
        <rFont val="Calibri"/>
        <family val="2"/>
        <charset val="134"/>
      </rPr>
      <t>Student Detail</t>
    </r>
    <r>
      <rPr>
        <sz val="12"/>
        <rFont val="Arial"/>
        <family val="2"/>
        <charset val="134"/>
      </rPr>
      <t xml:space="preserve">-where the class teacher types  the details of the students </t>
    </r>
  </si>
  <si>
    <r>
      <rPr>
        <sz val="12"/>
        <rFont val="Arial"/>
        <family val="2"/>
        <charset val="134"/>
      </rPr>
      <t>d.</t>
    </r>
    <r>
      <rPr>
        <b/>
        <sz val="12"/>
        <color indexed="10"/>
        <rFont val="Calibri"/>
        <family val="2"/>
        <charset val="134"/>
      </rPr>
      <t>English Worksheet</t>
    </r>
    <r>
      <rPr>
        <sz val="12"/>
        <rFont val="Arial"/>
        <family val="2"/>
        <charset val="134"/>
      </rPr>
      <t>-where the English teacher enters Cycles 1-8 grades -all in one sheet.The total is generated automatically.</t>
    </r>
  </si>
  <si>
    <r>
      <rPr>
        <sz val="12"/>
        <rFont val="Arial"/>
        <family val="2"/>
        <charset val="134"/>
      </rPr>
      <t>e.</t>
    </r>
    <r>
      <rPr>
        <b/>
        <sz val="12"/>
        <color indexed="10"/>
        <rFont val="Calibri"/>
        <family val="2"/>
        <charset val="134"/>
      </rPr>
      <t>Hindi Worksheet</t>
    </r>
    <r>
      <rPr>
        <sz val="12"/>
        <rFont val="Arial"/>
        <family val="2"/>
        <charset val="134"/>
      </rPr>
      <t>-where the Hindi teacher enters Cycles 1-8 grades  -all in one sheet.The total is generated automatically.</t>
    </r>
  </si>
  <si>
    <r>
      <rPr>
        <sz val="12"/>
        <rFont val="Arial"/>
        <family val="2"/>
        <charset val="134"/>
      </rPr>
      <t>f.</t>
    </r>
    <r>
      <rPr>
        <b/>
        <sz val="12"/>
        <color indexed="10"/>
        <rFont val="Calibri"/>
        <family val="2"/>
        <charset val="134"/>
      </rPr>
      <t>Maths Worksheet</t>
    </r>
    <r>
      <rPr>
        <sz val="12"/>
        <rFont val="Arial"/>
        <family val="2"/>
        <charset val="134"/>
      </rPr>
      <t>-where the Maths teacher entersCycles 1-8 grades  -all in one sheet.The total is generated automatically.</t>
    </r>
  </si>
  <si>
    <r>
      <rPr>
        <sz val="12"/>
        <color indexed="8"/>
        <rFont val="Arial"/>
        <family val="2"/>
        <charset val="134"/>
      </rPr>
      <t>g</t>
    </r>
    <r>
      <rPr>
        <b/>
        <sz val="12"/>
        <color indexed="8"/>
        <rFont val="Arial"/>
        <family val="2"/>
        <charset val="134"/>
      </rPr>
      <t>.</t>
    </r>
    <r>
      <rPr>
        <b/>
        <sz val="12"/>
        <color indexed="10"/>
        <rFont val="Arial"/>
        <family val="2"/>
        <charset val="134"/>
      </rPr>
      <t>EVS Worksheet</t>
    </r>
    <r>
      <rPr>
        <sz val="12"/>
        <rFont val="Arial"/>
        <family val="2"/>
        <charset val="134"/>
      </rPr>
      <t>-where the EVS teacher enters Cycles 1-8 grades -all in one sheet.The total is generated automatically.</t>
    </r>
  </si>
  <si>
    <r>
      <rPr>
        <sz val="12"/>
        <rFont val="Arial"/>
        <family val="2"/>
        <charset val="134"/>
      </rPr>
      <t>h.</t>
    </r>
    <r>
      <rPr>
        <b/>
        <sz val="12"/>
        <color indexed="10"/>
        <rFont val="Calibri"/>
        <family val="2"/>
        <charset val="134"/>
      </rPr>
      <t>Co scholastic</t>
    </r>
    <r>
      <rPr>
        <sz val="12"/>
        <rFont val="Arial"/>
        <family val="2"/>
        <charset val="134"/>
      </rPr>
      <t xml:space="preserve"> -Where the class teacher enters the co scholastic grades and height/ weight</t>
    </r>
  </si>
  <si>
    <r>
      <rPr>
        <sz val="12"/>
        <rFont val="Arial"/>
        <family val="2"/>
        <charset val="134"/>
      </rPr>
      <t>i.</t>
    </r>
    <r>
      <rPr>
        <b/>
        <sz val="12"/>
        <color indexed="10"/>
        <rFont val="Calibri"/>
        <family val="2"/>
        <charset val="134"/>
      </rPr>
      <t>Comments</t>
    </r>
    <r>
      <rPr>
        <sz val="12"/>
        <rFont val="Arial"/>
        <family val="2"/>
        <charset val="134"/>
      </rPr>
      <t>-Where the class teacher enters specific participation of children and attendance.</t>
    </r>
  </si>
  <si>
    <r>
      <rPr>
        <sz val="12"/>
        <rFont val="Arial"/>
        <family val="2"/>
        <charset val="134"/>
      </rPr>
      <t>j.</t>
    </r>
    <r>
      <rPr>
        <b/>
        <sz val="12"/>
        <color indexed="10"/>
        <rFont val="Calibri"/>
        <family val="2"/>
        <charset val="134"/>
      </rPr>
      <t>Report Card Front</t>
    </r>
    <r>
      <rPr>
        <b/>
        <sz val="12"/>
        <color indexed="8"/>
        <rFont val="Calibri"/>
        <family val="2"/>
        <charset val="134"/>
      </rPr>
      <t>-</t>
    </r>
    <r>
      <rPr>
        <sz val="12"/>
        <rFont val="Arial"/>
        <family val="2"/>
        <charset val="134"/>
      </rPr>
      <t>Self generated sheet ; Only the roll number in the left corner has to be changed for printing individual report cards</t>
    </r>
  </si>
  <si>
    <r>
      <rPr>
        <sz val="12"/>
        <rFont val="Arial"/>
        <family val="2"/>
        <charset val="134"/>
      </rPr>
      <t>k.</t>
    </r>
    <r>
      <rPr>
        <b/>
        <sz val="12"/>
        <color indexed="10"/>
        <rFont val="Calibri"/>
        <family val="2"/>
        <charset val="134"/>
      </rPr>
      <t>Report Card Back</t>
    </r>
    <r>
      <rPr>
        <sz val="12"/>
        <rFont val="Arial"/>
        <family val="2"/>
        <charset val="134"/>
      </rPr>
      <t>-Self generated sheet ;  Take print of this sheet along with report card front without any entry.</t>
    </r>
  </si>
  <si>
    <r>
      <rPr>
        <sz val="12"/>
        <rFont val="Arial"/>
        <family val="2"/>
        <charset val="134"/>
      </rPr>
      <t>l.</t>
    </r>
    <r>
      <rPr>
        <b/>
        <sz val="12"/>
        <color indexed="10"/>
        <rFont val="Arial"/>
        <family val="2"/>
        <charset val="134"/>
      </rPr>
      <t>Multipurpose Sheet-</t>
    </r>
    <r>
      <rPr>
        <sz val="12"/>
        <rFont val="Arial"/>
        <family val="2"/>
        <charset val="134"/>
      </rPr>
      <t>Self generated sheet with list of students and adm no.The class teacher can print this sheet and use for any purpose like acknowledgement</t>
    </r>
  </si>
  <si>
    <t xml:space="preserve"> for school diary, fees paid etc. 3 additional blank rows have been provided for convenience.</t>
  </si>
  <si>
    <r>
      <rPr>
        <sz val="12"/>
        <rFont val="Arial"/>
        <family val="2"/>
        <charset val="134"/>
      </rPr>
      <t>The 12 worksheets tab are coloured differently. The ones which are coloured</t>
    </r>
    <r>
      <rPr>
        <b/>
        <sz val="12"/>
        <color indexed="10"/>
        <rFont val="Arial"/>
        <family val="2"/>
        <charset val="134"/>
      </rPr>
      <t xml:space="preserve"> yellow are self generated</t>
    </r>
    <r>
      <rPr>
        <sz val="12"/>
        <rFont val="Arial"/>
        <family val="2"/>
        <charset val="134"/>
      </rPr>
      <t>. Teachers need to make no entries in these sheets.</t>
    </r>
  </si>
  <si>
    <r>
      <rPr>
        <sz val="12"/>
        <rFont val="Arial"/>
        <family val="2"/>
        <charset val="134"/>
      </rPr>
      <t xml:space="preserve">The entry in the </t>
    </r>
    <r>
      <rPr>
        <b/>
        <sz val="12"/>
        <color indexed="10"/>
        <rFont val="Arial"/>
        <family val="2"/>
        <charset val="134"/>
      </rPr>
      <t>purple tabs worksheets are details about the school and the children</t>
    </r>
    <r>
      <rPr>
        <sz val="12"/>
        <rFont val="Arial"/>
        <family val="2"/>
        <charset val="134"/>
      </rPr>
      <t xml:space="preserve">(front part of the report card). </t>
    </r>
  </si>
  <si>
    <r>
      <rPr>
        <sz val="12"/>
        <rFont val="Arial"/>
        <family val="2"/>
        <charset val="134"/>
      </rPr>
      <t xml:space="preserve">The </t>
    </r>
    <r>
      <rPr>
        <b/>
        <sz val="12"/>
        <color indexed="10"/>
        <rFont val="Arial"/>
        <family val="2"/>
        <charset val="134"/>
      </rPr>
      <t>green tab worksheets are where marks are entered</t>
    </r>
    <r>
      <rPr>
        <sz val="12"/>
        <rFont val="Arial"/>
        <family val="2"/>
        <charset val="134"/>
      </rPr>
      <t xml:space="preserve"> (Part A of Report Card) . </t>
    </r>
  </si>
  <si>
    <r>
      <rPr>
        <sz val="12"/>
        <rFont val="Arial"/>
        <family val="2"/>
        <charset val="134"/>
      </rPr>
      <t xml:space="preserve">The </t>
    </r>
    <r>
      <rPr>
        <b/>
        <sz val="12"/>
        <color indexed="10"/>
        <rFont val="Arial"/>
        <family val="2"/>
        <charset val="134"/>
      </rPr>
      <t xml:space="preserve">blue tab worksheets are where entries are made for Part B-D of report card </t>
    </r>
    <r>
      <rPr>
        <sz val="12"/>
        <rFont val="Arial"/>
        <family val="2"/>
        <charset val="134"/>
      </rPr>
      <t xml:space="preserve"> and</t>
    </r>
    <r>
      <rPr>
        <sz val="12"/>
        <color indexed="10"/>
        <rFont val="Arial"/>
        <family val="2"/>
        <charset val="134"/>
      </rPr>
      <t xml:space="preserve"> </t>
    </r>
    <r>
      <rPr>
        <b/>
        <sz val="12"/>
        <color indexed="10"/>
        <rFont val="Arial"/>
        <family val="2"/>
        <charset val="134"/>
      </rPr>
      <t>back part of report card .</t>
    </r>
  </si>
  <si>
    <r>
      <rPr>
        <u/>
        <sz val="12"/>
        <color indexed="17"/>
        <rFont val="Arial"/>
        <family val="2"/>
        <charset val="134"/>
      </rPr>
      <t>2</t>
    </r>
    <r>
      <rPr>
        <b/>
        <u/>
        <sz val="14"/>
        <color indexed="17"/>
        <rFont val="Calibri"/>
        <family val="2"/>
        <charset val="134"/>
      </rPr>
      <t>.Navigation</t>
    </r>
    <r>
      <rPr>
        <b/>
        <u/>
        <sz val="12"/>
        <color indexed="17"/>
        <rFont val="Calibri"/>
        <family val="2"/>
        <charset val="134"/>
      </rPr>
      <t>:</t>
    </r>
    <r>
      <rPr>
        <u/>
        <sz val="12"/>
        <color indexed="17"/>
        <rFont val="Arial"/>
        <family val="2"/>
        <charset val="134"/>
      </rPr>
      <t xml:space="preserve"> By clicking on the required worksheet seen on the bar below.Use the arrows keys  if required.</t>
    </r>
  </si>
  <si>
    <t>The number of worksheets are minimal, so navigation is easy.</t>
  </si>
  <si>
    <t xml:space="preserve">3.General: </t>
  </si>
  <si>
    <r>
      <rPr>
        <sz val="12"/>
        <rFont val="Arial"/>
        <family val="2"/>
        <charset val="134"/>
      </rPr>
      <t xml:space="preserve">a.In the entire programme you will find cells which are </t>
    </r>
    <r>
      <rPr>
        <b/>
        <sz val="12"/>
        <color indexed="48"/>
        <rFont val="Calibri"/>
        <family val="2"/>
        <charset val="134"/>
      </rPr>
      <t>coloured</t>
    </r>
    <r>
      <rPr>
        <sz val="12"/>
        <rFont val="Arial"/>
        <family val="2"/>
        <charset val="134"/>
      </rPr>
      <t xml:space="preserve"> and a few which are </t>
    </r>
    <r>
      <rPr>
        <b/>
        <sz val="12"/>
        <color indexed="48"/>
        <rFont val="Arial"/>
        <family val="2"/>
        <charset val="134"/>
      </rPr>
      <t>white.</t>
    </r>
    <r>
      <rPr>
        <sz val="12"/>
        <rFont val="Arial"/>
        <family val="2"/>
        <charset val="134"/>
      </rPr>
      <t xml:space="preserve"> </t>
    </r>
  </si>
  <si>
    <r>
      <rPr>
        <sz val="12"/>
        <rFont val="Arial"/>
        <family val="2"/>
        <charset val="134"/>
      </rPr>
      <t xml:space="preserve">The cells which are </t>
    </r>
    <r>
      <rPr>
        <b/>
        <sz val="12"/>
        <color indexed="48"/>
        <rFont val="Calibri"/>
        <family val="2"/>
        <charset val="134"/>
      </rPr>
      <t>white are the ones where a teacher needs to enter data</t>
    </r>
    <r>
      <rPr>
        <sz val="12"/>
        <rFont val="Arial"/>
        <family val="2"/>
        <charset val="134"/>
      </rPr>
      <t xml:space="preserve">. The </t>
    </r>
    <r>
      <rPr>
        <b/>
        <sz val="12"/>
        <color indexed="48"/>
        <rFont val="Calibri"/>
        <family val="2"/>
        <charset val="134"/>
      </rPr>
      <t>coloured cells are formula driven or linked</t>
    </r>
    <r>
      <rPr>
        <sz val="12"/>
        <color indexed="48"/>
        <rFont val="Arial"/>
        <family val="2"/>
        <charset val="134"/>
      </rPr>
      <t xml:space="preserve"> </t>
    </r>
    <r>
      <rPr>
        <sz val="12"/>
        <rFont val="Arial"/>
        <family val="2"/>
        <charset val="134"/>
      </rPr>
      <t>a</t>
    </r>
    <r>
      <rPr>
        <b/>
        <sz val="12"/>
        <color indexed="8"/>
        <rFont val="Calibri"/>
        <family val="2"/>
        <charset val="134"/>
      </rPr>
      <t>nd data is</t>
    </r>
    <r>
      <rPr>
        <sz val="12"/>
        <rFont val="Arial"/>
        <family val="2"/>
        <charset val="134"/>
      </rPr>
      <t xml:space="preserve"> </t>
    </r>
  </si>
  <si>
    <r>
      <rPr>
        <sz val="12"/>
        <rFont val="Arial"/>
        <family val="2"/>
        <charset val="134"/>
      </rPr>
      <t>generated automatically.</t>
    </r>
    <r>
      <rPr>
        <b/>
        <sz val="12"/>
        <color indexed="48"/>
        <rFont val="Calibri"/>
        <family val="2"/>
        <charset val="134"/>
      </rPr>
      <t>No entry need to made in those and they are also protected</t>
    </r>
    <r>
      <rPr>
        <sz val="12"/>
        <color indexed="48"/>
        <rFont val="Arial"/>
        <family val="2"/>
        <charset val="134"/>
      </rPr>
      <t xml:space="preserve"> </t>
    </r>
    <r>
      <rPr>
        <sz val="12"/>
        <rFont val="Arial"/>
        <family val="2"/>
        <charset val="134"/>
      </rPr>
      <t>to avoid accidental deletion of formulas or links.</t>
    </r>
  </si>
  <si>
    <r>
      <rPr>
        <sz val="12"/>
        <rFont val="Arial"/>
        <family val="2"/>
        <charset val="134"/>
      </rPr>
      <t xml:space="preserve">Further for easy understanding all the </t>
    </r>
    <r>
      <rPr>
        <b/>
        <sz val="12"/>
        <color indexed="48"/>
        <rFont val="Calibri"/>
        <family val="2"/>
        <charset val="134"/>
      </rPr>
      <t>I term cells are coloured</t>
    </r>
    <r>
      <rPr>
        <b/>
        <sz val="12"/>
        <color indexed="8"/>
        <rFont val="Calibri"/>
        <family val="2"/>
        <charset val="134"/>
      </rPr>
      <t xml:space="preserve"> </t>
    </r>
    <r>
      <rPr>
        <b/>
        <sz val="12"/>
        <color indexed="48"/>
        <rFont val="Calibri"/>
        <family val="2"/>
        <charset val="134"/>
      </rPr>
      <t>light orange</t>
    </r>
    <r>
      <rPr>
        <b/>
        <sz val="12"/>
        <color indexed="47"/>
        <rFont val="Calibri"/>
        <family val="2"/>
        <charset val="134"/>
      </rPr>
      <t xml:space="preserve"> </t>
    </r>
    <r>
      <rPr>
        <b/>
        <sz val="12"/>
        <color indexed="8"/>
        <rFont val="Calibri"/>
        <family val="2"/>
        <charset val="134"/>
      </rPr>
      <t xml:space="preserve">and </t>
    </r>
    <r>
      <rPr>
        <b/>
        <sz val="12"/>
        <color indexed="48"/>
        <rFont val="Calibri"/>
        <family val="2"/>
        <charset val="134"/>
      </rPr>
      <t>II Term cells are coloured purple</t>
    </r>
    <r>
      <rPr>
        <sz val="12"/>
        <color indexed="48"/>
        <rFont val="Arial"/>
        <family val="2"/>
        <charset val="134"/>
      </rPr>
      <t>.</t>
    </r>
  </si>
  <si>
    <r>
      <rPr>
        <sz val="12"/>
        <rFont val="Arial"/>
        <family val="2"/>
        <charset val="134"/>
      </rPr>
      <t xml:space="preserve">b.You can find </t>
    </r>
    <r>
      <rPr>
        <b/>
        <sz val="12"/>
        <color indexed="14"/>
        <rFont val="Calibri"/>
        <family val="2"/>
        <charset val="134"/>
      </rPr>
      <t>abstract of data below the tables in every pag</t>
    </r>
    <r>
      <rPr>
        <b/>
        <sz val="12"/>
        <color indexed="14"/>
        <rFont val="Arial"/>
        <family val="2"/>
        <charset val="134"/>
      </rPr>
      <t>e</t>
    </r>
    <r>
      <rPr>
        <sz val="12"/>
        <rFont val="Arial"/>
        <family val="2"/>
        <charset val="134"/>
      </rPr>
      <t>. For eg, you can find the total number of SC,ST,Hindus, SGC etc in the</t>
    </r>
  </si>
  <si>
    <t xml:space="preserve"> student detail page or the number of A+,A, B etc in the subject worksheets below each cycle. This is to facilitate your recording work. </t>
  </si>
  <si>
    <r>
      <rPr>
        <sz val="12"/>
        <rFont val="Arial"/>
        <family val="2"/>
        <charset val="134"/>
      </rPr>
      <t xml:space="preserve">c.The class teacher will fill </t>
    </r>
    <r>
      <rPr>
        <b/>
        <sz val="12"/>
        <color indexed="8"/>
        <rFont val="Calibri"/>
        <family val="2"/>
        <charset val="134"/>
      </rPr>
      <t>roll no., admission no., names,class, date of birth,father's name, mother's name,address, phone no</t>
    </r>
    <r>
      <rPr>
        <sz val="12"/>
        <rFont val="Arial"/>
        <family val="2"/>
        <charset val="134"/>
      </rPr>
      <t>.,</t>
    </r>
  </si>
  <si>
    <t xml:space="preserve"> blood group, Admission Category, Reservation Category, Minority Category,,RTE, SGC, Differently Abled, KVS Staff Wards,  TC etc in the student profile page.</t>
  </si>
  <si>
    <r>
      <rPr>
        <sz val="12"/>
        <color indexed="8"/>
        <rFont val="Arial"/>
        <family val="2"/>
        <charset val="134"/>
      </rPr>
      <t>The sheet can be scrolled</t>
    </r>
    <r>
      <rPr>
        <b/>
        <sz val="12"/>
        <color indexed="8"/>
        <rFont val="Arial"/>
        <family val="2"/>
        <charset val="134"/>
      </rPr>
      <t xml:space="preserve"> l</t>
    </r>
    <r>
      <rPr>
        <b/>
        <sz val="12"/>
        <color indexed="48"/>
        <rFont val="Arial"/>
        <family val="2"/>
        <charset val="134"/>
      </rPr>
      <t>eft to right and right to left</t>
    </r>
    <r>
      <rPr>
        <sz val="12"/>
        <color indexed="8"/>
        <rFont val="Arial"/>
        <family val="2"/>
        <charset val="134"/>
      </rPr>
      <t xml:space="preserve"> , the names of the children column is frozen for easy scrolling</t>
    </r>
  </si>
  <si>
    <r>
      <rPr>
        <sz val="12"/>
        <rFont val="Arial"/>
        <family val="2"/>
        <charset val="134"/>
      </rPr>
      <t>A</t>
    </r>
    <r>
      <rPr>
        <b/>
        <sz val="12"/>
        <color indexed="48"/>
        <rFont val="Arial"/>
        <family val="2"/>
        <charset val="134"/>
      </rPr>
      <t xml:space="preserve"> </t>
    </r>
    <r>
      <rPr>
        <b/>
        <sz val="12"/>
        <color indexed="48"/>
        <rFont val="Calibri"/>
        <family val="2"/>
        <charset val="134"/>
      </rPr>
      <t>print of this sheet (</t>
    </r>
    <r>
      <rPr>
        <b/>
        <sz val="12"/>
        <color indexed="48"/>
        <rFont val="Arial"/>
        <family val="2"/>
        <charset val="134"/>
      </rPr>
      <t>10 roll numbers in one page</t>
    </r>
    <r>
      <rPr>
        <sz val="12"/>
        <rFont val="Arial"/>
        <family val="2"/>
        <charset val="134"/>
      </rPr>
      <t xml:space="preserve">)can be </t>
    </r>
    <r>
      <rPr>
        <b/>
        <sz val="12"/>
        <color indexed="8"/>
        <rFont val="Calibri"/>
        <family val="2"/>
        <charset val="134"/>
      </rPr>
      <t xml:space="preserve">taken and </t>
    </r>
    <r>
      <rPr>
        <b/>
        <sz val="12"/>
        <color indexed="48"/>
        <rFont val="Calibri"/>
        <family val="2"/>
        <charset val="134"/>
      </rPr>
      <t>pasted in the attendance register.</t>
    </r>
  </si>
  <si>
    <t xml:space="preserve">This saves a lot of time and the data can be used year after year with minor changes ( TC) .Also this sheet can be printed and given to </t>
  </si>
  <si>
    <r>
      <rPr>
        <sz val="12"/>
        <rFont val="Arial"/>
        <family val="2"/>
        <charset val="134"/>
      </rPr>
      <t>photographer for id card or used during excursion or during PTA meetings. Therefore</t>
    </r>
    <r>
      <rPr>
        <b/>
        <sz val="12"/>
        <color indexed="8"/>
        <rFont val="Calibri"/>
        <family val="2"/>
        <charset val="134"/>
      </rPr>
      <t xml:space="preserve"> this sheet is </t>
    </r>
    <r>
      <rPr>
        <b/>
        <sz val="12"/>
        <color indexed="48"/>
        <rFont val="Calibri"/>
        <family val="2"/>
        <charset val="134"/>
      </rPr>
      <t>multipurpose and saves a lot of teacher time</t>
    </r>
    <r>
      <rPr>
        <b/>
        <sz val="12"/>
        <color indexed="8"/>
        <rFont val="Calibri"/>
        <family val="2"/>
        <charset val="134"/>
      </rPr>
      <t>.</t>
    </r>
  </si>
  <si>
    <t>The order in which the names are typed in this sheet will be reflected in all the sheets. The class teacher will also enter her/his name, HM's name and Principal's name below in that sheet.</t>
  </si>
  <si>
    <r>
      <rPr>
        <sz val="12"/>
        <rFont val="Arial"/>
        <family val="2"/>
        <charset val="134"/>
      </rPr>
      <t xml:space="preserve">d.Concerned subject teachers will type the grades for different cycles in the respective worksheets.The </t>
    </r>
    <r>
      <rPr>
        <b/>
        <sz val="12"/>
        <color indexed="48"/>
        <rFont val="Calibri"/>
        <family val="2"/>
        <charset val="134"/>
      </rPr>
      <t>total grade will automatically be generate</t>
    </r>
    <r>
      <rPr>
        <sz val="12"/>
        <color indexed="48"/>
        <rFont val="Arial"/>
        <family val="2"/>
        <charset val="134"/>
      </rPr>
      <t>d.</t>
    </r>
  </si>
  <si>
    <r>
      <rPr>
        <sz val="12"/>
        <rFont val="Arial"/>
        <family val="2"/>
        <charset val="134"/>
      </rPr>
      <t xml:space="preserve">e.The </t>
    </r>
    <r>
      <rPr>
        <b/>
        <sz val="12"/>
        <color indexed="48"/>
        <rFont val="Calibri"/>
        <family val="2"/>
        <charset val="134"/>
      </rPr>
      <t>termwise grades and overall grades will also be auto generated</t>
    </r>
  </si>
  <si>
    <r>
      <rPr>
        <sz val="12"/>
        <rFont val="Arial"/>
        <family val="2"/>
        <charset val="134"/>
      </rPr>
      <t xml:space="preserve">f.The </t>
    </r>
    <r>
      <rPr>
        <b/>
        <sz val="12"/>
        <color indexed="48"/>
        <rFont val="Calibri"/>
        <family val="2"/>
        <charset val="134"/>
      </rPr>
      <t>class teacher will fill data in the co scholastic page</t>
    </r>
    <r>
      <rPr>
        <b/>
        <sz val="12"/>
        <color indexed="8"/>
        <rFont val="Calibri"/>
        <family val="2"/>
        <charset val="134"/>
      </rPr>
      <t>(</t>
    </r>
    <r>
      <rPr>
        <sz val="12"/>
        <rFont val="Arial"/>
        <family val="2"/>
        <charset val="134"/>
      </rPr>
      <t>computer,art,music,personal traits and health) for both terms.</t>
    </r>
  </si>
  <si>
    <r>
      <rPr>
        <sz val="12"/>
        <rFont val="Arial"/>
        <family val="2"/>
        <charset val="134"/>
      </rPr>
      <t xml:space="preserve">g.The </t>
    </r>
    <r>
      <rPr>
        <b/>
        <sz val="12"/>
        <color indexed="48"/>
        <rFont val="Calibri"/>
        <family val="2"/>
        <charset val="134"/>
      </rPr>
      <t>class teacher will fill data in the comments page</t>
    </r>
    <r>
      <rPr>
        <sz val="12"/>
        <rFont val="Arial"/>
        <family val="2"/>
        <charset val="134"/>
      </rPr>
      <t>(participation in CCA/Assembly/Bal Diwas etc and attendance) for both terms.</t>
    </r>
  </si>
  <si>
    <r>
      <rPr>
        <sz val="12"/>
        <rFont val="Arial"/>
        <family val="2"/>
        <charset val="134"/>
      </rPr>
      <t>However</t>
    </r>
    <r>
      <rPr>
        <b/>
        <sz val="12"/>
        <color indexed="48"/>
        <rFont val="Calibri"/>
        <family val="2"/>
        <charset val="134"/>
      </rPr>
      <t xml:space="preserve"> 'Promotion to …...' and 'New Session begins on</t>
    </r>
    <r>
      <rPr>
        <sz val="12"/>
        <rFont val="Arial"/>
        <family val="2"/>
        <charset val="134"/>
      </rPr>
      <t>…..' should also be filled along with the II term .</t>
    </r>
  </si>
  <si>
    <r>
      <rPr>
        <sz val="12"/>
        <rFont val="Arial"/>
        <family val="2"/>
        <charset val="134"/>
      </rPr>
      <t xml:space="preserve">Also the class teacher will </t>
    </r>
    <r>
      <rPr>
        <b/>
        <sz val="16"/>
        <color indexed="48"/>
        <rFont val="Calibri"/>
        <family val="2"/>
        <charset val="134"/>
      </rPr>
      <t>write</t>
    </r>
    <r>
      <rPr>
        <sz val="16"/>
        <color indexed="48"/>
        <rFont val="Arial"/>
        <family val="2"/>
        <charset val="134"/>
      </rPr>
      <t xml:space="preserve"> </t>
    </r>
    <r>
      <rPr>
        <sz val="12"/>
        <rFont val="Arial"/>
        <family val="2"/>
        <charset val="134"/>
      </rPr>
      <t xml:space="preserve">'general remarks'for each student </t>
    </r>
    <r>
      <rPr>
        <b/>
        <sz val="14"/>
        <color indexed="48"/>
        <rFont val="Calibri"/>
        <family val="2"/>
        <charset val="134"/>
      </rPr>
      <t>with the hand</t>
    </r>
    <r>
      <rPr>
        <sz val="12"/>
        <rFont val="Arial"/>
        <family val="2"/>
        <charset val="134"/>
      </rPr>
      <t xml:space="preserve"> after printing the report card . This is to lend a </t>
    </r>
  </si>
  <si>
    <r>
      <rPr>
        <b/>
        <sz val="12"/>
        <color indexed="48"/>
        <rFont val="Arial"/>
        <family val="2"/>
        <charset val="134"/>
      </rPr>
      <t>personal touch</t>
    </r>
    <r>
      <rPr>
        <sz val="12"/>
        <rFont val="Arial"/>
        <family val="2"/>
        <charset val="134"/>
      </rPr>
      <t xml:space="preserve"> to the e report card.All the other areas in the card are generated except this.</t>
    </r>
  </si>
  <si>
    <t xml:space="preserve">h.The 'report card front' and 'report card back' sheet has been set with print settings. You only need to print each card one by one(back to back) </t>
  </si>
  <si>
    <r>
      <rPr>
        <sz val="12"/>
        <rFont val="Arial"/>
        <family val="2"/>
        <charset val="134"/>
      </rPr>
      <t xml:space="preserve"> by </t>
    </r>
    <r>
      <rPr>
        <b/>
        <i/>
        <u/>
        <sz val="12"/>
        <color indexed="48"/>
        <rFont val="Calibri"/>
        <family val="2"/>
        <charset val="134"/>
      </rPr>
      <t>changing the roll numbers on the left blue box in the 'Report Card Front' sheet</t>
    </r>
    <r>
      <rPr>
        <sz val="12"/>
        <color indexed="48"/>
        <rFont val="Arial"/>
        <family val="2"/>
        <charset val="134"/>
      </rPr>
      <t xml:space="preserve">. </t>
    </r>
    <r>
      <rPr>
        <b/>
        <sz val="12"/>
        <color indexed="48"/>
        <rFont val="Calibri"/>
        <family val="2"/>
        <charset val="134"/>
      </rPr>
      <t>150 GSM A4 sheets</t>
    </r>
    <r>
      <rPr>
        <sz val="12"/>
        <rFont val="Arial"/>
        <family val="2"/>
        <charset val="134"/>
      </rPr>
      <t xml:space="preserve"> can be used for printing. Printing can be done at school using any printer.</t>
    </r>
  </si>
  <si>
    <r>
      <rPr>
        <sz val="12"/>
        <rFont val="Arial"/>
        <family val="2"/>
        <charset val="134"/>
      </rPr>
      <t xml:space="preserve">Since printing is as simple as printing a worksheet or question paper, it </t>
    </r>
    <r>
      <rPr>
        <b/>
        <sz val="12"/>
        <color indexed="48"/>
        <rFont val="Calibri"/>
        <family val="2"/>
        <charset val="134"/>
      </rPr>
      <t>need not be outsourced</t>
    </r>
    <r>
      <rPr>
        <sz val="12"/>
        <rFont val="Arial"/>
        <family val="2"/>
        <charset val="134"/>
      </rPr>
      <t>.Also report cards are vital documents and care and caution should be exercised if outsourced</t>
    </r>
  </si>
  <si>
    <r>
      <rPr>
        <sz val="12"/>
        <rFont val="Arial"/>
        <family val="2"/>
        <charset val="134"/>
      </rPr>
      <t xml:space="preserve">.Report cards can be </t>
    </r>
    <r>
      <rPr>
        <b/>
        <sz val="12"/>
        <color indexed="14"/>
        <rFont val="Arial"/>
        <family val="2"/>
        <charset val="134"/>
      </rPr>
      <t>printed after I term</t>
    </r>
    <r>
      <rPr>
        <sz val="12"/>
        <rFont val="Arial"/>
        <family val="2"/>
        <charset val="134"/>
      </rPr>
      <t xml:space="preserve"> and shown to parents. At the end of</t>
    </r>
    <r>
      <rPr>
        <b/>
        <sz val="12"/>
        <color indexed="14"/>
        <rFont val="Arial"/>
        <family val="2"/>
        <charset val="134"/>
      </rPr>
      <t xml:space="preserve"> II term they can be printed again afresh ,photo pasted and placed in file covers</t>
    </r>
    <r>
      <rPr>
        <sz val="12"/>
        <rFont val="Arial"/>
        <family val="2"/>
        <charset val="134"/>
      </rPr>
      <t xml:space="preserve"> and given to parents.</t>
    </r>
  </si>
  <si>
    <t>Report cards are documents which will be preserved for a lifetime. Hence name of the class teacher, HM and the Principal also has been included.(Report Card Front)</t>
  </si>
  <si>
    <t xml:space="preserve">This programme is the intellectual property of the production team under the leadership of the Director ZIET Mysore and therefore modifying </t>
  </si>
  <si>
    <r>
      <rPr>
        <sz val="12"/>
        <rFont val="Arial"/>
        <family val="2"/>
        <charset val="134"/>
      </rPr>
      <t xml:space="preserve">or altering  a part or whole of this could result in errors. You can contact </t>
    </r>
    <r>
      <rPr>
        <b/>
        <sz val="12"/>
        <color indexed="48"/>
        <rFont val="Calibri"/>
        <family val="2"/>
        <charset val="134"/>
      </rPr>
      <t>ZIET Mysore</t>
    </r>
    <r>
      <rPr>
        <sz val="12"/>
        <rFont val="Arial"/>
        <family val="2"/>
        <charset val="134"/>
      </rPr>
      <t xml:space="preserve"> or any of the production team members </t>
    </r>
    <r>
      <rPr>
        <b/>
        <sz val="12"/>
        <color indexed="48"/>
        <rFont val="Calibri"/>
        <family val="2"/>
        <charset val="134"/>
      </rPr>
      <t>through mail for queries or doubts</t>
    </r>
    <r>
      <rPr>
        <sz val="12"/>
        <rFont val="Arial"/>
        <family val="2"/>
        <charset val="134"/>
      </rPr>
      <t>.</t>
    </r>
  </si>
  <si>
    <r>
      <rPr>
        <sz val="12"/>
        <rFont val="Arial"/>
        <family val="2"/>
        <charset val="134"/>
      </rPr>
      <t xml:space="preserve">Mail ids: Sri Sarma, Hyderabad Region:  </t>
    </r>
    <r>
      <rPr>
        <b/>
        <sz val="12"/>
        <color indexed="48"/>
        <rFont val="Calibri"/>
        <family val="2"/>
        <charset val="134"/>
      </rPr>
      <t>dvssarma1961@gmail.com</t>
    </r>
  </si>
  <si>
    <r>
      <rPr>
        <sz val="12"/>
        <rFont val="Arial"/>
        <family val="2"/>
        <charset val="134"/>
      </rPr>
      <t xml:space="preserve">            Smt Jayalakshmi,Mumbai Region:  </t>
    </r>
    <r>
      <rPr>
        <b/>
        <sz val="12"/>
        <color indexed="48"/>
        <rFont val="Calibri"/>
        <family val="2"/>
        <charset val="134"/>
      </rPr>
      <t>jayar6023@gmail.com</t>
    </r>
  </si>
  <si>
    <r>
      <rPr>
        <sz val="12"/>
        <rFont val="Arial"/>
        <family val="2"/>
        <charset val="134"/>
      </rPr>
      <t xml:space="preserve">           Smt.Chemmalar ,Bangalore Region : </t>
    </r>
    <r>
      <rPr>
        <b/>
        <sz val="11"/>
        <color indexed="48"/>
        <rFont val="Arial"/>
        <family val="2"/>
        <charset val="134"/>
      </rPr>
      <t>chemmalar@gmail.com</t>
    </r>
  </si>
  <si>
    <t>We assure you that this programme is very user friendly and can be used even by the most reluctant of computer users, since this has been designed</t>
  </si>
  <si>
    <t xml:space="preserve">  by practising teachers keeping in mind the different levels of computer proficient teachers, the time available to them , the different levels in</t>
  </si>
  <si>
    <t>understanding such programmes and non availablity of full time help from co teachers due to paucity of time.</t>
  </si>
  <si>
    <r>
      <rPr>
        <sz val="12"/>
        <rFont val="Arial"/>
        <family val="2"/>
        <charset val="134"/>
      </rPr>
      <t xml:space="preserve">We would be pleased to hear from you . Kindly </t>
    </r>
    <r>
      <rPr>
        <b/>
        <sz val="12"/>
        <color indexed="48"/>
        <rFont val="Arial"/>
        <family val="2"/>
        <charset val="134"/>
      </rPr>
      <t>inform us immediately if you come across errors</t>
    </r>
    <r>
      <rPr>
        <b/>
        <sz val="12"/>
        <rFont val="Arial"/>
        <family val="2"/>
        <charset val="134"/>
      </rPr>
      <t xml:space="preserve"> </t>
    </r>
    <r>
      <rPr>
        <sz val="12"/>
        <rFont val="Arial"/>
        <family val="2"/>
        <charset val="134"/>
      </rPr>
      <t>so that we can rectify it .Mistakes may be noted as you enter and cross check .</t>
    </r>
  </si>
  <si>
    <t>Please report by sending a  mail to any of the ids given below.Also suggest modifications if any which we may try to incorporate in our next version.</t>
  </si>
  <si>
    <t>Possible Troubleshoot Points and Tips</t>
  </si>
  <si>
    <t>1.Whenever you encounter some error and do not know what to do , just press the 'esc' button in the keyboard.</t>
  </si>
  <si>
    <t>2.You have typed roll number 1 in the report card and taken a print. Next you type roll number 2 and take a print.But you find in the printed card ,roll number 1's data instead of  roll number 2's .</t>
  </si>
  <si>
    <t xml:space="preserve">  To avoid this after typing any roll number you should click 'enter' so that the data changes.</t>
  </si>
  <si>
    <t>3.While entering grades,use the 'tab' key with the left index finger and enter the marks with the right hand .The entries will  then happen at an amazing speed.</t>
  </si>
  <si>
    <t>4.While entering the address and names, kindly ensure appropriate use of capital letters .</t>
  </si>
  <si>
    <r>
      <rPr>
        <sz val="12"/>
        <rFont val="Arial"/>
        <family val="2"/>
        <charset val="134"/>
      </rPr>
      <t>5.If you find a</t>
    </r>
    <r>
      <rPr>
        <b/>
        <sz val="12"/>
        <rFont val="Arial"/>
        <family val="2"/>
        <charset val="134"/>
      </rPr>
      <t xml:space="preserve"> '</t>
    </r>
    <r>
      <rPr>
        <b/>
        <sz val="12"/>
        <color indexed="10"/>
        <rFont val="Arial"/>
        <family val="2"/>
        <charset val="134"/>
      </rPr>
      <t xml:space="preserve">N/A # </t>
    </r>
    <r>
      <rPr>
        <sz val="12"/>
        <rFont val="Arial"/>
        <family val="2"/>
        <charset val="134"/>
      </rPr>
      <t>' in any cell that means you have entered an alphabet which is not A</t>
    </r>
    <r>
      <rPr>
        <vertAlign val="superscript"/>
        <sz val="12"/>
        <rFont val="Arial"/>
        <family val="2"/>
        <charset val="134"/>
      </rPr>
      <t>+</t>
    </r>
    <r>
      <rPr>
        <sz val="12"/>
        <rFont val="Arial"/>
        <family val="2"/>
        <charset val="134"/>
      </rPr>
      <t>, A,B,C or D.  For eg : 'S' got typed in the place of 'A' as they are next to each other in the keyboard.</t>
    </r>
  </si>
  <si>
    <t xml:space="preserve">6.Cycles 1  to 8 -all these can be printed SEPARATELY for each subject. </t>
  </si>
  <si>
    <t>For eg : to print Cycle 1 English :</t>
  </si>
  <si>
    <r>
      <rPr>
        <b/>
        <sz val="12"/>
        <color indexed="10"/>
        <rFont val="Arial"/>
        <family val="2"/>
        <charset val="134"/>
      </rPr>
      <t>1</t>
    </r>
    <r>
      <rPr>
        <sz val="12"/>
        <rFont val="Arial"/>
        <family val="2"/>
        <charset val="134"/>
      </rPr>
      <t>.Go to Cycle 1 English</t>
    </r>
  </si>
  <si>
    <r>
      <rPr>
        <b/>
        <sz val="12"/>
        <color indexed="10"/>
        <rFont val="Arial"/>
        <family val="2"/>
        <charset val="134"/>
      </rPr>
      <t>2</t>
    </r>
    <r>
      <rPr>
        <sz val="12"/>
        <rFont val="Arial"/>
        <family val="2"/>
        <charset val="134"/>
      </rPr>
      <t xml:space="preserve">.Select roll no 1-22 by dragging the cursor down from </t>
    </r>
    <r>
      <rPr>
        <b/>
        <sz val="12"/>
        <color indexed="10"/>
        <rFont val="Arial"/>
        <family val="2"/>
        <charset val="134"/>
      </rPr>
      <t>cell A 1 to Roll no.22</t>
    </r>
  </si>
  <si>
    <r>
      <rPr>
        <b/>
        <sz val="12"/>
        <color indexed="10"/>
        <rFont val="Arial"/>
        <family val="2"/>
        <charset val="134"/>
      </rPr>
      <t>3</t>
    </r>
    <r>
      <rPr>
        <sz val="12"/>
        <rFont val="Arial"/>
        <family val="2"/>
        <charset val="134"/>
      </rPr>
      <t xml:space="preserve">.Go to </t>
    </r>
    <r>
      <rPr>
        <b/>
        <sz val="12"/>
        <rFont val="Arial"/>
        <family val="2"/>
        <charset val="134"/>
      </rPr>
      <t>'</t>
    </r>
    <r>
      <rPr>
        <b/>
        <sz val="12"/>
        <color indexed="10"/>
        <rFont val="Arial"/>
        <family val="2"/>
        <charset val="134"/>
      </rPr>
      <t>Page Layou</t>
    </r>
    <r>
      <rPr>
        <sz val="12"/>
        <color indexed="10"/>
        <rFont val="Arial"/>
        <family val="2"/>
        <charset val="134"/>
      </rPr>
      <t>t</t>
    </r>
    <r>
      <rPr>
        <sz val="12"/>
        <rFont val="Arial"/>
        <family val="2"/>
        <charset val="134"/>
      </rPr>
      <t>' on the toolbar and click</t>
    </r>
    <r>
      <rPr>
        <b/>
        <sz val="12"/>
        <color indexed="10"/>
        <rFont val="Arial"/>
        <family val="2"/>
        <charset val="134"/>
      </rPr>
      <t xml:space="preserve"> 'print area</t>
    </r>
    <r>
      <rPr>
        <sz val="12"/>
        <rFont val="Arial"/>
        <family val="2"/>
        <charset val="134"/>
      </rPr>
      <t>' and select '</t>
    </r>
    <r>
      <rPr>
        <b/>
        <sz val="12"/>
        <color indexed="10"/>
        <rFont val="Arial"/>
        <family val="2"/>
        <charset val="134"/>
      </rPr>
      <t>set print area</t>
    </r>
    <r>
      <rPr>
        <sz val="12"/>
        <rFont val="Arial"/>
        <family val="2"/>
        <charset val="134"/>
      </rPr>
      <t>'</t>
    </r>
  </si>
  <si>
    <r>
      <rPr>
        <b/>
        <sz val="12"/>
        <color indexed="10"/>
        <rFont val="Arial"/>
        <family val="2"/>
        <charset val="134"/>
      </rPr>
      <t>6</t>
    </r>
    <r>
      <rPr>
        <sz val="12"/>
        <rFont val="Arial"/>
        <family val="2"/>
        <charset val="134"/>
      </rPr>
      <t>.Check '</t>
    </r>
    <r>
      <rPr>
        <b/>
        <sz val="12"/>
        <color indexed="10"/>
        <rFont val="Arial"/>
        <family val="2"/>
        <charset val="134"/>
      </rPr>
      <t xml:space="preserve">Print preview' </t>
    </r>
    <r>
      <rPr>
        <sz val="12"/>
        <rFont val="Arial"/>
        <family val="2"/>
        <charset val="134"/>
      </rPr>
      <t>and click 'print'. (Reduce or increase scale so that all the rows fit into the same page).</t>
    </r>
  </si>
  <si>
    <r>
      <rPr>
        <b/>
        <sz val="12"/>
        <color indexed="10"/>
        <rFont val="Arial"/>
        <family val="2"/>
        <charset val="134"/>
      </rPr>
      <t>5</t>
    </r>
    <r>
      <rPr>
        <sz val="12"/>
        <rFont val="Arial"/>
        <family val="2"/>
        <charset val="134"/>
      </rPr>
      <t>.On the same tool select</t>
    </r>
    <r>
      <rPr>
        <b/>
        <sz val="12"/>
        <color indexed="10"/>
        <rFont val="Arial"/>
        <family val="2"/>
        <charset val="134"/>
      </rPr>
      <t xml:space="preserve"> 'orientation</t>
    </r>
    <r>
      <rPr>
        <sz val="12"/>
        <rFont val="Arial"/>
        <family val="2"/>
        <charset val="134"/>
      </rPr>
      <t>' and click '</t>
    </r>
    <r>
      <rPr>
        <b/>
        <sz val="12"/>
        <color indexed="10"/>
        <rFont val="Arial"/>
        <family val="2"/>
        <charset val="134"/>
      </rPr>
      <t>portrait'</t>
    </r>
  </si>
  <si>
    <r>
      <rPr>
        <b/>
        <sz val="12"/>
        <color indexed="10"/>
        <rFont val="Arial"/>
        <family val="2"/>
        <charset val="134"/>
      </rPr>
      <t>4</t>
    </r>
    <r>
      <rPr>
        <sz val="12"/>
        <rFont val="Arial"/>
        <family val="2"/>
        <charset val="134"/>
      </rPr>
      <t>.Then on the same tool-select</t>
    </r>
    <r>
      <rPr>
        <b/>
        <sz val="12"/>
        <color indexed="10"/>
        <rFont val="Arial"/>
        <family val="2"/>
        <charset val="134"/>
      </rPr>
      <t xml:space="preserve"> 'scale'</t>
    </r>
    <r>
      <rPr>
        <sz val="12"/>
        <rFont val="Arial"/>
        <family val="2"/>
        <charset val="134"/>
      </rPr>
      <t xml:space="preserve"> and set to 90</t>
    </r>
    <r>
      <rPr>
        <b/>
        <sz val="12"/>
        <color indexed="10"/>
        <rFont val="Arial"/>
        <family val="2"/>
        <charset val="134"/>
      </rPr>
      <t>%</t>
    </r>
    <r>
      <rPr>
        <sz val="12"/>
        <rFont val="Arial"/>
        <family val="2"/>
        <charset val="134"/>
      </rPr>
      <t>.(You can adjust the % by checking the print preview)</t>
    </r>
  </si>
  <si>
    <r>
      <rPr>
        <b/>
        <sz val="12"/>
        <color indexed="10"/>
        <rFont val="Arial"/>
        <family val="2"/>
        <charset val="134"/>
      </rPr>
      <t>7</t>
    </r>
    <r>
      <rPr>
        <sz val="12"/>
        <rFont val="Arial"/>
        <family val="2"/>
        <charset val="134"/>
      </rPr>
      <t xml:space="preserve">.Now select roll no.23-45 </t>
    </r>
  </si>
  <si>
    <r>
      <rPr>
        <b/>
        <sz val="12"/>
        <color indexed="10"/>
        <rFont val="Arial"/>
        <family val="2"/>
        <charset val="134"/>
      </rPr>
      <t>8</t>
    </r>
    <r>
      <rPr>
        <sz val="12"/>
        <rFont val="Arial"/>
        <family val="2"/>
        <charset val="134"/>
      </rPr>
      <t>.Again go to 'page layout' and click 'print area' and select 'set print area'</t>
    </r>
  </si>
  <si>
    <r>
      <rPr>
        <b/>
        <sz val="12"/>
        <color indexed="10"/>
        <rFont val="Arial"/>
        <family val="2"/>
        <charset val="134"/>
      </rPr>
      <t>9</t>
    </r>
    <r>
      <rPr>
        <sz val="12"/>
        <rFont val="Arial"/>
        <family val="2"/>
        <charset val="134"/>
      </rPr>
      <t>.Repeat steps 4-6 again.</t>
    </r>
  </si>
  <si>
    <r>
      <rPr>
        <sz val="12"/>
        <rFont val="Arial"/>
        <family val="2"/>
        <charset val="134"/>
      </rPr>
      <t>7.After printing in case the page becomes grey, then go to</t>
    </r>
    <r>
      <rPr>
        <b/>
        <sz val="12"/>
        <color indexed="10"/>
        <rFont val="Arial"/>
        <family val="2"/>
        <charset val="134"/>
      </rPr>
      <t xml:space="preserve"> 'page layout'------print area</t>
    </r>
    <r>
      <rPr>
        <sz val="12"/>
        <rFont val="Arial"/>
        <family val="2"/>
        <charset val="134"/>
      </rPr>
      <t xml:space="preserve">' and click </t>
    </r>
    <r>
      <rPr>
        <b/>
        <sz val="12"/>
        <color indexed="10"/>
        <rFont val="Arial"/>
        <family val="2"/>
        <charset val="134"/>
      </rPr>
      <t>'clear print area'</t>
    </r>
    <r>
      <rPr>
        <sz val="12"/>
        <rFont val="Arial"/>
        <family val="2"/>
        <charset val="134"/>
      </rPr>
      <t xml:space="preserve"> and it will be gone.</t>
    </r>
  </si>
  <si>
    <t>8.These printed sheets can be bound at the end of the year and made into booklets.</t>
  </si>
  <si>
    <t>8.Take a print of this sheet and keep it next to you as  you are trying to get used to this programme.(print one half in one sheet and the other in another with landscape orientation)</t>
  </si>
  <si>
    <t>Our Heartfelt gratitude to Sri. S. Selvaraj, Director ZIET Mysore for guiding and supporting us. Our sincere thanks to the teaching and non teaching faculty of ZIET for their co-operation and help .</t>
  </si>
  <si>
    <t>Best Wishes from the Team !</t>
  </si>
  <si>
    <t xml:space="preserve">KENDRIYA VIDYALAYA SANGATHAN </t>
  </si>
  <si>
    <t>ZIET MYSORE</t>
  </si>
  <si>
    <t>C C E SOFTWARE - 2012-13</t>
  </si>
  <si>
    <t>CHIEF ADVISOR</t>
  </si>
  <si>
    <r>
      <rPr>
        <b/>
        <sz val="14"/>
        <color indexed="17"/>
        <rFont val="Calibri"/>
        <family val="2"/>
        <charset val="134"/>
      </rPr>
      <t xml:space="preserve">1. SRI S.SELVARAJ, </t>
    </r>
    <r>
      <rPr>
        <b/>
        <sz val="11"/>
        <color indexed="17"/>
        <rFont val="Calibri"/>
        <family val="2"/>
        <charset val="134"/>
      </rPr>
      <t>DEPUTY COMMISSIONER,ZIET Mysore</t>
    </r>
  </si>
  <si>
    <t>PREPARED BY</t>
  </si>
  <si>
    <r>
      <rPr>
        <b/>
        <sz val="14"/>
        <color indexed="62"/>
        <rFont val="Calibri"/>
        <family val="2"/>
        <charset val="134"/>
      </rPr>
      <t xml:space="preserve">1. SRI D.V. SRINIVAASA SARMA, </t>
    </r>
    <r>
      <rPr>
        <b/>
        <sz val="11"/>
        <color indexed="62"/>
        <rFont val="Calibri"/>
        <family val="2"/>
        <charset val="134"/>
      </rPr>
      <t>LIBRARIAN, KV NO2 VIJAYAWADA</t>
    </r>
  </si>
  <si>
    <r>
      <rPr>
        <b/>
        <sz val="14"/>
        <color indexed="62"/>
        <rFont val="Calibri"/>
        <family val="2"/>
        <charset val="134"/>
      </rPr>
      <t>2. SMT. JAYALAKSHMI,</t>
    </r>
    <r>
      <rPr>
        <b/>
        <sz val="10"/>
        <color indexed="62"/>
        <rFont val="Calibri"/>
        <family val="2"/>
        <charset val="134"/>
      </rPr>
      <t xml:space="preserve"> HM, ZIET, BOMBAY</t>
    </r>
  </si>
  <si>
    <r>
      <rPr>
        <b/>
        <sz val="14"/>
        <color indexed="62"/>
        <rFont val="Calibri"/>
        <family val="2"/>
        <charset val="134"/>
      </rPr>
      <t xml:space="preserve">3. SMT CHEMMALAR  SHANMUGAM, </t>
    </r>
    <r>
      <rPr>
        <b/>
        <sz val="10"/>
        <color indexed="62"/>
        <rFont val="Calibri"/>
        <family val="2"/>
        <charset val="134"/>
      </rPr>
      <t>HM, KV No 2, JALAHALLI</t>
    </r>
  </si>
  <si>
    <t xml:space="preserve">  </t>
  </si>
  <si>
    <t>ACHIEVEMENT RECORD SOFTWARE (CLASS I &amp; II)</t>
  </si>
  <si>
    <t>Enter Academic Year</t>
  </si>
  <si>
    <t>2014-15</t>
  </si>
  <si>
    <t>Enter  school name:</t>
  </si>
  <si>
    <t>KENDRIYA VIDYALAYA NO.2, SRIVIJAYANAGAR, VISAKHAPATNAM</t>
  </si>
  <si>
    <t>Enter school name in Hindi</t>
  </si>
  <si>
    <t>केंद्रीय विद्यालय  ,</t>
  </si>
  <si>
    <t>Enter your school adress:</t>
  </si>
  <si>
    <t>INDUSTRIAL ESTATE (PO)- 530007</t>
  </si>
  <si>
    <t>Enter e-mail address</t>
  </si>
  <si>
    <t>kvtwosvn@yahoo.con</t>
  </si>
  <si>
    <t>Enter school Phone Number</t>
  </si>
  <si>
    <t>0891 255085</t>
  </si>
  <si>
    <t>NAMES OF THE SUBJECT TEACHERS</t>
  </si>
  <si>
    <t>ENGLISH</t>
  </si>
  <si>
    <t>HINDI</t>
  </si>
  <si>
    <t>MATHEMATICS</t>
  </si>
  <si>
    <t>EVS</t>
  </si>
  <si>
    <t>Class Teacher</t>
  </si>
  <si>
    <t>Class</t>
  </si>
  <si>
    <t>Student Particulars</t>
  </si>
  <si>
    <t>Class Teacher:</t>
  </si>
  <si>
    <t>Roll No</t>
  </si>
  <si>
    <t>Admn. No.</t>
  </si>
  <si>
    <t xml:space="preserve">Name </t>
  </si>
  <si>
    <t>Class &amp;Section</t>
  </si>
  <si>
    <t>Date of Birth</t>
  </si>
  <si>
    <t>Father's name</t>
  </si>
  <si>
    <t>Mother's name</t>
  </si>
  <si>
    <t>Residential Address</t>
  </si>
  <si>
    <t>Phone No.</t>
  </si>
  <si>
    <t>Blood Group</t>
  </si>
  <si>
    <t>Admission Category</t>
  </si>
  <si>
    <t>Reservation Category</t>
  </si>
  <si>
    <t>Minority     Category</t>
  </si>
  <si>
    <t>RTE</t>
  </si>
  <si>
    <t>Single Girl Child</t>
  </si>
  <si>
    <t>Differently Abled</t>
  </si>
  <si>
    <t>KVS Staff Ward</t>
  </si>
  <si>
    <t>T C</t>
  </si>
  <si>
    <t>Anjali Kumari</t>
  </si>
  <si>
    <t>17th Aug 2003</t>
  </si>
  <si>
    <t>AAAAAAAAA</t>
  </si>
  <si>
    <t>Padmavathi</t>
  </si>
  <si>
    <t>SMQ P-41/5 N P Area Jalahalli East Bangalore-14</t>
  </si>
  <si>
    <t>B+</t>
  </si>
  <si>
    <t>II</t>
  </si>
  <si>
    <t>SC</t>
  </si>
  <si>
    <t>SIKH</t>
  </si>
  <si>
    <t>Yes</t>
  </si>
  <si>
    <t>yes</t>
  </si>
  <si>
    <t>NO</t>
  </si>
  <si>
    <t>Ardra Hari</t>
  </si>
  <si>
    <t>20th Sep 2003</t>
  </si>
  <si>
    <t>BBBBBBBBB</t>
  </si>
  <si>
    <t>D. VARALAKSHMI</t>
  </si>
  <si>
    <t>448/3  7th Camp Jalahalli East Bangalore</t>
  </si>
  <si>
    <t>OBC</t>
  </si>
  <si>
    <t>MUSLIM</t>
  </si>
  <si>
    <t>A+</t>
  </si>
  <si>
    <t>Bhuvaneshwari</t>
  </si>
  <si>
    <t>12th June1990</t>
  </si>
  <si>
    <t>CCCCCCCC</t>
  </si>
  <si>
    <t>Ramchandrapura Bangalore</t>
  </si>
  <si>
    <t>CHRISTIAN</t>
  </si>
  <si>
    <t>Deeksha Singh</t>
  </si>
  <si>
    <t xml:space="preserve">30thDec2003 </t>
  </si>
  <si>
    <t>No.249 Ist Floor Narayana Layout M s Palya Bangalore 97</t>
  </si>
  <si>
    <t>III</t>
  </si>
  <si>
    <t>BUDDHIST</t>
  </si>
  <si>
    <t>Deepthi M</t>
  </si>
  <si>
    <t>16th Aug 2003</t>
  </si>
  <si>
    <t>No.32/1B Guni Agrahara Layout Near Laxmipura Cross Bangalore</t>
  </si>
  <si>
    <t>I</t>
  </si>
  <si>
    <t>ST</t>
  </si>
  <si>
    <t>JAIN</t>
  </si>
  <si>
    <t>Ganavi S</t>
  </si>
  <si>
    <t>16th Oct 2002</t>
  </si>
  <si>
    <t>No.9 Pipeline Road A Cross 4th A Main Bahubali Nagar Jalahalli Bangalore</t>
  </si>
  <si>
    <t>R Krishaa</t>
  </si>
  <si>
    <t>5th Jan 2004</t>
  </si>
  <si>
    <t>P 5/3 Officers' Mess Jalahalli East Bangalore.</t>
  </si>
  <si>
    <t>Omja Dwivedi</t>
  </si>
  <si>
    <t>5th Mar 2004</t>
  </si>
  <si>
    <t>96/2 3rd Gangamma Circle Bangalore</t>
  </si>
  <si>
    <t>K Pooja</t>
  </si>
  <si>
    <t>24th Oct 2003</t>
  </si>
  <si>
    <t>No.92 3rd Main Road Best County 3 Near Sambram College Bangalore.</t>
  </si>
  <si>
    <t>Ramya</t>
  </si>
  <si>
    <t>16th Jan 2003</t>
  </si>
  <si>
    <t>No.121 Raghuram Layout Ramchandrapuram Bangalore</t>
  </si>
  <si>
    <t>O</t>
  </si>
  <si>
    <t>Reshma Unnikrishnan</t>
  </si>
  <si>
    <t>9th Mar 2004</t>
  </si>
  <si>
    <t>No.151 Arkavathi Block EPF Staff Quarters HMT Main Road Bangalore.</t>
  </si>
  <si>
    <t>A</t>
  </si>
  <si>
    <t>Sandra Santosh</t>
  </si>
  <si>
    <t>9th Aug 2002</t>
  </si>
  <si>
    <t xml:space="preserve">Rajeshwari Nilayam No.1702 Prasanth Nagar 5th Cross T Dasarahalli Bangalore </t>
  </si>
  <si>
    <t>Sheikh Haniah</t>
  </si>
  <si>
    <t>25th Mar 2004</t>
  </si>
  <si>
    <t>P112/1 N P Area Jalahalli East. Bangalore</t>
  </si>
  <si>
    <t>Shwetha Saji</t>
  </si>
  <si>
    <t>15th Jul 2003</t>
  </si>
  <si>
    <t>No.007 A Block MS Palya Bangalore 97</t>
  </si>
  <si>
    <t>Tanushree</t>
  </si>
  <si>
    <t>22nd Nov 2003</t>
  </si>
  <si>
    <t>197/4 7th Camp Jalahalli East</t>
  </si>
  <si>
    <t>Vaishnavi</t>
  </si>
  <si>
    <t>25th Oct 2003</t>
  </si>
  <si>
    <t>No.63 Mariyamma Block Ramchanrapura Bangalore</t>
  </si>
  <si>
    <t>Aashish Sharma</t>
  </si>
  <si>
    <t>22nd Jul 2003</t>
  </si>
  <si>
    <t>27 Sita Bhavan Kuvempu Nagar Jalahalli</t>
  </si>
  <si>
    <t>V S Abhishek</t>
  </si>
  <si>
    <t>28th May 2003</t>
  </si>
  <si>
    <t>208 -4th Cross Kuvempu Nagar Jal</t>
  </si>
  <si>
    <t>Aman Dhyani</t>
  </si>
  <si>
    <t>27th Jan 2003</t>
  </si>
  <si>
    <t>SMQ P 35/6 7th Camp Jalahalli East Bangalore</t>
  </si>
  <si>
    <t>Amitesh Verma</t>
  </si>
  <si>
    <t>24th Sep 2003</t>
  </si>
  <si>
    <t>123/2 Gangamma Gudi Jalahalli Post Bangalore</t>
  </si>
  <si>
    <t>Amogh Patel DK</t>
  </si>
  <si>
    <t>23rd 2003</t>
  </si>
  <si>
    <t>359 Ashirwada Nilaya 4th Main 5th Cross Dasarahalli Bangalore 57</t>
  </si>
  <si>
    <t>Angom Hardson</t>
  </si>
  <si>
    <t>29th Sep 2003</t>
  </si>
  <si>
    <t>P 200/2 7th Camp Jalahalli East Bangalore</t>
  </si>
  <si>
    <t>Arihant Sukesh</t>
  </si>
  <si>
    <t>01st Feb2004</t>
  </si>
  <si>
    <t>Arjun Shastry</t>
  </si>
  <si>
    <t>16th Jan 2004</t>
  </si>
  <si>
    <t>No.A4 326 Janapriya Greenwoods Apartments Chikkabanawara Bangalore</t>
  </si>
  <si>
    <t>Charan N P</t>
  </si>
  <si>
    <t>10th May 2002</t>
  </si>
  <si>
    <t>219 - 4th Cross 2nd Block HMT Layout VRPura Post Bangalore 97</t>
  </si>
  <si>
    <t>Chenji Leela Sagar</t>
  </si>
  <si>
    <t>19th Aug 2003</t>
  </si>
  <si>
    <t>SMQ No.149/2 NP Area Jalahalli East Banjalore</t>
  </si>
  <si>
    <t>A Darshan Aras</t>
  </si>
  <si>
    <t>15th Nov 2002</t>
  </si>
  <si>
    <t>No.564/2 Kempegowda layout Laggere Bangalore</t>
  </si>
  <si>
    <t>Devang Kumar</t>
  </si>
  <si>
    <t>17th Feb 2004</t>
  </si>
  <si>
    <t>SMQ 45/2 NP Area Jalahalli Bangalore</t>
  </si>
  <si>
    <t>Harman Singh</t>
  </si>
  <si>
    <t>4th Jul 2003</t>
  </si>
  <si>
    <t>No.387/4 NP Area Jalahalli East Bangalore</t>
  </si>
  <si>
    <t>Jafar Hussain K S</t>
  </si>
  <si>
    <t>10th Mar 2004</t>
  </si>
  <si>
    <t>Civil Engineer  No.12 17th Cross Kanaka Nagar R T Nagar Post Bangalore 32</t>
  </si>
  <si>
    <t>Jaysheel Vinay</t>
  </si>
  <si>
    <t>4th Oct 2003</t>
  </si>
  <si>
    <t>No.61 Thamanna Garden Abbigere Chickkabanawara Post Bangalore</t>
  </si>
  <si>
    <t>Karthik</t>
  </si>
  <si>
    <t>6th May 2003</t>
  </si>
  <si>
    <t>78-123/1 Near Gangamma Temple Bangalore</t>
  </si>
  <si>
    <t>Krishna</t>
  </si>
  <si>
    <t>29th Aug 2003</t>
  </si>
  <si>
    <t>SMQ 116/2 NP Area Jalahalli East Bangalore</t>
  </si>
  <si>
    <t>Nikhil Anurag</t>
  </si>
  <si>
    <t>02nd Apr 2002</t>
  </si>
  <si>
    <t>No.183 8th Cross Kuvempunagar Jalahalli</t>
  </si>
  <si>
    <t>Rithik Kumar</t>
  </si>
  <si>
    <t>14th May 2003</t>
  </si>
  <si>
    <t>Ananthram Babu 47/1 Gangamma Circle Jalahalli East Bangalore</t>
  </si>
  <si>
    <t>A R Sidhu</t>
  </si>
  <si>
    <t>18th Sep 2002</t>
  </si>
  <si>
    <t>875 Siddharth Nagar Jalahalli West Bangalore</t>
  </si>
  <si>
    <t>S Srinivavas</t>
  </si>
  <si>
    <t>2nd Jul 2003</t>
  </si>
  <si>
    <t>867/2 2nd Cross Ayappa Nagar jalahalli West Bangalore</t>
  </si>
  <si>
    <t>Sudhir R</t>
  </si>
  <si>
    <t>24th June 2003</t>
  </si>
  <si>
    <t>1715 Raghuram Layout Ramchandrapura Bangalore</t>
  </si>
  <si>
    <t>Subodh Aryan</t>
  </si>
  <si>
    <t>5th Nov 2003</t>
  </si>
  <si>
    <t>SMQ No.146/4 NP Area Jalahalli Bangalore</t>
  </si>
  <si>
    <t>Vaibhav N</t>
  </si>
  <si>
    <t>11th Feb 2003</t>
  </si>
  <si>
    <t>No.259 2nd Block 5th Cross HMT Layout Bangalore</t>
  </si>
  <si>
    <t>Venkatsree S</t>
  </si>
  <si>
    <t>27th Jul 2003</t>
  </si>
  <si>
    <t>No.94 1st Cross 1st Main Ramachandrapura Jalahalli Post</t>
  </si>
  <si>
    <t>M Vishva</t>
  </si>
  <si>
    <t>03rd May 2002</t>
  </si>
  <si>
    <t>Varadaraj Nagar M S Palya Bangalore97</t>
  </si>
  <si>
    <t xml:space="preserve">Class Teacher: </t>
  </si>
  <si>
    <t>sdsdad</t>
  </si>
  <si>
    <t>Abstract</t>
  </si>
  <si>
    <t>Headmistress:</t>
  </si>
  <si>
    <t>(MR. N.C.Bastray)</t>
  </si>
  <si>
    <t>Category</t>
  </si>
  <si>
    <r>
      <rPr>
        <b/>
        <sz val="16"/>
        <rFont val="Arial"/>
        <family val="2"/>
        <charset val="134"/>
      </rPr>
      <t>A</t>
    </r>
    <r>
      <rPr>
        <b/>
        <vertAlign val="superscript"/>
        <sz val="16"/>
        <rFont val="Arial"/>
        <family val="2"/>
        <charset val="134"/>
      </rPr>
      <t>+ve</t>
    </r>
  </si>
  <si>
    <t>Principal:</t>
  </si>
  <si>
    <t>(Mr. M.V.R.S.S.V.L.N.Sastry)</t>
  </si>
  <si>
    <r>
      <rPr>
        <b/>
        <sz val="16"/>
        <rFont val="Arial"/>
        <family val="2"/>
        <charset val="134"/>
      </rPr>
      <t>A</t>
    </r>
    <r>
      <rPr>
        <b/>
        <vertAlign val="superscript"/>
        <sz val="16"/>
        <rFont val="Arial"/>
        <family val="2"/>
        <charset val="134"/>
      </rPr>
      <t>-ve</t>
    </r>
  </si>
  <si>
    <r>
      <rPr>
        <b/>
        <sz val="16"/>
        <rFont val="Arial"/>
        <family val="2"/>
        <charset val="134"/>
      </rPr>
      <t>B</t>
    </r>
    <r>
      <rPr>
        <b/>
        <vertAlign val="superscript"/>
        <sz val="16"/>
        <rFont val="Arial"/>
        <family val="2"/>
        <charset val="134"/>
      </rPr>
      <t>+ve</t>
    </r>
  </si>
  <si>
    <t>IV</t>
  </si>
  <si>
    <r>
      <rPr>
        <b/>
        <sz val="16"/>
        <rFont val="Arial"/>
        <family val="2"/>
        <charset val="134"/>
      </rPr>
      <t>B</t>
    </r>
    <r>
      <rPr>
        <b/>
        <vertAlign val="superscript"/>
        <sz val="16"/>
        <rFont val="Arial"/>
        <family val="2"/>
        <charset val="134"/>
      </rPr>
      <t>-ve</t>
    </r>
  </si>
  <si>
    <t>V</t>
  </si>
  <si>
    <r>
      <rPr>
        <b/>
        <sz val="16"/>
        <rFont val="Arial"/>
        <family val="2"/>
        <charset val="134"/>
      </rPr>
      <t>AB</t>
    </r>
    <r>
      <rPr>
        <b/>
        <vertAlign val="superscript"/>
        <sz val="16"/>
        <rFont val="Arial"/>
        <family val="2"/>
        <charset val="134"/>
      </rPr>
      <t>+ve</t>
    </r>
  </si>
  <si>
    <r>
      <rPr>
        <b/>
        <sz val="16"/>
        <rFont val="Arial"/>
        <family val="2"/>
        <charset val="134"/>
      </rPr>
      <t>AB</t>
    </r>
    <r>
      <rPr>
        <b/>
        <vertAlign val="superscript"/>
        <sz val="16"/>
        <rFont val="Arial"/>
        <family val="2"/>
        <charset val="134"/>
      </rPr>
      <t>-ve</t>
    </r>
  </si>
  <si>
    <t>B</t>
  </si>
  <si>
    <r>
      <rPr>
        <b/>
        <sz val="16"/>
        <rFont val="Arial"/>
        <family val="2"/>
        <charset val="134"/>
      </rPr>
      <t>O</t>
    </r>
    <r>
      <rPr>
        <b/>
        <vertAlign val="superscript"/>
        <sz val="16"/>
        <rFont val="Arial"/>
        <family val="2"/>
        <charset val="134"/>
      </rPr>
      <t>-ve</t>
    </r>
  </si>
  <si>
    <r>
      <rPr>
        <b/>
        <sz val="16"/>
        <rFont val="Arial"/>
        <family val="2"/>
        <charset val="134"/>
      </rPr>
      <t>O</t>
    </r>
    <r>
      <rPr>
        <b/>
        <vertAlign val="superscript"/>
        <sz val="16"/>
        <rFont val="Arial"/>
        <family val="2"/>
        <charset val="134"/>
      </rPr>
      <t>+ve</t>
    </r>
  </si>
  <si>
    <t>GEN</t>
  </si>
  <si>
    <t>C</t>
  </si>
  <si>
    <t>Hindu</t>
  </si>
  <si>
    <t>Christian</t>
  </si>
  <si>
    <t>Muslim</t>
  </si>
  <si>
    <t>Jain</t>
  </si>
  <si>
    <t>Buddhist</t>
  </si>
  <si>
    <t>Sikh</t>
  </si>
  <si>
    <t>BRIGHT STUDENT</t>
  </si>
  <si>
    <t>ATTENTIIVE</t>
  </si>
  <si>
    <t>NEEDS ATTENTION</t>
  </si>
  <si>
    <t>D</t>
  </si>
  <si>
    <t>E</t>
  </si>
  <si>
    <t>SGC</t>
  </si>
  <si>
    <t>First Term - Cycle I-2014-15</t>
  </si>
  <si>
    <t>First Term - Cycle II -2014- 15</t>
  </si>
  <si>
    <t>First Term - Cycle III -2014-15</t>
  </si>
  <si>
    <t>First Term - Cycle IV -2014-15</t>
  </si>
  <si>
    <t>Second Term - Cycle V -2014-15</t>
  </si>
  <si>
    <t>Second Term - Cycle VI -2014-15</t>
  </si>
  <si>
    <t>Second Term - Cycle VII -2014-15</t>
  </si>
  <si>
    <t>SECOND TERM- Cycle VIII 2014-15</t>
  </si>
  <si>
    <t>FINAL ASSESMENT 2014-15</t>
  </si>
  <si>
    <t xml:space="preserve">CLASS:            Subject:English           Subject Teacher: </t>
  </si>
  <si>
    <t>S.NO</t>
  </si>
  <si>
    <t>NAME</t>
  </si>
  <si>
    <t>READING</t>
  </si>
  <si>
    <t>WRITING</t>
  </si>
  <si>
    <t>SPELLING</t>
  </si>
  <si>
    <t>HAND WRITING</t>
  </si>
  <si>
    <t>LISTENING</t>
  </si>
  <si>
    <t>SPEAKING</t>
  </si>
  <si>
    <t>CYCLE WISE GRADE</t>
  </si>
  <si>
    <t xml:space="preserve">TERM-I OVERALLGRADE           </t>
  </si>
  <si>
    <t>TERM-1 GRADE</t>
  </si>
  <si>
    <t>GRADE MARKS</t>
  </si>
  <si>
    <t>TERM-II  OverallGRADE</t>
  </si>
  <si>
    <t>Final Grade</t>
  </si>
  <si>
    <t>a</t>
  </si>
  <si>
    <t>c</t>
  </si>
  <si>
    <t>b</t>
  </si>
  <si>
    <t>Teacher                                    Exam I/C                                  HM                                      Principal                     A</t>
  </si>
  <si>
    <t>Teacher                                    Exam I/C                                  HM                                      Principal                                        A</t>
  </si>
  <si>
    <t>Teacher                                    Exam I/C                                  HM                                      Principal                                           A</t>
  </si>
  <si>
    <t>Teacher                                    Exam I/C                                  HM                                      Principal                                   A</t>
  </si>
  <si>
    <t>Teacher                                    Exam I/C                                  HM                                      Principal                                          A</t>
  </si>
  <si>
    <t>Teacher                                    Exam I/C                                  HM                                      Principal                                               A</t>
  </si>
  <si>
    <t>Teacher                                    Exam I/C                                  HM                                      Principal                                     A</t>
  </si>
  <si>
    <t>Teacher                                    Exam I/C                                  HM                                      Principal                             A</t>
  </si>
  <si>
    <t>Teacher                   Exam I/C                      HM          Principal</t>
  </si>
  <si>
    <t>First Term - Cycle II -2014-15</t>
  </si>
  <si>
    <t>Second Term - Cycle VIII -2014-15</t>
  </si>
  <si>
    <t>Final Assessment-2014-15</t>
  </si>
  <si>
    <t>CLASS:II A            Subject:Hindi        Subject Teacher: Mrs Madhu</t>
  </si>
  <si>
    <t>First Term - Cycle II-2014-15</t>
  </si>
  <si>
    <t>First Term - Cycle III-2014-15</t>
  </si>
  <si>
    <t>First Term - Cycle IV-2014-15</t>
  </si>
  <si>
    <t>First Term - Cycle V-2014- 15</t>
  </si>
  <si>
    <t>First Term - Cycle VI-2014-15</t>
  </si>
  <si>
    <t>First Term - Cycle VII-2014-15</t>
  </si>
  <si>
    <t>First Term - Cycle VIII-2014-15</t>
  </si>
  <si>
    <t>Final Assessment-2015=15</t>
  </si>
  <si>
    <t>CLASS:II A            Subject:Maths           Subject Teacher: Mrs Sati Devi</t>
  </si>
  <si>
    <t>ADM.NO</t>
  </si>
  <si>
    <t>FORMING NUMBERS CORRECTLY</t>
  </si>
  <si>
    <t>UNDERSTANDING OF BASIC CONCEPTS</t>
  </si>
  <si>
    <t>ABILITY    IN    COMPUTATION</t>
  </si>
  <si>
    <t>PROBLEM SOLVING ABILITY</t>
  </si>
  <si>
    <t>ABILITY IN COMPUTATION</t>
  </si>
  <si>
    <t>TERM-1 OVERALLGRADE</t>
  </si>
  <si>
    <t>S.No</t>
  </si>
  <si>
    <t>TOTAL MARKS</t>
  </si>
  <si>
    <t>GRADE POINT</t>
  </si>
  <si>
    <t>TERM-II  OVERALLGRADE</t>
  </si>
  <si>
    <t>d</t>
  </si>
  <si>
    <t>Teacher                                    Exam I/C                                  HM                                      Principal</t>
  </si>
  <si>
    <t>Teacher                Exam I/C            HM                  Principal</t>
  </si>
  <si>
    <t>First Term - Cycle V-2014-15</t>
  </si>
  <si>
    <t>CLASS:II A            Subject:EVS        Subject Teacher: Mrs Madhu</t>
  </si>
  <si>
    <t>Observation</t>
  </si>
  <si>
    <t>Identification</t>
  </si>
  <si>
    <t>Discovery  of Facts</t>
  </si>
  <si>
    <t>Group Discussion</t>
  </si>
  <si>
    <t>CO-SCHOLASTIC AREAS</t>
  </si>
  <si>
    <t>I TERM</t>
  </si>
  <si>
    <t>II TERM</t>
  </si>
  <si>
    <t>COMPUTERS</t>
  </si>
  <si>
    <t>GAMES</t>
  </si>
  <si>
    <t>ART</t>
  </si>
  <si>
    <t>MUSIC</t>
  </si>
  <si>
    <t>PERSONAL TRAITS</t>
  </si>
  <si>
    <t>NAME OF THE STUDENT</t>
  </si>
  <si>
    <t>(1) ENTHUSIASM</t>
  </si>
  <si>
    <t>(2) DISCIPLINE</t>
  </si>
  <si>
    <t>(3) TEAM SPIRIT</t>
  </si>
  <si>
    <t>(4) TALENT</t>
  </si>
  <si>
    <t>(1) INTEREST</t>
  </si>
  <si>
    <t>(2) CREATIVITY</t>
  </si>
  <si>
    <t>(3) SKILL</t>
  </si>
  <si>
    <t>(2) RHYTHM</t>
  </si>
  <si>
    <t>(3) MELODY</t>
  </si>
  <si>
    <t>(1)COURTEOUSNESS</t>
  </si>
  <si>
    <t>(2)CONFIDENCE</t>
  </si>
  <si>
    <t>(3)CARE OF BELONGINGS</t>
  </si>
  <si>
    <t>(4)NEATNESS</t>
  </si>
  <si>
    <t>(5)REGULARITY AND PUNCTUALITY</t>
  </si>
  <si>
    <t>(6)INITIATIVE</t>
  </si>
  <si>
    <t>(7) SELF CONTROL</t>
  </si>
  <si>
    <t>(8) RESPECT FOR OTHER'S PROPERTY</t>
  </si>
  <si>
    <t>(9) SHARING AND CARING</t>
  </si>
  <si>
    <t>GRADE</t>
  </si>
  <si>
    <t>HEIGHT</t>
  </si>
  <si>
    <t>WEIGHT</t>
  </si>
  <si>
    <t>120cm</t>
  </si>
  <si>
    <t>25kg</t>
  </si>
  <si>
    <t>160 CM</t>
  </si>
  <si>
    <t>25KG</t>
  </si>
  <si>
    <t>Plays with full intrinsic motivation</t>
  </si>
  <si>
    <t>Plays with full intrinsic motivation most of the time.</t>
  </si>
  <si>
    <t>Plays with zeal but of his choice games</t>
  </si>
  <si>
    <t>Plays but only when commanded</t>
  </si>
  <si>
    <t>Always gives excuses</t>
  </si>
  <si>
    <t>,</t>
  </si>
  <si>
    <t>Obeys all class discipline voluntarily and plays by following all rules of the games.</t>
  </si>
  <si>
    <t>Obeys all class discipline voluntarily most of the time and plays by following all rules of the games</t>
  </si>
  <si>
    <t>Obeys class discipline on command and follows rules only suited to his advantage</t>
  </si>
  <si>
    <t>Obeys due to fear of punishment.Follows  on command with reluctance.</t>
  </si>
  <si>
    <t>Lacks discipline.</t>
  </si>
  <si>
    <t>Has team spirit and plays for winning</t>
  </si>
  <si>
    <t>Has team spirit and plays for winningmost of the time</t>
  </si>
  <si>
    <t>Puts his effort, individually.</t>
  </si>
  <si>
    <t>Shows team harmony on and off.</t>
  </si>
  <si>
    <t>Not a team player.</t>
  </si>
  <si>
    <t>Outstanding development of skills and displays high performance</t>
  </si>
  <si>
    <t>Excellent development of skills and displays high performance most of the time.</t>
  </si>
  <si>
    <t>Very good skill development but performs occasionally</t>
  </si>
  <si>
    <t>Average skill development</t>
  </si>
  <si>
    <t>Show skill development</t>
  </si>
  <si>
    <t>PARTICIPATION AND ATTENDANCE</t>
  </si>
  <si>
    <t>ROLL NO</t>
  </si>
  <si>
    <t>SPECIFIC PARTICIPATION - I - TERM</t>
  </si>
  <si>
    <t>ATTENDANCE        I- TERM</t>
  </si>
  <si>
    <t>SPECIFIC PARTICIPATION - II - TERM</t>
  </si>
  <si>
    <t>ATTENDANCE II-TERM</t>
  </si>
  <si>
    <t>PROMOTED TO CLASS</t>
  </si>
  <si>
    <t>NEW SESSION BEGINS ON</t>
  </si>
  <si>
    <t>Participated in class room activities, CCA and assembly programme.</t>
  </si>
  <si>
    <t>100/140</t>
  </si>
  <si>
    <t xml:space="preserve">Participated in class room activities, </t>
  </si>
  <si>
    <t>120/130</t>
  </si>
  <si>
    <t>1st April 2013</t>
  </si>
  <si>
    <t>120/140</t>
  </si>
  <si>
    <t>125/126</t>
  </si>
  <si>
    <t>100/141</t>
  </si>
  <si>
    <t>125/127</t>
  </si>
  <si>
    <t>Won prizes in recitation and dance competition</t>
  </si>
  <si>
    <t>120/141</t>
  </si>
  <si>
    <t>125/128</t>
  </si>
  <si>
    <t>100/142</t>
  </si>
  <si>
    <t>125/129</t>
  </si>
  <si>
    <t>120/142</t>
  </si>
  <si>
    <t>125/130</t>
  </si>
  <si>
    <t>100/143</t>
  </si>
  <si>
    <t>125/131</t>
  </si>
  <si>
    <t>120/143</t>
  </si>
  <si>
    <t>125/132</t>
  </si>
  <si>
    <t>Participated in competitions conducted by Camlin</t>
  </si>
  <si>
    <t>100/144</t>
  </si>
  <si>
    <t>125/133</t>
  </si>
  <si>
    <t>120/144</t>
  </si>
  <si>
    <t>125/134</t>
  </si>
  <si>
    <t>100/145</t>
  </si>
  <si>
    <t>125/135</t>
  </si>
  <si>
    <t>120/145</t>
  </si>
  <si>
    <t>125/136</t>
  </si>
  <si>
    <t>100/146</t>
  </si>
  <si>
    <t>125/137</t>
  </si>
  <si>
    <t>120/146</t>
  </si>
  <si>
    <t>125/138</t>
  </si>
  <si>
    <t>100/147</t>
  </si>
  <si>
    <t>125/139</t>
  </si>
  <si>
    <t>120/147</t>
  </si>
  <si>
    <t>125/140</t>
  </si>
  <si>
    <t>100/148</t>
  </si>
  <si>
    <t>125/141</t>
  </si>
  <si>
    <t>120/148</t>
  </si>
  <si>
    <t>125/142</t>
  </si>
  <si>
    <t>100/149</t>
  </si>
  <si>
    <t>125/143</t>
  </si>
  <si>
    <t>120/149</t>
  </si>
  <si>
    <t>125/144</t>
  </si>
  <si>
    <t>100/150</t>
  </si>
  <si>
    <t>125/145</t>
  </si>
  <si>
    <t>120/150</t>
  </si>
  <si>
    <t>125/146</t>
  </si>
  <si>
    <t>100/151</t>
  </si>
  <si>
    <t>125/147</t>
  </si>
  <si>
    <t>120/151</t>
  </si>
  <si>
    <t>125/148</t>
  </si>
  <si>
    <t>100/152</t>
  </si>
  <si>
    <t>125/149</t>
  </si>
  <si>
    <t>Participated in class room activities and assembly programme.</t>
  </si>
  <si>
    <t xml:space="preserve">101/104 </t>
  </si>
  <si>
    <t>125/150</t>
  </si>
  <si>
    <t>125/151</t>
  </si>
  <si>
    <t>125/152</t>
  </si>
  <si>
    <t>125/153</t>
  </si>
  <si>
    <t>125/154</t>
  </si>
  <si>
    <t>125/155</t>
  </si>
  <si>
    <t>125/156</t>
  </si>
  <si>
    <t>125/157</t>
  </si>
  <si>
    <t>125/158</t>
  </si>
  <si>
    <t>125/159</t>
  </si>
  <si>
    <t>125/160</t>
  </si>
  <si>
    <t>125/161</t>
  </si>
  <si>
    <t>125/162</t>
  </si>
  <si>
    <t>125/163</t>
  </si>
  <si>
    <t>125/164</t>
  </si>
  <si>
    <t>120/152</t>
  </si>
  <si>
    <t>125/165</t>
  </si>
  <si>
    <t>100/153</t>
  </si>
  <si>
    <t>125/166</t>
  </si>
  <si>
    <t>101/105</t>
  </si>
  <si>
    <t>125/167</t>
  </si>
  <si>
    <t>125/168</t>
  </si>
  <si>
    <t>125/169</t>
  </si>
  <si>
    <t>125/170</t>
  </si>
  <si>
    <t>125/171</t>
  </si>
  <si>
    <t>125/172</t>
  </si>
  <si>
    <t>125/173</t>
  </si>
  <si>
    <t>125/174</t>
  </si>
  <si>
    <t xml:space="preserve">  FIRST TERM</t>
  </si>
  <si>
    <t xml:space="preserve">  SPECIFIC PARTICIPATION</t>
  </si>
  <si>
    <t xml:space="preserve">  GENERAL REMARKS</t>
  </si>
  <si>
    <t xml:space="preserve">  ATTENDANCE</t>
  </si>
  <si>
    <t>E-mail:</t>
  </si>
  <si>
    <t>Phone:</t>
  </si>
  <si>
    <t>CLASS TEACHER</t>
  </si>
  <si>
    <t>HM</t>
  </si>
  <si>
    <t>PRINCIPAL</t>
  </si>
  <si>
    <t>ACHIEVEMENT  RECORD     Class I/II</t>
  </si>
  <si>
    <t>PARENT</t>
  </si>
  <si>
    <t xml:space="preserve">  SECOND TERM</t>
  </si>
  <si>
    <t xml:space="preserve">    NAME:</t>
  </si>
  <si>
    <t>Paste photo after II Term printing</t>
  </si>
  <si>
    <t xml:space="preserve">  CLASS &amp; SECTION</t>
  </si>
  <si>
    <t xml:space="preserve">  ROLL NO</t>
  </si>
  <si>
    <t xml:space="preserve">  DATE OF BIRTH</t>
  </si>
  <si>
    <t xml:space="preserve">  ADMISSION NO</t>
  </si>
  <si>
    <t xml:space="preserve">  RESIDENTIAL   ADDRESS</t>
  </si>
  <si>
    <t xml:space="preserve">    ATTENDANCE</t>
  </si>
  <si>
    <t>CONGRATULATIONS! PROMOTED TO CLASS</t>
  </si>
  <si>
    <t xml:space="preserve">  MOTHER'S NAME</t>
  </si>
  <si>
    <t xml:space="preserve">  NEW SESSION BEGINS ON</t>
  </si>
  <si>
    <t xml:space="preserve">  FATHER'S NAME</t>
  </si>
  <si>
    <t xml:space="preserve">  TELEPHONE NUMBER</t>
  </si>
  <si>
    <t xml:space="preserve"> BLOOD GROUP</t>
  </si>
  <si>
    <t>SPECIMEN SIGNATURE OF THE PARENTS/GUARDIAN</t>
  </si>
  <si>
    <t>Name:</t>
  </si>
  <si>
    <t>Class:</t>
  </si>
  <si>
    <t>Adm. No</t>
  </si>
  <si>
    <t>A) Academic Performance of the Student - Scholastic Area</t>
  </si>
  <si>
    <t>Subject</t>
  </si>
  <si>
    <t>English</t>
  </si>
  <si>
    <t>Cyclewise Overall</t>
  </si>
  <si>
    <t>Hindi</t>
  </si>
  <si>
    <t>Maths</t>
  </si>
  <si>
    <t>Competencies</t>
  </si>
  <si>
    <t>Reading</t>
  </si>
  <si>
    <t>Writing</t>
  </si>
  <si>
    <t>Spelling</t>
  </si>
  <si>
    <t>Handwriting</t>
  </si>
  <si>
    <t>Listening</t>
  </si>
  <si>
    <t>Speaking</t>
  </si>
  <si>
    <t>Formation of Numbers</t>
  </si>
  <si>
    <t>UBC</t>
  </si>
  <si>
    <t>Ability in Computation</t>
  </si>
  <si>
    <t>Problem Solving</t>
  </si>
  <si>
    <t>Discovery of Facts</t>
  </si>
  <si>
    <t>Group Activity</t>
  </si>
  <si>
    <t>Cycle 1</t>
  </si>
  <si>
    <t>Cycle 2</t>
  </si>
  <si>
    <t>Cycle 3</t>
  </si>
  <si>
    <t>Cycle 4</t>
  </si>
  <si>
    <t xml:space="preserve">Term Overall </t>
  </si>
  <si>
    <t>II Term</t>
  </si>
  <si>
    <t>Cycle 5</t>
  </si>
  <si>
    <t>Cycle 6</t>
  </si>
  <si>
    <t>Cycle 7</t>
  </si>
  <si>
    <t>Cycle 8</t>
  </si>
  <si>
    <t>Final Assessment</t>
  </si>
  <si>
    <t>B) COMPUTER</t>
  </si>
  <si>
    <t>D ) PERSONAL DEVELOPMENT</t>
  </si>
  <si>
    <t>COMPUTER</t>
  </si>
  <si>
    <t>FIRST TERM</t>
  </si>
  <si>
    <t>SECOND TERM</t>
  </si>
  <si>
    <t>PERSONAL AND SOCIAL TRAITS</t>
  </si>
  <si>
    <t>Courteousness</t>
  </si>
  <si>
    <t>Confidence</t>
  </si>
  <si>
    <t>Care of Belongings</t>
  </si>
  <si>
    <t>C) CO-SCHOLASTIC ACTIVITIES</t>
  </si>
  <si>
    <t>Neatness</t>
  </si>
  <si>
    <t>Regularity and Punctuality</t>
  </si>
  <si>
    <t>Initiative</t>
  </si>
  <si>
    <t>Enthusiasm</t>
  </si>
  <si>
    <t>Self Control</t>
  </si>
  <si>
    <t>Discipline</t>
  </si>
  <si>
    <t>Respect for Others' Property</t>
  </si>
  <si>
    <t>Team Spirit</t>
  </si>
  <si>
    <t>Sharing and Caring</t>
  </si>
  <si>
    <t>Talent</t>
  </si>
  <si>
    <t>E ) HEALTH</t>
  </si>
  <si>
    <t>ART / CRAFT</t>
  </si>
  <si>
    <t>ASPECTS</t>
  </si>
  <si>
    <t>Interest</t>
  </si>
  <si>
    <t>Heights(cms)</t>
  </si>
  <si>
    <t>Creativity</t>
  </si>
  <si>
    <t>Weight(kgs)</t>
  </si>
  <si>
    <t>Skill</t>
  </si>
  <si>
    <t>GRADING SYSTEM ( A Five -Point Scale )</t>
  </si>
  <si>
    <t>MUSIC / DANCE</t>
  </si>
  <si>
    <t>MARKS RANGE</t>
  </si>
  <si>
    <t>GRADE POINTS</t>
  </si>
  <si>
    <t>90 - 100</t>
  </si>
  <si>
    <t>A+       Outstanding</t>
  </si>
  <si>
    <t>Rhythm</t>
  </si>
  <si>
    <t>75 - 89</t>
  </si>
  <si>
    <t>A          Excellent</t>
  </si>
  <si>
    <t>Melody</t>
  </si>
  <si>
    <t>56 - 74</t>
  </si>
  <si>
    <t>B          Very Good</t>
  </si>
  <si>
    <t>35 - 55</t>
  </si>
  <si>
    <t>C          Good</t>
  </si>
  <si>
    <t>00 - 34</t>
  </si>
  <si>
    <t>D          Scope for Improvement</t>
  </si>
  <si>
    <t>xcx</t>
  </si>
  <si>
    <t>cc</t>
  </si>
  <si>
    <t>Sl No.</t>
  </si>
  <si>
    <t>Admn. No</t>
  </si>
  <si>
    <t>Roll No.</t>
  </si>
  <si>
    <t>Name of the Student</t>
  </si>
  <si>
    <t>Title of your choice</t>
  </si>
  <si>
    <t>Headmistress</t>
  </si>
  <si>
    <t>Principal</t>
  </si>
</sst>
</file>

<file path=xl/styles.xml><?xml version="1.0" encoding="utf-8"?>
<styleSheet xmlns="http://schemas.openxmlformats.org/spreadsheetml/2006/main">
  <numFmts count="7">
    <numFmt numFmtId="41" formatCode="_(* #,##0_);_(* \(#,##0\);_(* &quot;-&quot;_);_(@_)"/>
    <numFmt numFmtId="176" formatCode="[$-409]d\-mmm\-yy;@"/>
    <numFmt numFmtId="177" formatCode="_ * #,##0.00_ ;_ * \-#,##0.00_ ;_ * &quot;-&quot;??_ ;_ @_ "/>
    <numFmt numFmtId="178" formatCode="0.0"/>
    <numFmt numFmtId="44" formatCode="_(&quot;$&quot;* #,##0.00_);_(&quot;$&quot;* \(#,##0.00\);_(&quot;$&quot;* &quot;-&quot;??_);_(@_)"/>
    <numFmt numFmtId="179" formatCode="_ * #,##0_ ;_ * \-#,##0_ ;_ * &quot;-&quot;_ ;_ @_ "/>
    <numFmt numFmtId="42" formatCode="_(&quot;$&quot;* #,##0_);_(&quot;$&quot;* \(#,##0\);_(&quot;$&quot;* &quot;-&quot;_);_(@_)"/>
  </numFmts>
  <fonts count="117">
    <font>
      <sz val="11"/>
      <color indexed="8"/>
      <name val="Calibri"/>
      <family val="2"/>
      <charset val="134"/>
    </font>
    <font>
      <sz val="10"/>
      <name val="Arial"/>
      <family val="2"/>
      <charset val="134"/>
    </font>
    <font>
      <u/>
      <sz val="11"/>
      <color indexed="12"/>
      <name val="Calibri"/>
      <family val="2"/>
      <charset val="134"/>
    </font>
    <font>
      <sz val="20"/>
      <color indexed="8"/>
      <name val="Calibri"/>
      <family val="2"/>
      <charset val="134"/>
    </font>
    <font>
      <b/>
      <sz val="11"/>
      <color indexed="8"/>
      <name val="Calibri"/>
      <family val="2"/>
      <charset val="134"/>
    </font>
    <font>
      <sz val="9"/>
      <color indexed="8"/>
      <name val="Calibri"/>
      <family val="2"/>
      <charset val="134"/>
    </font>
    <font>
      <b/>
      <sz val="14"/>
      <color indexed="8"/>
      <name val="Calibri"/>
      <family val="2"/>
      <charset val="134"/>
    </font>
    <font>
      <b/>
      <sz val="10"/>
      <color indexed="8"/>
      <name val="Calibri"/>
      <family val="2"/>
      <charset val="134"/>
    </font>
    <font>
      <b/>
      <sz val="10.5"/>
      <color indexed="8"/>
      <name val="Calibri"/>
      <family val="2"/>
      <charset val="134"/>
    </font>
    <font>
      <sz val="9.5"/>
      <name val="Arial"/>
      <family val="2"/>
      <charset val="134"/>
    </font>
    <font>
      <b/>
      <sz val="9.5"/>
      <name val="Arial"/>
      <family val="2"/>
      <charset val="134"/>
    </font>
    <font>
      <b/>
      <i/>
      <u/>
      <sz val="12"/>
      <name val="Calibri"/>
      <family val="2"/>
      <charset val="134"/>
    </font>
    <font>
      <b/>
      <sz val="10"/>
      <name val="Calibri"/>
      <family val="2"/>
      <charset val="134"/>
    </font>
    <font>
      <b/>
      <sz val="12"/>
      <name val="Calibri"/>
      <family val="2"/>
      <charset val="134"/>
    </font>
    <font>
      <sz val="10"/>
      <name val="Calibri"/>
      <family val="2"/>
      <charset val="134"/>
    </font>
    <font>
      <b/>
      <sz val="12"/>
      <color indexed="8"/>
      <name val="Calibri"/>
      <family val="2"/>
      <charset val="134"/>
    </font>
    <font>
      <i/>
      <sz val="11"/>
      <color indexed="8"/>
      <name val="Calibri"/>
      <family val="2"/>
      <charset val="134"/>
    </font>
    <font>
      <b/>
      <sz val="9"/>
      <name val="Calibri"/>
      <family val="2"/>
      <charset val="134"/>
    </font>
    <font>
      <b/>
      <sz val="11"/>
      <name val="Calibri"/>
      <family val="2"/>
      <charset val="134"/>
    </font>
    <font>
      <b/>
      <sz val="20"/>
      <name val="Calibri"/>
      <family val="2"/>
      <charset val="134"/>
    </font>
    <font>
      <b/>
      <sz val="12"/>
      <name val="Arial"/>
      <family val="2"/>
      <charset val="134"/>
    </font>
    <font>
      <b/>
      <sz val="9"/>
      <name val="Arial"/>
      <family val="2"/>
      <charset val="134"/>
    </font>
    <font>
      <b/>
      <sz val="12"/>
      <name val="Copperplate Gothic Bold"/>
      <family val="2"/>
      <charset val="134"/>
    </font>
    <font>
      <b/>
      <sz val="11"/>
      <name val="Arial"/>
      <family val="2"/>
      <charset val="134"/>
    </font>
    <font>
      <sz val="12"/>
      <name val="Calibri"/>
      <family val="2"/>
      <charset val="134"/>
    </font>
    <font>
      <sz val="11"/>
      <name val="Calibri"/>
      <family val="2"/>
      <charset val="134"/>
    </font>
    <font>
      <b/>
      <sz val="16"/>
      <color indexed="8"/>
      <name val="BRH Devanagari RN"/>
      <charset val="134"/>
    </font>
    <font>
      <b/>
      <sz val="12"/>
      <color indexed="8"/>
      <name val="Arial Black"/>
      <family val="2"/>
      <charset val="134"/>
    </font>
    <font>
      <u/>
      <sz val="9"/>
      <name val="Arial"/>
      <family val="2"/>
      <charset val="134"/>
    </font>
    <font>
      <sz val="11"/>
      <name val="Arial"/>
      <family val="2"/>
      <charset val="134"/>
    </font>
    <font>
      <sz val="8"/>
      <name val="Calibri"/>
      <family val="2"/>
      <charset val="134"/>
    </font>
    <font>
      <b/>
      <sz val="9.5"/>
      <name val="Calibri"/>
      <family val="2"/>
      <charset val="134"/>
    </font>
    <font>
      <sz val="11"/>
      <color indexed="9"/>
      <name val="Calibri"/>
      <family val="2"/>
      <charset val="134"/>
    </font>
    <font>
      <b/>
      <sz val="14"/>
      <color indexed="8"/>
      <name val="Times New Roman"/>
      <family val="1"/>
      <charset val="134"/>
    </font>
    <font>
      <b/>
      <sz val="16"/>
      <color indexed="8"/>
      <name val="Times New Roman"/>
      <family val="1"/>
      <charset val="134"/>
    </font>
    <font>
      <b/>
      <sz val="11"/>
      <color indexed="8"/>
      <name val="Times New Roman"/>
      <family val="1"/>
      <charset val="134"/>
    </font>
    <font>
      <b/>
      <sz val="11"/>
      <color indexed="9"/>
      <name val="Times New Roman"/>
      <family val="1"/>
      <charset val="134"/>
    </font>
    <font>
      <sz val="11"/>
      <color indexed="8"/>
      <name val="Times New Roman"/>
      <family val="1"/>
      <charset val="134"/>
    </font>
    <font>
      <b/>
      <sz val="18"/>
      <color indexed="53"/>
      <name val="Algerian"/>
      <family val="5"/>
      <charset val="134"/>
    </font>
    <font>
      <b/>
      <sz val="18"/>
      <color indexed="8"/>
      <name val="Calibri"/>
      <family val="2"/>
      <charset val="134"/>
    </font>
    <font>
      <b/>
      <sz val="16"/>
      <color indexed="8"/>
      <name val="Calibri"/>
      <family val="2"/>
      <charset val="134"/>
    </font>
    <font>
      <b/>
      <sz val="20"/>
      <color indexed="8"/>
      <name val="Calibri"/>
      <family val="2"/>
      <charset val="134"/>
    </font>
    <font>
      <sz val="12"/>
      <color indexed="8"/>
      <name val="Calibri"/>
      <family val="2"/>
      <charset val="134"/>
    </font>
    <font>
      <b/>
      <sz val="22"/>
      <color indexed="8"/>
      <name val="Calibri"/>
      <family val="2"/>
      <charset val="134"/>
    </font>
    <font>
      <b/>
      <sz val="16"/>
      <color indexed="10"/>
      <name val="Calibri"/>
      <family val="2"/>
      <charset val="134"/>
    </font>
    <font>
      <sz val="11"/>
      <color indexed="10"/>
      <name val="Calibri"/>
      <family val="2"/>
      <charset val="134"/>
    </font>
    <font>
      <b/>
      <sz val="12"/>
      <color indexed="10"/>
      <name val="Calibri"/>
      <family val="2"/>
      <charset val="134"/>
    </font>
    <font>
      <sz val="12"/>
      <color indexed="10"/>
      <name val="Calibri"/>
      <family val="2"/>
      <charset val="134"/>
    </font>
    <font>
      <sz val="9"/>
      <color indexed="63"/>
      <name val="Times New Roman"/>
      <family val="1"/>
      <charset val="134"/>
    </font>
    <font>
      <b/>
      <sz val="9"/>
      <color indexed="8"/>
      <name val="Calibri"/>
      <family val="2"/>
      <charset val="134"/>
    </font>
    <font>
      <b/>
      <sz val="11"/>
      <color indexed="9"/>
      <name val="Calibri"/>
      <family val="2"/>
      <charset val="134"/>
    </font>
    <font>
      <b/>
      <sz val="14"/>
      <name val="Calibri"/>
      <family val="2"/>
      <charset val="134"/>
    </font>
    <font>
      <b/>
      <sz val="11"/>
      <name val="Times New Roman"/>
      <family val="1"/>
      <charset val="134"/>
    </font>
    <font>
      <b/>
      <sz val="8"/>
      <color indexed="8"/>
      <name val="Calibri"/>
      <family val="2"/>
      <charset val="134"/>
    </font>
    <font>
      <sz val="14"/>
      <color indexed="8"/>
      <name val="Calibri"/>
      <family val="2"/>
      <charset val="134"/>
    </font>
    <font>
      <b/>
      <sz val="10"/>
      <color indexed="9"/>
      <name val="Arial"/>
      <family val="2"/>
      <charset val="134"/>
    </font>
    <font>
      <sz val="14"/>
      <name val="Arial"/>
      <family val="2"/>
      <charset val="134"/>
    </font>
    <font>
      <b/>
      <sz val="10"/>
      <name val="Arial"/>
      <family val="2"/>
      <charset val="134"/>
    </font>
    <font>
      <b/>
      <sz val="36"/>
      <name val="Times New Roman"/>
      <family val="1"/>
      <charset val="134"/>
    </font>
    <font>
      <b/>
      <sz val="36"/>
      <color indexed="8"/>
      <name val="Times New Roman"/>
      <family val="1"/>
      <charset val="134"/>
    </font>
    <font>
      <b/>
      <sz val="12"/>
      <color indexed="8"/>
      <name val="Arial"/>
      <family val="2"/>
      <charset val="134"/>
    </font>
    <font>
      <b/>
      <sz val="18"/>
      <color indexed="8"/>
      <name val="Times New Roman"/>
      <family val="1"/>
      <charset val="134"/>
    </font>
    <font>
      <b/>
      <sz val="14"/>
      <name val="Arial"/>
      <family val="2"/>
      <charset val="134"/>
    </font>
    <font>
      <b/>
      <sz val="10"/>
      <color indexed="8"/>
      <name val="Arial"/>
      <family val="2"/>
      <charset val="134"/>
    </font>
    <font>
      <b/>
      <i/>
      <u/>
      <sz val="16"/>
      <name val="Arial"/>
      <family val="2"/>
      <charset val="134"/>
    </font>
    <font>
      <sz val="18"/>
      <name val="Arial"/>
      <family val="2"/>
      <charset val="134"/>
    </font>
    <font>
      <b/>
      <sz val="16"/>
      <name val="Arial"/>
      <family val="2"/>
      <charset val="134"/>
    </font>
    <font>
      <sz val="16"/>
      <name val="Arial"/>
      <family val="2"/>
      <charset val="134"/>
    </font>
    <font>
      <b/>
      <sz val="22"/>
      <color indexed="56"/>
      <name val="Lucida Console"/>
      <family val="3"/>
      <charset val="134"/>
    </font>
    <font>
      <sz val="18"/>
      <name val="Calibri"/>
      <family val="2"/>
      <charset val="134"/>
    </font>
    <font>
      <sz val="18"/>
      <color indexed="8"/>
      <name val="Calibri"/>
      <family val="2"/>
      <charset val="134"/>
    </font>
    <font>
      <sz val="16"/>
      <color indexed="8"/>
      <name val="Calibri"/>
      <family val="2"/>
      <charset val="134"/>
    </font>
    <font>
      <b/>
      <sz val="11"/>
      <color indexed="56"/>
      <name val="Calibri"/>
      <family val="2"/>
      <charset val="134"/>
    </font>
    <font>
      <b/>
      <sz val="14"/>
      <color indexed="10"/>
      <name val="Calibri"/>
      <family val="2"/>
      <charset val="134"/>
    </font>
    <font>
      <b/>
      <sz val="26"/>
      <color indexed="56"/>
      <name val="Broadway"/>
      <family val="5"/>
      <charset val="134"/>
    </font>
    <font>
      <b/>
      <sz val="28"/>
      <color indexed="16"/>
      <name val="Arial Rounded MT Bold"/>
      <family val="2"/>
      <charset val="134"/>
    </font>
    <font>
      <sz val="18"/>
      <color indexed="20"/>
      <name val="Arial Black"/>
      <family val="2"/>
      <charset val="134"/>
    </font>
    <font>
      <sz val="24"/>
      <color indexed="20"/>
      <name val="Cooper Black"/>
      <family val="1"/>
      <charset val="134"/>
    </font>
    <font>
      <b/>
      <sz val="24"/>
      <color indexed="19"/>
      <name val="Calibri"/>
      <family val="2"/>
      <charset val="134"/>
    </font>
    <font>
      <b/>
      <sz val="14"/>
      <color indexed="17"/>
      <name val="Calibri"/>
      <family val="2"/>
      <charset val="134"/>
    </font>
    <font>
      <b/>
      <sz val="14"/>
      <color indexed="57"/>
      <name val="Calibri"/>
      <family val="2"/>
      <charset val="134"/>
    </font>
    <font>
      <b/>
      <sz val="14"/>
      <color indexed="20"/>
      <name val="Calibri"/>
      <family val="2"/>
      <charset val="134"/>
    </font>
    <font>
      <b/>
      <sz val="14"/>
      <color indexed="62"/>
      <name val="Calibri"/>
      <family val="2"/>
      <charset val="134"/>
    </font>
    <font>
      <sz val="18"/>
      <color indexed="10"/>
      <name val="Arial Black"/>
      <family val="2"/>
      <charset val="134"/>
    </font>
    <font>
      <sz val="24"/>
      <color indexed="62"/>
      <name val="Algerian"/>
      <family val="5"/>
      <charset val="134"/>
    </font>
    <font>
      <b/>
      <sz val="14"/>
      <color indexed="53"/>
      <name val="Calibri"/>
      <family val="2"/>
      <charset val="134"/>
    </font>
    <font>
      <b/>
      <sz val="14"/>
      <color indexed="25"/>
      <name val="Calibri"/>
      <family val="2"/>
      <charset val="134"/>
    </font>
    <font>
      <b/>
      <sz val="11"/>
      <color indexed="25"/>
      <name val="Calibri"/>
      <family val="2"/>
      <charset val="134"/>
    </font>
    <font>
      <sz val="11"/>
      <color indexed="8"/>
      <name val="Free 3 of 9 Extended"/>
      <charset val="134"/>
    </font>
    <font>
      <sz val="12"/>
      <name val="Arial"/>
      <family val="2"/>
      <charset val="134"/>
    </font>
    <font>
      <sz val="12"/>
      <color indexed="8"/>
      <name val="Arial"/>
      <family val="2"/>
      <charset val="134"/>
    </font>
    <font>
      <u/>
      <sz val="12"/>
      <color indexed="17"/>
      <name val="Arial"/>
      <family val="2"/>
      <charset val="134"/>
    </font>
    <font>
      <sz val="12"/>
      <color indexed="17"/>
      <name val="Arial"/>
      <family val="2"/>
      <charset val="134"/>
    </font>
    <font>
      <b/>
      <u/>
      <sz val="14"/>
      <color indexed="48"/>
      <name val="Arial"/>
      <family val="2"/>
      <charset val="134"/>
    </font>
    <font>
      <b/>
      <u/>
      <sz val="12"/>
      <color indexed="10"/>
      <name val="Arial"/>
      <family val="2"/>
      <charset val="134"/>
    </font>
    <font>
      <b/>
      <sz val="12"/>
      <color indexed="10"/>
      <name val="Arial"/>
      <family val="2"/>
      <charset val="134"/>
    </font>
    <font>
      <b/>
      <sz val="20"/>
      <color indexed="14"/>
      <name val="Monotype Corsiva"/>
      <family val="4"/>
      <charset val="134"/>
    </font>
    <font>
      <b/>
      <sz val="20"/>
      <color indexed="10"/>
      <name val="Monotype Corsiva"/>
      <family val="4"/>
      <charset val="134"/>
    </font>
    <font>
      <b/>
      <vertAlign val="superscript"/>
      <sz val="16"/>
      <name val="Arial"/>
      <family val="2"/>
      <charset val="134"/>
    </font>
    <font>
      <b/>
      <sz val="11"/>
      <color indexed="17"/>
      <name val="Calibri"/>
      <family val="2"/>
      <charset val="134"/>
    </font>
    <font>
      <b/>
      <sz val="11"/>
      <color indexed="62"/>
      <name val="Calibri"/>
      <family val="2"/>
      <charset val="134"/>
    </font>
    <font>
      <b/>
      <sz val="10"/>
      <color indexed="62"/>
      <name val="Calibri"/>
      <family val="2"/>
      <charset val="134"/>
    </font>
    <font>
      <sz val="12"/>
      <color indexed="10"/>
      <name val="Arial"/>
      <family val="2"/>
      <charset val="134"/>
    </font>
    <font>
      <b/>
      <u/>
      <sz val="14"/>
      <color indexed="17"/>
      <name val="Calibri"/>
      <family val="2"/>
      <charset val="134"/>
    </font>
    <font>
      <b/>
      <u/>
      <sz val="12"/>
      <color indexed="17"/>
      <name val="Calibri"/>
      <family val="2"/>
      <charset val="134"/>
    </font>
    <font>
      <b/>
      <sz val="12"/>
      <color indexed="48"/>
      <name val="Calibri"/>
      <family val="2"/>
      <charset val="134"/>
    </font>
    <font>
      <b/>
      <sz val="12"/>
      <color indexed="48"/>
      <name val="Arial"/>
      <family val="2"/>
      <charset val="134"/>
    </font>
    <font>
      <sz val="12"/>
      <color indexed="48"/>
      <name val="Arial"/>
      <family val="2"/>
      <charset val="134"/>
    </font>
    <font>
      <b/>
      <sz val="12"/>
      <color indexed="47"/>
      <name val="Calibri"/>
      <family val="2"/>
      <charset val="134"/>
    </font>
    <font>
      <b/>
      <sz val="12"/>
      <color indexed="14"/>
      <name val="Calibri"/>
      <family val="2"/>
      <charset val="134"/>
    </font>
    <font>
      <b/>
      <sz val="12"/>
      <color indexed="14"/>
      <name val="Arial"/>
      <family val="2"/>
      <charset val="134"/>
    </font>
    <font>
      <b/>
      <sz val="16"/>
      <color indexed="48"/>
      <name val="Calibri"/>
      <family val="2"/>
      <charset val="134"/>
    </font>
    <font>
      <sz val="16"/>
      <color indexed="48"/>
      <name val="Arial"/>
      <family val="2"/>
      <charset val="134"/>
    </font>
    <font>
      <b/>
      <sz val="14"/>
      <color indexed="48"/>
      <name val="Calibri"/>
      <family val="2"/>
      <charset val="134"/>
    </font>
    <font>
      <b/>
      <i/>
      <u/>
      <sz val="12"/>
      <color indexed="48"/>
      <name val="Calibri"/>
      <family val="2"/>
      <charset val="134"/>
    </font>
    <font>
      <b/>
      <sz val="11"/>
      <color indexed="48"/>
      <name val="Arial"/>
      <family val="2"/>
      <charset val="134"/>
    </font>
    <font>
      <vertAlign val="superscript"/>
      <sz val="12"/>
      <name val="Arial"/>
      <family val="2"/>
      <charset val="134"/>
    </font>
  </fonts>
  <fills count="22">
    <fill>
      <patternFill patternType="none"/>
    </fill>
    <fill>
      <patternFill patternType="gray125"/>
    </fill>
    <fill>
      <patternFill patternType="solid">
        <fgColor indexed="42"/>
        <bgColor indexed="64"/>
      </patternFill>
    </fill>
    <fill>
      <patternFill patternType="solid">
        <fgColor indexed="45"/>
        <bgColor indexed="64"/>
      </patternFill>
    </fill>
    <fill>
      <patternFill patternType="solid">
        <fgColor indexed="27"/>
        <bgColor indexed="64"/>
      </patternFill>
    </fill>
    <fill>
      <patternFill patternType="solid">
        <fgColor indexed="22"/>
        <bgColor indexed="64"/>
      </patternFill>
    </fill>
    <fill>
      <patternFill patternType="solid">
        <fgColor indexed="44"/>
        <bgColor indexed="64"/>
      </patternFill>
    </fill>
    <fill>
      <patternFill patternType="solid">
        <fgColor indexed="49"/>
        <bgColor indexed="64"/>
      </patternFill>
    </fill>
    <fill>
      <patternFill patternType="solid">
        <fgColor indexed="9"/>
        <bgColor indexed="64"/>
      </patternFill>
    </fill>
    <fill>
      <patternFill patternType="solid">
        <fgColor indexed="47"/>
        <bgColor indexed="64"/>
      </patternFill>
    </fill>
    <fill>
      <patternFill patternType="solid">
        <fgColor indexed="17"/>
        <bgColor indexed="64"/>
      </patternFill>
    </fill>
    <fill>
      <patternFill patternType="solid">
        <fgColor indexed="46"/>
        <bgColor indexed="64"/>
      </patternFill>
    </fill>
    <fill>
      <patternFill patternType="solid">
        <fgColor indexed="11"/>
        <bgColor indexed="64"/>
      </patternFill>
    </fill>
    <fill>
      <patternFill patternType="solid">
        <fgColor indexed="60"/>
        <bgColor indexed="64"/>
      </patternFill>
    </fill>
    <fill>
      <patternFill patternType="solid">
        <fgColor indexed="29"/>
        <bgColor indexed="64"/>
      </patternFill>
    </fill>
    <fill>
      <patternFill patternType="solid">
        <fgColor indexed="26"/>
        <bgColor indexed="64"/>
      </patternFill>
    </fill>
    <fill>
      <patternFill patternType="solid">
        <fgColor indexed="13"/>
        <bgColor indexed="64"/>
      </patternFill>
    </fill>
    <fill>
      <patternFill patternType="solid">
        <fgColor indexed="31"/>
        <bgColor indexed="64"/>
      </patternFill>
    </fill>
    <fill>
      <patternFill patternType="solid">
        <fgColor indexed="43"/>
        <bgColor indexed="64"/>
      </patternFill>
    </fill>
    <fill>
      <patternFill patternType="solid">
        <fgColor indexed="62"/>
        <bgColor indexed="64"/>
      </patternFill>
    </fill>
    <fill>
      <patternFill patternType="solid">
        <fgColor indexed="52"/>
        <bgColor indexed="64"/>
      </patternFill>
    </fill>
    <fill>
      <patternFill patternType="solid">
        <fgColor indexed="57"/>
        <bgColor indexed="64"/>
      </patternFill>
    </fill>
  </fills>
  <borders count="13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top style="thin">
        <color indexed="64"/>
      </top>
      <bottom/>
      <diagonal/>
    </border>
    <border>
      <left style="thin">
        <color indexed="64"/>
      </left>
      <right style="thin">
        <color indexed="64"/>
      </right>
      <top/>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double">
        <color indexed="64"/>
      </right>
      <top style="medium">
        <color indexed="64"/>
      </top>
      <bottom/>
      <diagonal/>
    </border>
    <border>
      <left/>
      <right style="medium">
        <color indexed="64"/>
      </right>
      <top style="medium">
        <color indexed="64"/>
      </top>
      <bottom/>
      <diagonal/>
    </border>
    <border>
      <left style="medium">
        <color indexed="64"/>
      </left>
      <right style="double">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medium">
        <color indexed="64"/>
      </top>
      <bottom/>
      <diagonal/>
    </border>
    <border>
      <left style="thin">
        <color indexed="64"/>
      </left>
      <right style="double">
        <color indexed="64"/>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top style="thin">
        <color indexed="64"/>
      </top>
      <bottom style="medium">
        <color indexed="64"/>
      </bottom>
      <diagonal/>
    </border>
    <border>
      <left style="double">
        <color indexed="64"/>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double">
        <color indexed="64"/>
      </right>
      <top/>
      <bottom/>
      <diagonal/>
    </border>
    <border>
      <left/>
      <right style="double">
        <color indexed="64"/>
      </right>
      <top/>
      <bottom style="medium">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style="double">
        <color indexed="64"/>
      </left>
      <right/>
      <top style="double">
        <color indexed="64"/>
      </top>
      <bottom/>
      <diagonal/>
    </border>
    <border>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style="double">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ck">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double">
        <color indexed="64"/>
      </left>
      <right/>
      <top/>
      <bottom style="double">
        <color indexed="64"/>
      </bottom>
      <diagonal/>
    </border>
    <border>
      <left style="medium">
        <color indexed="10"/>
      </left>
      <right/>
      <top/>
      <bottom style="medium">
        <color indexed="10"/>
      </bottom>
      <diagonal/>
    </border>
    <border>
      <left/>
      <right style="double">
        <color indexed="64"/>
      </right>
      <top/>
      <bottom style="double">
        <color indexed="64"/>
      </bottom>
      <diagonal/>
    </border>
    <border>
      <left style="medium">
        <color indexed="10"/>
      </left>
      <right/>
      <top style="medium">
        <color indexed="10"/>
      </top>
      <bottom style="medium">
        <color indexed="10"/>
      </bottom>
      <diagonal/>
    </border>
    <border>
      <left style="medium">
        <color indexed="10"/>
      </left>
      <right/>
      <top/>
      <bottom style="thin">
        <color indexed="64"/>
      </bottom>
      <diagonal/>
    </border>
    <border>
      <left style="medium">
        <color indexed="10"/>
      </left>
      <right/>
      <top style="thin">
        <color indexed="64"/>
      </top>
      <bottom style="thin">
        <color indexed="64"/>
      </bottom>
      <diagonal/>
    </border>
    <border>
      <left style="medium">
        <color indexed="10"/>
      </left>
      <right style="medium">
        <color indexed="10"/>
      </right>
      <top/>
      <bottom style="medium">
        <color indexed="10"/>
      </bottom>
      <diagonal/>
    </border>
    <border>
      <left style="medium">
        <color indexed="10"/>
      </left>
      <right style="medium">
        <color indexed="10"/>
      </right>
      <top style="medium">
        <color indexed="10"/>
      </top>
      <bottom style="thin">
        <color indexed="64"/>
      </bottom>
      <diagonal/>
    </border>
    <border>
      <left style="medium">
        <color indexed="10"/>
      </left>
      <right style="medium">
        <color indexed="10"/>
      </right>
      <top style="thin">
        <color indexed="64"/>
      </top>
      <bottom style="thin">
        <color indexed="64"/>
      </bottom>
      <diagonal/>
    </border>
    <border>
      <left style="medium">
        <color indexed="10"/>
      </left>
      <right style="medium">
        <color indexed="10"/>
      </right>
      <top style="medium">
        <color indexed="10"/>
      </top>
      <bottom style="medium">
        <color indexed="10"/>
      </bottom>
      <diagonal/>
    </border>
    <border>
      <left style="double">
        <color indexed="64"/>
      </left>
      <right style="double">
        <color indexed="64"/>
      </right>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right style="double">
        <color indexed="64"/>
      </right>
      <top/>
      <bottom style="thick">
        <color indexed="64"/>
      </bottom>
      <diagonal/>
    </border>
    <border>
      <left style="double">
        <color indexed="64"/>
      </left>
      <right style="double">
        <color indexed="64"/>
      </right>
      <top/>
      <bottom style="thick">
        <color indexed="64"/>
      </bottom>
      <diagonal/>
    </border>
    <border>
      <left style="double">
        <color indexed="64"/>
      </left>
      <right/>
      <top/>
      <bottom style="thick">
        <color indexed="64"/>
      </bottom>
      <diagonal/>
    </border>
    <border>
      <left/>
      <right/>
      <top style="thick">
        <color indexed="64"/>
      </top>
      <bottom style="thick">
        <color indexed="64"/>
      </bottom>
      <diagonal/>
    </border>
    <border>
      <left/>
      <right/>
      <top style="thick">
        <color indexed="64"/>
      </top>
      <bottom/>
      <diagonal/>
    </border>
    <border>
      <left style="medium">
        <color indexed="10"/>
      </left>
      <right/>
      <top/>
      <bottom style="thick">
        <color indexed="64"/>
      </bottom>
      <diagonal/>
    </border>
    <border>
      <left style="thin">
        <color indexed="64"/>
      </left>
      <right style="thin">
        <color indexed="64"/>
      </right>
      <top style="medium">
        <color indexed="64"/>
      </top>
      <bottom style="medium">
        <color indexed="64"/>
      </bottom>
      <diagonal/>
    </border>
    <border>
      <left style="double">
        <color indexed="64"/>
      </left>
      <right style="double">
        <color indexed="64"/>
      </right>
      <top style="medium">
        <color indexed="64"/>
      </top>
      <bottom style="medium">
        <color indexed="64"/>
      </bottom>
      <diagonal/>
    </border>
    <border>
      <left style="medium">
        <color indexed="10"/>
      </left>
      <right/>
      <top style="medium">
        <color indexed="10"/>
      </top>
      <bottom style="thin">
        <color indexed="64"/>
      </bottom>
      <diagonal/>
    </border>
    <border>
      <left style="medium">
        <color indexed="10"/>
      </left>
      <right/>
      <top style="thin">
        <color indexed="64"/>
      </top>
      <bottom style="medium">
        <color indexed="64"/>
      </bottom>
      <diagonal/>
    </border>
    <border>
      <left style="double">
        <color indexed="64"/>
      </left>
      <right style="double">
        <color indexed="64"/>
      </right>
      <top/>
      <bottom style="medium">
        <color indexed="64"/>
      </bottom>
      <diagonal/>
    </border>
    <border>
      <left style="medium">
        <color indexed="10"/>
      </left>
      <right/>
      <top style="medium">
        <color indexed="64"/>
      </top>
      <bottom style="medium">
        <color indexed="64"/>
      </bottom>
      <diagonal/>
    </border>
    <border>
      <left/>
      <right style="thick">
        <color indexed="64"/>
      </right>
      <top style="thick">
        <color indexed="64"/>
      </top>
      <bottom/>
      <diagonal/>
    </border>
    <border>
      <left style="medium">
        <color indexed="64"/>
      </left>
      <right style="double">
        <color indexed="64"/>
      </right>
      <top style="medium">
        <color indexed="64"/>
      </top>
      <bottom style="medium">
        <color indexed="64"/>
      </bottom>
      <diagonal/>
    </border>
    <border>
      <left style="medium">
        <color indexed="10"/>
      </left>
      <right style="medium">
        <color indexed="10"/>
      </right>
      <top style="medium">
        <color indexed="64"/>
      </top>
      <bottom style="medium">
        <color indexed="64"/>
      </bottom>
      <diagonal/>
    </border>
    <border>
      <left style="medium">
        <color indexed="10"/>
      </left>
      <right style="medium">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style="thick">
        <color indexed="64"/>
      </left>
      <right/>
      <top style="thick">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ck">
        <color indexed="64"/>
      </left>
      <right style="thick">
        <color indexed="64"/>
      </right>
      <top style="thick">
        <color indexed="64"/>
      </top>
      <bottom style="thick">
        <color indexed="64"/>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double">
        <color indexed="64"/>
      </bottom>
      <diagonal/>
    </border>
    <border>
      <left style="thick">
        <color indexed="64"/>
      </left>
      <right/>
      <top/>
      <bottom/>
      <diagonal/>
    </border>
    <border>
      <left/>
      <right style="thick">
        <color indexed="64"/>
      </right>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medium">
        <color indexed="64"/>
      </bottom>
      <diagonal/>
    </border>
    <border>
      <left style="thick">
        <color indexed="64"/>
      </left>
      <right/>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medium">
        <color indexed="64"/>
      </bottom>
      <diagonal/>
    </border>
    <border>
      <left/>
      <right style="thick">
        <color indexed="64"/>
      </right>
      <top/>
      <bottom style="thick">
        <color indexed="64"/>
      </bottom>
      <diagonal/>
    </border>
  </borders>
  <cellStyleXfs count="10">
    <xf numFmtId="0" fontId="0" fillId="0" borderId="0">
      <alignment vertical="center"/>
    </xf>
    <xf numFmtId="177" fontId="0" fillId="0" borderId="0" applyFont="0" applyFill="0" applyBorder="0" applyAlignment="0" applyProtection="0">
      <alignment vertical="center"/>
    </xf>
    <xf numFmtId="44" fontId="0" fillId="0" borderId="0" applyFont="0" applyFill="0" applyBorder="0" applyAlignment="0" applyProtection="0">
      <alignment vertical="center"/>
    </xf>
    <xf numFmtId="0" fontId="0" fillId="0" borderId="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top"/>
      <protection locked="0"/>
    </xf>
    <xf numFmtId="0" fontId="1" fillId="0" borderId="0">
      <alignment vertical="center"/>
    </xf>
    <xf numFmtId="0" fontId="0" fillId="0" borderId="0">
      <alignment vertical="center"/>
    </xf>
  </cellStyleXfs>
  <cellXfs count="1091">
    <xf numFmtId="0" fontId="0" fillId="0" borderId="0" xfId="0" applyAlignment="1"/>
    <xf numFmtId="0" fontId="0" fillId="0" borderId="0" xfId="0" applyAlignment="1" applyProtection="1">
      <protection locked="0"/>
    </xf>
    <xf numFmtId="0" fontId="3" fillId="2" borderId="1" xfId="0" applyFont="1" applyFill="1" applyBorder="1" applyAlignment="1" applyProtection="1">
      <alignment horizontal="center"/>
      <protection hidden="1"/>
    </xf>
    <xf numFmtId="0" fontId="3" fillId="2" borderId="2" xfId="0" applyFont="1" applyFill="1" applyBorder="1" applyAlignment="1" applyProtection="1">
      <alignment horizontal="center"/>
      <protection hidden="1"/>
    </xf>
    <xf numFmtId="0" fontId="3" fillId="2" borderId="3" xfId="0" applyFont="1" applyFill="1" applyBorder="1" applyAlignment="1" applyProtection="1">
      <alignment horizontal="center"/>
      <protection hidden="1"/>
    </xf>
    <xf numFmtId="0" fontId="3" fillId="0" borderId="1" xfId="0" applyFont="1" applyFill="1" applyBorder="1" applyAlignment="1" applyProtection="1">
      <alignment horizontal="center"/>
      <protection locked="0"/>
    </xf>
    <xf numFmtId="0" fontId="3" fillId="0" borderId="2" xfId="0" applyFont="1" applyFill="1" applyBorder="1" applyAlignment="1" applyProtection="1">
      <alignment horizontal="center"/>
      <protection locked="0"/>
    </xf>
    <xf numFmtId="0" fontId="3" fillId="0" borderId="3" xfId="0" applyFont="1" applyFill="1" applyBorder="1" applyAlignment="1" applyProtection="1">
      <alignment horizontal="center"/>
      <protection locked="0"/>
    </xf>
    <xf numFmtId="0" fontId="3" fillId="0" borderId="0" xfId="0" applyFont="1" applyFill="1" applyBorder="1" applyAlignment="1" applyProtection="1">
      <alignment horizontal="center"/>
      <protection locked="0"/>
    </xf>
    <xf numFmtId="0" fontId="4" fillId="2" borderId="4" xfId="0" applyFont="1" applyFill="1" applyBorder="1" applyAlignment="1" applyProtection="1">
      <alignment horizontal="center"/>
      <protection hidden="1"/>
    </xf>
    <xf numFmtId="0" fontId="0" fillId="0" borderId="5" xfId="0" applyBorder="1" applyAlignment="1" applyProtection="1">
      <alignment horizontal="center"/>
      <protection locked="0"/>
    </xf>
    <xf numFmtId="0" fontId="4" fillId="2" borderId="6" xfId="0" applyFont="1" applyFill="1" applyBorder="1" applyAlignment="1" applyProtection="1">
      <alignment horizontal="center"/>
      <protection hidden="1"/>
    </xf>
    <xf numFmtId="0" fontId="0" fillId="0" borderId="7" xfId="0" applyBorder="1" applyAlignment="1" applyProtection="1">
      <alignment horizontal="center"/>
      <protection locked="0"/>
    </xf>
    <xf numFmtId="0" fontId="4" fillId="2" borderId="6" xfId="0" applyFont="1" applyFill="1" applyBorder="1" applyAlignment="1" applyProtection="1">
      <protection hidden="1"/>
    </xf>
    <xf numFmtId="0" fontId="0" fillId="0" borderId="6" xfId="0" applyBorder="1" applyAlignment="1" applyProtection="1">
      <protection locked="0"/>
    </xf>
    <xf numFmtId="0" fontId="4" fillId="0" borderId="0" xfId="0" applyFont="1" applyBorder="1" applyAlignment="1" applyProtection="1">
      <protection locked="0"/>
    </xf>
    <xf numFmtId="0" fontId="4" fillId="0" borderId="0" xfId="0" applyFont="1" applyBorder="1" applyAlignment="1" applyProtection="1">
      <alignment horizontal="center"/>
      <protection locked="0"/>
    </xf>
    <xf numFmtId="0" fontId="0" fillId="0" borderId="0" xfId="0" applyBorder="1" applyAlignment="1" applyProtection="1">
      <protection locked="0"/>
    </xf>
    <xf numFmtId="0" fontId="4" fillId="2" borderId="8" xfId="0" applyFont="1" applyFill="1" applyBorder="1" applyAlignment="1" applyProtection="1">
      <protection hidden="1"/>
    </xf>
    <xf numFmtId="0" fontId="4" fillId="2" borderId="9" xfId="0" applyFont="1" applyFill="1" applyBorder="1" applyAlignment="1" applyProtection="1">
      <alignment horizontal="center"/>
      <protection hidden="1"/>
    </xf>
    <xf numFmtId="0" fontId="0" fillId="0" borderId="0" xfId="0" applyAlignment="1" applyProtection="1">
      <protection hidden="1"/>
    </xf>
    <xf numFmtId="0" fontId="4" fillId="2" borderId="10" xfId="0" applyFont="1" applyFill="1" applyBorder="1" applyAlignment="1" applyProtection="1">
      <alignment horizontal="center"/>
      <protection hidden="1"/>
    </xf>
    <xf numFmtId="0" fontId="0" fillId="0" borderId="0" xfId="0" applyBorder="1" applyAlignment="1" applyProtection="1">
      <protection hidden="1"/>
    </xf>
    <xf numFmtId="0" fontId="4" fillId="2" borderId="11" xfId="0" applyFont="1" applyFill="1" applyBorder="1" applyAlignment="1" applyProtection="1">
      <alignment horizontal="center"/>
      <protection hidden="1"/>
    </xf>
    <xf numFmtId="0" fontId="4" fillId="2" borderId="7" xfId="0" applyFont="1" applyFill="1" applyBorder="1" applyAlignment="1" applyProtection="1">
      <protection hidden="1"/>
    </xf>
    <xf numFmtId="0" fontId="4" fillId="2" borderId="12" xfId="0" applyFont="1" applyFill="1" applyBorder="1" applyAlignment="1" applyProtection="1">
      <alignment horizontal="center"/>
      <protection hidden="1"/>
    </xf>
    <xf numFmtId="0" fontId="4" fillId="2" borderId="13" xfId="0" applyFont="1" applyFill="1" applyBorder="1" applyAlignment="1" applyProtection="1">
      <alignment horizontal="center"/>
      <protection hidden="1"/>
    </xf>
    <xf numFmtId="0" fontId="0" fillId="0" borderId="0" xfId="0" applyBorder="1" applyAlignment="1" applyProtection="1">
      <alignment horizontal="center"/>
      <protection locked="0"/>
    </xf>
    <xf numFmtId="0" fontId="5" fillId="0" borderId="0" xfId="0" applyFont="1" applyAlignment="1"/>
    <xf numFmtId="0" fontId="0" fillId="0" borderId="0" xfId="0" applyFont="1" applyAlignment="1"/>
    <xf numFmtId="0" fontId="0" fillId="3" borderId="0" xfId="0" applyFill="1" applyAlignment="1">
      <alignment horizontal="center"/>
    </xf>
    <xf numFmtId="0" fontId="0" fillId="3" borderId="0" xfId="0" applyFill="1" applyAlignment="1"/>
    <xf numFmtId="0" fontId="0" fillId="3" borderId="0" xfId="0" applyFont="1" applyFill="1" applyAlignment="1"/>
    <xf numFmtId="0" fontId="0" fillId="4" borderId="10" xfId="0" applyFill="1" applyBorder="1" applyAlignment="1" applyProtection="1">
      <alignment horizontal="center"/>
    </xf>
    <xf numFmtId="0" fontId="0" fillId="0" borderId="0" xfId="0" applyFont="1" applyAlignment="1" applyProtection="1">
      <protection hidden="1"/>
    </xf>
    <xf numFmtId="0" fontId="4" fillId="0" borderId="1" xfId="0" applyFont="1" applyBorder="1" applyAlignment="1" applyProtection="1">
      <protection hidden="1"/>
    </xf>
    <xf numFmtId="0" fontId="4" fillId="0" borderId="2" xfId="0" applyFont="1" applyBorder="1" applyAlignment="1" applyProtection="1">
      <alignment horizontal="center"/>
      <protection hidden="1"/>
    </xf>
    <xf numFmtId="0" fontId="6" fillId="0" borderId="14" xfId="0" applyFont="1" applyBorder="1" applyAlignment="1" applyProtection="1">
      <alignment horizontal="center" vertical="center"/>
      <protection hidden="1"/>
    </xf>
    <xf numFmtId="0" fontId="6" fillId="0" borderId="0" xfId="0" applyFont="1" applyBorder="1" applyAlignment="1" applyProtection="1">
      <alignment horizontal="center" vertical="center"/>
      <protection hidden="1"/>
    </xf>
    <xf numFmtId="0" fontId="4" fillId="0" borderId="1" xfId="0" applyFont="1" applyBorder="1" applyAlignment="1" applyProtection="1">
      <alignment horizontal="center"/>
      <protection hidden="1"/>
    </xf>
    <xf numFmtId="0" fontId="4" fillId="0" borderId="3" xfId="0" applyFont="1" applyBorder="1" applyAlignment="1" applyProtection="1">
      <alignment horizontal="center"/>
      <protection hidden="1"/>
    </xf>
    <xf numFmtId="0" fontId="4" fillId="0" borderId="15" xfId="0" applyFont="1" applyBorder="1" applyAlignment="1" applyProtection="1">
      <alignment horizontal="center"/>
      <protection hidden="1"/>
    </xf>
    <xf numFmtId="0" fontId="4" fillId="0" borderId="16" xfId="0" applyFont="1" applyBorder="1" applyAlignment="1" applyProtection="1">
      <alignment horizontal="center"/>
      <protection hidden="1"/>
    </xf>
    <xf numFmtId="0" fontId="4" fillId="0" borderId="14" xfId="0" applyFont="1" applyBorder="1" applyAlignment="1" applyProtection="1">
      <alignment horizontal="center"/>
      <protection hidden="1"/>
    </xf>
    <xf numFmtId="0" fontId="4" fillId="0" borderId="0" xfId="0" applyFont="1" applyBorder="1" applyAlignment="1" applyProtection="1">
      <alignment horizontal="center"/>
      <protection hidden="1"/>
    </xf>
    <xf numFmtId="0" fontId="4" fillId="0" borderId="17" xfId="0" applyFont="1" applyBorder="1" applyAlignment="1" applyProtection="1">
      <alignment horizontal="center"/>
      <protection hidden="1"/>
    </xf>
    <xf numFmtId="0" fontId="4" fillId="0" borderId="6" xfId="0" applyFont="1" applyBorder="1" applyAlignment="1" applyProtection="1">
      <alignment horizontal="center" textRotation="90" wrapText="1"/>
      <protection hidden="1"/>
    </xf>
    <xf numFmtId="0" fontId="4" fillId="0" borderId="6" xfId="0" applyFont="1" applyBorder="1" applyAlignment="1" applyProtection="1">
      <alignment horizontal="center" textRotation="90"/>
      <protection hidden="1"/>
    </xf>
    <xf numFmtId="0" fontId="7" fillId="0" borderId="6" xfId="0" applyFont="1" applyBorder="1" applyAlignment="1" applyProtection="1">
      <alignment horizontal="center" textRotation="90" wrapText="1"/>
      <protection hidden="1"/>
    </xf>
    <xf numFmtId="0" fontId="6" fillId="0" borderId="14" xfId="0" applyFont="1" applyBorder="1" applyAlignment="1" applyProtection="1">
      <alignment vertical="center" textRotation="90"/>
      <protection hidden="1"/>
    </xf>
    <xf numFmtId="0" fontId="4" fillId="0" borderId="1" xfId="0" applyFont="1" applyBorder="1" applyAlignment="1" applyProtection="1">
      <alignment horizontal="left"/>
      <protection hidden="1"/>
    </xf>
    <xf numFmtId="0" fontId="4" fillId="0" borderId="18" xfId="0" applyFont="1" applyBorder="1" applyAlignment="1" applyProtection="1">
      <alignment horizontal="left"/>
      <protection hidden="1"/>
    </xf>
    <xf numFmtId="41" fontId="4" fillId="0" borderId="6" xfId="0" applyNumberFormat="1" applyFont="1" applyBorder="1" applyAlignment="1" applyProtection="1">
      <alignment horizontal="center"/>
      <protection hidden="1"/>
    </xf>
    <xf numFmtId="0" fontId="4" fillId="0" borderId="2" xfId="0" applyFont="1" applyBorder="1" applyAlignment="1" applyProtection="1">
      <alignment horizontal="left"/>
      <protection hidden="1"/>
    </xf>
    <xf numFmtId="0" fontId="7" fillId="0" borderId="19" xfId="0" applyFont="1" applyBorder="1" applyAlignment="1" applyProtection="1">
      <alignment horizontal="center"/>
      <protection hidden="1"/>
    </xf>
    <xf numFmtId="0" fontId="0" fillId="0" borderId="16" xfId="0" applyBorder="1" applyAlignment="1"/>
    <xf numFmtId="41" fontId="4" fillId="5" borderId="20" xfId="0" applyNumberFormat="1" applyFont="1" applyFill="1" applyBorder="1" applyAlignment="1" applyProtection="1">
      <alignment horizontal="center"/>
      <protection hidden="1"/>
    </xf>
    <xf numFmtId="0" fontId="6" fillId="0" borderId="15" xfId="0" applyFont="1" applyBorder="1" applyAlignment="1" applyProtection="1">
      <alignment horizontal="right" vertical="center" textRotation="90"/>
      <protection hidden="1"/>
    </xf>
    <xf numFmtId="0" fontId="4" fillId="5" borderId="21" xfId="0" applyFont="1" applyFill="1" applyBorder="1" applyAlignment="1" applyProtection="1">
      <alignment horizontal="center"/>
      <protection hidden="1"/>
    </xf>
    <xf numFmtId="0" fontId="4" fillId="5" borderId="16" xfId="0" applyFont="1" applyFill="1" applyBorder="1" applyAlignment="1" applyProtection="1">
      <alignment horizontal="center"/>
      <protection hidden="1"/>
    </xf>
    <xf numFmtId="0" fontId="6" fillId="0" borderId="14" xfId="0" applyFont="1" applyBorder="1" applyAlignment="1" applyProtection="1">
      <alignment horizontal="right" vertical="center" textRotation="90"/>
      <protection hidden="1"/>
    </xf>
    <xf numFmtId="0" fontId="6" fillId="0" borderId="22" xfId="0" applyFont="1" applyBorder="1" applyAlignment="1" applyProtection="1">
      <alignment horizontal="right" vertical="center" textRotation="90"/>
      <protection hidden="1"/>
    </xf>
    <xf numFmtId="0" fontId="7" fillId="0" borderId="23" xfId="0" applyFont="1" applyBorder="1" applyAlignment="1" applyProtection="1">
      <alignment horizontal="center"/>
      <protection hidden="1"/>
    </xf>
    <xf numFmtId="0" fontId="0" fillId="0" borderId="2" xfId="0" applyBorder="1" applyAlignment="1"/>
    <xf numFmtId="41" fontId="4" fillId="5" borderId="24" xfId="0" applyNumberFormat="1" applyFont="1" applyFill="1" applyBorder="1" applyAlignment="1" applyProtection="1">
      <alignment horizontal="center"/>
      <protection hidden="1"/>
    </xf>
    <xf numFmtId="41" fontId="4" fillId="5" borderId="25" xfId="0" applyNumberFormat="1" applyFont="1" applyFill="1" applyBorder="1" applyAlignment="1" applyProtection="1">
      <alignment horizontal="center"/>
      <protection hidden="1"/>
    </xf>
    <xf numFmtId="0" fontId="4" fillId="0" borderId="23" xfId="0" applyFont="1" applyBorder="1" applyAlignment="1" applyProtection="1">
      <alignment horizontal="left"/>
      <protection hidden="1"/>
    </xf>
    <xf numFmtId="0" fontId="4" fillId="0" borderId="26" xfId="0" applyFont="1" applyBorder="1" applyAlignment="1" applyProtection="1">
      <alignment horizontal="left"/>
      <protection hidden="1"/>
    </xf>
    <xf numFmtId="41" fontId="4" fillId="5" borderId="27" xfId="0" applyNumberFormat="1" applyFont="1" applyFill="1" applyBorder="1" applyAlignment="1" applyProtection="1">
      <alignment horizontal="center"/>
      <protection hidden="1"/>
    </xf>
    <xf numFmtId="41" fontId="4" fillId="5" borderId="26" xfId="0" applyNumberFormat="1" applyFont="1" applyFill="1" applyBorder="1" applyAlignment="1" applyProtection="1">
      <alignment horizontal="center"/>
      <protection hidden="1"/>
    </xf>
    <xf numFmtId="0" fontId="0" fillId="0" borderId="28" xfId="0" applyBorder="1" applyAlignment="1" applyProtection="1">
      <alignment horizontal="center"/>
      <protection hidden="1"/>
    </xf>
    <xf numFmtId="0" fontId="0" fillId="0" borderId="29"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6" xfId="0" applyBorder="1" applyAlignment="1" applyProtection="1">
      <alignment horizontal="center"/>
      <protection hidden="1"/>
    </xf>
    <xf numFmtId="0" fontId="4" fillId="0" borderId="6" xfId="0" applyFont="1" applyBorder="1" applyAlignment="1" applyProtection="1">
      <alignment horizontal="center" vertical="center"/>
      <protection hidden="1"/>
    </xf>
    <xf numFmtId="0" fontId="0" fillId="0" borderId="31" xfId="0" applyBorder="1" applyAlignment="1" applyProtection="1">
      <alignment horizontal="center"/>
      <protection hidden="1"/>
    </xf>
    <xf numFmtId="0" fontId="0" fillId="0" borderId="32" xfId="0" applyBorder="1" applyAlignment="1" applyProtection="1">
      <alignment horizontal="center"/>
      <protection hidden="1"/>
    </xf>
    <xf numFmtId="0" fontId="4" fillId="0" borderId="32" xfId="0" applyFont="1" applyBorder="1" applyAlignment="1" applyProtection="1">
      <alignment horizontal="center" vertical="center"/>
      <protection hidden="1"/>
    </xf>
    <xf numFmtId="0" fontId="4" fillId="0" borderId="0" xfId="0" applyFont="1" applyAlignment="1" applyProtection="1">
      <alignment horizontal="center"/>
      <protection hidden="1"/>
    </xf>
    <xf numFmtId="0" fontId="0" fillId="0" borderId="33" xfId="0" applyBorder="1" applyAlignment="1" applyProtection="1">
      <alignment horizontal="center"/>
      <protection hidden="1"/>
    </xf>
    <xf numFmtId="0" fontId="4" fillId="0" borderId="29" xfId="0" applyFont="1" applyBorder="1" applyAlignment="1" applyProtection="1">
      <alignment horizontal="center"/>
      <protection hidden="1"/>
    </xf>
    <xf numFmtId="0" fontId="0" fillId="0" borderId="30" xfId="0" applyBorder="1" applyAlignment="1" applyProtection="1">
      <alignment horizontal="left"/>
      <protection hidden="1"/>
    </xf>
    <xf numFmtId="0" fontId="0" fillId="0" borderId="6" xfId="0" applyBorder="1" applyAlignment="1" applyProtection="1">
      <alignment horizontal="left"/>
      <protection hidden="1"/>
    </xf>
    <xf numFmtId="0" fontId="0" fillId="0" borderId="34" xfId="0" applyBorder="1" applyAlignment="1" applyProtection="1">
      <alignment horizontal="left"/>
      <protection hidden="1"/>
    </xf>
    <xf numFmtId="0" fontId="4" fillId="0" borderId="6" xfId="0" applyFont="1" applyBorder="1" applyAlignment="1" applyProtection="1">
      <alignment horizontal="center"/>
      <protection hidden="1"/>
    </xf>
    <xf numFmtId="0" fontId="0" fillId="0" borderId="35" xfId="0" applyBorder="1" applyAlignment="1" applyProtection="1">
      <alignment horizontal="left"/>
      <protection hidden="1"/>
    </xf>
    <xf numFmtId="0" fontId="0" fillId="0" borderId="36" xfId="0" applyBorder="1" applyAlignment="1" applyProtection="1">
      <alignment horizontal="left"/>
      <protection hidden="1"/>
    </xf>
    <xf numFmtId="0" fontId="0" fillId="0" borderId="8" xfId="0" applyBorder="1" applyAlignment="1" applyProtection="1">
      <alignment horizontal="left"/>
      <protection hidden="1"/>
    </xf>
    <xf numFmtId="0" fontId="0" fillId="0" borderId="31" xfId="0" applyBorder="1" applyAlignment="1" applyProtection="1">
      <alignment horizontal="left"/>
      <protection hidden="1"/>
    </xf>
    <xf numFmtId="0" fontId="0" fillId="0" borderId="32" xfId="0" applyBorder="1" applyAlignment="1" applyProtection="1">
      <alignment horizontal="left"/>
      <protection hidden="1"/>
    </xf>
    <xf numFmtId="0" fontId="4" fillId="0" borderId="0" xfId="0" applyFont="1" applyAlignment="1"/>
    <xf numFmtId="0" fontId="0" fillId="0" borderId="37" xfId="0" applyBorder="1" applyAlignment="1" applyProtection="1">
      <alignment horizontal="center"/>
      <protection hidden="1"/>
    </xf>
    <xf numFmtId="0" fontId="0" fillId="0" borderId="38" xfId="0" applyBorder="1" applyAlignment="1" applyProtection="1">
      <alignment horizontal="center"/>
      <protection hidden="1"/>
    </xf>
    <xf numFmtId="0" fontId="0" fillId="0" borderId="39" xfId="0" applyBorder="1" applyAlignment="1" applyProtection="1">
      <alignment horizontal="center"/>
      <protection hidden="1"/>
    </xf>
    <xf numFmtId="0" fontId="4" fillId="0" borderId="33" xfId="0" applyFont="1" applyBorder="1" applyAlignment="1" applyProtection="1">
      <alignment horizontal="center"/>
      <protection hidden="1"/>
    </xf>
    <xf numFmtId="0" fontId="4" fillId="0" borderId="38" xfId="0" applyFont="1" applyBorder="1" applyAlignment="1" applyProtection="1">
      <alignment horizontal="center"/>
      <protection hidden="1"/>
    </xf>
    <xf numFmtId="0" fontId="4" fillId="0" borderId="36" xfId="0" applyFont="1" applyBorder="1" applyAlignment="1" applyProtection="1">
      <alignment horizontal="center"/>
      <protection hidden="1"/>
    </xf>
    <xf numFmtId="0" fontId="0" fillId="0" borderId="40" xfId="0" applyBorder="1" applyAlignment="1" applyProtection="1">
      <alignment horizontal="left"/>
      <protection hidden="1"/>
    </xf>
    <xf numFmtId="0" fontId="0" fillId="0" borderId="41" xfId="0" applyBorder="1" applyAlignment="1" applyProtection="1">
      <alignment horizontal="left"/>
      <protection hidden="1"/>
    </xf>
    <xf numFmtId="0" fontId="0" fillId="0" borderId="3" xfId="0" applyBorder="1" applyAlignment="1"/>
    <xf numFmtId="0" fontId="4" fillId="0" borderId="42" xfId="0" applyFont="1" applyBorder="1" applyAlignment="1" applyProtection="1">
      <alignment horizontal="center" textRotation="90" wrapText="1"/>
      <protection hidden="1"/>
    </xf>
    <xf numFmtId="0" fontId="4" fillId="0" borderId="43" xfId="0" applyFont="1" applyBorder="1" applyAlignment="1" applyProtection="1">
      <alignment horizontal="center" textRotation="90" wrapText="1"/>
      <protection hidden="1"/>
    </xf>
    <xf numFmtId="0" fontId="4" fillId="0" borderId="44" xfId="0" applyFont="1" applyBorder="1" applyAlignment="1" applyProtection="1">
      <alignment horizontal="center" textRotation="90" wrapText="1"/>
      <protection hidden="1"/>
    </xf>
    <xf numFmtId="0" fontId="4" fillId="0" borderId="41" xfId="0" applyFont="1" applyBorder="1" applyAlignment="1" applyProtection="1">
      <alignment horizontal="center" textRotation="90" wrapText="1"/>
      <protection hidden="1"/>
    </xf>
    <xf numFmtId="0" fontId="4" fillId="0" borderId="45" xfId="0" applyFont="1" applyBorder="1" applyAlignment="1" applyProtection="1">
      <alignment horizontal="center" textRotation="90" wrapText="1"/>
      <protection hidden="1"/>
    </xf>
    <xf numFmtId="0" fontId="4" fillId="0" borderId="46" xfId="0" applyFont="1" applyBorder="1" applyAlignment="1" applyProtection="1">
      <alignment horizontal="center" textRotation="90" wrapText="1"/>
      <protection hidden="1"/>
    </xf>
    <xf numFmtId="0" fontId="4" fillId="0" borderId="47" xfId="0" applyFont="1" applyBorder="1" applyAlignment="1" applyProtection="1">
      <alignment horizontal="center" textRotation="90" wrapText="1"/>
      <protection hidden="1"/>
    </xf>
    <xf numFmtId="41" fontId="4" fillId="0" borderId="48" xfId="0" applyNumberFormat="1" applyFont="1" applyBorder="1" applyAlignment="1" applyProtection="1">
      <alignment horizontal="center"/>
      <protection hidden="1"/>
    </xf>
    <xf numFmtId="41" fontId="4" fillId="0" borderId="17" xfId="0" applyNumberFormat="1" applyFont="1" applyBorder="1" applyAlignment="1" applyProtection="1">
      <alignment horizontal="center"/>
      <protection hidden="1"/>
    </xf>
    <xf numFmtId="41" fontId="4" fillId="0" borderId="20" xfId="0" applyNumberFormat="1" applyFont="1" applyBorder="1" applyAlignment="1" applyProtection="1">
      <alignment horizontal="center"/>
      <protection hidden="1"/>
    </xf>
    <xf numFmtId="41" fontId="4" fillId="0" borderId="49" xfId="0" applyNumberFormat="1" applyFont="1" applyBorder="1" applyAlignment="1" applyProtection="1">
      <alignment horizontal="center"/>
      <protection hidden="1"/>
    </xf>
    <xf numFmtId="41" fontId="4" fillId="0" borderId="50" xfId="0" applyNumberFormat="1" applyFont="1" applyBorder="1" applyAlignment="1" applyProtection="1">
      <alignment horizontal="center"/>
      <protection hidden="1"/>
    </xf>
    <xf numFmtId="41" fontId="4" fillId="5" borderId="5" xfId="0" applyNumberFormat="1" applyFont="1" applyFill="1" applyBorder="1" applyAlignment="1" applyProtection="1">
      <alignment horizontal="center"/>
      <protection hidden="1"/>
    </xf>
    <xf numFmtId="41" fontId="4" fillId="0" borderId="51" xfId="0" applyNumberFormat="1" applyFont="1" applyBorder="1" applyAlignment="1" applyProtection="1">
      <alignment horizontal="center"/>
      <protection hidden="1"/>
    </xf>
    <xf numFmtId="41" fontId="4" fillId="5" borderId="9" xfId="0" applyNumberFormat="1" applyFont="1" applyFill="1" applyBorder="1" applyAlignment="1" applyProtection="1">
      <alignment horizontal="center"/>
      <protection hidden="1"/>
    </xf>
    <xf numFmtId="0" fontId="4" fillId="5" borderId="16" xfId="0" applyFont="1" applyFill="1" applyBorder="1" applyAlignment="1" applyProtection="1">
      <protection hidden="1"/>
    </xf>
    <xf numFmtId="0" fontId="4" fillId="5" borderId="0" xfId="0" applyFont="1" applyFill="1" applyBorder="1" applyAlignment="1" applyProtection="1">
      <protection hidden="1"/>
    </xf>
    <xf numFmtId="41" fontId="4" fillId="0" borderId="36" xfId="0" applyNumberFormat="1" applyFont="1" applyBorder="1" applyAlignment="1" applyProtection="1">
      <alignment horizontal="center"/>
      <protection hidden="1"/>
    </xf>
    <xf numFmtId="41" fontId="4" fillId="5" borderId="52" xfId="0" applyNumberFormat="1" applyFont="1" applyFill="1" applyBorder="1" applyAlignment="1" applyProtection="1">
      <alignment horizontal="center"/>
      <protection hidden="1"/>
    </xf>
    <xf numFmtId="41" fontId="4" fillId="5" borderId="53" xfId="0" applyNumberFormat="1" applyFont="1" applyFill="1" applyBorder="1" applyAlignment="1" applyProtection="1">
      <alignment horizontal="center"/>
      <protection hidden="1"/>
    </xf>
    <xf numFmtId="41" fontId="4" fillId="5" borderId="2" xfId="0" applyNumberFormat="1" applyFont="1" applyFill="1" applyBorder="1" applyAlignment="1" applyProtection="1">
      <alignment horizontal="center"/>
      <protection hidden="1"/>
    </xf>
    <xf numFmtId="0" fontId="4" fillId="0" borderId="38" xfId="0" applyFont="1" applyBorder="1" applyAlignment="1" applyProtection="1">
      <protection hidden="1"/>
    </xf>
    <xf numFmtId="0" fontId="0" fillId="0" borderId="54" xfId="0" applyBorder="1" applyAlignment="1" applyProtection="1">
      <alignment horizontal="center"/>
      <protection hidden="1"/>
    </xf>
    <xf numFmtId="0" fontId="4" fillId="0" borderId="55" xfId="0" applyFont="1" applyBorder="1" applyAlignment="1" applyProtection="1">
      <alignment horizontal="left"/>
      <protection hidden="1"/>
    </xf>
    <xf numFmtId="41" fontId="4" fillId="0" borderId="6" xfId="0" applyNumberFormat="1" applyFont="1" applyBorder="1" applyAlignment="1" applyProtection="1">
      <alignment horizontal="center" vertical="center"/>
      <protection hidden="1"/>
    </xf>
    <xf numFmtId="0" fontId="0" fillId="0" borderId="55" xfId="0" applyBorder="1" applyAlignment="1" applyProtection="1">
      <alignment horizontal="left"/>
      <protection hidden="1"/>
    </xf>
    <xf numFmtId="41" fontId="4" fillId="0" borderId="32" xfId="0" applyNumberFormat="1" applyFont="1" applyBorder="1" applyAlignment="1" applyProtection="1">
      <alignment horizontal="center" vertical="center"/>
      <protection hidden="1"/>
    </xf>
    <xf numFmtId="0" fontId="0" fillId="0" borderId="22" xfId="0" applyBorder="1" applyAlignment="1" applyProtection="1">
      <alignment horizontal="left"/>
      <protection hidden="1"/>
    </xf>
    <xf numFmtId="0" fontId="4" fillId="0" borderId="54" xfId="0" applyFont="1" applyBorder="1" applyAlignment="1" applyProtection="1">
      <alignment horizontal="center"/>
      <protection hidden="1"/>
    </xf>
    <xf numFmtId="41" fontId="4" fillId="0" borderId="56" xfId="0" applyNumberFormat="1" applyFont="1" applyBorder="1" applyAlignment="1" applyProtection="1">
      <alignment horizontal="center"/>
      <protection hidden="1"/>
    </xf>
    <xf numFmtId="0" fontId="0" fillId="0" borderId="23" xfId="0" applyBorder="1" applyAlignment="1" applyProtection="1">
      <alignment horizontal="left"/>
      <protection hidden="1"/>
    </xf>
    <xf numFmtId="0" fontId="4" fillId="0" borderId="39" xfId="0" applyFont="1" applyBorder="1" applyAlignment="1" applyProtection="1">
      <alignment horizontal="center"/>
      <protection hidden="1"/>
    </xf>
    <xf numFmtId="0" fontId="4" fillId="0" borderId="57" xfId="0" applyFont="1" applyBorder="1" applyAlignment="1" applyProtection="1">
      <alignment horizontal="center"/>
      <protection hidden="1"/>
    </xf>
    <xf numFmtId="0" fontId="0" fillId="0" borderId="2" xfId="0" applyBorder="1" applyAlignment="1" applyProtection="1">
      <protection hidden="1"/>
    </xf>
    <xf numFmtId="0" fontId="4" fillId="0" borderId="43" xfId="0" applyFont="1" applyBorder="1" applyAlignment="1" applyProtection="1">
      <alignment horizontal="center"/>
      <protection hidden="1"/>
    </xf>
    <xf numFmtId="0" fontId="0" fillId="0" borderId="58" xfId="0" applyBorder="1" applyAlignment="1"/>
    <xf numFmtId="0" fontId="8" fillId="0" borderId="6" xfId="0" applyFont="1" applyBorder="1" applyAlignment="1" applyProtection="1">
      <alignment horizontal="center" textRotation="90" wrapText="1"/>
      <protection hidden="1"/>
    </xf>
    <xf numFmtId="0" fontId="0" fillId="0" borderId="59" xfId="0" applyBorder="1" applyAlignment="1"/>
    <xf numFmtId="0" fontId="0" fillId="0" borderId="60" xfId="0" applyBorder="1" applyAlignment="1"/>
    <xf numFmtId="41" fontId="4" fillId="0" borderId="5" xfId="0" applyNumberFormat="1" applyFont="1" applyBorder="1" applyAlignment="1" applyProtection="1">
      <alignment horizontal="center"/>
      <protection hidden="1"/>
    </xf>
    <xf numFmtId="41" fontId="4" fillId="0" borderId="16" xfId="0" applyNumberFormat="1" applyFont="1" applyBorder="1" applyAlignment="1" applyProtection="1">
      <alignment horizontal="center"/>
      <protection hidden="1"/>
    </xf>
    <xf numFmtId="41" fontId="4" fillId="5" borderId="0" xfId="0" applyNumberFormat="1" applyFont="1" applyFill="1" applyBorder="1" applyAlignment="1" applyProtection="1">
      <alignment horizontal="center"/>
      <protection hidden="1"/>
    </xf>
    <xf numFmtId="41" fontId="4" fillId="0" borderId="61" xfId="0" applyNumberFormat="1" applyFont="1" applyBorder="1" applyAlignment="1" applyProtection="1">
      <alignment horizontal="center"/>
      <protection hidden="1"/>
    </xf>
    <xf numFmtId="41" fontId="4" fillId="0" borderId="62" xfId="0" applyNumberFormat="1" applyFont="1" applyBorder="1" applyAlignment="1" applyProtection="1">
      <alignment horizontal="center"/>
      <protection hidden="1"/>
    </xf>
    <xf numFmtId="41" fontId="4" fillId="5" borderId="63" xfId="0" applyNumberFormat="1" applyFont="1" applyFill="1" applyBorder="1" applyAlignment="1" applyProtection="1">
      <alignment horizontal="center"/>
      <protection hidden="1"/>
    </xf>
    <xf numFmtId="0" fontId="4" fillId="0" borderId="12" xfId="0" applyFont="1" applyBorder="1" applyAlignment="1" applyProtection="1">
      <protection hidden="1"/>
    </xf>
    <xf numFmtId="0" fontId="4" fillId="0" borderId="40" xfId="0" applyFont="1" applyBorder="1" applyAlignment="1" applyProtection="1">
      <alignment horizontal="left"/>
      <protection hidden="1"/>
    </xf>
    <xf numFmtId="0" fontId="4" fillId="0" borderId="41" xfId="0" applyFont="1" applyBorder="1" applyAlignment="1" applyProtection="1">
      <alignment horizontal="left"/>
      <protection hidden="1"/>
    </xf>
    <xf numFmtId="0" fontId="4" fillId="0" borderId="34" xfId="0" applyFont="1" applyBorder="1" applyAlignment="1" applyProtection="1">
      <alignment horizontal="center"/>
      <protection hidden="1"/>
    </xf>
    <xf numFmtId="0" fontId="4" fillId="0" borderId="40" xfId="0" applyFont="1" applyBorder="1" applyAlignment="1" applyProtection="1">
      <alignment horizontal="center"/>
      <protection hidden="1"/>
    </xf>
    <xf numFmtId="0" fontId="0" fillId="0" borderId="40" xfId="0" applyFont="1" applyBorder="1" applyAlignment="1" applyProtection="1">
      <alignment horizontal="left"/>
      <protection hidden="1"/>
    </xf>
    <xf numFmtId="0" fontId="0" fillId="0" borderId="41" xfId="0" applyFont="1" applyBorder="1" applyAlignment="1" applyProtection="1">
      <alignment horizontal="left"/>
      <protection hidden="1"/>
    </xf>
    <xf numFmtId="0" fontId="0" fillId="0" borderId="12" xfId="0" applyFont="1" applyBorder="1" applyAlignment="1" applyProtection="1">
      <alignment horizontal="left"/>
      <protection hidden="1"/>
    </xf>
    <xf numFmtId="0" fontId="0" fillId="0" borderId="13" xfId="0" applyFont="1" applyBorder="1" applyAlignment="1" applyProtection="1">
      <alignment horizontal="left"/>
      <protection hidden="1"/>
    </xf>
    <xf numFmtId="0" fontId="0" fillId="0" borderId="25" xfId="0" applyFont="1" applyBorder="1" applyAlignment="1" applyProtection="1">
      <alignment horizontal="left"/>
      <protection hidden="1"/>
    </xf>
    <xf numFmtId="0" fontId="0" fillId="0" borderId="64" xfId="0" applyFont="1" applyBorder="1" applyAlignment="1" applyProtection="1">
      <alignment horizontal="left"/>
      <protection hidden="1"/>
    </xf>
    <xf numFmtId="41" fontId="4" fillId="0" borderId="34" xfId="0" applyNumberFormat="1" applyFont="1" applyBorder="1" applyAlignment="1" applyProtection="1">
      <protection hidden="1"/>
    </xf>
    <xf numFmtId="41" fontId="4" fillId="0" borderId="34" xfId="0" applyNumberFormat="1" applyFont="1" applyBorder="1" applyAlignment="1" applyProtection="1">
      <alignment horizontal="center"/>
      <protection hidden="1"/>
    </xf>
    <xf numFmtId="0" fontId="0" fillId="0" borderId="6" xfId="0" applyBorder="1" applyAlignment="1" applyProtection="1">
      <protection hidden="1"/>
    </xf>
    <xf numFmtId="0" fontId="0" fillId="0" borderId="32" xfId="0" applyBorder="1" applyAlignment="1" applyProtection="1">
      <protection hidden="1"/>
    </xf>
    <xf numFmtId="0" fontId="4" fillId="0" borderId="18" xfId="0" applyFont="1" applyBorder="1" applyAlignment="1" applyProtection="1">
      <alignment horizontal="center"/>
      <protection hidden="1"/>
    </xf>
    <xf numFmtId="0" fontId="4" fillId="0" borderId="65" xfId="0" applyFont="1" applyBorder="1" applyAlignment="1">
      <alignment horizontal="center" textRotation="90" wrapText="1"/>
    </xf>
    <xf numFmtId="0" fontId="7" fillId="0" borderId="13" xfId="0" applyFont="1" applyBorder="1" applyAlignment="1" applyProtection="1">
      <alignment horizontal="center" textRotation="90" wrapText="1"/>
      <protection hidden="1"/>
    </xf>
    <xf numFmtId="0" fontId="7" fillId="0" borderId="4" xfId="0" applyFont="1" applyBorder="1" applyAlignment="1" applyProtection="1">
      <alignment horizontal="center" textRotation="90" wrapText="1"/>
      <protection hidden="1"/>
    </xf>
    <xf numFmtId="0" fontId="4" fillId="0" borderId="4" xfId="0" applyFont="1" applyBorder="1" applyAlignment="1" applyProtection="1">
      <alignment horizontal="center" textRotation="90" wrapText="1"/>
      <protection hidden="1"/>
    </xf>
    <xf numFmtId="0" fontId="4" fillId="0" borderId="20" xfId="0" applyFont="1" applyBorder="1" applyAlignment="1" applyProtection="1">
      <alignment horizontal="center" textRotation="90" wrapText="1"/>
      <protection hidden="1"/>
    </xf>
    <xf numFmtId="0" fontId="4" fillId="0" borderId="66" xfId="0" applyFont="1" applyBorder="1" applyAlignment="1">
      <alignment horizontal="center" textRotation="90" wrapText="1"/>
    </xf>
    <xf numFmtId="0" fontId="7" fillId="0" borderId="41" xfId="0" applyFont="1" applyBorder="1" applyAlignment="1" applyProtection="1">
      <alignment horizontal="center" textRotation="90" wrapText="1"/>
      <protection hidden="1"/>
    </xf>
    <xf numFmtId="0" fontId="4" fillId="0" borderId="67" xfId="0" applyFont="1" applyBorder="1" applyAlignment="1">
      <alignment horizontal="center" textRotation="90" wrapText="1"/>
    </xf>
    <xf numFmtId="0" fontId="4" fillId="5" borderId="45" xfId="0" applyFont="1" applyFill="1" applyBorder="1" applyAlignment="1" applyProtection="1">
      <protection hidden="1"/>
    </xf>
    <xf numFmtId="0" fontId="0" fillId="0" borderId="68" xfId="0" applyBorder="1" applyAlignment="1"/>
    <xf numFmtId="0" fontId="4" fillId="0" borderId="41" xfId="0" applyFont="1" applyBorder="1" applyAlignment="1" applyProtection="1">
      <alignment horizontal="center"/>
      <protection hidden="1"/>
    </xf>
    <xf numFmtId="0" fontId="4" fillId="0" borderId="56" xfId="0" applyFont="1" applyBorder="1" applyAlignment="1" applyProtection="1">
      <alignment horizontal="center"/>
      <protection hidden="1"/>
    </xf>
    <xf numFmtId="41" fontId="4" fillId="0" borderId="40" xfId="0" applyNumberFormat="1" applyFont="1" applyBorder="1" applyAlignment="1" applyProtection="1">
      <alignment horizontal="center"/>
      <protection hidden="1"/>
    </xf>
    <xf numFmtId="41" fontId="4" fillId="0" borderId="41" xfId="0" applyNumberFormat="1" applyFont="1" applyBorder="1" applyAlignment="1" applyProtection="1">
      <alignment horizontal="center"/>
      <protection hidden="1"/>
    </xf>
    <xf numFmtId="41" fontId="4" fillId="0" borderId="40" xfId="0" applyNumberFormat="1" applyFont="1" applyBorder="1" applyAlignment="1" applyProtection="1">
      <protection hidden="1"/>
    </xf>
    <xf numFmtId="41" fontId="4" fillId="0" borderId="41" xfId="0" applyNumberFormat="1" applyFont="1" applyBorder="1" applyAlignment="1" applyProtection="1">
      <protection hidden="1"/>
    </xf>
    <xf numFmtId="0" fontId="0" fillId="0" borderId="56" xfId="0" applyBorder="1" applyAlignment="1" applyProtection="1">
      <alignment horizontal="center"/>
      <protection hidden="1"/>
    </xf>
    <xf numFmtId="0" fontId="0" fillId="0" borderId="69" xfId="0" applyBorder="1" applyAlignment="1" applyProtection="1">
      <alignment horizontal="center"/>
      <protection hidden="1"/>
    </xf>
    <xf numFmtId="0" fontId="9" fillId="0" borderId="0" xfId="0" applyFont="1" applyBorder="1" applyAlignment="1" applyProtection="1">
      <alignment vertical="center" wrapText="1"/>
    </xf>
    <xf numFmtId="0" fontId="9" fillId="0" borderId="0" xfId="0" applyFont="1" applyBorder="1" applyAlignment="1" applyProtection="1">
      <alignment vertical="center"/>
    </xf>
    <xf numFmtId="0" fontId="9" fillId="0" borderId="0" xfId="0" applyFont="1" applyFill="1" applyBorder="1" applyAlignment="1" applyProtection="1">
      <alignment vertical="center"/>
    </xf>
    <xf numFmtId="0" fontId="1" fillId="0" borderId="0" xfId="0" applyFont="1" applyAlignment="1" applyProtection="1"/>
    <xf numFmtId="0" fontId="9" fillId="3" borderId="70" xfId="0" applyFont="1" applyFill="1" applyBorder="1" applyAlignment="1" applyProtection="1">
      <alignment horizontal="center" vertical="center"/>
    </xf>
    <xf numFmtId="0" fontId="9" fillId="6" borderId="10" xfId="0" applyFont="1" applyFill="1" applyBorder="1" applyAlignment="1" applyProtection="1">
      <alignment vertical="center"/>
      <protection locked="0"/>
    </xf>
    <xf numFmtId="0" fontId="9" fillId="3" borderId="1" xfId="0" applyFont="1" applyFill="1" applyBorder="1" applyAlignment="1" applyProtection="1">
      <alignment horizontal="center" vertical="center"/>
    </xf>
    <xf numFmtId="0" fontId="9" fillId="3" borderId="2" xfId="0" applyFont="1" applyFill="1" applyBorder="1" applyAlignment="1" applyProtection="1">
      <alignment horizontal="center" vertical="center"/>
    </xf>
    <xf numFmtId="0" fontId="9" fillId="3" borderId="16" xfId="0" applyFont="1" applyFill="1" applyBorder="1" applyAlignment="1" applyProtection="1">
      <alignment horizontal="center" vertical="center"/>
    </xf>
    <xf numFmtId="0" fontId="9" fillId="3" borderId="71" xfId="0" applyFont="1" applyFill="1" applyBorder="1" applyAlignment="1" applyProtection="1">
      <alignment horizontal="center" vertical="center"/>
    </xf>
    <xf numFmtId="0" fontId="10" fillId="0" borderId="0" xfId="0" applyFont="1" applyFill="1" applyBorder="1" applyAlignment="1" applyProtection="1">
      <alignment vertical="center" wrapText="1"/>
    </xf>
    <xf numFmtId="0" fontId="11" fillId="0" borderId="1" xfId="0" applyFont="1" applyBorder="1" applyAlignment="1" applyProtection="1">
      <alignment horizontal="center" vertical="center"/>
    </xf>
    <xf numFmtId="0" fontId="11" fillId="0" borderId="2" xfId="0" applyFont="1" applyBorder="1" applyAlignment="1" applyProtection="1">
      <alignment horizontal="center" vertical="center"/>
    </xf>
    <xf numFmtId="0" fontId="12" fillId="0" borderId="41" xfId="0" applyFont="1" applyBorder="1" applyAlignment="1" applyProtection="1">
      <alignment horizontal="left" vertical="center"/>
    </xf>
    <xf numFmtId="0" fontId="12" fillId="0" borderId="6" xfId="0" applyFont="1" applyBorder="1" applyAlignment="1" applyProtection="1">
      <alignment horizontal="left" vertical="center"/>
    </xf>
    <xf numFmtId="0" fontId="13" fillId="0" borderId="8" xfId="0" applyFont="1" applyBorder="1" applyAlignment="1" applyProtection="1">
      <alignment horizontal="left" vertical="top" wrapText="1"/>
    </xf>
    <xf numFmtId="0" fontId="13" fillId="0" borderId="0" xfId="0" applyFont="1" applyBorder="1" applyAlignment="1" applyProtection="1">
      <alignment horizontal="left" vertical="top" wrapText="1"/>
    </xf>
    <xf numFmtId="0" fontId="13" fillId="0" borderId="5" xfId="0" applyFont="1" applyBorder="1" applyAlignment="1" applyProtection="1">
      <alignment horizontal="left" vertical="top" wrapText="1"/>
    </xf>
    <xf numFmtId="0" fontId="13" fillId="0" borderId="7" xfId="0" applyFont="1" applyBorder="1" applyAlignment="1" applyProtection="1">
      <alignment horizontal="left" vertical="top" wrapText="1"/>
    </xf>
    <xf numFmtId="0" fontId="13" fillId="0" borderId="12" xfId="0" applyFont="1" applyBorder="1" applyAlignment="1" applyProtection="1">
      <alignment horizontal="left" vertical="top" wrapText="1"/>
    </xf>
    <xf numFmtId="0" fontId="12" fillId="0" borderId="6" xfId="0" applyFont="1" applyBorder="1" applyAlignment="1" applyProtection="1">
      <alignment horizontal="center" vertical="top" wrapText="1"/>
    </xf>
    <xf numFmtId="0" fontId="14" fillId="0" borderId="6" xfId="0" applyFont="1" applyBorder="1" applyAlignment="1" applyProtection="1">
      <alignment horizontal="center" vertical="top" wrapText="1"/>
    </xf>
    <xf numFmtId="0" fontId="12" fillId="0" borderId="11" xfId="0" applyFont="1" applyBorder="1" applyAlignment="1" applyProtection="1">
      <alignment horizontal="left" vertical="center"/>
    </xf>
    <xf numFmtId="0" fontId="12" fillId="0" borderId="36" xfId="0" applyFont="1" applyBorder="1" applyAlignment="1" applyProtection="1">
      <alignment horizontal="left" vertical="center"/>
    </xf>
    <xf numFmtId="0" fontId="13" fillId="0" borderId="8" xfId="0" applyFont="1" applyBorder="1" applyAlignment="1" applyProtection="1">
      <alignment horizontal="left" vertical="center" wrapText="1"/>
    </xf>
    <xf numFmtId="0" fontId="13" fillId="0" borderId="9" xfId="0" applyFont="1" applyBorder="1" applyAlignment="1" applyProtection="1">
      <alignment horizontal="left" vertical="center" wrapText="1"/>
    </xf>
    <xf numFmtId="0" fontId="15" fillId="0" borderId="16" xfId="0" applyFont="1" applyBorder="1" applyAlignment="1" applyProtection="1">
      <alignment horizontal="center" wrapText="1"/>
    </xf>
    <xf numFmtId="0" fontId="15" fillId="0" borderId="16" xfId="0" applyFont="1" applyBorder="1" applyAlignment="1" applyProtection="1">
      <alignment wrapText="1"/>
    </xf>
    <xf numFmtId="0" fontId="15" fillId="0" borderId="26" xfId="0" applyFont="1" applyBorder="1" applyAlignment="1" applyProtection="1">
      <alignment horizontal="center" wrapText="1"/>
    </xf>
    <xf numFmtId="0" fontId="15" fillId="0" borderId="26" xfId="0" applyFont="1" applyBorder="1" applyAlignment="1" applyProtection="1">
      <alignment wrapText="1"/>
    </xf>
    <xf numFmtId="0" fontId="15" fillId="0" borderId="0" xfId="0" applyFont="1" applyBorder="1" applyAlignment="1" applyProtection="1">
      <alignment horizontal="center" wrapText="1"/>
    </xf>
    <xf numFmtId="0" fontId="13" fillId="0" borderId="0" xfId="0" applyFont="1" applyFill="1" applyBorder="1" applyAlignment="1" applyProtection="1">
      <alignment horizontal="center" vertical="center" wrapText="1"/>
    </xf>
    <xf numFmtId="178" fontId="13" fillId="0" borderId="0" xfId="0" applyNumberFormat="1" applyFont="1" applyFill="1" applyBorder="1" applyAlignment="1" applyProtection="1">
      <alignment horizontal="center" vertical="center" wrapText="1"/>
    </xf>
    <xf numFmtId="0" fontId="11" fillId="0" borderId="0" xfId="0" applyFont="1" applyBorder="1" applyAlignment="1" applyProtection="1">
      <alignment horizontal="center" vertical="center"/>
    </xf>
    <xf numFmtId="0" fontId="16" fillId="0" borderId="0" xfId="0" applyFont="1" applyBorder="1" applyAlignment="1"/>
    <xf numFmtId="0" fontId="12" fillId="0" borderId="41" xfId="0" applyFont="1" applyBorder="1" applyAlignment="1" applyProtection="1">
      <alignment horizontal="left" vertical="center" wrapText="1"/>
    </xf>
    <xf numFmtId="0" fontId="12" fillId="0" borderId="6" xfId="0" applyFont="1" applyBorder="1" applyAlignment="1" applyProtection="1">
      <alignment horizontal="left" vertical="center" wrapText="1"/>
    </xf>
    <xf numFmtId="0" fontId="12" fillId="0" borderId="34" xfId="0" applyFont="1" applyBorder="1" applyAlignment="1" applyProtection="1">
      <alignment horizontal="left" vertical="center" wrapText="1"/>
    </xf>
    <xf numFmtId="0" fontId="0" fillId="0" borderId="9" xfId="0" applyBorder="1" applyAlignment="1"/>
    <xf numFmtId="0" fontId="0" fillId="0" borderId="5" xfId="0" applyBorder="1" applyAlignment="1"/>
    <xf numFmtId="0" fontId="0" fillId="0" borderId="0" xfId="0" applyBorder="1" applyAlignment="1"/>
    <xf numFmtId="0" fontId="0" fillId="0" borderId="7" xfId="0" applyBorder="1" applyAlignment="1"/>
    <xf numFmtId="0" fontId="0" fillId="0" borderId="12" xfId="0" applyBorder="1" applyAlignment="1"/>
    <xf numFmtId="0" fontId="17" fillId="0" borderId="4" xfId="0" applyFont="1" applyBorder="1" applyAlignment="1" applyProtection="1">
      <alignment horizontal="center" vertical="top" wrapText="1"/>
    </xf>
    <xf numFmtId="0" fontId="17" fillId="0" borderId="6" xfId="0" applyFont="1" applyBorder="1" applyAlignment="1" applyProtection="1">
      <alignment horizontal="center" vertical="top" wrapText="1"/>
    </xf>
    <xf numFmtId="0" fontId="12" fillId="0" borderId="40" xfId="0" applyFont="1" applyBorder="1" applyAlignment="1" applyProtection="1">
      <alignment vertical="center" wrapText="1"/>
    </xf>
    <xf numFmtId="0" fontId="12" fillId="0" borderId="41" xfId="0" applyFont="1" applyBorder="1" applyAlignment="1" applyProtection="1">
      <alignment vertical="center" wrapText="1"/>
    </xf>
    <xf numFmtId="0" fontId="13" fillId="0" borderId="34" xfId="0" applyFont="1" applyBorder="1" applyAlignment="1" applyProtection="1">
      <alignment horizontal="left" vertical="center" wrapText="1"/>
    </xf>
    <xf numFmtId="0" fontId="13" fillId="0" borderId="40" xfId="0" applyFont="1" applyBorder="1" applyAlignment="1" applyProtection="1">
      <alignment horizontal="left" vertical="center" wrapText="1"/>
    </xf>
    <xf numFmtId="0" fontId="18" fillId="0" borderId="9" xfId="0" applyFont="1" applyBorder="1" applyAlignment="1" applyProtection="1">
      <alignment horizontal="center" vertical="center" wrapText="1"/>
    </xf>
    <xf numFmtId="0" fontId="18" fillId="0" borderId="11" xfId="0" applyFont="1" applyBorder="1" applyAlignment="1" applyProtection="1">
      <alignment horizontal="center" vertical="center" wrapText="1"/>
    </xf>
    <xf numFmtId="0" fontId="19" fillId="0" borderId="8" xfId="0" applyFont="1" applyBorder="1" applyAlignment="1" applyProtection="1">
      <alignment horizontal="center" vertical="center" wrapText="1"/>
    </xf>
    <xf numFmtId="0" fontId="19" fillId="0" borderId="9" xfId="0" applyFont="1" applyBorder="1" applyAlignment="1" applyProtection="1">
      <alignment horizontal="center" vertical="center" wrapText="1"/>
    </xf>
    <xf numFmtId="0" fontId="18" fillId="0" borderId="12" xfId="0" applyFont="1" applyBorder="1" applyAlignment="1" applyProtection="1">
      <alignment horizontal="center" vertical="center" wrapText="1"/>
    </xf>
    <xf numFmtId="0" fontId="18" fillId="0" borderId="13" xfId="0" applyFont="1" applyBorder="1" applyAlignment="1" applyProtection="1">
      <alignment horizontal="center" vertical="center" wrapText="1"/>
    </xf>
    <xf numFmtId="0" fontId="19" fillId="0" borderId="7" xfId="0" applyFont="1" applyBorder="1" applyAlignment="1" applyProtection="1">
      <alignment horizontal="center" vertical="center" wrapText="1"/>
    </xf>
    <xf numFmtId="0" fontId="19" fillId="0" borderId="12" xfId="0" applyFont="1" applyBorder="1" applyAlignment="1" applyProtection="1">
      <alignment horizontal="center" vertical="center" wrapText="1"/>
    </xf>
    <xf numFmtId="0" fontId="12" fillId="0" borderId="9" xfId="0" applyFont="1" applyBorder="1" applyAlignment="1" applyProtection="1">
      <alignment horizontal="center" vertical="center" wrapText="1"/>
    </xf>
    <xf numFmtId="0" fontId="12" fillId="0" borderId="11" xfId="0" applyFont="1" applyBorder="1" applyAlignment="1" applyProtection="1">
      <alignment horizontal="center" vertical="center" wrapText="1"/>
    </xf>
    <xf numFmtId="0" fontId="6" fillId="0" borderId="8" xfId="0" applyFont="1" applyBorder="1" applyAlignment="1" applyProtection="1">
      <alignment horizontal="center" vertical="center" wrapText="1"/>
    </xf>
    <xf numFmtId="0" fontId="6" fillId="0" borderId="9" xfId="0" applyFont="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0" borderId="1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6" fillId="0" borderId="12" xfId="0" applyFont="1" applyBorder="1" applyAlignment="1" applyProtection="1">
      <alignment horizontal="center" vertical="center" wrapText="1"/>
    </xf>
    <xf numFmtId="0" fontId="15" fillId="0" borderId="9" xfId="0" applyFont="1" applyBorder="1" applyAlignment="1" applyProtection="1">
      <alignment horizontal="center" wrapText="1"/>
    </xf>
    <xf numFmtId="0" fontId="15" fillId="0" borderId="0" xfId="0" applyFont="1" applyBorder="1" applyAlignment="1" applyProtection="1">
      <alignment wrapText="1"/>
    </xf>
    <xf numFmtId="0" fontId="9" fillId="3" borderId="71" xfId="0" applyFont="1" applyFill="1" applyBorder="1" applyAlignment="1" applyProtection="1">
      <alignment vertical="center"/>
    </xf>
    <xf numFmtId="0" fontId="9" fillId="3" borderId="72" xfId="0" applyFont="1" applyFill="1" applyBorder="1" applyAlignment="1" applyProtection="1">
      <alignment vertical="center"/>
    </xf>
    <xf numFmtId="0" fontId="20" fillId="3" borderId="1" xfId="0" applyFont="1" applyFill="1" applyBorder="1" applyAlignment="1" applyProtection="1">
      <alignment horizontal="center" vertical="center"/>
    </xf>
    <xf numFmtId="0" fontId="20" fillId="3" borderId="2" xfId="0" applyFont="1" applyFill="1" applyBorder="1" applyAlignment="1" applyProtection="1">
      <alignment horizontal="center" vertical="center"/>
    </xf>
    <xf numFmtId="0" fontId="11" fillId="0" borderId="3" xfId="0" applyFont="1" applyBorder="1" applyAlignment="1" applyProtection="1">
      <alignment horizontal="center" vertical="center"/>
    </xf>
    <xf numFmtId="0" fontId="1" fillId="3" borderId="70" xfId="0" applyFont="1" applyFill="1" applyBorder="1" applyAlignment="1" applyProtection="1"/>
    <xf numFmtId="0" fontId="13" fillId="0" borderId="9" xfId="0" applyFont="1" applyBorder="1" applyAlignment="1" applyProtection="1">
      <alignment horizontal="left" vertical="top" wrapText="1"/>
    </xf>
    <xf numFmtId="0" fontId="1" fillId="3" borderId="71" xfId="0" applyFont="1" applyFill="1" applyBorder="1" applyAlignment="1" applyProtection="1"/>
    <xf numFmtId="0" fontId="14" fillId="0" borderId="34" xfId="0" applyFont="1" applyBorder="1" applyAlignment="1" applyProtection="1">
      <alignment horizontal="center" vertical="top" wrapText="1"/>
    </xf>
    <xf numFmtId="0" fontId="21" fillId="0" borderId="0" xfId="0" applyFont="1" applyFill="1" applyBorder="1" applyAlignment="1" applyProtection="1">
      <alignment vertical="center"/>
    </xf>
    <xf numFmtId="0" fontId="21" fillId="0" borderId="0" xfId="0" applyFont="1" applyFill="1" applyBorder="1" applyAlignment="1" applyProtection="1">
      <alignment horizontal="left" vertical="center"/>
    </xf>
    <xf numFmtId="0" fontId="22" fillId="0" borderId="0" xfId="0" applyFont="1" applyFill="1" applyBorder="1" applyAlignment="1" applyProtection="1">
      <alignment horizontal="center" vertical="center" wrapText="1"/>
    </xf>
    <xf numFmtId="0" fontId="0" fillId="0" borderId="0" xfId="0" applyAlignment="1" applyProtection="1">
      <alignment wrapText="1"/>
    </xf>
    <xf numFmtId="0" fontId="13" fillId="0" borderId="0" xfId="0" applyFont="1" applyBorder="1" applyAlignment="1" applyProtection="1">
      <alignment horizontal="center"/>
    </xf>
    <xf numFmtId="0" fontId="13" fillId="0" borderId="26" xfId="0" applyFont="1" applyBorder="1" applyAlignment="1" applyProtection="1">
      <alignment horizontal="center"/>
    </xf>
    <xf numFmtId="0" fontId="23" fillId="0" borderId="0" xfId="0" applyFont="1" applyBorder="1" applyAlignment="1" applyProtection="1">
      <alignment horizontal="center" vertical="center"/>
    </xf>
    <xf numFmtId="0" fontId="24" fillId="0" borderId="40" xfId="0" applyFont="1" applyBorder="1" applyAlignment="1" applyProtection="1">
      <alignment horizontal="left" vertical="center"/>
    </xf>
    <xf numFmtId="0" fontId="0" fillId="0" borderId="11" xfId="0" applyBorder="1" applyAlignment="1"/>
    <xf numFmtId="0" fontId="1" fillId="3" borderId="45" xfId="0" applyFont="1" applyFill="1" applyBorder="1" applyAlignment="1" applyProtection="1"/>
    <xf numFmtId="0" fontId="24" fillId="0" borderId="40" xfId="0" applyFont="1" applyBorder="1" applyAlignment="1" applyProtection="1">
      <alignment horizontal="left" vertical="center" wrapText="1"/>
    </xf>
    <xf numFmtId="0" fontId="0" fillId="0" borderId="17" xfId="0" applyBorder="1" applyAlignment="1"/>
    <xf numFmtId="0" fontId="24" fillId="0" borderId="41" xfId="0" applyFont="1" applyBorder="1" applyAlignment="1" applyProtection="1">
      <alignment horizontal="left" vertical="center"/>
    </xf>
    <xf numFmtId="0" fontId="24" fillId="0" borderId="6" xfId="0" applyFont="1" applyBorder="1" applyAlignment="1" applyProtection="1">
      <alignment horizontal="left" vertical="center"/>
    </xf>
    <xf numFmtId="0" fontId="0" fillId="0" borderId="13" xfId="0" applyBorder="1" applyAlignment="1"/>
    <xf numFmtId="0" fontId="17" fillId="0" borderId="7" xfId="0" applyFont="1" applyBorder="1" applyAlignment="1" applyProtection="1">
      <alignment horizontal="center" vertical="top" wrapText="1"/>
    </xf>
    <xf numFmtId="0" fontId="17" fillId="0" borderId="34" xfId="0" applyFont="1" applyBorder="1" applyAlignment="1" applyProtection="1">
      <alignment horizontal="center" vertical="top" wrapText="1"/>
    </xf>
    <xf numFmtId="0" fontId="24" fillId="0" borderId="9" xfId="0" applyFont="1" applyBorder="1" applyAlignment="1" applyProtection="1">
      <alignment horizontal="left" vertical="center" wrapText="1"/>
    </xf>
    <xf numFmtId="0" fontId="24" fillId="0" borderId="0" xfId="0" applyFont="1" applyBorder="1" applyAlignment="1" applyProtection="1">
      <alignment horizontal="left" vertical="center" wrapText="1"/>
    </xf>
    <xf numFmtId="0" fontId="24" fillId="0" borderId="12" xfId="0" applyFont="1" applyBorder="1" applyAlignment="1" applyProtection="1">
      <alignment horizontal="left" vertical="center" wrapText="1"/>
    </xf>
    <xf numFmtId="0" fontId="25" fillId="0" borderId="41" xfId="0" applyFont="1" applyBorder="1" applyAlignment="1" applyProtection="1">
      <alignment horizontal="left" vertical="center"/>
    </xf>
    <xf numFmtId="0" fontId="25" fillId="0" borderId="6" xfId="0" applyFont="1" applyBorder="1" applyAlignment="1" applyProtection="1">
      <alignment horizontal="left" vertical="center"/>
    </xf>
    <xf numFmtId="0" fontId="25" fillId="0" borderId="40" xfId="0" applyFont="1" applyBorder="1" applyAlignment="1" applyProtection="1">
      <alignment horizontal="left" vertical="center"/>
    </xf>
    <xf numFmtId="0" fontId="13" fillId="0" borderId="73" xfId="0" applyFont="1" applyBorder="1" applyAlignment="1" applyProtection="1">
      <alignment horizontal="center" vertical="center"/>
    </xf>
    <xf numFmtId="0" fontId="24" fillId="0" borderId="26" xfId="0" applyFont="1" applyBorder="1" applyAlignment="1" applyProtection="1">
      <alignment horizontal="left" vertical="center" wrapText="1"/>
    </xf>
    <xf numFmtId="0" fontId="1" fillId="3" borderId="72" xfId="0" applyFont="1" applyFill="1" applyBorder="1" applyAlignment="1" applyProtection="1"/>
    <xf numFmtId="0" fontId="1" fillId="3" borderId="2" xfId="0" applyFont="1" applyFill="1" applyBorder="1" applyAlignment="1" applyProtection="1">
      <alignment horizontal="center"/>
    </xf>
    <xf numFmtId="0" fontId="26" fillId="0" borderId="0" xfId="3" applyFont="1" applyBorder="1" applyAlignment="1" applyProtection="1">
      <alignment horizontal="center" vertical="top" wrapText="1"/>
    </xf>
    <xf numFmtId="0" fontId="27" fillId="0" borderId="0" xfId="3" applyFont="1" applyBorder="1" applyAlignment="1" applyProtection="1">
      <alignment horizontal="center" vertical="center" wrapText="1"/>
    </xf>
    <xf numFmtId="0" fontId="20" fillId="0" borderId="0" xfId="0" applyFont="1" applyFill="1" applyBorder="1" applyAlignment="1" applyProtection="1">
      <alignment horizontal="center" vertical="center" wrapText="1"/>
    </xf>
    <xf numFmtId="0" fontId="9" fillId="0" borderId="0" xfId="0" applyFont="1" applyFill="1" applyBorder="1" applyAlignment="1" applyProtection="1">
      <alignment vertical="center" wrapText="1"/>
    </xf>
    <xf numFmtId="0" fontId="20" fillId="0" borderId="0" xfId="0" applyFont="1" applyFill="1" applyBorder="1" applyAlignment="1" applyProtection="1">
      <alignment horizontal="center" vertical="center"/>
    </xf>
    <xf numFmtId="0" fontId="9" fillId="0" borderId="0" xfId="0" applyFont="1" applyFill="1" applyBorder="1" applyAlignment="1" applyProtection="1">
      <alignment horizontal="left" vertical="center"/>
    </xf>
    <xf numFmtId="0" fontId="28" fillId="0" borderId="0" xfId="0" applyFont="1" applyFill="1" applyBorder="1" applyAlignment="1" applyProtection="1">
      <alignment horizontal="left" vertical="center"/>
    </xf>
    <xf numFmtId="0" fontId="10" fillId="0" borderId="0" xfId="0" applyFont="1" applyFill="1" applyBorder="1" applyAlignment="1" applyProtection="1">
      <alignment horizontal="center" vertical="center"/>
    </xf>
    <xf numFmtId="0" fontId="10" fillId="0" borderId="0" xfId="0" applyFont="1" applyFill="1" applyBorder="1" applyAlignment="1" applyProtection="1">
      <alignment vertical="center"/>
    </xf>
    <xf numFmtId="0" fontId="0" fillId="0" borderId="0" xfId="0" applyBorder="1" applyAlignment="1" applyProtection="1">
      <alignment wrapText="1"/>
    </xf>
    <xf numFmtId="0" fontId="23" fillId="0" borderId="34" xfId="0" applyFont="1" applyFill="1" applyBorder="1" applyAlignment="1" applyProtection="1">
      <alignment horizontal="left" vertical="center" wrapText="1"/>
    </xf>
    <xf numFmtId="0" fontId="23" fillId="0" borderId="40" xfId="0" applyFont="1" applyFill="1" applyBorder="1" applyAlignment="1" applyProtection="1">
      <alignment horizontal="left" vertical="center" wrapText="1"/>
    </xf>
    <xf numFmtId="0" fontId="23" fillId="0" borderId="74" xfId="0" applyFont="1" applyFill="1" applyBorder="1" applyAlignment="1" applyProtection="1">
      <alignment horizontal="left" vertical="center" wrapText="1"/>
    </xf>
    <xf numFmtId="0" fontId="29" fillId="0" borderId="15" xfId="0" applyFont="1" applyFill="1" applyBorder="1" applyAlignment="1" applyProtection="1">
      <alignment horizontal="center" vertical="center" wrapText="1"/>
    </xf>
    <xf numFmtId="0" fontId="29" fillId="0" borderId="16" xfId="0" applyFont="1" applyFill="1" applyBorder="1" applyAlignment="1" applyProtection="1">
      <alignment horizontal="center" vertical="center" wrapText="1"/>
    </xf>
    <xf numFmtId="0" fontId="29" fillId="0" borderId="43" xfId="0" applyFont="1" applyFill="1" applyBorder="1" applyAlignment="1" applyProtection="1">
      <alignment horizontal="center" vertical="center" wrapText="1"/>
    </xf>
    <xf numFmtId="0" fontId="24" fillId="0" borderId="41" xfId="0" applyFont="1" applyBorder="1" applyAlignment="1" applyProtection="1">
      <alignment horizontal="left" vertical="center" wrapText="1"/>
    </xf>
    <xf numFmtId="0" fontId="23" fillId="0" borderId="34" xfId="0" applyFont="1" applyFill="1" applyBorder="1" applyAlignment="1" applyProtection="1">
      <alignment horizontal="left" vertical="center"/>
    </xf>
    <xf numFmtId="0" fontId="23" fillId="0" borderId="40" xfId="0" applyFont="1" applyFill="1" applyBorder="1" applyAlignment="1" applyProtection="1">
      <alignment horizontal="left" vertical="center"/>
    </xf>
    <xf numFmtId="0" fontId="23" fillId="0" borderId="74" xfId="0" applyFont="1" applyFill="1" applyBorder="1" applyAlignment="1" applyProtection="1">
      <alignment horizontal="left" vertical="center"/>
    </xf>
    <xf numFmtId="0" fontId="29" fillId="0" borderId="14" xfId="0" applyFont="1" applyFill="1" applyBorder="1" applyAlignment="1" applyProtection="1">
      <alignment horizontal="center" vertical="center" wrapText="1"/>
    </xf>
    <xf numFmtId="0" fontId="29" fillId="0" borderId="0" xfId="0" applyFont="1" applyFill="1" applyBorder="1" applyAlignment="1" applyProtection="1">
      <alignment horizontal="center" vertical="center" wrapText="1"/>
    </xf>
    <xf numFmtId="0" fontId="29" fillId="0" borderId="45" xfId="0" applyFont="1" applyFill="1" applyBorder="1" applyAlignment="1" applyProtection="1">
      <alignment horizontal="center" vertical="center" wrapText="1"/>
    </xf>
    <xf numFmtId="0" fontId="13" fillId="0" borderId="34" xfId="0" applyFont="1" applyBorder="1" applyAlignment="1" applyProtection="1">
      <alignment horizontal="left" vertical="center"/>
    </xf>
    <xf numFmtId="0" fontId="13" fillId="0" borderId="40" xfId="0" applyFont="1" applyBorder="1" applyAlignment="1" applyProtection="1">
      <alignment horizontal="left" vertical="center"/>
    </xf>
    <xf numFmtId="0" fontId="13" fillId="0" borderId="74" xfId="0" applyFont="1" applyBorder="1" applyAlignment="1" applyProtection="1">
      <alignment horizontal="left" vertical="center"/>
    </xf>
    <xf numFmtId="0" fontId="29" fillId="0" borderId="27" xfId="0" applyFont="1" applyFill="1" applyBorder="1" applyAlignment="1" applyProtection="1">
      <alignment horizontal="center" vertical="center" wrapText="1"/>
    </xf>
    <xf numFmtId="0" fontId="29" fillId="0" borderId="26" xfId="0" applyFont="1" applyFill="1" applyBorder="1" applyAlignment="1" applyProtection="1">
      <alignment horizontal="center" vertical="center" wrapText="1"/>
    </xf>
    <xf numFmtId="0" fontId="29" fillId="0" borderId="75" xfId="0" applyFont="1" applyFill="1" applyBorder="1" applyAlignment="1" applyProtection="1">
      <alignment horizontal="center" vertical="center" wrapText="1"/>
    </xf>
    <xf numFmtId="0" fontId="24" fillId="0" borderId="11" xfId="0" applyFont="1" applyBorder="1" applyAlignment="1" applyProtection="1">
      <alignment horizontal="left" vertical="center" wrapText="1"/>
    </xf>
    <xf numFmtId="0" fontId="13" fillId="0" borderId="5" xfId="0" applyFont="1" applyBorder="1" applyAlignment="1" applyProtection="1">
      <alignment horizontal="left" vertical="center" wrapText="1"/>
    </xf>
    <xf numFmtId="0" fontId="13" fillId="0" borderId="0" xfId="0" applyFont="1" applyBorder="1" applyAlignment="1" applyProtection="1">
      <alignment horizontal="left" vertical="center" wrapText="1"/>
    </xf>
    <xf numFmtId="0" fontId="24" fillId="0" borderId="17" xfId="0" applyFont="1" applyBorder="1" applyAlignment="1" applyProtection="1">
      <alignment horizontal="left" vertical="center" wrapText="1"/>
    </xf>
    <xf numFmtId="0" fontId="24" fillId="0" borderId="13" xfId="0" applyFont="1" applyBorder="1" applyAlignment="1" applyProtection="1">
      <alignment horizontal="left" vertical="center" wrapText="1"/>
    </xf>
    <xf numFmtId="0" fontId="13" fillId="0" borderId="7" xfId="0" applyFont="1" applyBorder="1" applyAlignment="1" applyProtection="1">
      <alignment horizontal="left" vertical="center" wrapText="1"/>
    </xf>
    <xf numFmtId="0" fontId="13" fillId="0" borderId="12" xfId="0" applyFont="1" applyBorder="1" applyAlignment="1" applyProtection="1">
      <alignment horizontal="left" vertical="center" wrapText="1"/>
    </xf>
    <xf numFmtId="0" fontId="13" fillId="0" borderId="8" xfId="0" applyFont="1" applyBorder="1" applyAlignment="1" applyProtection="1">
      <alignment horizontal="left" vertical="center"/>
    </xf>
    <xf numFmtId="0" fontId="13" fillId="0" borderId="9" xfId="0" applyFont="1" applyBorder="1" applyAlignment="1" applyProtection="1">
      <alignment horizontal="left" vertical="center"/>
    </xf>
    <xf numFmtId="0" fontId="13" fillId="0" borderId="11" xfId="0" applyFont="1" applyBorder="1" applyAlignment="1" applyProtection="1">
      <alignment horizontal="left" vertical="center"/>
    </xf>
    <xf numFmtId="0" fontId="13" fillId="0" borderId="5" xfId="0" applyFont="1" applyBorder="1" applyAlignment="1" applyProtection="1">
      <alignment horizontal="left" vertical="center"/>
    </xf>
    <xf numFmtId="0" fontId="13" fillId="0" borderId="0" xfId="0" applyFont="1" applyBorder="1" applyAlignment="1" applyProtection="1">
      <alignment horizontal="left" vertical="center"/>
    </xf>
    <xf numFmtId="0" fontId="13" fillId="0" borderId="17" xfId="0" applyFont="1" applyBorder="1" applyAlignment="1" applyProtection="1">
      <alignment horizontal="left" vertical="center"/>
    </xf>
    <xf numFmtId="0" fontId="13" fillId="0" borderId="7" xfId="0" applyFont="1" applyBorder="1" applyAlignment="1" applyProtection="1">
      <alignment horizontal="left" vertical="center"/>
    </xf>
    <xf numFmtId="0" fontId="13" fillId="0" borderId="12" xfId="0" applyFont="1" applyBorder="1" applyAlignment="1" applyProtection="1">
      <alignment horizontal="left" vertical="center"/>
    </xf>
    <xf numFmtId="0" fontId="13" fillId="0" borderId="13" xfId="0" applyFont="1" applyBorder="1" applyAlignment="1" applyProtection="1">
      <alignment horizontal="left" vertical="center"/>
    </xf>
    <xf numFmtId="0" fontId="9" fillId="3" borderId="15" xfId="0" applyFont="1" applyFill="1" applyBorder="1" applyAlignment="1" applyProtection="1">
      <alignment vertical="center"/>
    </xf>
    <xf numFmtId="0" fontId="9" fillId="3" borderId="14" xfId="0" applyFont="1" applyFill="1" applyBorder="1" applyAlignment="1" applyProtection="1">
      <alignment vertical="center"/>
    </xf>
    <xf numFmtId="0" fontId="2" fillId="0" borderId="0" xfId="7" applyBorder="1" applyAlignment="1" applyProtection="1">
      <alignment vertical="center"/>
    </xf>
    <xf numFmtId="0" fontId="9" fillId="0" borderId="0" xfId="0" applyFont="1" applyBorder="1" applyAlignment="1" applyProtection="1">
      <alignment vertical="center"/>
      <protection hidden="1"/>
    </xf>
    <xf numFmtId="0" fontId="13" fillId="0" borderId="0" xfId="0" applyFont="1" applyBorder="1" applyAlignment="1" applyProtection="1">
      <alignment horizontal="center" vertical="center"/>
    </xf>
    <xf numFmtId="0" fontId="30" fillId="0" borderId="0" xfId="0" applyFont="1" applyBorder="1" applyAlignment="1" applyProtection="1">
      <alignment vertical="top" wrapText="1"/>
    </xf>
    <xf numFmtId="0" fontId="12" fillId="0" borderId="0" xfId="0" applyFont="1" applyBorder="1" applyAlignment="1" applyProtection="1">
      <alignment horizontal="left" vertical="center" wrapText="1"/>
    </xf>
    <xf numFmtId="0" fontId="17" fillId="0" borderId="0" xfId="0" applyFont="1" applyBorder="1" applyAlignment="1" applyProtection="1">
      <alignment horizontal="center" vertical="top" wrapText="1"/>
    </xf>
    <xf numFmtId="0" fontId="12" fillId="0" borderId="0" xfId="0" applyFont="1" applyBorder="1" applyAlignment="1" applyProtection="1">
      <alignment vertical="center" wrapText="1"/>
    </xf>
    <xf numFmtId="0" fontId="31" fillId="0" borderId="0" xfId="0" applyFont="1" applyBorder="1" applyAlignment="1" applyProtection="1">
      <alignment vertical="center"/>
    </xf>
    <xf numFmtId="0" fontId="31" fillId="0" borderId="0" xfId="0" applyFont="1" applyFill="1" applyBorder="1" applyAlignment="1" applyProtection="1">
      <alignment vertical="center"/>
    </xf>
    <xf numFmtId="0" fontId="31" fillId="0" borderId="0" xfId="0" applyFont="1" applyFill="1" applyBorder="1" applyAlignment="1" applyProtection="1">
      <alignment horizontal="left" vertical="center"/>
    </xf>
    <xf numFmtId="0" fontId="18" fillId="0" borderId="0" xfId="0" applyFont="1" applyBorder="1" applyAlignment="1" applyProtection="1">
      <alignment horizontal="center" vertical="center" wrapText="1"/>
    </xf>
    <xf numFmtId="0" fontId="19" fillId="0" borderId="0" xfId="0" applyFont="1" applyBorder="1" applyAlignment="1" applyProtection="1">
      <alignment horizontal="left" vertical="center" wrapText="1"/>
    </xf>
    <xf numFmtId="0" fontId="6" fillId="0" borderId="0" xfId="0" applyFont="1" applyBorder="1" applyAlignment="1" applyProtection="1">
      <alignment horizontal="left" vertical="center" wrapText="1"/>
    </xf>
    <xf numFmtId="0" fontId="13" fillId="0" borderId="0" xfId="0" applyFont="1" applyBorder="1" applyAlignment="1" applyProtection="1">
      <alignment vertical="center"/>
    </xf>
    <xf numFmtId="0" fontId="13" fillId="0" borderId="0" xfId="0" applyFont="1" applyFill="1" applyBorder="1" applyAlignment="1" applyProtection="1">
      <alignment vertical="center"/>
    </xf>
    <xf numFmtId="0" fontId="9" fillId="3" borderId="0" xfId="0" applyFont="1" applyFill="1" applyBorder="1" applyAlignment="1" applyProtection="1">
      <alignment vertical="center"/>
    </xf>
    <xf numFmtId="0" fontId="9" fillId="3" borderId="27" xfId="0" applyFont="1" applyFill="1" applyBorder="1" applyAlignment="1" applyProtection="1">
      <alignment vertical="center"/>
    </xf>
    <xf numFmtId="0" fontId="1" fillId="3" borderId="75" xfId="0" applyFont="1" applyFill="1" applyBorder="1" applyAlignment="1" applyProtection="1">
      <alignment horizontal="center"/>
    </xf>
    <xf numFmtId="0" fontId="31" fillId="0" borderId="0" xfId="0" applyFont="1" applyBorder="1" applyAlignment="1" applyProtection="1">
      <alignment horizontal="left" vertical="center"/>
    </xf>
    <xf numFmtId="0" fontId="15" fillId="0" borderId="0" xfId="0" applyFont="1" applyBorder="1" applyAlignment="1" applyProtection="1">
      <alignment horizontal="left" wrapText="1"/>
    </xf>
    <xf numFmtId="0" fontId="4" fillId="0" borderId="0" xfId="0" applyFont="1" applyAlignment="1" applyProtection="1">
      <protection hidden="1"/>
    </xf>
    <xf numFmtId="0" fontId="32" fillId="0" borderId="0" xfId="0" applyFont="1" applyAlignment="1" applyProtection="1">
      <protection hidden="1"/>
    </xf>
    <xf numFmtId="0" fontId="0" fillId="0" borderId="0" xfId="0" applyAlignment="1" applyProtection="1">
      <alignment horizontal="center"/>
      <protection hidden="1"/>
    </xf>
    <xf numFmtId="0" fontId="0" fillId="0" borderId="0" xfId="0" applyAlignment="1" applyProtection="1">
      <alignment horizontal="left"/>
      <protection hidden="1"/>
    </xf>
    <xf numFmtId="0" fontId="33" fillId="7" borderId="38" xfId="9" applyFont="1" applyFill="1" applyBorder="1" applyAlignment="1" applyProtection="1">
      <alignment horizontal="center"/>
      <protection hidden="1"/>
    </xf>
    <xf numFmtId="0" fontId="4" fillId="0" borderId="0" xfId="0" applyFont="1" applyAlignment="1" applyProtection="1">
      <alignment wrapText="1"/>
      <protection hidden="1"/>
    </xf>
    <xf numFmtId="0" fontId="34" fillId="8" borderId="14" xfId="9" applyFont="1" applyFill="1" applyBorder="1" applyAlignment="1" applyProtection="1">
      <alignment horizontal="center" vertical="center"/>
      <protection hidden="1"/>
    </xf>
    <xf numFmtId="0" fontId="34" fillId="8" borderId="0" xfId="9" applyFont="1" applyFill="1" applyBorder="1" applyAlignment="1" applyProtection="1">
      <alignment horizontal="center" vertical="center"/>
      <protection hidden="1"/>
    </xf>
    <xf numFmtId="0" fontId="35" fillId="9" borderId="35" xfId="9" applyFont="1" applyFill="1" applyBorder="1" applyAlignment="1" applyProtection="1">
      <alignment horizontal="center" vertical="center" wrapText="1"/>
      <protection hidden="1"/>
    </xf>
    <xf numFmtId="0" fontId="35" fillId="9" borderId="36" xfId="9" applyFont="1" applyFill="1" applyBorder="1" applyAlignment="1" applyProtection="1">
      <alignment horizontal="center" vertical="center" wrapText="1"/>
      <protection hidden="1"/>
    </xf>
    <xf numFmtId="0" fontId="35" fillId="9" borderId="36" xfId="9" applyFont="1" applyFill="1" applyBorder="1" applyAlignment="1" applyProtection="1">
      <alignment horizontal="center" vertical="center"/>
      <protection hidden="1"/>
    </xf>
    <xf numFmtId="0" fontId="35" fillId="9" borderId="8" xfId="9" applyFont="1" applyFill="1" applyBorder="1" applyAlignment="1" applyProtection="1">
      <alignment horizontal="center" wrapText="1"/>
      <protection hidden="1"/>
    </xf>
    <xf numFmtId="0" fontId="35" fillId="10" borderId="6" xfId="9" applyFont="1" applyFill="1" applyBorder="1" applyAlignment="1" applyProtection="1">
      <alignment horizontal="center"/>
      <protection hidden="1"/>
    </xf>
    <xf numFmtId="0" fontId="35" fillId="11" borderId="11" xfId="9" applyFont="1" applyFill="1" applyBorder="1" applyAlignment="1" applyProtection="1">
      <alignment horizontal="center" vertical="center"/>
      <protection hidden="1"/>
    </xf>
    <xf numFmtId="0" fontId="35" fillId="11" borderId="8" xfId="9" applyFont="1" applyFill="1" applyBorder="1" applyAlignment="1" applyProtection="1">
      <alignment horizontal="center" wrapText="1"/>
      <protection hidden="1"/>
    </xf>
    <xf numFmtId="0" fontId="36" fillId="8" borderId="30" xfId="9" applyFont="1" applyFill="1" applyBorder="1" applyAlignment="1" applyProtection="1">
      <alignment horizontal="center"/>
      <protection hidden="1"/>
    </xf>
    <xf numFmtId="0" fontId="36" fillId="8" borderId="41" xfId="9" applyFont="1" applyFill="1" applyBorder="1" applyAlignment="1" applyProtection="1">
      <alignment horizontal="center"/>
      <protection hidden="1"/>
    </xf>
    <xf numFmtId="0" fontId="0" fillId="9" borderId="30" xfId="9" applyFill="1" applyBorder="1" applyAlignment="1" applyProtection="1">
      <alignment horizontal="center"/>
      <protection hidden="1"/>
    </xf>
    <xf numFmtId="0" fontId="0" fillId="9" borderId="30" xfId="9" applyFill="1" applyBorder="1" applyAlignment="1" applyProtection="1">
      <alignment horizontal="left"/>
      <protection hidden="1"/>
    </xf>
    <xf numFmtId="0" fontId="4" fillId="8" borderId="6" xfId="9" applyFont="1" applyFill="1" applyBorder="1" applyAlignment="1" applyProtection="1">
      <alignment wrapText="1"/>
      <protection locked="0"/>
    </xf>
    <xf numFmtId="0" fontId="4" fillId="8" borderId="34" xfId="9" applyFont="1" applyFill="1" applyBorder="1" applyAlignment="1" applyProtection="1">
      <alignment horizontal="center"/>
      <protection locked="0"/>
    </xf>
    <xf numFmtId="0" fontId="33" fillId="10" borderId="6" xfId="9" applyFont="1" applyFill="1" applyBorder="1" applyAlignment="1" applyProtection="1">
      <alignment horizontal="center"/>
    </xf>
    <xf numFmtId="0" fontId="4" fillId="8" borderId="41" xfId="9" applyFont="1" applyFill="1" applyBorder="1" applyAlignment="1" applyProtection="1">
      <alignment wrapText="1"/>
      <protection locked="0"/>
    </xf>
    <xf numFmtId="0" fontId="0" fillId="8" borderId="30" xfId="9" applyFill="1" applyBorder="1" applyAlignment="1" applyProtection="1">
      <alignment horizontal="center"/>
      <protection hidden="1"/>
    </xf>
    <xf numFmtId="0" fontId="0" fillId="8" borderId="41" xfId="9" applyFill="1" applyBorder="1" applyAlignment="1" applyProtection="1">
      <alignment horizontal="center"/>
      <protection hidden="1"/>
    </xf>
    <xf numFmtId="0" fontId="37" fillId="8" borderId="6" xfId="9" applyFont="1" applyFill="1" applyBorder="1" applyAlignment="1" applyProtection="1">
      <alignment horizontal="left"/>
      <protection hidden="1"/>
    </xf>
    <xf numFmtId="0" fontId="4" fillId="8" borderId="6" xfId="0" applyFont="1" applyFill="1" applyBorder="1" applyAlignment="1" applyProtection="1">
      <alignment wrapText="1"/>
    </xf>
    <xf numFmtId="0" fontId="4" fillId="8" borderId="6" xfId="0" applyFont="1" applyFill="1" applyBorder="1" applyAlignment="1" applyProtection="1">
      <alignment horizontal="center"/>
    </xf>
    <xf numFmtId="0" fontId="33" fillId="8" borderId="0" xfId="9" applyFont="1" applyFill="1" applyBorder="1" applyAlignment="1" applyProtection="1">
      <alignment horizontal="center"/>
    </xf>
    <xf numFmtId="0" fontId="4" fillId="8" borderId="6" xfId="0" applyFont="1" applyFill="1" applyBorder="1" applyAlignment="1" applyProtection="1">
      <alignment wrapText="1"/>
      <protection locked="0"/>
    </xf>
    <xf numFmtId="0" fontId="4" fillId="8" borderId="34" xfId="0" applyFont="1" applyFill="1" applyBorder="1" applyAlignment="1" applyProtection="1">
      <protection locked="0"/>
    </xf>
    <xf numFmtId="0" fontId="0" fillId="8" borderId="11" xfId="9" applyFill="1" applyBorder="1" applyAlignment="1" applyProtection="1">
      <alignment horizontal="center"/>
      <protection hidden="1"/>
    </xf>
    <xf numFmtId="0" fontId="37" fillId="8" borderId="32" xfId="9" applyFont="1" applyFill="1" applyBorder="1" applyAlignment="1" applyProtection="1">
      <alignment horizontal="left"/>
      <protection hidden="1"/>
    </xf>
    <xf numFmtId="0" fontId="4" fillId="8" borderId="32" xfId="0" applyFont="1" applyFill="1" applyBorder="1" applyAlignment="1" applyProtection="1">
      <alignment wrapText="1"/>
    </xf>
    <xf numFmtId="0" fontId="4" fillId="8" borderId="32" xfId="0" applyFont="1" applyFill="1" applyBorder="1" applyAlignment="1" applyProtection="1">
      <alignment horizontal="center"/>
    </xf>
    <xf numFmtId="0" fontId="4" fillId="8" borderId="32" xfId="0" applyFont="1" applyFill="1" applyBorder="1" applyAlignment="1" applyProtection="1">
      <alignment wrapText="1"/>
      <protection locked="0"/>
    </xf>
    <xf numFmtId="0" fontId="4" fillId="8" borderId="24" xfId="0" applyFont="1" applyFill="1" applyBorder="1" applyAlignment="1" applyProtection="1">
      <protection locked="0"/>
    </xf>
    <xf numFmtId="0" fontId="33" fillId="7" borderId="0" xfId="9" applyFont="1" applyFill="1" applyBorder="1" applyAlignment="1" applyProtection="1">
      <alignment horizontal="center"/>
      <protection hidden="1"/>
    </xf>
    <xf numFmtId="0" fontId="4" fillId="2" borderId="6" xfId="0" applyFont="1" applyFill="1" applyBorder="1" applyAlignment="1" applyProtection="1">
      <alignment horizontal="center" wrapText="1"/>
      <protection hidden="1"/>
    </xf>
    <xf numFmtId="0" fontId="0" fillId="0" borderId="6" xfId="0" applyBorder="1" applyAlignment="1" applyProtection="1">
      <alignment horizontal="center"/>
      <protection locked="0" hidden="1"/>
    </xf>
    <xf numFmtId="0" fontId="0" fillId="0" borderId="6" xfId="0" applyBorder="1" applyAlignment="1" applyProtection="1">
      <protection locked="0" hidden="1"/>
    </xf>
    <xf numFmtId="0" fontId="4" fillId="0" borderId="0" xfId="0" applyFont="1" applyAlignment="1" applyProtection="1"/>
    <xf numFmtId="0" fontId="15" fillId="8" borderId="0" xfId="0" applyFont="1" applyFill="1" applyAlignment="1" applyProtection="1"/>
    <xf numFmtId="0" fontId="32" fillId="8" borderId="0" xfId="0" applyFont="1" applyFill="1" applyAlignment="1" applyProtection="1">
      <alignment horizontal="center"/>
    </xf>
    <xf numFmtId="0" fontId="0" fillId="0" borderId="0" xfId="0" applyAlignment="1" applyProtection="1">
      <alignment horizontal="center"/>
    </xf>
    <xf numFmtId="0" fontId="0" fillId="0" borderId="0" xfId="0" applyAlignment="1" applyProtection="1">
      <alignment horizontal="left"/>
    </xf>
    <xf numFmtId="0" fontId="0" fillId="0" borderId="0" xfId="0" applyAlignment="1" applyProtection="1">
      <alignment vertical="center"/>
    </xf>
    <xf numFmtId="0" fontId="0" fillId="0" borderId="0" xfId="0" applyAlignment="1" applyProtection="1"/>
    <xf numFmtId="0" fontId="38" fillId="0" borderId="0" xfId="0" applyFont="1" applyAlignment="1" applyProtection="1">
      <alignment horizontal="center"/>
    </xf>
    <xf numFmtId="0" fontId="38" fillId="9" borderId="0" xfId="0" applyFont="1" applyFill="1" applyAlignment="1" applyProtection="1">
      <alignment horizontal="center"/>
    </xf>
    <xf numFmtId="0" fontId="39" fillId="9" borderId="0" xfId="0" applyFont="1" applyFill="1" applyAlignment="1" applyProtection="1">
      <alignment vertical="center"/>
    </xf>
    <xf numFmtId="0" fontId="40" fillId="9" borderId="6" xfId="0" applyFont="1" applyFill="1" applyBorder="1" applyAlignment="1" applyProtection="1">
      <alignment horizontal="center" vertical="center"/>
    </xf>
    <xf numFmtId="0" fontId="41" fillId="9" borderId="6" xfId="0" applyFont="1" applyFill="1" applyBorder="1" applyAlignment="1" applyProtection="1">
      <alignment horizontal="center" vertical="center"/>
    </xf>
    <xf numFmtId="0" fontId="15" fillId="9" borderId="6" xfId="0" applyFont="1" applyFill="1" applyBorder="1" applyAlignment="1" applyProtection="1">
      <alignment horizontal="center" vertical="center"/>
    </xf>
    <xf numFmtId="0" fontId="15" fillId="9" borderId="6" xfId="0" applyFont="1" applyFill="1" applyBorder="1" applyAlignment="1" applyProtection="1"/>
    <xf numFmtId="0" fontId="15" fillId="9" borderId="76" xfId="0" applyFont="1" applyFill="1" applyBorder="1" applyAlignment="1" applyProtection="1"/>
    <xf numFmtId="0" fontId="15" fillId="9" borderId="77" xfId="0" applyFont="1" applyFill="1" applyBorder="1" applyAlignment="1" applyProtection="1"/>
    <xf numFmtId="0" fontId="42" fillId="9" borderId="78" xfId="0" applyFont="1" applyFill="1" applyBorder="1" applyAlignment="1" applyProtection="1">
      <alignment horizontal="center" vertical="center"/>
    </xf>
    <xf numFmtId="0" fontId="42" fillId="9" borderId="51" xfId="0" applyFont="1" applyFill="1" applyBorder="1" applyAlignment="1" applyProtection="1">
      <alignment horizontal="center" vertical="center"/>
    </xf>
    <xf numFmtId="0" fontId="42" fillId="9" borderId="61" xfId="0" applyFont="1" applyFill="1" applyBorder="1" applyAlignment="1" applyProtection="1">
      <alignment horizontal="center" vertical="center"/>
    </xf>
    <xf numFmtId="0" fontId="32" fillId="9" borderId="4" xfId="0" applyFont="1" applyFill="1" applyBorder="1" applyAlignment="1" applyProtection="1">
      <alignment horizontal="center"/>
    </xf>
    <xf numFmtId="0" fontId="32" fillId="8" borderId="4" xfId="0" applyFont="1" applyFill="1" applyBorder="1" applyAlignment="1" applyProtection="1">
      <alignment horizontal="center"/>
    </xf>
    <xf numFmtId="0" fontId="0" fillId="9" borderId="6" xfId="0" applyFill="1" applyBorder="1" applyAlignment="1" applyProtection="1">
      <alignment horizontal="center"/>
    </xf>
    <xf numFmtId="0" fontId="4" fillId="9" borderId="6" xfId="0" applyFont="1" applyFill="1" applyBorder="1" applyAlignment="1" applyProtection="1">
      <alignment horizontal="left"/>
    </xf>
    <xf numFmtId="0" fontId="4" fillId="8" borderId="6" xfId="0" applyFont="1" applyFill="1" applyBorder="1" applyAlignment="1" applyProtection="1">
      <alignment horizontal="center"/>
      <protection locked="0"/>
    </xf>
    <xf numFmtId="0" fontId="39" fillId="9" borderId="0" xfId="0" applyFont="1" applyFill="1" applyAlignment="1" applyProtection="1">
      <alignment horizontal="center" vertical="center"/>
    </xf>
    <xf numFmtId="0" fontId="41" fillId="9" borderId="0" xfId="0" applyFont="1" applyFill="1" applyBorder="1" applyAlignment="1" applyProtection="1">
      <alignment horizontal="center" vertical="center"/>
    </xf>
    <xf numFmtId="0" fontId="43" fillId="9" borderId="79" xfId="0" applyFont="1" applyFill="1" applyBorder="1" applyAlignment="1" applyProtection="1">
      <alignment horizontal="center" vertical="center"/>
    </xf>
    <xf numFmtId="0" fontId="41" fillId="9" borderId="79" xfId="0" applyFont="1" applyFill="1" applyBorder="1" applyAlignment="1" applyProtection="1">
      <alignment horizontal="center" vertical="center"/>
    </xf>
    <xf numFmtId="0" fontId="15" fillId="9" borderId="68" xfId="0" applyFont="1" applyFill="1" applyBorder="1" applyAlignment="1" applyProtection="1"/>
    <xf numFmtId="0" fontId="15" fillId="9" borderId="62" xfId="0" applyFont="1" applyFill="1" applyBorder="1" applyAlignment="1" applyProtection="1"/>
    <xf numFmtId="0" fontId="42" fillId="9" borderId="6" xfId="0" applyFont="1" applyFill="1" applyBorder="1" applyAlignment="1" applyProtection="1">
      <alignment horizontal="center" vertical="center"/>
    </xf>
    <xf numFmtId="0" fontId="0" fillId="12" borderId="6" xfId="0" applyFill="1" applyBorder="1" applyAlignment="1" applyProtection="1">
      <alignment horizontal="center" vertical="center"/>
    </xf>
    <xf numFmtId="0" fontId="0" fillId="12" borderId="6" xfId="0" applyFill="1" applyBorder="1" applyAlignment="1" applyProtection="1">
      <alignment horizontal="center"/>
    </xf>
    <xf numFmtId="0" fontId="0" fillId="12" borderId="6" xfId="0" applyFill="1" applyBorder="1" applyAlignment="1" applyProtection="1"/>
    <xf numFmtId="0" fontId="40" fillId="9" borderId="0" xfId="0" applyFont="1" applyFill="1" applyAlignment="1" applyProtection="1">
      <alignment horizontal="center" vertical="center"/>
    </xf>
    <xf numFmtId="0" fontId="15" fillId="9" borderId="62" xfId="0" applyFont="1" applyFill="1" applyBorder="1" applyAlignment="1" applyProtection="1">
      <alignment vertical="top"/>
    </xf>
    <xf numFmtId="0" fontId="15" fillId="9" borderId="80" xfId="0" applyFont="1" applyFill="1" applyBorder="1" applyAlignment="1" applyProtection="1">
      <alignment horizontal="center" vertical="top"/>
    </xf>
    <xf numFmtId="0" fontId="44" fillId="0" borderId="0" xfId="0" applyFont="1" applyFill="1" applyAlignment="1" applyProtection="1"/>
    <xf numFmtId="0" fontId="40" fillId="11" borderId="0" xfId="0" applyFont="1" applyFill="1" applyAlignment="1" applyProtection="1">
      <alignment horizontal="center" vertical="center"/>
    </xf>
    <xf numFmtId="0" fontId="45" fillId="0" borderId="0" xfId="0" applyFont="1" applyFill="1" applyAlignment="1" applyProtection="1"/>
    <xf numFmtId="0" fontId="40" fillId="11" borderId="0" xfId="0" applyFont="1" applyFill="1" applyAlignment="1" applyProtection="1">
      <alignment horizontal="center"/>
    </xf>
    <xf numFmtId="0" fontId="41" fillId="11" borderId="12" xfId="0" applyFont="1" applyFill="1" applyBorder="1" applyAlignment="1" applyProtection="1">
      <alignment horizontal="center" vertical="center"/>
    </xf>
    <xf numFmtId="0" fontId="15" fillId="9" borderId="62" xfId="0" applyFont="1" applyFill="1" applyBorder="1" applyAlignment="1" applyProtection="1">
      <alignment wrapText="1"/>
    </xf>
    <xf numFmtId="0" fontId="15" fillId="9" borderId="6" xfId="0" applyFont="1" applyFill="1" applyBorder="1" applyAlignment="1" applyProtection="1">
      <alignment horizontal="center"/>
    </xf>
    <xf numFmtId="0" fontId="46" fillId="13" borderId="0" xfId="0" applyFont="1" applyFill="1" applyAlignment="1" applyProtection="1"/>
    <xf numFmtId="0" fontId="15" fillId="11" borderId="6" xfId="0" applyFont="1" applyFill="1" applyBorder="1" applyAlignment="1" applyProtection="1">
      <alignment horizontal="center"/>
    </xf>
    <xf numFmtId="0" fontId="15" fillId="11" borderId="76" xfId="0" applyFont="1" applyFill="1" applyBorder="1" applyAlignment="1" applyProtection="1"/>
    <xf numFmtId="0" fontId="15" fillId="11" borderId="77" xfId="0" applyFont="1" applyFill="1" applyBorder="1" applyAlignment="1" applyProtection="1"/>
    <xf numFmtId="0" fontId="47" fillId="13" borderId="0" xfId="0" applyFont="1" applyFill="1" applyBorder="1" applyAlignment="1" applyProtection="1">
      <alignment horizontal="center" vertical="center"/>
    </xf>
    <xf numFmtId="0" fontId="42" fillId="11" borderId="6" xfId="0" applyFont="1" applyFill="1" applyBorder="1" applyAlignment="1" applyProtection="1">
      <alignment horizontal="center" vertical="center"/>
    </xf>
    <xf numFmtId="0" fontId="42" fillId="11" borderId="78" xfId="0" applyFont="1" applyFill="1" applyBorder="1" applyAlignment="1" applyProtection="1">
      <alignment horizontal="center" vertical="center"/>
    </xf>
    <xf numFmtId="0" fontId="42" fillId="11" borderId="51" xfId="0" applyFont="1" applyFill="1" applyBorder="1" applyAlignment="1" applyProtection="1">
      <alignment horizontal="center" vertical="center"/>
    </xf>
    <xf numFmtId="0" fontId="0" fillId="0" borderId="6" xfId="0" applyFill="1" applyBorder="1" applyAlignment="1" applyProtection="1">
      <alignment horizontal="center"/>
      <protection locked="0"/>
    </xf>
    <xf numFmtId="0" fontId="45" fillId="13" borderId="0" xfId="0" applyFont="1" applyFill="1" applyAlignment="1" applyProtection="1">
      <alignment horizontal="center"/>
    </xf>
    <xf numFmtId="0" fontId="45" fillId="13" borderId="0" xfId="0" applyFont="1" applyFill="1" applyAlignment="1" applyProtection="1"/>
    <xf numFmtId="0" fontId="4" fillId="11" borderId="0" xfId="0" applyFont="1" applyFill="1" applyAlignment="1" applyProtection="1">
      <alignment vertical="center"/>
    </xf>
    <xf numFmtId="0" fontId="6" fillId="11" borderId="0" xfId="0" applyFont="1" applyFill="1" applyAlignment="1" applyProtection="1">
      <alignment horizontal="center"/>
    </xf>
    <xf numFmtId="0" fontId="6" fillId="11" borderId="0" xfId="0" applyFont="1" applyFill="1" applyAlignment="1" applyProtection="1"/>
    <xf numFmtId="0" fontId="41" fillId="11" borderId="0" xfId="0" applyFont="1" applyFill="1" applyBorder="1" applyAlignment="1" applyProtection="1">
      <alignment horizontal="center" vertical="center"/>
    </xf>
    <xf numFmtId="0" fontId="43" fillId="11" borderId="79" xfId="0" applyFont="1" applyFill="1" applyBorder="1" applyAlignment="1" applyProtection="1">
      <alignment horizontal="center" vertical="center"/>
    </xf>
    <xf numFmtId="0" fontId="41" fillId="11" borderId="79" xfId="0" applyFont="1" applyFill="1" applyBorder="1" applyAlignment="1" applyProtection="1">
      <alignment horizontal="center" vertical="center"/>
    </xf>
    <xf numFmtId="0" fontId="15" fillId="11" borderId="6" xfId="0" applyFont="1" applyFill="1" applyBorder="1" applyAlignment="1" applyProtection="1"/>
    <xf numFmtId="0" fontId="15" fillId="11" borderId="68" xfId="0" applyFont="1" applyFill="1" applyBorder="1" applyAlignment="1" applyProtection="1"/>
    <xf numFmtId="0" fontId="15" fillId="11" borderId="62" xfId="0" applyFont="1" applyFill="1" applyBorder="1" applyAlignment="1" applyProtection="1"/>
    <xf numFmtId="0" fontId="42" fillId="11" borderId="61" xfId="0" applyFont="1" applyFill="1" applyBorder="1" applyAlignment="1" applyProtection="1">
      <alignment horizontal="center" vertical="center"/>
    </xf>
    <xf numFmtId="0" fontId="15" fillId="11" borderId="62" xfId="0" applyFont="1" applyFill="1" applyBorder="1" applyAlignment="1" applyProtection="1">
      <alignment vertical="top"/>
    </xf>
    <xf numFmtId="0" fontId="15" fillId="11" borderId="80" xfId="0" applyFont="1" applyFill="1" applyBorder="1" applyAlignment="1" applyProtection="1">
      <alignment horizontal="center" vertical="top"/>
    </xf>
    <xf numFmtId="0" fontId="4" fillId="11" borderId="0" xfId="0" applyFont="1" applyFill="1" applyAlignment="1" applyProtection="1"/>
    <xf numFmtId="0" fontId="0" fillId="11" borderId="0" xfId="0" applyFill="1" applyAlignment="1" applyProtection="1"/>
    <xf numFmtId="0" fontId="15" fillId="11" borderId="34" xfId="0" applyFont="1" applyFill="1" applyBorder="1" applyAlignment="1" applyProtection="1">
      <alignment horizontal="center"/>
    </xf>
    <xf numFmtId="0" fontId="15" fillId="11" borderId="41" xfId="0" applyFont="1" applyFill="1" applyBorder="1" applyAlignment="1" applyProtection="1">
      <alignment horizontal="center"/>
    </xf>
    <xf numFmtId="0" fontId="0" fillId="11" borderId="6" xfId="0" applyFill="1" applyBorder="1" applyAlignment="1" applyProtection="1">
      <alignment vertical="center"/>
    </xf>
    <xf numFmtId="0" fontId="48" fillId="0" borderId="0" xfId="0" applyFont="1" applyAlignment="1" applyProtection="1">
      <alignment horizontal="left"/>
    </xf>
    <xf numFmtId="0" fontId="48" fillId="0" borderId="0" xfId="0" applyFont="1" applyAlignment="1" applyProtection="1">
      <alignment horizontal="center"/>
    </xf>
    <xf numFmtId="0" fontId="0" fillId="0" borderId="0" xfId="0" applyAlignment="1" applyProtection="1">
      <alignment horizontal="center" vertical="center"/>
    </xf>
    <xf numFmtId="0" fontId="48" fillId="0" borderId="0" xfId="0" applyFont="1" applyAlignment="1" applyProtection="1">
      <alignment horizontal="left" vertical="top" wrapText="1"/>
    </xf>
    <xf numFmtId="0" fontId="0" fillId="0" borderId="0" xfId="0" applyAlignment="1" applyProtection="1">
      <alignment horizontal="left" vertical="center"/>
    </xf>
    <xf numFmtId="0" fontId="48" fillId="0" borderId="0" xfId="0" applyFont="1" applyAlignment="1" applyProtection="1">
      <alignment horizontal="center" vertical="top" wrapText="1"/>
    </xf>
    <xf numFmtId="0" fontId="0" fillId="0" borderId="0" xfId="0" applyFill="1" applyBorder="1" applyAlignment="1" applyProtection="1">
      <alignment horizontal="center"/>
    </xf>
    <xf numFmtId="0" fontId="48" fillId="0" borderId="10" xfId="0" applyFont="1" applyBorder="1" applyAlignment="1" applyProtection="1">
      <alignment horizontal="left" vertical="top" wrapText="1"/>
    </xf>
    <xf numFmtId="0" fontId="48" fillId="0" borderId="0" xfId="0" applyFont="1" applyBorder="1" applyAlignment="1" applyProtection="1">
      <alignment horizontal="center" vertical="top" wrapText="1"/>
    </xf>
    <xf numFmtId="0" fontId="48" fillId="0" borderId="0" xfId="0" applyFont="1" applyFill="1" applyBorder="1" applyAlignment="1" applyProtection="1">
      <alignment horizontal="left"/>
    </xf>
    <xf numFmtId="0" fontId="48" fillId="0" borderId="0" xfId="0" applyFont="1" applyFill="1" applyBorder="1" applyAlignment="1" applyProtection="1">
      <alignment horizontal="center"/>
    </xf>
    <xf numFmtId="0" fontId="6" fillId="0" borderId="0" xfId="0" applyFont="1" applyAlignment="1" applyProtection="1"/>
    <xf numFmtId="0" fontId="0" fillId="0" borderId="0" xfId="0" applyAlignment="1">
      <alignment wrapText="1"/>
    </xf>
    <xf numFmtId="0" fontId="32" fillId="0" borderId="0" xfId="0" applyFont="1" applyAlignment="1">
      <alignment horizontal="center"/>
    </xf>
    <xf numFmtId="0" fontId="0" fillId="0" borderId="0" xfId="0" applyAlignment="1">
      <alignment horizontal="center"/>
    </xf>
    <xf numFmtId="0" fontId="41" fillId="12" borderId="0" xfId="0" applyFont="1" applyFill="1" applyAlignment="1">
      <alignment horizontal="center"/>
    </xf>
    <xf numFmtId="0" fontId="0" fillId="8" borderId="0" xfId="0" applyFill="1" applyAlignment="1">
      <alignment horizontal="center"/>
    </xf>
    <xf numFmtId="0" fontId="0" fillId="8" borderId="0" xfId="0" applyFill="1" applyAlignment="1"/>
    <xf numFmtId="0" fontId="41" fillId="9" borderId="0" xfId="0" applyFont="1" applyFill="1" applyAlignment="1">
      <alignment horizontal="center"/>
    </xf>
    <xf numFmtId="0" fontId="6" fillId="0" borderId="1" xfId="0" applyFont="1" applyFill="1" applyBorder="1" applyAlignment="1" applyProtection="1">
      <alignment horizontal="center"/>
    </xf>
    <xf numFmtId="0" fontId="6" fillId="0" borderId="2" xfId="0" applyFont="1" applyFill="1" applyBorder="1" applyAlignment="1" applyProtection="1">
      <alignment horizontal="center"/>
    </xf>
    <xf numFmtId="0" fontId="15" fillId="0" borderId="1" xfId="0" applyFont="1" applyFill="1" applyBorder="1" applyAlignment="1" applyProtection="1">
      <alignment horizontal="center"/>
      <protection locked="0"/>
    </xf>
    <xf numFmtId="0" fontId="15" fillId="0" borderId="2" xfId="0" applyFont="1" applyFill="1" applyBorder="1" applyAlignment="1" applyProtection="1">
      <alignment horizontal="center"/>
      <protection locked="0"/>
    </xf>
    <xf numFmtId="0" fontId="4" fillId="9" borderId="81" xfId="0" applyFont="1" applyFill="1" applyBorder="1" applyAlignment="1">
      <alignment horizontal="center" vertical="center"/>
    </xf>
    <xf numFmtId="0" fontId="4" fillId="9" borderId="82" xfId="0" applyFont="1" applyFill="1" applyBorder="1" applyAlignment="1">
      <alignment horizontal="center" vertical="center"/>
    </xf>
    <xf numFmtId="0" fontId="49" fillId="9" borderId="4" xfId="0" applyFont="1" applyFill="1" applyBorder="1" applyAlignment="1">
      <alignment horizontal="center" vertical="center" wrapText="1"/>
    </xf>
    <xf numFmtId="0" fontId="7" fillId="9" borderId="33" xfId="0" applyFont="1" applyFill="1" applyBorder="1" applyAlignment="1">
      <alignment horizontal="center" vertical="center" wrapText="1"/>
    </xf>
    <xf numFmtId="0" fontId="50" fillId="0" borderId="0" xfId="0" applyFont="1" applyAlignment="1">
      <alignment horizontal="center"/>
    </xf>
    <xf numFmtId="0" fontId="4" fillId="9" borderId="6" xfId="0" applyFont="1" applyFill="1" applyBorder="1" applyAlignment="1">
      <alignment horizontal="center"/>
    </xf>
    <xf numFmtId="0" fontId="4" fillId="9" borderId="6" xfId="0" applyFont="1" applyFill="1" applyBorder="1" applyAlignment="1"/>
    <xf numFmtId="0" fontId="4" fillId="8" borderId="6"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xf numFmtId="0" fontId="0" fillId="0" borderId="0" xfId="0" applyFill="1" applyBorder="1" applyAlignment="1" applyProtection="1">
      <alignment horizontal="center"/>
      <protection locked="0"/>
    </xf>
    <xf numFmtId="0" fontId="0" fillId="8" borderId="34" xfId="0" applyFill="1" applyBorder="1" applyAlignment="1">
      <alignment horizontal="left"/>
    </xf>
    <xf numFmtId="0" fontId="0" fillId="8" borderId="40" xfId="0" applyFill="1" applyBorder="1" applyAlignment="1">
      <alignment horizontal="left"/>
    </xf>
    <xf numFmtId="0" fontId="41" fillId="12" borderId="70" xfId="0" applyFont="1" applyFill="1" applyBorder="1" applyAlignment="1">
      <alignment horizontal="center"/>
    </xf>
    <xf numFmtId="0" fontId="41" fillId="9" borderId="2" xfId="0" applyFont="1" applyFill="1" applyBorder="1" applyAlignment="1">
      <alignment horizontal="center"/>
    </xf>
    <xf numFmtId="0" fontId="41" fillId="12" borderId="71" xfId="0" applyFont="1" applyFill="1" applyBorder="1" applyAlignment="1" applyProtection="1">
      <alignment horizontal="center"/>
    </xf>
    <xf numFmtId="0" fontId="51" fillId="8" borderId="2" xfId="7" applyFont="1" applyFill="1" applyBorder="1" applyAlignment="1" applyProtection="1">
      <alignment horizontal="center"/>
      <protection locked="0"/>
    </xf>
    <xf numFmtId="0" fontId="15" fillId="0" borderId="3" xfId="0" applyFont="1" applyFill="1" applyBorder="1" applyAlignment="1" applyProtection="1">
      <alignment horizontal="center"/>
      <protection locked="0"/>
    </xf>
    <xf numFmtId="0" fontId="4" fillId="9"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7" fillId="9" borderId="39"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7" fillId="9" borderId="4" xfId="0" applyFont="1" applyFill="1" applyBorder="1" applyAlignment="1">
      <alignment wrapText="1"/>
    </xf>
    <xf numFmtId="0" fontId="7" fillId="9" borderId="7" xfId="0" applyFont="1" applyFill="1" applyBorder="1" applyAlignment="1">
      <alignment horizontal="center" wrapText="1"/>
    </xf>
    <xf numFmtId="0" fontId="7" fillId="9" borderId="83" xfId="0" applyFont="1" applyFill="1" applyBorder="1" applyAlignment="1">
      <alignment horizontal="center" vertical="center" wrapText="1"/>
    </xf>
    <xf numFmtId="0" fontId="41" fillId="12" borderId="71" xfId="0" applyFont="1" applyFill="1" applyBorder="1" applyAlignment="1">
      <alignment horizontal="center"/>
    </xf>
    <xf numFmtId="0" fontId="4" fillId="9" borderId="84" xfId="0" applyFont="1" applyFill="1" applyBorder="1" applyAlignment="1">
      <alignment horizontal="center" vertical="center"/>
    </xf>
    <xf numFmtId="0" fontId="50" fillId="12" borderId="0" xfId="0" applyFont="1" applyFill="1" applyAlignment="1">
      <alignment horizontal="center"/>
    </xf>
    <xf numFmtId="0" fontId="4" fillId="14" borderId="34" xfId="0" applyFont="1" applyFill="1" applyBorder="1" applyAlignment="1">
      <alignment horizontal="center"/>
    </xf>
    <xf numFmtId="0" fontId="4" fillId="9" borderId="85" xfId="0" applyFont="1" applyFill="1" applyBorder="1" applyAlignment="1">
      <alignment horizontal="center"/>
    </xf>
    <xf numFmtId="0" fontId="4" fillId="9" borderId="41" xfId="0" applyFont="1" applyFill="1" applyBorder="1" applyAlignment="1">
      <alignment horizontal="center"/>
    </xf>
    <xf numFmtId="0" fontId="4" fillId="9" borderId="86" xfId="0" applyFont="1" applyFill="1" applyBorder="1" applyAlignment="1">
      <alignment horizontal="center"/>
    </xf>
    <xf numFmtId="0" fontId="4" fillId="9" borderId="87" xfId="0" applyFont="1" applyFill="1" applyBorder="1" applyAlignment="1">
      <alignment horizontal="center"/>
    </xf>
    <xf numFmtId="0" fontId="41" fillId="12" borderId="72" xfId="0" applyFont="1" applyFill="1" applyBorder="1" applyAlignment="1">
      <alignment horizontal="center"/>
    </xf>
    <xf numFmtId="0" fontId="41" fillId="0" borderId="0" xfId="0" applyFont="1" applyFill="1" applyAlignment="1">
      <alignment horizontal="center"/>
    </xf>
    <xf numFmtId="0" fontId="0" fillId="8" borderId="41" xfId="0" applyFill="1" applyBorder="1" applyAlignment="1">
      <alignment horizontal="left"/>
    </xf>
    <xf numFmtId="0" fontId="0" fillId="8" borderId="34" xfId="0" applyFill="1" applyBorder="1" applyAlignment="1">
      <alignment horizontal="center"/>
    </xf>
    <xf numFmtId="0" fontId="0" fillId="8" borderId="40" xfId="0" applyFill="1" applyBorder="1" applyAlignment="1">
      <alignment horizontal="center"/>
    </xf>
    <xf numFmtId="0" fontId="0" fillId="0" borderId="6" xfId="0" applyFill="1" applyBorder="1" applyAlignment="1">
      <alignment horizontal="center"/>
    </xf>
    <xf numFmtId="0" fontId="7" fillId="9" borderId="84" xfId="0" applyFont="1" applyFill="1" applyBorder="1" applyAlignment="1">
      <alignment vertical="center" wrapText="1"/>
    </xf>
    <xf numFmtId="0" fontId="41" fillId="9" borderId="3" xfId="0" applyFont="1" applyFill="1" applyBorder="1" applyAlignment="1">
      <alignment horizontal="center"/>
    </xf>
    <xf numFmtId="0" fontId="41" fillId="9" borderId="1" xfId="0" applyFont="1" applyFill="1" applyBorder="1" applyAlignment="1">
      <alignment horizontal="center"/>
    </xf>
    <xf numFmtId="0" fontId="51" fillId="8" borderId="3" xfId="7" applyFont="1" applyFill="1" applyBorder="1" applyAlignment="1" applyProtection="1">
      <alignment horizontal="center"/>
      <protection locked="0"/>
    </xf>
    <xf numFmtId="0" fontId="2" fillId="0" borderId="0" xfId="7" applyAlignment="1" applyProtection="1"/>
    <xf numFmtId="0" fontId="6" fillId="8" borderId="0" xfId="0" applyFont="1" applyFill="1" applyBorder="1" applyAlignment="1" applyProtection="1">
      <alignment horizontal="center"/>
      <protection locked="0"/>
    </xf>
    <xf numFmtId="0" fontId="4" fillId="9" borderId="3" xfId="0" applyFont="1" applyFill="1" applyBorder="1" applyAlignment="1" applyProtection="1">
      <alignment horizontal="center" vertical="center"/>
    </xf>
    <xf numFmtId="0" fontId="15" fillId="9" borderId="1" xfId="0" applyFont="1" applyFill="1" applyBorder="1" applyAlignment="1" applyProtection="1">
      <alignment horizontal="center"/>
    </xf>
    <xf numFmtId="0" fontId="15" fillId="9" borderId="2" xfId="0" applyFont="1" applyFill="1" applyBorder="1" applyAlignment="1" applyProtection="1">
      <alignment horizontal="center"/>
    </xf>
    <xf numFmtId="0" fontId="7" fillId="9" borderId="82" xfId="0" applyFont="1" applyFill="1" applyBorder="1" applyAlignment="1">
      <alignment horizontal="center" vertical="center" wrapText="1"/>
    </xf>
    <xf numFmtId="0" fontId="7" fillId="9" borderId="88" xfId="0" applyFont="1" applyFill="1" applyBorder="1" applyAlignment="1">
      <alignment horizontal="center" vertical="center" wrapText="1"/>
    </xf>
    <xf numFmtId="0" fontId="7" fillId="9" borderId="84" xfId="0" applyFont="1" applyFill="1" applyBorder="1" applyAlignment="1">
      <alignment vertical="center"/>
    </xf>
    <xf numFmtId="0" fontId="7" fillId="9" borderId="81" xfId="0" applyFont="1" applyFill="1" applyBorder="1" applyAlignment="1">
      <alignment horizontal="center" vertical="center"/>
    </xf>
    <xf numFmtId="0" fontId="4" fillId="14" borderId="89" xfId="0" applyFont="1" applyFill="1" applyBorder="1" applyAlignment="1">
      <alignment horizontal="center"/>
    </xf>
    <xf numFmtId="0" fontId="4" fillId="9" borderId="6" xfId="0" applyFont="1" applyFill="1" applyBorder="1" applyAlignment="1">
      <alignment horizontal="left"/>
    </xf>
    <xf numFmtId="0" fontId="4" fillId="14" borderId="90" xfId="0" applyFont="1" applyFill="1" applyBorder="1" applyAlignment="1">
      <alignment horizontal="center"/>
    </xf>
    <xf numFmtId="0" fontId="0" fillId="0" borderId="0" xfId="0" applyFill="1" applyBorder="1" applyAlignment="1">
      <alignment horizontal="left"/>
    </xf>
    <xf numFmtId="0" fontId="6" fillId="0" borderId="0" xfId="0" applyFont="1" applyAlignment="1" applyProtection="1">
      <alignment horizontal="center"/>
    </xf>
    <xf numFmtId="0" fontId="15" fillId="9" borderId="3" xfId="0" applyFont="1" applyFill="1" applyBorder="1" applyAlignment="1" applyProtection="1">
      <alignment horizontal="center"/>
    </xf>
    <xf numFmtId="0" fontId="7" fillId="9" borderId="84" xfId="0" applyFont="1" applyFill="1" applyBorder="1" applyAlignment="1">
      <alignment horizontal="center" vertical="center" wrapText="1"/>
    </xf>
    <xf numFmtId="0" fontId="4" fillId="9" borderId="89" xfId="0" applyFont="1" applyFill="1" applyBorder="1" applyAlignment="1">
      <alignment horizontal="center"/>
    </xf>
    <xf numFmtId="0" fontId="43" fillId="9" borderId="1" xfId="0" applyFont="1" applyFill="1" applyBorder="1" applyAlignment="1">
      <alignment horizontal="center"/>
    </xf>
    <xf numFmtId="0" fontId="43" fillId="9" borderId="2" xfId="0" applyFont="1" applyFill="1" applyBorder="1" applyAlignment="1">
      <alignment horizontal="center"/>
    </xf>
    <xf numFmtId="0" fontId="6" fillId="8" borderId="1" xfId="0" applyFont="1" applyFill="1" applyBorder="1" applyAlignment="1" applyProtection="1">
      <alignment horizontal="center"/>
      <protection locked="0"/>
    </xf>
    <xf numFmtId="0" fontId="6" fillId="8" borderId="2" xfId="0" applyFont="1" applyFill="1" applyBorder="1" applyAlignment="1" applyProtection="1">
      <alignment horizontal="center"/>
      <protection locked="0"/>
    </xf>
    <xf numFmtId="0" fontId="4" fillId="9" borderId="84" xfId="0" applyFont="1" applyFill="1" applyBorder="1" applyAlignment="1">
      <alignment vertical="center" wrapText="1"/>
    </xf>
    <xf numFmtId="0" fontId="4" fillId="9" borderId="81" xfId="0" applyFont="1" applyFill="1" applyBorder="1" applyAlignment="1">
      <alignment horizontal="center" vertical="center" wrapText="1"/>
    </xf>
    <xf numFmtId="0" fontId="43" fillId="9" borderId="3" xfId="0" applyFont="1" applyFill="1" applyBorder="1" applyAlignment="1">
      <alignment horizontal="center"/>
    </xf>
    <xf numFmtId="0" fontId="41" fillId="11" borderId="1" xfId="0" applyFont="1" applyFill="1" applyBorder="1" applyAlignment="1">
      <alignment horizontal="center"/>
    </xf>
    <xf numFmtId="0" fontId="6" fillId="8" borderId="3" xfId="0" applyFont="1" applyFill="1" applyBorder="1" applyAlignment="1" applyProtection="1">
      <alignment horizontal="center"/>
      <protection locked="0"/>
    </xf>
    <xf numFmtId="0" fontId="15" fillId="11" borderId="1" xfId="0" applyFont="1" applyFill="1" applyBorder="1" applyAlignment="1" applyProtection="1">
      <alignment horizontal="center"/>
    </xf>
    <xf numFmtId="0" fontId="4" fillId="8" borderId="79" xfId="0" applyFont="1" applyFill="1" applyBorder="1" applyAlignment="1">
      <alignment horizontal="center" wrapText="1"/>
    </xf>
    <xf numFmtId="0" fontId="4" fillId="15" borderId="88" xfId="0" applyFont="1" applyFill="1" applyBorder="1" applyAlignment="1">
      <alignment horizontal="center" vertical="center" wrapText="1"/>
    </xf>
    <xf numFmtId="0" fontId="4" fillId="11" borderId="84" xfId="0" applyFont="1" applyFill="1" applyBorder="1" applyAlignment="1">
      <alignment horizontal="center" vertical="center"/>
    </xf>
    <xf numFmtId="0" fontId="4" fillId="16" borderId="40" xfId="0" applyFont="1" applyFill="1" applyBorder="1" applyAlignment="1">
      <alignment horizontal="center"/>
    </xf>
    <xf numFmtId="0" fontId="4" fillId="15" borderId="89" xfId="0" applyFont="1" applyFill="1" applyBorder="1" applyAlignment="1">
      <alignment horizontal="center"/>
    </xf>
    <xf numFmtId="0" fontId="4" fillId="11" borderId="41" xfId="0" applyFont="1" applyFill="1" applyBorder="1" applyAlignment="1">
      <alignment horizontal="center"/>
    </xf>
    <xf numFmtId="0" fontId="4" fillId="15" borderId="90" xfId="0" applyFont="1" applyFill="1" applyBorder="1" applyAlignment="1">
      <alignment horizontal="center"/>
    </xf>
    <xf numFmtId="0" fontId="41" fillId="11" borderId="2" xfId="0" applyFont="1" applyFill="1" applyBorder="1" applyAlignment="1">
      <alignment horizontal="center"/>
    </xf>
    <xf numFmtId="0" fontId="15" fillId="11" borderId="2" xfId="0" applyFont="1" applyFill="1" applyBorder="1" applyAlignment="1" applyProtection="1">
      <alignment horizontal="center"/>
    </xf>
    <xf numFmtId="0" fontId="4" fillId="11" borderId="81" xfId="0" applyFont="1" applyFill="1" applyBorder="1" applyAlignment="1">
      <alignment horizontal="center" vertical="center"/>
    </xf>
    <xf numFmtId="0" fontId="49" fillId="11" borderId="4" xfId="0" applyFont="1" applyFill="1" applyBorder="1" applyAlignment="1">
      <alignment horizontal="center" vertical="center" wrapText="1"/>
    </xf>
    <xf numFmtId="0" fontId="7" fillId="11" borderId="33" xfId="0" applyFont="1" applyFill="1" applyBorder="1" applyAlignment="1">
      <alignment horizontal="center" vertical="center" wrapText="1"/>
    </xf>
    <xf numFmtId="0" fontId="7" fillId="11" borderId="39" xfId="0" applyFont="1" applyFill="1" applyBorder="1" applyAlignment="1">
      <alignment horizontal="center" vertical="center" wrapText="1"/>
    </xf>
    <xf numFmtId="0" fontId="7" fillId="11" borderId="4" xfId="0" applyFont="1" applyFill="1" applyBorder="1" applyAlignment="1">
      <alignment horizontal="center" vertical="center" wrapText="1"/>
    </xf>
    <xf numFmtId="0" fontId="4" fillId="11" borderId="6" xfId="0" applyFont="1" applyFill="1" applyBorder="1" applyAlignment="1"/>
    <xf numFmtId="0" fontId="41" fillId="11" borderId="3" xfId="0" applyFont="1" applyFill="1" applyBorder="1" applyAlignment="1">
      <alignment horizontal="center"/>
    </xf>
    <xf numFmtId="0" fontId="15" fillId="11" borderId="3" xfId="0" applyFont="1" applyFill="1" applyBorder="1" applyAlignment="1" applyProtection="1">
      <alignment horizontal="center"/>
    </xf>
    <xf numFmtId="0" fontId="4" fillId="11" borderId="15" xfId="0" applyFont="1" applyFill="1" applyBorder="1" applyAlignment="1" applyProtection="1">
      <alignment horizontal="center"/>
    </xf>
    <xf numFmtId="0" fontId="4" fillId="11" borderId="16" xfId="0" applyFont="1" applyFill="1" applyBorder="1" applyAlignment="1" applyProtection="1">
      <alignment horizontal="center"/>
    </xf>
    <xf numFmtId="0" fontId="7" fillId="11" borderId="84" xfId="0" applyFont="1" applyFill="1" applyBorder="1" applyAlignment="1">
      <alignment wrapText="1"/>
    </xf>
    <xf numFmtId="0" fontId="7" fillId="11" borderId="82" xfId="0" applyFont="1" applyFill="1" applyBorder="1" applyAlignment="1">
      <alignment horizontal="center" wrapText="1"/>
    </xf>
    <xf numFmtId="0" fontId="7" fillId="11" borderId="88" xfId="0" applyFont="1" applyFill="1" applyBorder="1" applyAlignment="1">
      <alignment horizontal="center" wrapText="1"/>
    </xf>
    <xf numFmtId="0" fontId="4" fillId="11" borderId="78" xfId="0" applyFont="1" applyFill="1" applyBorder="1" applyAlignment="1">
      <alignment horizontal="center" vertical="center"/>
    </xf>
    <xf numFmtId="0" fontId="4" fillId="11" borderId="51" xfId="0" applyFont="1" applyFill="1" applyBorder="1" applyAlignment="1">
      <alignment horizontal="center" vertical="center"/>
    </xf>
    <xf numFmtId="0" fontId="4" fillId="11" borderId="89" xfId="0" applyFont="1" applyFill="1" applyBorder="1" applyAlignment="1">
      <alignment horizontal="center"/>
    </xf>
    <xf numFmtId="0" fontId="4" fillId="11" borderId="43" xfId="0" applyFont="1" applyFill="1" applyBorder="1" applyAlignment="1" applyProtection="1">
      <alignment horizontal="center"/>
    </xf>
    <xf numFmtId="0" fontId="7" fillId="11" borderId="78" xfId="0" applyFont="1" applyFill="1" applyBorder="1" applyAlignment="1">
      <alignment horizontal="center" vertical="center" wrapText="1"/>
    </xf>
    <xf numFmtId="0" fontId="7" fillId="11" borderId="61" xfId="0" applyFont="1" applyFill="1" applyBorder="1" applyAlignment="1">
      <alignment horizontal="center" vertical="center" wrapText="1"/>
    </xf>
    <xf numFmtId="0" fontId="7" fillId="11" borderId="91" xfId="0" applyFont="1" applyFill="1" applyBorder="1" applyAlignment="1">
      <alignment horizontal="center" vertical="center" wrapText="1"/>
    </xf>
    <xf numFmtId="0" fontId="51" fillId="8" borderId="1" xfId="7" applyFont="1" applyFill="1" applyBorder="1" applyAlignment="1" applyProtection="1">
      <alignment horizontal="center"/>
      <protection locked="0"/>
    </xf>
    <xf numFmtId="0" fontId="4" fillId="11" borderId="6" xfId="0" applyFont="1" applyFill="1" applyBorder="1" applyAlignment="1">
      <alignment horizontal="left"/>
    </xf>
    <xf numFmtId="0" fontId="4" fillId="11" borderId="1" xfId="0" applyFont="1" applyFill="1" applyBorder="1" applyAlignment="1" applyProtection="1">
      <alignment horizontal="center"/>
    </xf>
    <xf numFmtId="0" fontId="4" fillId="11" borderId="2" xfId="0" applyFont="1" applyFill="1" applyBorder="1" applyAlignment="1" applyProtection="1">
      <alignment horizontal="center"/>
    </xf>
    <xf numFmtId="0" fontId="7" fillId="11" borderId="84" xfId="0" applyFont="1" applyFill="1" applyBorder="1" applyAlignment="1">
      <alignment horizontal="center" vertical="center" wrapText="1"/>
    </xf>
    <xf numFmtId="0" fontId="7" fillId="11" borderId="82" xfId="0" applyFont="1" applyFill="1" applyBorder="1" applyAlignment="1">
      <alignment horizontal="center" vertical="center" wrapText="1"/>
    </xf>
    <xf numFmtId="0" fontId="7" fillId="11" borderId="88" xfId="0" applyFont="1" applyFill="1" applyBorder="1" applyAlignment="1">
      <alignment horizontal="center" vertical="center" wrapText="1"/>
    </xf>
    <xf numFmtId="0" fontId="0" fillId="8" borderId="1" xfId="0" applyFill="1" applyBorder="1" applyAlignment="1">
      <alignment horizontal="center"/>
    </xf>
    <xf numFmtId="0" fontId="0" fillId="8" borderId="2" xfId="0" applyFill="1" applyBorder="1" applyAlignment="1">
      <alignment horizontal="center"/>
    </xf>
    <xf numFmtId="0" fontId="15" fillId="4" borderId="28" xfId="9" applyFont="1" applyFill="1" applyBorder="1" applyAlignment="1" applyProtection="1">
      <alignment horizontal="center"/>
      <protection locked="0"/>
    </xf>
    <xf numFmtId="0" fontId="15" fillId="4" borderId="29" xfId="9" applyFont="1" applyFill="1" applyBorder="1" applyAlignment="1" applyProtection="1">
      <alignment horizontal="center"/>
      <protection locked="0"/>
    </xf>
    <xf numFmtId="0" fontId="15" fillId="0" borderId="30" xfId="9" applyFont="1" applyFill="1" applyBorder="1" applyAlignment="1" applyProtection="1">
      <alignment horizontal="center"/>
      <protection locked="0"/>
    </xf>
    <xf numFmtId="0" fontId="15" fillId="0" borderId="6" xfId="9" applyFont="1" applyFill="1" applyBorder="1" applyAlignment="1" applyProtection="1">
      <alignment horizontal="center"/>
      <protection locked="0"/>
    </xf>
    <xf numFmtId="0" fontId="4" fillId="11" borderId="3" xfId="0" applyFont="1" applyFill="1" applyBorder="1" applyAlignment="1" applyProtection="1">
      <alignment horizontal="center"/>
    </xf>
    <xf numFmtId="0" fontId="49" fillId="15" borderId="55" xfId="9" applyFont="1" applyFill="1" applyBorder="1" applyAlignment="1" applyProtection="1">
      <alignment horizontal="center"/>
    </xf>
    <xf numFmtId="0" fontId="49" fillId="15" borderId="40" xfId="9" applyFont="1" applyFill="1" applyBorder="1" applyAlignment="1" applyProtection="1">
      <alignment horizontal="center"/>
    </xf>
    <xf numFmtId="0" fontId="7" fillId="11" borderId="81" xfId="0" applyFont="1" applyFill="1" applyBorder="1" applyAlignment="1">
      <alignment horizontal="center" vertical="center" wrapText="1"/>
    </xf>
    <xf numFmtId="0" fontId="4" fillId="8" borderId="92" xfId="0" applyFont="1" applyFill="1" applyBorder="1" applyAlignment="1">
      <alignment horizontal="center" wrapText="1"/>
    </xf>
    <xf numFmtId="0" fontId="4" fillId="8" borderId="82" xfId="0" applyFont="1" applyFill="1" applyBorder="1" applyAlignment="1">
      <alignment horizontal="center" wrapText="1"/>
    </xf>
    <xf numFmtId="0" fontId="49" fillId="2" borderId="30" xfId="0" applyFont="1" applyFill="1" applyBorder="1" applyAlignment="1">
      <alignment horizontal="center" vertical="center" wrapText="1"/>
    </xf>
    <xf numFmtId="0" fontId="4" fillId="2" borderId="6" xfId="0" applyFont="1" applyFill="1" applyBorder="1" applyAlignment="1">
      <alignment horizontal="center" vertical="center"/>
    </xf>
    <xf numFmtId="0" fontId="4" fillId="16" borderId="41" xfId="0" applyFont="1" applyFill="1" applyBorder="1" applyAlignment="1">
      <alignment horizontal="center"/>
    </xf>
    <xf numFmtId="0" fontId="4" fillId="4" borderId="34" xfId="0" applyFont="1" applyFill="1" applyBorder="1" applyAlignment="1">
      <alignment horizontal="center"/>
    </xf>
    <xf numFmtId="0" fontId="52" fillId="2" borderId="30" xfId="9" applyFont="1" applyFill="1" applyBorder="1" applyAlignment="1" applyProtection="1"/>
    <xf numFmtId="0" fontId="52" fillId="2" borderId="6" xfId="9" applyFont="1" applyFill="1" applyBorder="1" applyAlignment="1" applyProtection="1"/>
    <xf numFmtId="0" fontId="0" fillId="8" borderId="3" xfId="0"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15" fillId="4" borderId="54" xfId="9" applyFont="1" applyFill="1" applyBorder="1" applyAlignment="1" applyProtection="1">
      <alignment horizontal="center"/>
      <protection locked="0"/>
    </xf>
    <xf numFmtId="0" fontId="15" fillId="0" borderId="56" xfId="9" applyFont="1" applyFill="1" applyBorder="1" applyAlignment="1" applyProtection="1">
      <alignment horizontal="center"/>
      <protection locked="0"/>
    </xf>
    <xf numFmtId="0" fontId="49" fillId="15" borderId="74" xfId="9" applyFont="1" applyFill="1" applyBorder="1" applyAlignment="1" applyProtection="1">
      <alignment horizontal="center"/>
    </xf>
    <xf numFmtId="0" fontId="4" fillId="2" borderId="56" xfId="0" applyFont="1" applyFill="1" applyBorder="1" applyAlignment="1">
      <alignment horizontal="center" vertical="center" wrapText="1"/>
    </xf>
    <xf numFmtId="0" fontId="52" fillId="2" borderId="56" xfId="9" applyFont="1" applyFill="1" applyBorder="1" applyAlignment="1" applyProtection="1">
      <alignment horizontal="center"/>
    </xf>
    <xf numFmtId="0" fontId="0" fillId="0" borderId="3" xfId="0" applyFill="1" applyBorder="1" applyAlignment="1">
      <alignment horizontal="center"/>
    </xf>
    <xf numFmtId="0" fontId="45" fillId="0" borderId="0" xfId="0" applyFont="1" applyFill="1" applyBorder="1" applyAlignment="1">
      <alignment horizontal="center"/>
    </xf>
    <xf numFmtId="0" fontId="45" fillId="0" borderId="0" xfId="0" applyFont="1" applyFill="1" applyBorder="1" applyAlignment="1"/>
    <xf numFmtId="0" fontId="45" fillId="0" borderId="0" xfId="0" applyFont="1" applyAlignment="1">
      <alignment horizontal="center"/>
    </xf>
    <xf numFmtId="0" fontId="45" fillId="0" borderId="0" xfId="0" applyFont="1" applyAlignment="1"/>
    <xf numFmtId="0" fontId="32" fillId="0" borderId="0" xfId="0" applyFont="1" applyAlignment="1" applyProtection="1">
      <alignment horizontal="center"/>
    </xf>
    <xf numFmtId="0" fontId="41" fillId="12" borderId="0" xfId="0" applyFont="1" applyFill="1" applyAlignment="1" applyProtection="1">
      <alignment horizontal="center"/>
    </xf>
    <xf numFmtId="0" fontId="0" fillId="8" borderId="0" xfId="0" applyFill="1" applyAlignment="1" applyProtection="1">
      <alignment horizontal="center"/>
    </xf>
    <xf numFmtId="0" fontId="0" fillId="8" borderId="0" xfId="0" applyFill="1" applyAlignment="1" applyProtection="1"/>
    <xf numFmtId="0" fontId="41" fillId="9" borderId="0" xfId="0" applyFont="1" applyFill="1" applyAlignment="1" applyProtection="1">
      <alignment horizontal="center"/>
    </xf>
    <xf numFmtId="0" fontId="6" fillId="0" borderId="1" xfId="0" applyFont="1" applyBorder="1" applyAlignment="1" applyProtection="1">
      <alignment horizontal="center"/>
    </xf>
    <xf numFmtId="0" fontId="6" fillId="0" borderId="2" xfId="0" applyFont="1" applyBorder="1" applyAlignment="1" applyProtection="1">
      <alignment horizontal="center"/>
    </xf>
    <xf numFmtId="0" fontId="4" fillId="9" borderId="81" xfId="0" applyFont="1" applyFill="1" applyBorder="1" applyAlignment="1" applyProtection="1">
      <alignment horizontal="center" vertical="center"/>
    </xf>
    <xf numFmtId="0" fontId="4" fillId="9" borderId="82" xfId="0" applyFont="1" applyFill="1" applyBorder="1" applyAlignment="1" applyProtection="1">
      <alignment horizontal="center" vertical="center"/>
    </xf>
    <xf numFmtId="0" fontId="49" fillId="9" borderId="4" xfId="0" applyFont="1" applyFill="1" applyBorder="1" applyAlignment="1" applyProtection="1">
      <alignment horizontal="center" vertical="center" wrapText="1"/>
    </xf>
    <xf numFmtId="0" fontId="7" fillId="9" borderId="33" xfId="0" applyFont="1" applyFill="1" applyBorder="1" applyAlignment="1" applyProtection="1">
      <alignment horizontal="center" vertical="center" wrapText="1"/>
    </xf>
    <xf numFmtId="0" fontId="50" fillId="0" borderId="0" xfId="0" applyFont="1" applyAlignment="1" applyProtection="1">
      <alignment horizontal="center"/>
    </xf>
    <xf numFmtId="0" fontId="4" fillId="9" borderId="6" xfId="0" applyFont="1" applyFill="1" applyBorder="1" applyAlignment="1" applyProtection="1">
      <alignment horizontal="center"/>
    </xf>
    <xf numFmtId="0" fontId="4" fillId="9" borderId="6" xfId="0" applyFont="1" applyFill="1" applyBorder="1" applyAlignment="1" applyProtection="1"/>
    <xf numFmtId="0" fontId="0" fillId="0" borderId="0" xfId="0" applyFill="1" applyBorder="1" applyAlignment="1" applyProtection="1"/>
    <xf numFmtId="0" fontId="0" fillId="8" borderId="34" xfId="0" applyFill="1" applyBorder="1" applyAlignment="1" applyProtection="1">
      <alignment horizontal="left"/>
    </xf>
    <xf numFmtId="0" fontId="0" fillId="8" borderId="40" xfId="0" applyFill="1" applyBorder="1" applyAlignment="1" applyProtection="1">
      <alignment horizontal="left"/>
    </xf>
    <xf numFmtId="0" fontId="41" fillId="12" borderId="70" xfId="0" applyFont="1" applyFill="1" applyBorder="1" applyAlignment="1" applyProtection="1">
      <alignment horizontal="center"/>
    </xf>
    <xf numFmtId="0" fontId="41" fillId="9" borderId="1" xfId="0" applyFont="1" applyFill="1" applyBorder="1" applyAlignment="1" applyProtection="1">
      <alignment horizontal="center"/>
    </xf>
    <xf numFmtId="0" fontId="41" fillId="9" borderId="2" xfId="0" applyFont="1" applyFill="1" applyBorder="1" applyAlignment="1" applyProtection="1">
      <alignment horizontal="center"/>
    </xf>
    <xf numFmtId="0" fontId="7" fillId="9" borderId="39" xfId="0" applyFont="1" applyFill="1" applyBorder="1" applyAlignment="1" applyProtection="1">
      <alignment horizontal="center" vertical="center" wrapText="1"/>
    </xf>
    <xf numFmtId="0" fontId="7" fillId="9" borderId="4" xfId="0" applyFont="1" applyFill="1" applyBorder="1" applyAlignment="1" applyProtection="1">
      <alignment horizontal="center" vertical="center" wrapText="1"/>
    </xf>
    <xf numFmtId="0" fontId="7" fillId="9" borderId="4" xfId="0" applyFont="1" applyFill="1" applyBorder="1" applyAlignment="1" applyProtection="1">
      <alignment wrapText="1"/>
    </xf>
    <xf numFmtId="0" fontId="7" fillId="9" borderId="7" xfId="0" applyFont="1" applyFill="1" applyBorder="1" applyAlignment="1" applyProtection="1">
      <alignment horizontal="center" wrapText="1"/>
    </xf>
    <xf numFmtId="0" fontId="7" fillId="9" borderId="83" xfId="0" applyFont="1" applyFill="1" applyBorder="1" applyAlignment="1" applyProtection="1">
      <alignment horizontal="center" vertical="center" wrapText="1"/>
    </xf>
    <xf numFmtId="0" fontId="4" fillId="9" borderId="84" xfId="0" applyFont="1" applyFill="1" applyBorder="1" applyAlignment="1" applyProtection="1">
      <alignment horizontal="center" vertical="center"/>
    </xf>
    <xf numFmtId="0" fontId="50" fillId="12" borderId="0" xfId="0" applyFont="1" applyFill="1" applyAlignment="1" applyProtection="1">
      <alignment horizontal="center"/>
    </xf>
    <xf numFmtId="0" fontId="4" fillId="14" borderId="34" xfId="0" applyFont="1" applyFill="1" applyBorder="1" applyAlignment="1" applyProtection="1">
      <alignment horizontal="center"/>
    </xf>
    <xf numFmtId="0" fontId="4" fillId="9" borderId="85" xfId="0" applyFont="1" applyFill="1" applyBorder="1" applyAlignment="1" applyProtection="1">
      <alignment horizontal="center"/>
    </xf>
    <xf numFmtId="0" fontId="4" fillId="9" borderId="41" xfId="0" applyFont="1" applyFill="1" applyBorder="1" applyAlignment="1" applyProtection="1">
      <alignment horizontal="center"/>
    </xf>
    <xf numFmtId="0" fontId="4" fillId="9" borderId="86" xfId="0" applyFont="1" applyFill="1" applyBorder="1" applyAlignment="1" applyProtection="1">
      <alignment horizontal="center"/>
    </xf>
    <xf numFmtId="0" fontId="4" fillId="9" borderId="87" xfId="0" applyFont="1" applyFill="1" applyBorder="1" applyAlignment="1" applyProtection="1">
      <alignment horizontal="center"/>
    </xf>
    <xf numFmtId="0" fontId="41" fillId="12" borderId="72" xfId="0" applyFont="1" applyFill="1" applyBorder="1" applyAlignment="1" applyProtection="1">
      <alignment horizontal="center"/>
    </xf>
    <xf numFmtId="0" fontId="41" fillId="0" borderId="0" xfId="0" applyFont="1" applyFill="1" applyAlignment="1" applyProtection="1">
      <alignment horizontal="center"/>
    </xf>
    <xf numFmtId="0" fontId="0" fillId="8" borderId="41" xfId="0" applyFill="1" applyBorder="1" applyAlignment="1" applyProtection="1">
      <alignment horizontal="left"/>
    </xf>
    <xf numFmtId="0" fontId="0" fillId="8" borderId="34" xfId="0" applyFill="1" applyBorder="1" applyAlignment="1" applyProtection="1">
      <alignment horizontal="center"/>
    </xf>
    <xf numFmtId="0" fontId="0" fillId="8" borderId="40" xfId="0" applyFill="1" applyBorder="1" applyAlignment="1" applyProtection="1">
      <alignment horizontal="center"/>
    </xf>
    <xf numFmtId="0" fontId="0" fillId="0" borderId="6" xfId="0" applyFill="1" applyBorder="1" applyAlignment="1" applyProtection="1">
      <alignment horizontal="right"/>
    </xf>
    <xf numFmtId="0" fontId="0" fillId="0" borderId="6" xfId="0" applyFill="1" applyBorder="1" applyAlignment="1" applyProtection="1">
      <alignment horizontal="center"/>
    </xf>
    <xf numFmtId="0" fontId="49" fillId="9" borderId="4" xfId="0" applyFont="1" applyFill="1" applyBorder="1" applyAlignment="1" applyProtection="1">
      <alignment vertical="center" wrapText="1"/>
    </xf>
    <xf numFmtId="0" fontId="7" fillId="9" borderId="84" xfId="0" applyFont="1" applyFill="1" applyBorder="1" applyAlignment="1" applyProtection="1">
      <alignment vertical="center" wrapText="1"/>
    </xf>
    <xf numFmtId="0" fontId="41" fillId="9" borderId="3" xfId="0" applyFont="1" applyFill="1" applyBorder="1" applyAlignment="1" applyProtection="1">
      <alignment horizontal="center"/>
    </xf>
    <xf numFmtId="0" fontId="7" fillId="9" borderId="82" xfId="0" applyFont="1" applyFill="1" applyBorder="1" applyAlignment="1" applyProtection="1">
      <alignment horizontal="center" vertical="center" wrapText="1"/>
    </xf>
    <xf numFmtId="0" fontId="7" fillId="9" borderId="88" xfId="0" applyFont="1" applyFill="1" applyBorder="1" applyAlignment="1" applyProtection="1">
      <alignment horizontal="center" vertical="center" wrapText="1"/>
    </xf>
    <xf numFmtId="0" fontId="7" fillId="9" borderId="84" xfId="0" applyFont="1" applyFill="1" applyBorder="1" applyAlignment="1" applyProtection="1">
      <alignment vertical="center"/>
    </xf>
    <xf numFmtId="0" fontId="7" fillId="9" borderId="81" xfId="0" applyFont="1" applyFill="1" applyBorder="1" applyAlignment="1" applyProtection="1">
      <alignment horizontal="center" vertical="center"/>
    </xf>
    <xf numFmtId="0" fontId="49" fillId="9" borderId="82" xfId="0" applyFont="1" applyFill="1" applyBorder="1" applyAlignment="1" applyProtection="1">
      <alignment horizontal="center" vertical="center" wrapText="1"/>
    </xf>
    <xf numFmtId="0" fontId="49" fillId="9" borderId="84" xfId="0" applyFont="1" applyFill="1" applyBorder="1" applyAlignment="1" applyProtection="1">
      <alignment horizontal="center" vertical="center" wrapText="1"/>
    </xf>
    <xf numFmtId="0" fontId="4" fillId="9" borderId="89" xfId="0" applyFont="1" applyFill="1" applyBorder="1" applyAlignment="1" applyProtection="1">
      <alignment horizontal="center"/>
    </xf>
    <xf numFmtId="0" fontId="0" fillId="0" borderId="0" xfId="0" applyFill="1" applyBorder="1" applyAlignment="1" applyProtection="1">
      <alignment horizontal="left"/>
    </xf>
    <xf numFmtId="0" fontId="7" fillId="9" borderId="84" xfId="0" applyFont="1" applyFill="1" applyBorder="1" applyAlignment="1" applyProtection="1">
      <alignment horizontal="center" vertical="center" wrapText="1"/>
    </xf>
    <xf numFmtId="0" fontId="43" fillId="9" borderId="1" xfId="0" applyFont="1" applyFill="1" applyBorder="1" applyAlignment="1" applyProtection="1">
      <alignment horizontal="center"/>
    </xf>
    <xf numFmtId="0" fontId="43" fillId="9" borderId="2" xfId="0" applyFont="1" applyFill="1" applyBorder="1" applyAlignment="1" applyProtection="1">
      <alignment horizontal="center"/>
    </xf>
    <xf numFmtId="0" fontId="4" fillId="9" borderId="84" xfId="0" applyFont="1" applyFill="1" applyBorder="1" applyAlignment="1" applyProtection="1">
      <alignment vertical="center" wrapText="1"/>
    </xf>
    <xf numFmtId="0" fontId="4" fillId="9" borderId="81" xfId="0" applyFont="1" applyFill="1" applyBorder="1" applyAlignment="1" applyProtection="1">
      <alignment horizontal="center" vertical="center" wrapText="1"/>
      <protection locked="0"/>
    </xf>
    <xf numFmtId="0" fontId="43" fillId="9" borderId="3" xfId="0" applyFont="1" applyFill="1" applyBorder="1" applyAlignment="1" applyProtection="1">
      <alignment horizontal="center"/>
    </xf>
    <xf numFmtId="0" fontId="41" fillId="11" borderId="1" xfId="0" applyFont="1" applyFill="1" applyBorder="1" applyAlignment="1" applyProtection="1">
      <alignment horizontal="center"/>
    </xf>
    <xf numFmtId="0" fontId="4" fillId="8" borderId="79" xfId="0" applyFont="1" applyFill="1" applyBorder="1" applyAlignment="1" applyProtection="1">
      <alignment horizontal="center" wrapText="1"/>
    </xf>
    <xf numFmtId="0" fontId="4" fillId="15" borderId="88" xfId="0" applyFont="1" applyFill="1" applyBorder="1" applyAlignment="1" applyProtection="1">
      <alignment horizontal="center" vertical="center" wrapText="1"/>
    </xf>
    <xf numFmtId="0" fontId="4" fillId="11" borderId="84" xfId="0" applyFont="1" applyFill="1" applyBorder="1" applyAlignment="1" applyProtection="1">
      <alignment horizontal="center" vertical="center"/>
    </xf>
    <xf numFmtId="0" fontId="4" fillId="16" borderId="40" xfId="0" applyFont="1" applyFill="1" applyBorder="1" applyAlignment="1" applyProtection="1">
      <alignment horizontal="center"/>
    </xf>
    <xf numFmtId="0" fontId="4" fillId="15" borderId="89" xfId="0" applyFont="1" applyFill="1" applyBorder="1" applyAlignment="1" applyProtection="1">
      <alignment horizontal="center"/>
    </xf>
    <xf numFmtId="0" fontId="4" fillId="11" borderId="41" xfId="0" applyFont="1" applyFill="1" applyBorder="1" applyAlignment="1" applyProtection="1">
      <alignment horizontal="center"/>
    </xf>
    <xf numFmtId="0" fontId="4" fillId="15" borderId="90" xfId="0" applyFont="1" applyFill="1" applyBorder="1" applyAlignment="1" applyProtection="1">
      <alignment horizontal="center"/>
    </xf>
    <xf numFmtId="0" fontId="0" fillId="8" borderId="9" xfId="0" applyFill="1" applyBorder="1" applyAlignment="1" applyProtection="1">
      <alignment horizontal="center"/>
    </xf>
    <xf numFmtId="0" fontId="41" fillId="11" borderId="2" xfId="0" applyFont="1" applyFill="1" applyBorder="1" applyAlignment="1" applyProtection="1">
      <alignment horizontal="center"/>
    </xf>
    <xf numFmtId="0" fontId="4" fillId="11" borderId="81" xfId="0" applyFont="1" applyFill="1" applyBorder="1" applyAlignment="1" applyProtection="1">
      <alignment horizontal="center" vertical="center"/>
    </xf>
    <xf numFmtId="0" fontId="49" fillId="11" borderId="82" xfId="0" applyFont="1" applyFill="1" applyBorder="1" applyAlignment="1" applyProtection="1">
      <alignment horizontal="center" vertical="center" wrapText="1"/>
    </xf>
    <xf numFmtId="0" fontId="49" fillId="11" borderId="84" xfId="0" applyFont="1" applyFill="1" applyBorder="1" applyAlignment="1" applyProtection="1">
      <alignment horizontal="center" vertical="center" wrapText="1"/>
    </xf>
    <xf numFmtId="0" fontId="7" fillId="11" borderId="4" xfId="0" applyFont="1" applyFill="1" applyBorder="1" applyAlignment="1" applyProtection="1">
      <alignment horizontal="center" vertical="center" wrapText="1"/>
    </xf>
    <xf numFmtId="0" fontId="7" fillId="11" borderId="82" xfId="0" applyFont="1" applyFill="1" applyBorder="1" applyAlignment="1" applyProtection="1">
      <alignment horizontal="center" vertical="center" wrapText="1"/>
    </xf>
    <xf numFmtId="0" fontId="4" fillId="11" borderId="6" xfId="0" applyFont="1" applyFill="1" applyBorder="1" applyAlignment="1" applyProtection="1"/>
    <xf numFmtId="0" fontId="41" fillId="11" borderId="3" xfId="0" applyFont="1" applyFill="1" applyBorder="1" applyAlignment="1" applyProtection="1">
      <alignment horizontal="center"/>
    </xf>
    <xf numFmtId="0" fontId="7" fillId="11" borderId="84" xfId="0" applyFont="1" applyFill="1" applyBorder="1" applyAlignment="1" applyProtection="1">
      <alignment wrapText="1"/>
    </xf>
    <xf numFmtId="0" fontId="7" fillId="11" borderId="82" xfId="0" applyFont="1" applyFill="1" applyBorder="1" applyAlignment="1" applyProtection="1">
      <alignment horizontal="center" wrapText="1"/>
    </xf>
    <xf numFmtId="0" fontId="7" fillId="11" borderId="88" xfId="0" applyFont="1" applyFill="1" applyBorder="1" applyAlignment="1" applyProtection="1">
      <alignment horizontal="center" wrapText="1"/>
    </xf>
    <xf numFmtId="0" fontId="4" fillId="11" borderId="78" xfId="0" applyFont="1" applyFill="1" applyBorder="1" applyAlignment="1" applyProtection="1">
      <alignment horizontal="center" vertical="center"/>
    </xf>
    <xf numFmtId="0" fontId="4" fillId="11" borderId="51" xfId="0" applyFont="1" applyFill="1" applyBorder="1" applyAlignment="1" applyProtection="1">
      <alignment horizontal="center" vertical="center"/>
    </xf>
    <xf numFmtId="0" fontId="49" fillId="11" borderId="61" xfId="0" applyFont="1" applyFill="1" applyBorder="1" applyAlignment="1" applyProtection="1">
      <alignment horizontal="center" vertical="center" wrapText="1"/>
    </xf>
    <xf numFmtId="0" fontId="49" fillId="11" borderId="78" xfId="0" applyFont="1" applyFill="1" applyBorder="1" applyAlignment="1" applyProtection="1">
      <alignment horizontal="center" vertical="center" wrapText="1"/>
    </xf>
    <xf numFmtId="0" fontId="4" fillId="11" borderId="89" xfId="0" applyFont="1" applyFill="1" applyBorder="1" applyAlignment="1" applyProtection="1">
      <alignment horizontal="center"/>
    </xf>
    <xf numFmtId="0" fontId="7" fillId="11" borderId="6" xfId="0" applyFont="1" applyFill="1" applyBorder="1" applyAlignment="1" applyProtection="1">
      <alignment horizontal="center" vertical="center" wrapText="1"/>
    </xf>
    <xf numFmtId="0" fontId="7" fillId="11" borderId="61" xfId="0" applyFont="1" applyFill="1" applyBorder="1" applyAlignment="1" applyProtection="1">
      <alignment horizontal="center" vertical="center" wrapText="1"/>
    </xf>
    <xf numFmtId="0" fontId="7" fillId="11" borderId="78" xfId="0" applyFont="1" applyFill="1" applyBorder="1" applyAlignment="1" applyProtection="1">
      <alignment horizontal="center" vertical="center" wrapText="1"/>
    </xf>
    <xf numFmtId="0" fontId="7" fillId="11" borderId="91" xfId="0" applyFont="1" applyFill="1" applyBorder="1" applyAlignment="1" applyProtection="1">
      <alignment horizontal="center" vertical="center" wrapText="1"/>
    </xf>
    <xf numFmtId="0" fontId="4" fillId="14" borderId="89" xfId="0" applyFont="1" applyFill="1" applyBorder="1" applyAlignment="1" applyProtection="1">
      <alignment horizontal="center"/>
    </xf>
    <xf numFmtId="0" fontId="4" fillId="14" borderId="90" xfId="0" applyFont="1" applyFill="1" applyBorder="1" applyAlignment="1" applyProtection="1">
      <alignment horizontal="center"/>
    </xf>
    <xf numFmtId="0" fontId="4" fillId="11" borderId="6" xfId="0" applyFont="1" applyFill="1" applyBorder="1" applyAlignment="1" applyProtection="1">
      <alignment horizontal="left"/>
    </xf>
    <xf numFmtId="0" fontId="7" fillId="11" borderId="84" xfId="0" applyFont="1" applyFill="1" applyBorder="1" applyAlignment="1" applyProtection="1">
      <alignment horizontal="center" vertical="center" wrapText="1"/>
    </xf>
    <xf numFmtId="0" fontId="7" fillId="11" borderId="88" xfId="0" applyFont="1" applyFill="1" applyBorder="1" applyAlignment="1" applyProtection="1">
      <alignment horizontal="center" vertical="center" wrapText="1"/>
    </xf>
    <xf numFmtId="0" fontId="0" fillId="8" borderId="1" xfId="0" applyFill="1" applyBorder="1" applyAlignment="1" applyProtection="1">
      <alignment horizontal="center"/>
    </xf>
    <xf numFmtId="0" fontId="0" fillId="8" borderId="2" xfId="0" applyFill="1" applyBorder="1" applyAlignment="1" applyProtection="1">
      <alignment horizontal="center"/>
    </xf>
    <xf numFmtId="0" fontId="0" fillId="8" borderId="16" xfId="0" applyFill="1" applyBorder="1" applyAlignment="1" applyProtection="1">
      <alignment horizontal="center"/>
    </xf>
    <xf numFmtId="0" fontId="15" fillId="4" borderId="28" xfId="9" applyFont="1" applyFill="1" applyBorder="1" applyAlignment="1" applyProtection="1">
      <alignment horizontal="center"/>
    </xf>
    <xf numFmtId="0" fontId="15" fillId="4" borderId="29" xfId="9" applyFont="1" applyFill="1" applyBorder="1" applyAlignment="1" applyProtection="1">
      <alignment horizontal="center"/>
    </xf>
    <xf numFmtId="0" fontId="7" fillId="11" borderId="81" xfId="0" applyFont="1" applyFill="1" applyBorder="1" applyAlignment="1" applyProtection="1">
      <alignment horizontal="center" vertical="center" wrapText="1"/>
    </xf>
    <xf numFmtId="0" fontId="4" fillId="8" borderId="92" xfId="0" applyFont="1" applyFill="1" applyBorder="1" applyAlignment="1" applyProtection="1">
      <alignment horizontal="center" wrapText="1"/>
    </xf>
    <xf numFmtId="0" fontId="4" fillId="8" borderId="82" xfId="0" applyFont="1" applyFill="1" applyBorder="1" applyAlignment="1" applyProtection="1">
      <alignment horizontal="center" wrapText="1"/>
    </xf>
    <xf numFmtId="0" fontId="49" fillId="2" borderId="30" xfId="0" applyFont="1" applyFill="1" applyBorder="1" applyAlignment="1" applyProtection="1">
      <alignment horizontal="center" vertical="center" wrapText="1"/>
    </xf>
    <xf numFmtId="0" fontId="4" fillId="2" borderId="6" xfId="0" applyFont="1" applyFill="1" applyBorder="1" applyAlignment="1" applyProtection="1">
      <alignment horizontal="center" vertical="center"/>
    </xf>
    <xf numFmtId="0" fontId="4" fillId="16" borderId="41" xfId="0" applyFont="1" applyFill="1" applyBorder="1" applyAlignment="1" applyProtection="1">
      <alignment horizontal="center"/>
    </xf>
    <xf numFmtId="0" fontId="4" fillId="4" borderId="34" xfId="0" applyFont="1" applyFill="1" applyBorder="1" applyAlignment="1" applyProtection="1">
      <alignment horizontal="center"/>
    </xf>
    <xf numFmtId="0" fontId="0" fillId="8" borderId="43" xfId="0" applyFill="1" applyBorder="1" applyAlignment="1" applyProtection="1">
      <alignment horizontal="center"/>
    </xf>
    <xf numFmtId="0" fontId="0" fillId="0" borderId="1" xfId="0" applyFill="1" applyBorder="1" applyAlignment="1" applyProtection="1">
      <alignment horizontal="center"/>
    </xf>
    <xf numFmtId="0" fontId="0" fillId="0" borderId="2" xfId="0" applyFill="1" applyBorder="1" applyAlignment="1" applyProtection="1">
      <alignment horizontal="center"/>
    </xf>
    <xf numFmtId="0" fontId="15" fillId="4" borderId="54" xfId="9" applyFont="1" applyFill="1" applyBorder="1" applyAlignment="1" applyProtection="1">
      <alignment horizontal="center"/>
    </xf>
    <xf numFmtId="0" fontId="4" fillId="2" borderId="56" xfId="0" applyFont="1" applyFill="1" applyBorder="1" applyAlignment="1" applyProtection="1">
      <alignment horizontal="center" vertical="center" wrapText="1"/>
    </xf>
    <xf numFmtId="0" fontId="0" fillId="0" borderId="3" xfId="0" applyFill="1" applyBorder="1" applyAlignment="1" applyProtection="1">
      <alignment horizontal="center"/>
    </xf>
    <xf numFmtId="0" fontId="0" fillId="8" borderId="0" xfId="0" applyFill="1" applyBorder="1" applyAlignment="1" applyProtection="1"/>
    <xf numFmtId="0" fontId="4" fillId="0" borderId="0" xfId="0" applyFont="1" applyAlignment="1" applyProtection="1">
      <alignment horizontal="center"/>
    </xf>
    <xf numFmtId="0" fontId="15" fillId="0" borderId="0" xfId="0" applyFont="1" applyAlignment="1" applyProtection="1">
      <alignment horizontal="center"/>
    </xf>
    <xf numFmtId="0" fontId="41" fillId="9" borderId="93" xfId="0" applyFont="1" applyFill="1" applyBorder="1" applyAlignment="1" applyProtection="1">
      <alignment horizontal="center"/>
    </xf>
    <xf numFmtId="0" fontId="41" fillId="9" borderId="94" xfId="0" applyFont="1" applyFill="1" applyBorder="1" applyAlignment="1" applyProtection="1">
      <alignment horizontal="center"/>
    </xf>
    <xf numFmtId="0" fontId="6" fillId="0" borderId="95" xfId="0" applyFont="1" applyBorder="1" applyAlignment="1" applyProtection="1">
      <alignment horizontal="center"/>
    </xf>
    <xf numFmtId="0" fontId="6" fillId="0" borderId="96" xfId="0" applyFont="1" applyBorder="1" applyAlignment="1" applyProtection="1">
      <alignment horizontal="center"/>
    </xf>
    <xf numFmtId="0" fontId="40" fillId="0" borderId="1" xfId="0" applyFont="1" applyFill="1" applyBorder="1" applyAlignment="1" applyProtection="1">
      <alignment horizontal="center" vertical="center"/>
      <protection locked="0"/>
    </xf>
    <xf numFmtId="0" fontId="40" fillId="0" borderId="2" xfId="0" applyFont="1" applyFill="1" applyBorder="1" applyAlignment="1" applyProtection="1">
      <alignment horizontal="center" vertical="center"/>
      <protection locked="0"/>
    </xf>
    <xf numFmtId="0" fontId="4" fillId="9" borderId="97" xfId="0" applyFont="1" applyFill="1" applyBorder="1" applyAlignment="1" applyProtection="1">
      <alignment horizontal="center" vertical="center"/>
    </xf>
    <xf numFmtId="0" fontId="4" fillId="8" borderId="98" xfId="0" applyFont="1" applyFill="1" applyBorder="1" applyAlignment="1" applyProtection="1">
      <alignment vertical="center"/>
    </xf>
    <xf numFmtId="0" fontId="4" fillId="9" borderId="98" xfId="0" applyFont="1" applyFill="1" applyBorder="1" applyAlignment="1" applyProtection="1">
      <alignment horizontal="center" vertical="center"/>
    </xf>
    <xf numFmtId="0" fontId="4" fillId="9" borderId="99" xfId="0" applyFont="1" applyFill="1" applyBorder="1" applyAlignment="1" applyProtection="1">
      <alignment horizontal="center" vertical="center"/>
    </xf>
    <xf numFmtId="0" fontId="4" fillId="9" borderId="100" xfId="0" applyFont="1" applyFill="1" applyBorder="1" applyAlignment="1" applyProtection="1">
      <alignment horizontal="center" vertical="center"/>
    </xf>
    <xf numFmtId="0" fontId="32" fillId="8" borderId="14" xfId="0" applyFont="1" applyFill="1" applyBorder="1" applyAlignment="1" applyProtection="1">
      <alignment horizontal="center"/>
    </xf>
    <xf numFmtId="0" fontId="32" fillId="8" borderId="0" xfId="0" applyFont="1" applyFill="1" applyBorder="1" applyAlignment="1" applyProtection="1">
      <alignment horizontal="center"/>
    </xf>
    <xf numFmtId="0" fontId="4" fillId="9" borderId="30" xfId="0" applyFont="1" applyFill="1" applyBorder="1" applyAlignment="1" applyProtection="1">
      <alignment horizontal="center"/>
    </xf>
    <xf numFmtId="0" fontId="4" fillId="9" borderId="31" xfId="0" applyFont="1" applyFill="1" applyBorder="1" applyAlignment="1" applyProtection="1">
      <alignment horizontal="center"/>
    </xf>
    <xf numFmtId="0" fontId="0" fillId="9" borderId="32" xfId="0" applyFill="1" applyBorder="1" applyAlignment="1" applyProtection="1">
      <alignment horizontal="center"/>
    </xf>
    <xf numFmtId="0" fontId="4" fillId="9" borderId="32" xfId="0" applyFont="1" applyFill="1" applyBorder="1" applyAlignment="1" applyProtection="1"/>
    <xf numFmtId="0" fontId="0" fillId="8" borderId="0" xfId="0" applyFill="1" applyBorder="1" applyAlignment="1" applyProtection="1">
      <alignment horizontal="center"/>
    </xf>
    <xf numFmtId="0" fontId="4" fillId="9" borderId="100" xfId="0" applyFont="1" applyFill="1" applyBorder="1" applyAlignment="1" applyProtection="1">
      <alignment horizontal="center" vertical="center" wrapText="1"/>
    </xf>
    <xf numFmtId="0" fontId="4" fillId="17" borderId="101" xfId="0" applyFont="1" applyFill="1" applyBorder="1" applyAlignment="1" applyProtection="1">
      <alignment horizontal="center" vertical="center"/>
    </xf>
    <xf numFmtId="0" fontId="4" fillId="9" borderId="34" xfId="0" applyFont="1" applyFill="1" applyBorder="1" applyAlignment="1" applyProtection="1">
      <alignment horizontal="center"/>
    </xf>
    <xf numFmtId="0" fontId="0" fillId="8" borderId="0" xfId="0" applyFill="1" applyBorder="1" applyAlignment="1" applyProtection="1">
      <alignment horizontal="right"/>
    </xf>
    <xf numFmtId="0" fontId="0" fillId="8" borderId="6" xfId="0" applyFill="1" applyBorder="1" applyAlignment="1" applyProtection="1">
      <alignment horizontal="center"/>
    </xf>
    <xf numFmtId="0" fontId="41" fillId="9" borderId="102" xfId="0" applyFont="1" applyFill="1" applyBorder="1" applyAlignment="1" applyProtection="1">
      <alignment horizontal="center"/>
    </xf>
    <xf numFmtId="0" fontId="6" fillId="0" borderId="103" xfId="0" applyFont="1" applyBorder="1" applyAlignment="1" applyProtection="1">
      <alignment horizontal="center"/>
      <protection locked="0"/>
    </xf>
    <xf numFmtId="0" fontId="40" fillId="0" borderId="3" xfId="0" applyFont="1" applyFill="1" applyBorder="1" applyAlignment="1" applyProtection="1">
      <alignment horizontal="center" vertical="center"/>
      <protection locked="0"/>
    </xf>
    <xf numFmtId="0" fontId="6" fillId="9" borderId="14" xfId="0" applyFont="1" applyFill="1" applyBorder="1" applyAlignment="1" applyProtection="1">
      <alignment horizontal="center"/>
    </xf>
    <xf numFmtId="0" fontId="6" fillId="9" borderId="0" xfId="0" applyFont="1" applyFill="1" applyBorder="1" applyAlignment="1" applyProtection="1">
      <alignment horizontal="center"/>
    </xf>
    <xf numFmtId="0" fontId="53" fillId="9" borderId="104" xfId="0" applyFont="1" applyFill="1" applyBorder="1" applyAlignment="1" applyProtection="1">
      <alignment horizontal="center" vertical="center" wrapText="1"/>
    </xf>
    <xf numFmtId="0" fontId="4" fillId="9" borderId="18" xfId="0" applyFont="1" applyFill="1" applyBorder="1" applyAlignment="1" applyProtection="1">
      <alignment horizontal="center" vertical="center"/>
    </xf>
    <xf numFmtId="0" fontId="4" fillId="9" borderId="105" xfId="0" applyFont="1" applyFill="1" applyBorder="1" applyAlignment="1" applyProtection="1">
      <alignment horizontal="center" vertical="center"/>
    </xf>
    <xf numFmtId="0" fontId="4" fillId="9" borderId="63" xfId="0" applyFont="1" applyFill="1" applyBorder="1" applyAlignment="1" applyProtection="1">
      <alignment horizontal="center" vertical="center"/>
    </xf>
    <xf numFmtId="0" fontId="4" fillId="9" borderId="106" xfId="0" applyFont="1" applyFill="1" applyBorder="1" applyAlignment="1" applyProtection="1">
      <alignment horizontal="center" vertical="center"/>
    </xf>
    <xf numFmtId="0" fontId="4" fillId="9" borderId="107" xfId="0" applyFont="1" applyFill="1" applyBorder="1" applyAlignment="1" applyProtection="1">
      <alignment horizontal="center"/>
    </xf>
    <xf numFmtId="0" fontId="0" fillId="9" borderId="87" xfId="0" applyFill="1" applyBorder="1" applyAlignment="1" applyProtection="1">
      <alignment horizontal="center"/>
    </xf>
    <xf numFmtId="0" fontId="0" fillId="9" borderId="108" xfId="0" applyFill="1" applyBorder="1" applyAlignment="1" applyProtection="1">
      <alignment horizontal="center"/>
    </xf>
    <xf numFmtId="0" fontId="4" fillId="8" borderId="0" xfId="0" applyFont="1" applyFill="1" applyBorder="1" applyAlignment="1" applyProtection="1">
      <alignment horizontal="center"/>
    </xf>
    <xf numFmtId="0" fontId="4" fillId="8" borderId="34" xfId="0" applyFont="1" applyFill="1" applyBorder="1" applyAlignment="1" applyProtection="1">
      <alignment horizontal="center"/>
    </xf>
    <xf numFmtId="0" fontId="4" fillId="9" borderId="109" xfId="0" applyFont="1" applyFill="1" applyBorder="1" applyAlignment="1" applyProtection="1">
      <alignment horizontal="center" vertical="center" wrapText="1"/>
    </xf>
    <xf numFmtId="0" fontId="4" fillId="9" borderId="106" xfId="0" applyFont="1" applyFill="1" applyBorder="1" applyAlignment="1" applyProtection="1">
      <alignment horizontal="center" vertical="center" wrapText="1"/>
    </xf>
    <xf numFmtId="0" fontId="0" fillId="8" borderId="36" xfId="0" applyFill="1" applyBorder="1" applyAlignment="1" applyProtection="1">
      <alignment horizontal="center"/>
    </xf>
    <xf numFmtId="0" fontId="0" fillId="8" borderId="4" xfId="0" applyFill="1" applyBorder="1" applyAlignment="1" applyProtection="1">
      <alignment horizontal="center"/>
    </xf>
    <xf numFmtId="0" fontId="41" fillId="4" borderId="102" xfId="0" applyFont="1" applyFill="1" applyBorder="1" applyAlignment="1" applyProtection="1">
      <alignment horizontal="center"/>
    </xf>
    <xf numFmtId="0" fontId="6" fillId="9" borderId="45" xfId="0" applyFont="1" applyFill="1" applyBorder="1" applyAlignment="1" applyProtection="1">
      <alignment horizontal="center"/>
    </xf>
    <xf numFmtId="0" fontId="6" fillId="15" borderId="1" xfId="0" applyFont="1" applyFill="1" applyBorder="1" applyAlignment="1" applyProtection="1">
      <alignment horizontal="center"/>
    </xf>
    <xf numFmtId="0" fontId="6" fillId="15" borderId="2" xfId="0" applyFont="1" applyFill="1" applyBorder="1" applyAlignment="1" applyProtection="1">
      <alignment horizontal="center"/>
    </xf>
    <xf numFmtId="0" fontId="4" fillId="17" borderId="53" xfId="0" applyFont="1" applyFill="1" applyBorder="1" applyAlignment="1" applyProtection="1">
      <alignment horizontal="center" vertical="center"/>
    </xf>
    <xf numFmtId="0" fontId="53" fillId="9" borderId="110" xfId="0" applyFont="1" applyFill="1" applyBorder="1" applyAlignment="1" applyProtection="1">
      <alignment horizontal="center" vertical="center" wrapText="1"/>
    </xf>
    <xf numFmtId="0" fontId="7" fillId="9" borderId="18" xfId="0" applyFont="1" applyFill="1" applyBorder="1" applyAlignment="1" applyProtection="1">
      <alignment horizontal="center" vertical="center" wrapText="1"/>
    </xf>
    <xf numFmtId="0" fontId="6" fillId="15" borderId="3" xfId="0" applyFont="1" applyFill="1" applyBorder="1" applyAlignment="1" applyProtection="1">
      <alignment horizontal="center"/>
    </xf>
    <xf numFmtId="0" fontId="49" fillId="9" borderId="18" xfId="0" applyFont="1" applyFill="1" applyBorder="1" applyAlignment="1" applyProtection="1">
      <alignment horizontal="center" vertical="center"/>
    </xf>
    <xf numFmtId="0" fontId="4" fillId="9" borderId="53" xfId="0" applyFont="1" applyFill="1" applyBorder="1" applyAlignment="1" applyProtection="1">
      <alignment horizontal="center" vertical="center"/>
    </xf>
    <xf numFmtId="0" fontId="6" fillId="0" borderId="111" xfId="0" applyFont="1" applyBorder="1" applyAlignment="1" applyProtection="1">
      <alignment horizontal="center"/>
      <protection locked="0"/>
    </xf>
    <xf numFmtId="0" fontId="6" fillId="9" borderId="17" xfId="0" applyFont="1" applyFill="1" applyBorder="1" applyAlignment="1" applyProtection="1">
      <alignment horizontal="center"/>
    </xf>
    <xf numFmtId="0" fontId="6" fillId="15" borderId="3" xfId="0" applyFont="1" applyFill="1" applyBorder="1" applyAlignment="1" applyProtection="1"/>
    <xf numFmtId="0" fontId="4" fillId="9" borderId="112" xfId="0" applyFont="1" applyFill="1" applyBorder="1" applyAlignment="1" applyProtection="1">
      <alignment horizontal="center" vertical="center"/>
    </xf>
    <xf numFmtId="0" fontId="53" fillId="9" borderId="113" xfId="0" applyFont="1" applyFill="1" applyBorder="1" applyAlignment="1" applyProtection="1">
      <alignment horizontal="center" vertical="center" wrapText="1"/>
    </xf>
    <xf numFmtId="0" fontId="4" fillId="17" borderId="2" xfId="0" applyFont="1" applyFill="1" applyBorder="1" applyAlignment="1" applyProtection="1">
      <alignment horizontal="center" vertical="center" wrapText="1"/>
    </xf>
    <xf numFmtId="0" fontId="49" fillId="15" borderId="114" xfId="0" applyFont="1" applyFill="1" applyBorder="1" applyAlignment="1" applyProtection="1">
      <alignment horizontal="center" vertical="center" wrapText="1"/>
    </xf>
    <xf numFmtId="0" fontId="49" fillId="18" borderId="79" xfId="0" applyFont="1" applyFill="1" applyBorder="1" applyAlignment="1" applyProtection="1">
      <alignment horizontal="center" vertical="center" wrapText="1"/>
    </xf>
    <xf numFmtId="0" fontId="4" fillId="15" borderId="40" xfId="0" applyFont="1" applyFill="1" applyBorder="1" applyAlignment="1" applyProtection="1">
      <alignment horizontal="center"/>
    </xf>
    <xf numFmtId="0" fontId="4" fillId="17" borderId="40" xfId="0" applyFont="1" applyFill="1" applyBorder="1" applyAlignment="1" applyProtection="1">
      <alignment horizontal="center"/>
    </xf>
    <xf numFmtId="0" fontId="41" fillId="11" borderId="102" xfId="0" applyFont="1" applyFill="1" applyBorder="1" applyAlignment="1" applyProtection="1">
      <alignment horizontal="center"/>
    </xf>
    <xf numFmtId="0" fontId="6" fillId="11" borderId="1" xfId="0" applyFont="1" applyFill="1" applyBorder="1" applyAlignment="1" applyProtection="1">
      <alignment horizontal="center"/>
    </xf>
    <xf numFmtId="0" fontId="6" fillId="11" borderId="2" xfId="0" applyFont="1" applyFill="1" applyBorder="1" applyAlignment="1" applyProtection="1">
      <alignment horizontal="center"/>
    </xf>
    <xf numFmtId="0" fontId="49" fillId="11" borderId="18" xfId="0" applyFont="1" applyFill="1" applyBorder="1" applyAlignment="1" applyProtection="1">
      <alignment horizontal="center" vertical="center" wrapText="1"/>
    </xf>
    <xf numFmtId="0" fontId="4" fillId="11" borderId="105" xfId="0" applyFont="1" applyFill="1" applyBorder="1" applyAlignment="1" applyProtection="1">
      <alignment horizontal="center" vertical="center"/>
    </xf>
    <xf numFmtId="0" fontId="4" fillId="11" borderId="63" xfId="0" applyFont="1" applyFill="1" applyBorder="1" applyAlignment="1" applyProtection="1">
      <alignment horizontal="center" vertical="center"/>
    </xf>
    <xf numFmtId="0" fontId="4" fillId="11" borderId="106" xfId="0" applyFont="1" applyFill="1" applyBorder="1" applyAlignment="1" applyProtection="1">
      <alignment horizontal="center" vertical="center"/>
    </xf>
    <xf numFmtId="0" fontId="6" fillId="11" borderId="3" xfId="0" applyFont="1" applyFill="1" applyBorder="1" applyAlignment="1" applyProtection="1">
      <alignment horizontal="center"/>
    </xf>
    <xf numFmtId="0" fontId="4" fillId="11" borderId="106" xfId="0" applyFont="1" applyFill="1" applyBorder="1" applyAlignment="1" applyProtection="1">
      <alignment horizontal="center" vertical="center" wrapText="1"/>
    </xf>
    <xf numFmtId="0" fontId="4" fillId="11" borderId="53" xfId="0" applyFont="1" applyFill="1" applyBorder="1" applyAlignment="1" applyProtection="1">
      <alignment horizontal="center" vertical="center"/>
    </xf>
    <xf numFmtId="0" fontId="53" fillId="11" borderId="110" xfId="0" applyFont="1" applyFill="1" applyBorder="1" applyAlignment="1" applyProtection="1">
      <alignment horizontal="center" vertical="center" wrapText="1"/>
    </xf>
    <xf numFmtId="0" fontId="0" fillId="9" borderId="34" xfId="0" applyFill="1" applyBorder="1" applyAlignment="1" applyProtection="1">
      <alignment horizontal="center"/>
    </xf>
    <xf numFmtId="0" fontId="0" fillId="11" borderId="107" xfId="0" applyFill="1" applyBorder="1" applyAlignment="1" applyProtection="1">
      <alignment horizontal="center"/>
    </xf>
    <xf numFmtId="0" fontId="2" fillId="8" borderId="103" xfId="7" applyFill="1" applyBorder="1" applyAlignment="1" applyProtection="1">
      <alignment horizontal="center"/>
    </xf>
    <xf numFmtId="0" fontId="4" fillId="11" borderId="18" xfId="0" applyFont="1" applyFill="1" applyBorder="1" applyAlignment="1" applyProtection="1">
      <alignment horizontal="center" vertical="center"/>
    </xf>
    <xf numFmtId="0" fontId="0" fillId="0" borderId="0" xfId="0" applyAlignment="1" applyProtection="1">
      <alignment horizontal="center"/>
      <protection locked="0"/>
    </xf>
    <xf numFmtId="0" fontId="41" fillId="0" borderId="12" xfId="0" applyFont="1" applyFill="1" applyBorder="1" applyAlignment="1" applyProtection="1">
      <alignment horizontal="center"/>
    </xf>
    <xf numFmtId="0" fontId="54" fillId="0" borderId="103" xfId="0" applyFont="1" applyBorder="1" applyAlignment="1" applyProtection="1"/>
    <xf numFmtId="0" fontId="4" fillId="11" borderId="115" xfId="0" applyFont="1" applyFill="1" applyBorder="1" applyAlignment="1" applyProtection="1">
      <alignment horizontal="center" vertical="center"/>
    </xf>
    <xf numFmtId="0" fontId="4" fillId="11" borderId="12" xfId="0" applyFont="1" applyFill="1" applyBorder="1" applyAlignment="1" applyProtection="1">
      <alignment horizontal="center" vertical="center"/>
    </xf>
    <xf numFmtId="0" fontId="4" fillId="0" borderId="103" xfId="0" applyFont="1" applyBorder="1" applyAlignment="1" applyProtection="1">
      <alignment horizontal="center"/>
    </xf>
    <xf numFmtId="0" fontId="40" fillId="11" borderId="1" xfId="0" applyFont="1" applyFill="1" applyBorder="1" applyAlignment="1" applyProtection="1">
      <alignment horizontal="center"/>
    </xf>
    <xf numFmtId="0" fontId="40" fillId="11" borderId="2" xfId="0" applyFont="1" applyFill="1" applyBorder="1" applyAlignment="1" applyProtection="1">
      <alignment horizontal="center"/>
    </xf>
    <xf numFmtId="0" fontId="53" fillId="11" borderId="83" xfId="0" applyFont="1" applyFill="1" applyBorder="1" applyAlignment="1" applyProtection="1">
      <alignment horizontal="center" vertical="center" wrapText="1"/>
    </xf>
    <xf numFmtId="0" fontId="4" fillId="11" borderId="107" xfId="0" applyFont="1" applyFill="1" applyBorder="1" applyAlignment="1" applyProtection="1">
      <alignment horizontal="center"/>
    </xf>
    <xf numFmtId="0" fontId="41" fillId="11" borderId="116" xfId="0" applyFont="1" applyFill="1" applyBorder="1" applyAlignment="1" applyProtection="1">
      <alignment horizontal="center"/>
    </xf>
    <xf numFmtId="0" fontId="41" fillId="11" borderId="117" xfId="0" applyFont="1" applyFill="1" applyBorder="1" applyAlignment="1" applyProtection="1">
      <alignment horizontal="center"/>
    </xf>
    <xf numFmtId="0" fontId="6" fillId="0" borderId="118" xfId="0" applyFont="1" applyBorder="1" applyAlignment="1" applyProtection="1">
      <alignment horizontal="center"/>
      <protection locked="0"/>
    </xf>
    <xf numFmtId="0" fontId="40" fillId="11" borderId="3" xfId="0" applyFont="1" applyFill="1" applyBorder="1" applyAlignment="1" applyProtection="1">
      <alignment horizontal="center"/>
    </xf>
    <xf numFmtId="0" fontId="4" fillId="11" borderId="87" xfId="0" applyFont="1" applyFill="1" applyBorder="1" applyAlignment="1" applyProtection="1">
      <alignment horizontal="center"/>
    </xf>
    <xf numFmtId="0" fontId="0" fillId="12" borderId="70" xfId="0" applyFill="1" applyBorder="1" applyAlignment="1" applyProtection="1">
      <alignment horizontal="center"/>
    </xf>
    <xf numFmtId="0" fontId="0" fillId="12" borderId="71" xfId="0" applyFill="1" applyBorder="1" applyAlignment="1" applyProtection="1">
      <alignment horizontal="center"/>
    </xf>
    <xf numFmtId="0" fontId="15" fillId="0" borderId="35" xfId="9" applyFont="1" applyFill="1" applyBorder="1" applyAlignment="1" applyProtection="1">
      <alignment horizontal="center"/>
      <protection locked="0"/>
    </xf>
    <xf numFmtId="0" fontId="6" fillId="15" borderId="2" xfId="0" applyFont="1" applyFill="1" applyBorder="1" applyAlignment="1" applyProtection="1"/>
    <xf numFmtId="0" fontId="0" fillId="12" borderId="14" xfId="0" applyFill="1" applyBorder="1" applyAlignment="1" applyProtection="1">
      <alignment horizontal="center"/>
    </xf>
    <xf numFmtId="0" fontId="4" fillId="15" borderId="1" xfId="0" applyFont="1" applyFill="1" applyBorder="1" applyAlignment="1" applyProtection="1">
      <alignment horizontal="center"/>
    </xf>
    <xf numFmtId="0" fontId="7" fillId="11" borderId="106" xfId="0" applyFont="1" applyFill="1" applyBorder="1" applyAlignment="1" applyProtection="1">
      <alignment horizontal="center" vertical="center" textRotation="90" wrapText="1"/>
    </xf>
    <xf numFmtId="0" fontId="4" fillId="11" borderId="53" xfId="0" applyFont="1" applyFill="1" applyBorder="1" applyAlignment="1" applyProtection="1">
      <alignment horizontal="center" vertical="center" wrapText="1"/>
    </xf>
    <xf numFmtId="0" fontId="49" fillId="11" borderId="110" xfId="0" applyFont="1" applyFill="1" applyBorder="1" applyAlignment="1" applyProtection="1">
      <alignment horizontal="center" vertical="center" wrapText="1"/>
    </xf>
    <xf numFmtId="0" fontId="7" fillId="15" borderId="110" xfId="0" applyFont="1" applyFill="1" applyBorder="1" applyAlignment="1" applyProtection="1">
      <alignment horizontal="center" vertical="center" wrapText="1"/>
    </xf>
    <xf numFmtId="0" fontId="49" fillId="2" borderId="119" xfId="0" applyFont="1" applyFill="1" applyBorder="1" applyAlignment="1" applyProtection="1">
      <alignment horizontal="center" vertical="center" wrapText="1"/>
    </xf>
    <xf numFmtId="0" fontId="4" fillId="15" borderId="6" xfId="0" applyFont="1" applyFill="1" applyBorder="1" applyAlignment="1" applyProtection="1">
      <alignment horizontal="center"/>
    </xf>
    <xf numFmtId="0" fontId="4" fillId="16" borderId="34" xfId="0" applyFont="1" applyFill="1" applyBorder="1" applyAlignment="1" applyProtection="1">
      <alignment horizontal="center"/>
    </xf>
    <xf numFmtId="0" fontId="4" fillId="15" borderId="107" xfId="0" applyFont="1" applyFill="1" applyBorder="1" applyAlignment="1" applyProtection="1">
      <alignment horizontal="center"/>
    </xf>
    <xf numFmtId="0" fontId="52" fillId="2" borderId="30" xfId="9" applyFont="1" applyFill="1" applyBorder="1" applyAlignment="1" applyProtection="1">
      <alignment horizontal="center"/>
    </xf>
    <xf numFmtId="0" fontId="0" fillId="12" borderId="72" xfId="0" applyFill="1" applyBorder="1" applyAlignment="1" applyProtection="1">
      <alignment horizontal="center"/>
    </xf>
    <xf numFmtId="0" fontId="15" fillId="8" borderId="0" xfId="0" applyFont="1" applyFill="1" applyBorder="1" applyAlignment="1" applyProtection="1">
      <alignment horizontal="center"/>
    </xf>
    <xf numFmtId="0" fontId="36" fillId="0" borderId="0" xfId="9" applyFont="1" applyFill="1" applyBorder="1" applyAlignment="1" applyProtection="1">
      <alignment horizontal="center"/>
    </xf>
    <xf numFmtId="0" fontId="15" fillId="0" borderId="36" xfId="9" applyFont="1" applyFill="1" applyBorder="1" applyAlignment="1" applyProtection="1">
      <alignment horizontal="center"/>
      <protection locked="0"/>
    </xf>
    <xf numFmtId="0" fontId="15" fillId="0" borderId="120" xfId="9" applyFont="1" applyFill="1" applyBorder="1" applyAlignment="1" applyProtection="1">
      <alignment horizontal="center"/>
      <protection locked="0"/>
    </xf>
    <xf numFmtId="0" fontId="4" fillId="15" borderId="2" xfId="0" applyFont="1" applyFill="1" applyBorder="1" applyAlignment="1" applyProtection="1">
      <alignment horizontal="center"/>
    </xf>
    <xf numFmtId="0" fontId="4" fillId="15" borderId="3" xfId="0" applyFont="1" applyFill="1" applyBorder="1" applyAlignment="1" applyProtection="1">
      <alignment horizontal="center"/>
    </xf>
    <xf numFmtId="0" fontId="6" fillId="15" borderId="0" xfId="0" applyFont="1" applyFill="1" applyBorder="1" applyAlignment="1" applyProtection="1"/>
    <xf numFmtId="0" fontId="4" fillId="2" borderId="4" xfId="0" applyFont="1" applyFill="1" applyBorder="1" applyAlignment="1" applyProtection="1">
      <alignment horizontal="center" vertical="center"/>
    </xf>
    <xf numFmtId="0" fontId="4" fillId="2" borderId="67" xfId="0" applyFont="1" applyFill="1" applyBorder="1" applyAlignment="1" applyProtection="1">
      <alignment horizontal="center" vertical="center" wrapText="1"/>
    </xf>
    <xf numFmtId="0" fontId="15" fillId="15" borderId="0" xfId="0" applyFont="1" applyFill="1" applyBorder="1" applyAlignment="1" applyProtection="1"/>
    <xf numFmtId="0" fontId="6" fillId="9" borderId="1" xfId="0" applyFont="1" applyFill="1" applyBorder="1" applyAlignment="1" applyProtection="1">
      <alignment horizontal="center"/>
    </xf>
    <xf numFmtId="0" fontId="6" fillId="9" borderId="2" xfId="0" applyFont="1" applyFill="1" applyBorder="1" applyAlignment="1" applyProtection="1">
      <alignment horizontal="center"/>
    </xf>
    <xf numFmtId="0" fontId="6" fillId="9" borderId="3" xfId="0" applyFont="1" applyFill="1" applyBorder="1" applyAlignment="1" applyProtection="1">
      <alignment horizontal="center"/>
    </xf>
    <xf numFmtId="0" fontId="6" fillId="11" borderId="2" xfId="0" applyFont="1" applyFill="1" applyBorder="1" applyAlignment="1" applyProtection="1"/>
    <xf numFmtId="0" fontId="6" fillId="11" borderId="3" xfId="0" applyFont="1" applyFill="1" applyBorder="1" applyAlignment="1" applyProtection="1"/>
    <xf numFmtId="0" fontId="1" fillId="19" borderId="0" xfId="0" applyFont="1" applyFill="1" applyAlignment="1" applyProtection="1"/>
    <xf numFmtId="0" fontId="20" fillId="8" borderId="0" xfId="0" applyFont="1" applyFill="1" applyAlignment="1" applyProtection="1">
      <alignment horizontal="center" vertical="center" wrapText="1"/>
    </xf>
    <xf numFmtId="0" fontId="55" fillId="0" borderId="0" xfId="0" applyFont="1" applyAlignment="1" applyProtection="1">
      <alignment horizontal="center" vertical="center" wrapText="1"/>
    </xf>
    <xf numFmtId="0" fontId="24" fillId="20" borderId="0" xfId="0" applyFont="1" applyFill="1" applyAlignment="1" applyProtection="1"/>
    <xf numFmtId="0" fontId="24" fillId="8" borderId="0" xfId="0" applyFont="1" applyFill="1" applyAlignment="1" applyProtection="1"/>
    <xf numFmtId="0" fontId="56" fillId="8" borderId="0" xfId="0" applyFont="1" applyFill="1" applyAlignment="1" applyProtection="1"/>
    <xf numFmtId="0" fontId="1" fillId="0" borderId="0" xfId="0" applyFont="1" applyAlignment="1" applyProtection="1">
      <alignment horizontal="center"/>
    </xf>
    <xf numFmtId="0" fontId="57" fillId="0" borderId="0" xfId="0" applyFont="1" applyAlignment="1" applyProtection="1">
      <alignment horizontal="center"/>
    </xf>
    <xf numFmtId="0" fontId="57" fillId="0" borderId="0" xfId="0" applyFont="1" applyAlignment="1" applyProtection="1"/>
    <xf numFmtId="0" fontId="1" fillId="0" borderId="0" xfId="0" applyFont="1" applyAlignment="1" applyProtection="1">
      <alignment wrapText="1"/>
    </xf>
    <xf numFmtId="0" fontId="1" fillId="0" borderId="0" xfId="0" applyFont="1" applyAlignment="1" applyProtection="1">
      <alignment horizontal="center" wrapText="1"/>
    </xf>
    <xf numFmtId="0" fontId="1" fillId="8" borderId="0" xfId="0" applyFont="1" applyFill="1" applyAlignment="1" applyProtection="1"/>
    <xf numFmtId="0" fontId="1" fillId="8" borderId="6" xfId="0" applyFont="1" applyFill="1" applyBorder="1" applyAlignment="1" applyProtection="1"/>
    <xf numFmtId="0" fontId="58" fillId="0" borderId="0" xfId="0" applyFont="1" applyFill="1" applyAlignment="1" applyProtection="1">
      <alignment horizontal="center"/>
      <protection hidden="1"/>
    </xf>
    <xf numFmtId="0" fontId="59" fillId="0" borderId="121" xfId="0" applyFont="1" applyBorder="1" applyAlignment="1" applyProtection="1">
      <alignment horizontal="center"/>
    </xf>
    <xf numFmtId="0" fontId="59" fillId="0" borderId="79" xfId="0" applyFont="1" applyBorder="1" applyAlignment="1" applyProtection="1">
      <alignment horizontal="center"/>
    </xf>
    <xf numFmtId="0" fontId="59" fillId="0" borderId="0" xfId="0" applyFont="1" applyBorder="1" applyAlignment="1" applyProtection="1">
      <alignment horizontal="center"/>
    </xf>
    <xf numFmtId="0" fontId="59" fillId="0" borderId="79" xfId="0" applyFont="1" applyBorder="1" applyAlignment="1" applyProtection="1">
      <alignment horizontal="center"/>
      <protection locked="0"/>
    </xf>
    <xf numFmtId="0" fontId="60" fillId="21" borderId="122" xfId="0" applyFont="1" applyFill="1" applyBorder="1" applyAlignment="1" applyProtection="1">
      <alignment horizontal="center" vertical="center" wrapText="1"/>
    </xf>
    <xf numFmtId="0" fontId="60" fillId="21" borderId="80" xfId="0" applyFont="1" applyFill="1" applyBorder="1" applyAlignment="1" applyProtection="1">
      <alignment horizontal="center" vertical="center" wrapText="1"/>
    </xf>
    <xf numFmtId="0" fontId="60" fillId="21" borderId="123" xfId="0" applyFont="1" applyFill="1" applyBorder="1" applyAlignment="1" applyProtection="1">
      <alignment horizontal="center" vertical="center" wrapText="1"/>
    </xf>
    <xf numFmtId="0" fontId="60" fillId="21" borderId="81" xfId="0" applyFont="1" applyFill="1" applyBorder="1" applyAlignment="1" applyProtection="1">
      <alignment horizontal="center" vertical="center" wrapText="1"/>
    </xf>
    <xf numFmtId="0" fontId="55" fillId="0" borderId="20" xfId="0" applyFont="1" applyFill="1" applyBorder="1" applyAlignment="1" applyProtection="1">
      <alignment horizontal="center" vertical="center" wrapText="1"/>
    </xf>
    <xf numFmtId="0" fontId="4" fillId="0" borderId="124" xfId="0" applyFont="1" applyBorder="1" applyAlignment="1" applyProtection="1">
      <protection locked="0"/>
    </xf>
    <xf numFmtId="0" fontId="15" fillId="0" borderId="124" xfId="0" applyFont="1" applyBorder="1" applyAlignment="1" applyProtection="1">
      <alignment wrapText="1"/>
      <protection locked="0"/>
    </xf>
    <xf numFmtId="0" fontId="61" fillId="8" borderId="124" xfId="9" applyFont="1" applyFill="1" applyBorder="1" applyAlignment="1" applyProtection="1">
      <alignment wrapText="1"/>
      <protection locked="0"/>
    </xf>
    <xf numFmtId="0" fontId="13" fillId="0" borderId="124" xfId="0" applyFont="1" applyFill="1" applyBorder="1" applyAlignment="1" applyProtection="1">
      <alignment horizontal="center" vertical="center"/>
      <protection locked="0"/>
    </xf>
    <xf numFmtId="0" fontId="15" fillId="0" borderId="124" xfId="0" applyNumberFormat="1" applyFont="1" applyBorder="1" applyAlignment="1" applyProtection="1">
      <alignment wrapText="1"/>
      <protection locked="0"/>
    </xf>
    <xf numFmtId="0" fontId="39" fillId="0" borderId="124" xfId="0" applyFont="1" applyBorder="1" applyAlignment="1" applyProtection="1">
      <alignment wrapText="1"/>
      <protection locked="0"/>
    </xf>
    <xf numFmtId="176" fontId="13" fillId="0" borderId="124" xfId="0" applyNumberFormat="1" applyFont="1" applyFill="1" applyBorder="1" applyAlignment="1" applyProtection="1">
      <alignment horizontal="left" vertical="center"/>
      <protection locked="0"/>
    </xf>
    <xf numFmtId="0" fontId="0" fillId="0" borderId="124" xfId="0" applyBorder="1" applyAlignment="1" applyProtection="1">
      <protection locked="0"/>
    </xf>
    <xf numFmtId="0" fontId="39" fillId="0" borderId="124" xfId="9" applyFont="1" applyBorder="1" applyAlignment="1" applyProtection="1">
      <alignment wrapText="1"/>
      <protection locked="0"/>
    </xf>
    <xf numFmtId="58" fontId="15" fillId="0" borderId="124" xfId="0" applyNumberFormat="1" applyFont="1" applyBorder="1" applyAlignment="1" applyProtection="1">
      <alignment wrapText="1"/>
      <protection locked="0"/>
    </xf>
    <xf numFmtId="0" fontId="13" fillId="0" borderId="124" xfId="0" applyFont="1" applyFill="1" applyBorder="1" applyAlignment="1" applyProtection="1">
      <alignment horizontal="left" vertical="center" wrapText="1"/>
      <protection locked="0"/>
    </xf>
    <xf numFmtId="176" fontId="13" fillId="0" borderId="124" xfId="0" applyNumberFormat="1" applyFont="1" applyFill="1" applyBorder="1" applyAlignment="1" applyProtection="1">
      <alignment horizontal="left" vertical="center" wrapText="1"/>
      <protection locked="0"/>
    </xf>
    <xf numFmtId="0" fontId="62" fillId="8" borderId="7" xfId="0" applyFont="1" applyFill="1" applyBorder="1" applyAlignment="1" applyProtection="1">
      <alignment horizontal="left" vertical="center" wrapText="1"/>
    </xf>
    <xf numFmtId="0" fontId="62" fillId="8" borderId="13" xfId="0" applyFont="1" applyFill="1" applyBorder="1" applyAlignment="1" applyProtection="1">
      <alignment horizontal="left" vertical="center" wrapText="1"/>
    </xf>
    <xf numFmtId="0" fontId="62" fillId="8" borderId="4" xfId="0" applyFont="1" applyFill="1" applyBorder="1" applyAlignment="1" applyProtection="1">
      <alignment horizontal="left" vertical="center" wrapText="1"/>
    </xf>
    <xf numFmtId="0" fontId="62" fillId="8" borderId="0" xfId="0" applyFont="1" applyFill="1" applyBorder="1" applyAlignment="1" applyProtection="1">
      <alignment horizontal="center" vertical="center"/>
    </xf>
    <xf numFmtId="176" fontId="62" fillId="8" borderId="0" xfId="0" applyNumberFormat="1" applyFont="1" applyFill="1" applyBorder="1" applyAlignment="1" applyProtection="1">
      <alignment horizontal="center" vertical="center"/>
    </xf>
    <xf numFmtId="0" fontId="62" fillId="8" borderId="81" xfId="0" applyFont="1" applyFill="1" applyBorder="1" applyAlignment="1" applyProtection="1">
      <alignment vertical="center" wrapText="1"/>
    </xf>
    <xf numFmtId="0" fontId="62" fillId="8" borderId="34" xfId="0" applyFont="1" applyFill="1" applyBorder="1" applyAlignment="1" applyProtection="1">
      <alignment horizontal="left" vertical="center"/>
    </xf>
    <xf numFmtId="0" fontId="62" fillId="8" borderId="41" xfId="0" applyFont="1" applyFill="1" applyBorder="1" applyAlignment="1" applyProtection="1">
      <alignment horizontal="left" vertical="center"/>
    </xf>
    <xf numFmtId="176" fontId="62" fillId="8" borderId="6" xfId="0" applyNumberFormat="1" applyFont="1" applyFill="1" applyBorder="1" applyAlignment="1" applyProtection="1">
      <alignment horizontal="left" vertical="center"/>
      <protection locked="0"/>
    </xf>
    <xf numFmtId="0" fontId="56" fillId="8" borderId="0" xfId="0" applyFont="1" applyFill="1" applyBorder="1" applyAlignment="1" applyProtection="1">
      <alignment horizontal="center"/>
    </xf>
    <xf numFmtId="58" fontId="1" fillId="0" borderId="0" xfId="0" applyNumberFormat="1" applyFont="1" applyBorder="1" applyAlignment="1" applyProtection="1">
      <alignment horizontal="center"/>
    </xf>
    <xf numFmtId="0" fontId="23" fillId="0" borderId="36" xfId="0" applyFont="1" applyBorder="1" applyAlignment="1" applyProtection="1">
      <alignment horizontal="center" vertical="center" wrapText="1"/>
    </xf>
    <xf numFmtId="176" fontId="62" fillId="8" borderId="34" xfId="0" applyNumberFormat="1" applyFont="1" applyFill="1" applyBorder="1" applyAlignment="1" applyProtection="1">
      <alignment horizontal="left" vertical="center"/>
      <protection locked="0"/>
    </xf>
    <xf numFmtId="176" fontId="62" fillId="8" borderId="41" xfId="0" applyNumberFormat="1" applyFont="1" applyFill="1" applyBorder="1" applyAlignment="1" applyProtection="1">
      <alignment horizontal="left" vertical="center"/>
      <protection locked="0"/>
    </xf>
    <xf numFmtId="0" fontId="1" fillId="0" borderId="0" xfId="0" applyFont="1" applyBorder="1" applyAlignment="1" applyProtection="1">
      <alignment horizontal="center"/>
    </xf>
    <xf numFmtId="0" fontId="23" fillId="0" borderId="20" xfId="0" applyFont="1" applyBorder="1" applyAlignment="1" applyProtection="1">
      <alignment horizontal="center" vertical="center" wrapText="1"/>
    </xf>
    <xf numFmtId="0" fontId="1" fillId="0" borderId="0" xfId="0" applyFont="1" applyFill="1" applyBorder="1" applyAlignment="1" applyProtection="1">
      <alignment horizontal="center" vertical="center" wrapText="1"/>
    </xf>
    <xf numFmtId="0" fontId="57" fillId="0" borderId="0" xfId="0" applyFont="1" applyFill="1" applyBorder="1" applyAlignment="1" applyProtection="1">
      <alignment horizontal="center" vertical="center" wrapText="1"/>
    </xf>
    <xf numFmtId="0" fontId="63" fillId="0" borderId="0" xfId="8" applyFont="1" applyBorder="1" applyAlignment="1" applyProtection="1">
      <alignment vertical="top" wrapText="1"/>
    </xf>
    <xf numFmtId="0" fontId="23" fillId="0" borderId="4" xfId="0" applyFont="1" applyBorder="1" applyAlignment="1" applyProtection="1">
      <alignment horizontal="center" vertical="center" wrapText="1"/>
    </xf>
    <xf numFmtId="0" fontId="23" fillId="2" borderId="20" xfId="0" applyFont="1" applyFill="1" applyBorder="1" applyAlignment="1" applyProtection="1">
      <alignment horizontal="center" wrapText="1"/>
    </xf>
    <xf numFmtId="0" fontId="60" fillId="21" borderId="125" xfId="0" applyFont="1" applyFill="1" applyBorder="1" applyAlignment="1" applyProtection="1">
      <alignment horizontal="center" vertical="center" wrapText="1"/>
    </xf>
    <xf numFmtId="0" fontId="60" fillId="21" borderId="6" xfId="0" applyFont="1" applyFill="1" applyBorder="1" applyAlignment="1" applyProtection="1">
      <alignment horizontal="center" vertical="center" wrapText="1"/>
    </xf>
    <xf numFmtId="0" fontId="60" fillId="21" borderId="126" xfId="0" applyFont="1" applyFill="1" applyBorder="1" applyAlignment="1" applyProtection="1">
      <alignment horizontal="center" vertical="center" wrapText="1"/>
    </xf>
    <xf numFmtId="0" fontId="13" fillId="0" borderId="124" xfId="0" applyFont="1" applyFill="1" applyBorder="1" applyAlignment="1" applyProtection="1">
      <alignment horizontal="left" vertical="center"/>
      <protection locked="0"/>
    </xf>
    <xf numFmtId="176" fontId="13" fillId="0" borderId="124" xfId="0" applyNumberFormat="1" applyFont="1" applyFill="1" applyBorder="1" applyAlignment="1" applyProtection="1">
      <alignment horizontal="center" vertical="center"/>
      <protection locked="0"/>
    </xf>
    <xf numFmtId="0" fontId="13" fillId="0" borderId="124" xfId="0" applyFont="1" applyFill="1" applyBorder="1" applyAlignment="1" applyProtection="1">
      <alignment horizontal="center" vertical="center" wrapText="1"/>
      <protection locked="0"/>
    </xf>
    <xf numFmtId="0" fontId="64" fillId="8" borderId="12" xfId="0" applyFont="1" applyFill="1" applyBorder="1" applyAlignment="1" applyProtection="1">
      <alignment horizontal="center" vertical="center" wrapText="1"/>
    </xf>
    <xf numFmtId="0" fontId="56" fillId="0" borderId="6" xfId="0" applyFont="1" applyBorder="1" applyAlignment="1" applyProtection="1">
      <alignment horizontal="right" wrapText="1"/>
    </xf>
    <xf numFmtId="0" fontId="56" fillId="0" borderId="6" xfId="0" applyFont="1" applyBorder="1" applyAlignment="1" applyProtection="1">
      <alignment horizontal="center"/>
    </xf>
    <xf numFmtId="0" fontId="65" fillId="0" borderId="41" xfId="0" applyFont="1" applyBorder="1" applyAlignment="1" applyProtection="1">
      <alignment horizontal="center"/>
    </xf>
    <xf numFmtId="0" fontId="66" fillId="0" borderId="0" xfId="0" applyFont="1" applyAlignment="1" applyProtection="1">
      <alignment horizontal="center"/>
    </xf>
    <xf numFmtId="0" fontId="66" fillId="0" borderId="0" xfId="0" applyFont="1" applyBorder="1" applyAlignment="1" applyProtection="1">
      <alignment horizontal="center"/>
    </xf>
    <xf numFmtId="0" fontId="56" fillId="2" borderId="6" xfId="0" applyFont="1" applyFill="1" applyBorder="1" applyAlignment="1" applyProtection="1">
      <alignment horizontal="center" wrapText="1"/>
    </xf>
    <xf numFmtId="0" fontId="1" fillId="2" borderId="0" xfId="0" applyFont="1" applyFill="1" applyBorder="1" applyAlignment="1" applyProtection="1"/>
    <xf numFmtId="0" fontId="56" fillId="0" borderId="6" xfId="0" applyFont="1" applyBorder="1" applyAlignment="1" applyProtection="1">
      <alignment horizontal="center" wrapText="1"/>
    </xf>
    <xf numFmtId="0" fontId="65" fillId="0" borderId="41" xfId="0" applyFont="1" applyBorder="1" applyAlignment="1" applyProtection="1">
      <alignment horizontal="left"/>
    </xf>
    <xf numFmtId="0" fontId="59" fillId="0" borderId="0" xfId="0" applyFont="1" applyBorder="1" applyAlignment="1" applyProtection="1"/>
    <xf numFmtId="0" fontId="60" fillId="21" borderId="34" xfId="0" applyFont="1" applyFill="1" applyBorder="1" applyAlignment="1" applyProtection="1">
      <alignment horizontal="center" vertical="center" wrapText="1"/>
    </xf>
    <xf numFmtId="0" fontId="60" fillId="21" borderId="36" xfId="0" applyFont="1" applyFill="1" applyBorder="1" applyAlignment="1" applyProtection="1">
      <alignment horizontal="center" vertical="center" wrapText="1"/>
    </xf>
    <xf numFmtId="0" fontId="60" fillId="21" borderId="4" xfId="0" applyFont="1" applyFill="1" applyBorder="1" applyAlignment="1" applyProtection="1">
      <alignment horizontal="center" vertical="center" wrapText="1"/>
    </xf>
    <xf numFmtId="0" fontId="55" fillId="8" borderId="0" xfId="0" applyFont="1" applyFill="1" applyAlignment="1" applyProtection="1">
      <alignment horizontal="center" vertical="center" wrapText="1"/>
    </xf>
    <xf numFmtId="0" fontId="24" fillId="0" borderId="124" xfId="0" applyFont="1" applyFill="1" applyBorder="1" applyAlignment="1" applyProtection="1">
      <alignment horizontal="center" vertical="center"/>
      <protection locked="0"/>
    </xf>
    <xf numFmtId="0" fontId="56" fillId="8" borderId="127" xfId="0" applyFont="1" applyFill="1" applyBorder="1" applyAlignment="1" applyProtection="1">
      <alignment horizontal="center" vertical="center"/>
    </xf>
    <xf numFmtId="0" fontId="59" fillId="0" borderId="17" xfId="0" applyFont="1" applyBorder="1" applyAlignment="1" applyProtection="1"/>
    <xf numFmtId="0" fontId="20" fillId="8" borderId="6" xfId="0" applyFont="1" applyFill="1" applyBorder="1" applyAlignment="1" applyProtection="1">
      <alignment horizontal="center" vertical="center" wrapText="1"/>
    </xf>
    <xf numFmtId="0" fontId="55" fillId="8" borderId="6" xfId="0" applyFont="1" applyFill="1" applyBorder="1" applyAlignment="1" applyProtection="1">
      <alignment horizontal="center" vertical="center" wrapText="1"/>
    </xf>
    <xf numFmtId="0" fontId="24" fillId="8" borderId="6" xfId="0" applyFont="1" applyFill="1" applyBorder="1" applyAlignment="1" applyProtection="1"/>
    <xf numFmtId="0" fontId="56" fillId="8" borderId="6" xfId="0" applyFont="1" applyFill="1" applyBorder="1" applyAlignment="1" applyProtection="1"/>
    <xf numFmtId="0" fontId="1" fillId="8" borderId="36" xfId="0" applyFont="1" applyFill="1" applyBorder="1" applyAlignment="1" applyProtection="1"/>
    <xf numFmtId="0" fontId="20" fillId="8" borderId="36" xfId="0" applyFont="1" applyFill="1" applyBorder="1" applyAlignment="1" applyProtection="1">
      <alignment horizontal="center" vertical="center" wrapText="1"/>
    </xf>
    <xf numFmtId="0" fontId="20" fillId="8" borderId="4" xfId="0" applyFont="1" applyFill="1" applyBorder="1" applyAlignment="1" applyProtection="1">
      <alignment horizontal="center" vertical="center" wrapText="1"/>
    </xf>
    <xf numFmtId="0" fontId="57" fillId="0" borderId="0" xfId="0" applyFont="1" applyBorder="1" applyAlignment="1" applyProtection="1"/>
    <xf numFmtId="0" fontId="57" fillId="0" borderId="0" xfId="0" applyFont="1" applyBorder="1" applyAlignment="1" applyProtection="1">
      <alignment horizontal="center"/>
    </xf>
    <xf numFmtId="0" fontId="23" fillId="0" borderId="20" xfId="0" applyFont="1" applyBorder="1" applyAlignment="1" applyProtection="1">
      <alignment horizontal="center" wrapText="1"/>
    </xf>
    <xf numFmtId="0" fontId="23" fillId="0" borderId="6" xfId="0" applyFont="1" applyBorder="1" applyAlignment="1" applyProtection="1">
      <alignment horizontal="center" wrapText="1"/>
    </xf>
    <xf numFmtId="0" fontId="67" fillId="0" borderId="41" xfId="0" applyFont="1" applyBorder="1" applyAlignment="1" applyProtection="1">
      <alignment horizontal="center"/>
    </xf>
    <xf numFmtId="0" fontId="1" fillId="0" borderId="6" xfId="0" applyFont="1" applyBorder="1" applyAlignment="1" applyProtection="1">
      <alignment horizontal="center" wrapText="1"/>
    </xf>
    <xf numFmtId="0" fontId="67" fillId="0" borderId="6" xfId="0" applyFont="1" applyBorder="1" applyAlignment="1" applyProtection="1">
      <alignment horizontal="right" wrapText="1"/>
    </xf>
    <xf numFmtId="0" fontId="67" fillId="0" borderId="6" xfId="0" applyFont="1" applyBorder="1" applyAlignment="1" applyProtection="1">
      <alignment horizontal="center" wrapText="1"/>
    </xf>
    <xf numFmtId="0" fontId="56" fillId="0" borderId="41" xfId="0" applyFont="1" applyBorder="1" applyAlignment="1" applyProtection="1">
      <alignment horizontal="center"/>
    </xf>
    <xf numFmtId="0" fontId="1" fillId="0" borderId="6" xfId="0" applyFont="1" applyBorder="1" applyAlignment="1" applyProtection="1"/>
    <xf numFmtId="0" fontId="0" fillId="9" borderId="0" xfId="0" applyFill="1" applyAlignment="1" applyProtection="1"/>
    <xf numFmtId="0" fontId="0" fillId="9" borderId="15" xfId="0" applyFill="1" applyBorder="1" applyAlignment="1" applyProtection="1"/>
    <xf numFmtId="0" fontId="0" fillId="9" borderId="16" xfId="0" applyFill="1" applyBorder="1" applyAlignment="1" applyProtection="1"/>
    <xf numFmtId="0" fontId="68" fillId="9" borderId="118" xfId="0" applyFont="1" applyFill="1" applyBorder="1" applyAlignment="1" applyProtection="1">
      <alignment horizontal="center"/>
    </xf>
    <xf numFmtId="0" fontId="68" fillId="9" borderId="103" xfId="0" applyFont="1" applyFill="1" applyBorder="1" applyAlignment="1" applyProtection="1">
      <alignment horizontal="center"/>
    </xf>
    <xf numFmtId="0" fontId="69" fillId="9" borderId="128" xfId="0" applyFont="1" applyFill="1" applyBorder="1" applyAlignment="1" applyProtection="1"/>
    <xf numFmtId="0" fontId="69" fillId="9" borderId="0" xfId="0" applyFont="1" applyFill="1" applyBorder="1" applyAlignment="1" applyProtection="1"/>
    <xf numFmtId="0" fontId="68" fillId="9" borderId="0" xfId="0" applyFont="1" applyFill="1" applyBorder="1" applyAlignment="1" applyProtection="1">
      <alignment horizontal="center"/>
    </xf>
    <xf numFmtId="0" fontId="69" fillId="9" borderId="1" xfId="0" applyFont="1" applyFill="1" applyBorder="1" applyAlignment="1" applyProtection="1">
      <alignment horizontal="left"/>
      <protection locked="0"/>
    </xf>
    <xf numFmtId="0" fontId="69" fillId="9" borderId="2" xfId="0" applyFont="1" applyFill="1" applyBorder="1" applyAlignment="1" applyProtection="1">
      <alignment horizontal="left"/>
      <protection locked="0"/>
    </xf>
    <xf numFmtId="0" fontId="0" fillId="9" borderId="128" xfId="0" applyFill="1" applyBorder="1" applyAlignment="1" applyProtection="1"/>
    <xf numFmtId="0" fontId="0" fillId="9" borderId="0" xfId="0" applyFill="1" applyBorder="1" applyAlignment="1" applyProtection="1"/>
    <xf numFmtId="0" fontId="70" fillId="9" borderId="128" xfId="0" applyFont="1" applyFill="1" applyBorder="1" applyAlignment="1" applyProtection="1">
      <alignment horizontal="left" vertical="top"/>
    </xf>
    <xf numFmtId="0" fontId="70" fillId="9" borderId="0" xfId="0" applyFont="1" applyFill="1" applyBorder="1" applyAlignment="1" applyProtection="1">
      <alignment horizontal="left" vertical="top"/>
    </xf>
    <xf numFmtId="0" fontId="70" fillId="9" borderId="129" xfId="0" applyFont="1" applyFill="1" applyBorder="1" applyAlignment="1" applyProtection="1">
      <alignment horizontal="left" vertical="top"/>
    </xf>
    <xf numFmtId="0" fontId="70" fillId="4" borderId="130" xfId="0" applyFont="1" applyFill="1" applyBorder="1" applyAlignment="1" applyProtection="1">
      <alignment horizontal="left" vertical="center"/>
      <protection locked="0"/>
    </xf>
    <xf numFmtId="0" fontId="70" fillId="4" borderId="131" xfId="0" applyFont="1" applyFill="1" applyBorder="1" applyAlignment="1" applyProtection="1">
      <alignment horizontal="left" vertical="center"/>
      <protection locked="0"/>
    </xf>
    <xf numFmtId="0" fontId="70" fillId="9" borderId="128" xfId="0" applyFont="1" applyFill="1" applyBorder="1" applyAlignment="1" applyProtection="1">
      <alignment horizontal="right" vertical="top"/>
    </xf>
    <xf numFmtId="0" fontId="70" fillId="9" borderId="0" xfId="0" applyFont="1" applyFill="1" applyBorder="1" applyAlignment="1" applyProtection="1">
      <alignment horizontal="right" vertical="top"/>
    </xf>
    <xf numFmtId="0" fontId="70" fillId="9" borderId="0" xfId="0" applyFont="1" applyFill="1" applyBorder="1" applyAlignment="1" applyProtection="1">
      <alignment horizontal="left" vertical="center"/>
    </xf>
    <xf numFmtId="0" fontId="71" fillId="9" borderId="128" xfId="0" applyFont="1" applyFill="1" applyBorder="1" applyAlignment="1" applyProtection="1">
      <alignment horizontal="left" vertical="top"/>
    </xf>
    <xf numFmtId="0" fontId="71" fillId="9" borderId="0" xfId="0" applyFont="1" applyFill="1" applyBorder="1" applyAlignment="1" applyProtection="1">
      <alignment horizontal="left" vertical="top"/>
    </xf>
    <xf numFmtId="0" fontId="71" fillId="9" borderId="45" xfId="0" applyFont="1" applyFill="1" applyBorder="1" applyAlignment="1" applyProtection="1">
      <alignment horizontal="left" vertical="top"/>
    </xf>
    <xf numFmtId="0" fontId="26" fillId="9" borderId="1" xfId="3" applyFont="1" applyFill="1" applyBorder="1" applyAlignment="1" applyProtection="1">
      <alignment horizontal="left" vertical="top" wrapText="1"/>
      <protection locked="0"/>
    </xf>
    <xf numFmtId="0" fontId="26" fillId="9" borderId="2" xfId="3" applyFont="1" applyFill="1" applyBorder="1" applyAlignment="1" applyProtection="1">
      <alignment horizontal="left" vertical="top" wrapText="1"/>
      <protection locked="0"/>
    </xf>
    <xf numFmtId="0" fontId="72" fillId="9" borderId="128" xfId="0" applyFont="1" applyFill="1" applyBorder="1" applyAlignment="1" applyProtection="1">
      <alignment horizontal="center"/>
    </xf>
    <xf numFmtId="0" fontId="72" fillId="9" borderId="0" xfId="0" applyFont="1" applyFill="1" applyBorder="1" applyAlignment="1" applyProtection="1">
      <alignment horizontal="center"/>
    </xf>
    <xf numFmtId="0" fontId="70" fillId="9" borderId="128" xfId="0" applyFont="1" applyFill="1" applyBorder="1" applyAlignment="1" applyProtection="1">
      <alignment horizontal="left"/>
    </xf>
    <xf numFmtId="0" fontId="70" fillId="9" borderId="0" xfId="0" applyFont="1" applyFill="1" applyBorder="1" applyAlignment="1" applyProtection="1">
      <alignment horizontal="left"/>
    </xf>
    <xf numFmtId="0" fontId="70" fillId="9" borderId="45" xfId="0" applyFont="1" applyFill="1" applyBorder="1" applyAlignment="1" applyProtection="1">
      <alignment horizontal="left"/>
    </xf>
    <xf numFmtId="0" fontId="70" fillId="4" borderId="132" xfId="0" applyFont="1" applyFill="1" applyBorder="1" applyAlignment="1" applyProtection="1">
      <alignment horizontal="left" vertical="center"/>
      <protection locked="0"/>
    </xf>
    <xf numFmtId="0" fontId="70" fillId="4" borderId="105" xfId="0" applyFont="1" applyFill="1" applyBorder="1" applyAlignment="1" applyProtection="1">
      <alignment horizontal="left" vertical="center"/>
      <protection locked="0"/>
    </xf>
    <xf numFmtId="0" fontId="71" fillId="9" borderId="128" xfId="0" applyFont="1" applyFill="1" applyBorder="1" applyAlignment="1" applyProtection="1">
      <alignment horizontal="left"/>
    </xf>
    <xf numFmtId="0" fontId="71" fillId="9" borderId="0" xfId="0" applyFont="1" applyFill="1" applyBorder="1" applyAlignment="1" applyProtection="1">
      <alignment horizontal="left"/>
    </xf>
    <xf numFmtId="0" fontId="71" fillId="9" borderId="45" xfId="0" applyFont="1" applyFill="1" applyBorder="1" applyAlignment="1" applyProtection="1">
      <alignment horizontal="left"/>
    </xf>
    <xf numFmtId="0" fontId="2" fillId="4" borderId="1" xfId="7" applyFill="1" applyBorder="1" applyAlignment="1" applyProtection="1">
      <protection locked="0"/>
    </xf>
    <xf numFmtId="0" fontId="71" fillId="4" borderId="2" xfId="0" applyFont="1" applyFill="1" applyBorder="1" applyAlignment="1" applyProtection="1">
      <protection locked="0"/>
    </xf>
    <xf numFmtId="0" fontId="54" fillId="9" borderId="128" xfId="0" applyFont="1" applyFill="1" applyBorder="1" applyAlignment="1" applyProtection="1">
      <alignment horizontal="left"/>
    </xf>
    <xf numFmtId="0" fontId="54" fillId="9" borderId="0" xfId="0" applyFont="1" applyFill="1" applyBorder="1" applyAlignment="1" applyProtection="1">
      <alignment horizontal="left"/>
    </xf>
    <xf numFmtId="0" fontId="54" fillId="9" borderId="45" xfId="0" applyFont="1" applyFill="1" applyBorder="1" applyAlignment="1" applyProtection="1">
      <alignment horizontal="left"/>
    </xf>
    <xf numFmtId="0" fontId="71" fillId="4" borderId="1" xfId="0" applyFont="1" applyFill="1" applyBorder="1" applyAlignment="1" applyProtection="1">
      <alignment horizontal="left"/>
      <protection locked="0"/>
    </xf>
    <xf numFmtId="0" fontId="71" fillId="4" borderId="2" xfId="0" applyFont="1" applyFill="1" applyBorder="1" applyAlignment="1" applyProtection="1">
      <alignment horizontal="left"/>
      <protection locked="0"/>
    </xf>
    <xf numFmtId="0" fontId="73" fillId="9" borderId="128" xfId="0" applyFont="1" applyFill="1" applyBorder="1" applyAlignment="1" applyProtection="1">
      <alignment horizontal="center"/>
    </xf>
    <xf numFmtId="0" fontId="73" fillId="9" borderId="0" xfId="0" applyFont="1" applyFill="1" applyBorder="1" applyAlignment="1" applyProtection="1">
      <alignment horizontal="center"/>
    </xf>
    <xf numFmtId="0" fontId="71" fillId="9" borderId="128" xfId="0" applyFont="1" applyFill="1" applyBorder="1" applyAlignment="1" applyProtection="1">
      <alignment horizontal="right"/>
    </xf>
    <xf numFmtId="0" fontId="71" fillId="9" borderId="0" xfId="0" applyFont="1" applyFill="1" applyBorder="1" applyAlignment="1" applyProtection="1">
      <alignment horizontal="right"/>
    </xf>
    <xf numFmtId="0" fontId="54" fillId="9" borderId="1" xfId="0" applyFont="1" applyFill="1" applyBorder="1" applyAlignment="1" applyProtection="1">
      <alignment horizontal="center"/>
      <protection locked="0"/>
    </xf>
    <xf numFmtId="0" fontId="54" fillId="9" borderId="2" xfId="0" applyFont="1" applyFill="1" applyBorder="1" applyAlignment="1" applyProtection="1">
      <alignment horizontal="center"/>
      <protection locked="0"/>
    </xf>
    <xf numFmtId="0" fontId="54" fillId="9" borderId="0" xfId="0" applyFont="1" applyFill="1" applyBorder="1" applyAlignment="1" applyProtection="1">
      <alignment horizontal="center"/>
    </xf>
    <xf numFmtId="0" fontId="40" fillId="9" borderId="128" xfId="0" applyFont="1" applyFill="1" applyBorder="1" applyAlignment="1" applyProtection="1">
      <alignment horizontal="right"/>
    </xf>
    <xf numFmtId="0" fontId="40" fillId="9" borderId="0" xfId="0" applyFont="1" applyFill="1" applyBorder="1" applyAlignment="1" applyProtection="1">
      <alignment horizontal="right"/>
    </xf>
    <xf numFmtId="0" fontId="40" fillId="9" borderId="45" xfId="0" applyFont="1" applyFill="1" applyBorder="1" applyAlignment="1" applyProtection="1">
      <alignment horizontal="right"/>
    </xf>
    <xf numFmtId="0" fontId="0" fillId="9" borderId="133" xfId="0" applyFill="1" applyBorder="1" applyAlignment="1" applyProtection="1">
      <alignment horizontal="right"/>
    </xf>
    <xf numFmtId="0" fontId="0" fillId="9" borderId="73" xfId="0" applyFill="1" applyBorder="1" applyAlignment="1" applyProtection="1">
      <alignment horizontal="right"/>
    </xf>
    <xf numFmtId="0" fontId="0" fillId="9" borderId="73" xfId="0" applyFill="1" applyBorder="1" applyAlignment="1" applyProtection="1"/>
    <xf numFmtId="0" fontId="0" fillId="9" borderId="43" xfId="0" applyFill="1" applyBorder="1" applyAlignment="1" applyProtection="1"/>
    <xf numFmtId="0" fontId="68" fillId="9" borderId="111" xfId="0" applyFont="1" applyFill="1" applyBorder="1" applyAlignment="1" applyProtection="1">
      <alignment horizontal="center"/>
    </xf>
    <xf numFmtId="0" fontId="74" fillId="9" borderId="0" xfId="0" applyFont="1" applyFill="1" applyAlignment="1" applyProtection="1"/>
    <xf numFmtId="0" fontId="69" fillId="9" borderId="3" xfId="0" applyFont="1" applyFill="1" applyBorder="1" applyAlignment="1" applyProtection="1">
      <alignment horizontal="left"/>
      <protection locked="0"/>
    </xf>
    <xf numFmtId="0" fontId="68" fillId="9" borderId="129" xfId="0" applyFont="1" applyFill="1" applyBorder="1" applyAlignment="1" applyProtection="1">
      <alignment horizontal="center"/>
    </xf>
    <xf numFmtId="0" fontId="0" fillId="9" borderId="129" xfId="0" applyFill="1" applyBorder="1" applyAlignment="1" applyProtection="1"/>
    <xf numFmtId="0" fontId="70" fillId="4" borderId="134" xfId="0" applyFont="1" applyFill="1" applyBorder="1" applyAlignment="1" applyProtection="1">
      <alignment horizontal="left" vertical="center"/>
      <protection locked="0"/>
    </xf>
    <xf numFmtId="0" fontId="26" fillId="9" borderId="3" xfId="3" applyFont="1" applyFill="1" applyBorder="1" applyAlignment="1" applyProtection="1">
      <alignment horizontal="left" vertical="top" wrapText="1"/>
      <protection locked="0"/>
    </xf>
    <xf numFmtId="0" fontId="26" fillId="9" borderId="129" xfId="3" applyFont="1" applyFill="1" applyBorder="1" applyAlignment="1" applyProtection="1">
      <alignment horizontal="left" vertical="top" wrapText="1"/>
    </xf>
    <xf numFmtId="0" fontId="72" fillId="9" borderId="129" xfId="0" applyFont="1" applyFill="1" applyBorder="1" applyAlignment="1" applyProtection="1">
      <alignment horizontal="center"/>
    </xf>
    <xf numFmtId="0" fontId="70" fillId="4" borderId="135" xfId="0" applyFont="1" applyFill="1" applyBorder="1" applyAlignment="1" applyProtection="1">
      <alignment horizontal="left" vertical="center"/>
      <protection locked="0"/>
    </xf>
    <xf numFmtId="0" fontId="71" fillId="4" borderId="3" xfId="0" applyFont="1" applyFill="1" applyBorder="1" applyAlignment="1" applyProtection="1">
      <protection locked="0"/>
    </xf>
    <xf numFmtId="0" fontId="71" fillId="4" borderId="3" xfId="0" applyFont="1" applyFill="1" applyBorder="1" applyAlignment="1" applyProtection="1">
      <alignment horizontal="left"/>
      <protection locked="0"/>
    </xf>
    <xf numFmtId="0" fontId="54" fillId="9" borderId="3" xfId="0" applyFont="1" applyFill="1" applyBorder="1" applyAlignment="1" applyProtection="1">
      <alignment horizontal="center"/>
      <protection locked="0"/>
    </xf>
    <xf numFmtId="0" fontId="0" fillId="9" borderId="136" xfId="0" applyFill="1" applyBorder="1" applyAlignment="1" applyProtection="1"/>
    <xf numFmtId="0" fontId="2" fillId="9" borderId="0" xfId="7" applyFill="1" applyAlignment="1" applyProtection="1"/>
    <xf numFmtId="0" fontId="0" fillId="15" borderId="0" xfId="0" applyFill="1" applyAlignment="1" applyProtection="1"/>
    <xf numFmtId="0" fontId="75" fillId="15" borderId="15" xfId="0" applyFont="1" applyFill="1" applyBorder="1" applyAlignment="1" applyProtection="1">
      <alignment horizontal="center" wrapText="1"/>
    </xf>
    <xf numFmtId="0" fontId="75" fillId="15" borderId="16" xfId="0" applyFont="1" applyFill="1" applyBorder="1" applyAlignment="1" applyProtection="1">
      <alignment horizontal="center" wrapText="1"/>
    </xf>
    <xf numFmtId="0" fontId="76" fillId="15" borderId="14" xfId="0" applyFont="1" applyFill="1" applyBorder="1" applyAlignment="1" applyProtection="1">
      <alignment horizontal="center" wrapText="1"/>
    </xf>
    <xf numFmtId="0" fontId="76" fillId="15" borderId="0" xfId="0" applyFont="1" applyFill="1" applyBorder="1" applyAlignment="1" applyProtection="1">
      <alignment horizontal="center" wrapText="1"/>
    </xf>
    <xf numFmtId="0" fontId="77" fillId="15" borderId="14" xfId="0" applyFont="1" applyFill="1" applyBorder="1" applyAlignment="1" applyProtection="1">
      <alignment horizontal="center"/>
    </xf>
    <xf numFmtId="0" fontId="77" fillId="15" borderId="0" xfId="0" applyFont="1" applyFill="1" applyBorder="1" applyAlignment="1" applyProtection="1">
      <alignment horizontal="center"/>
    </xf>
    <xf numFmtId="0" fontId="0" fillId="15" borderId="14" xfId="0" applyFill="1" applyBorder="1" applyAlignment="1" applyProtection="1"/>
    <xf numFmtId="0" fontId="0" fillId="15" borderId="0" xfId="0" applyFill="1" applyBorder="1" applyAlignment="1" applyProtection="1"/>
    <xf numFmtId="0" fontId="78" fillId="15" borderId="14" xfId="0" applyFont="1" applyFill="1" applyBorder="1" applyAlignment="1" applyProtection="1">
      <alignment horizontal="center"/>
    </xf>
    <xf numFmtId="0" fontId="78" fillId="15" borderId="0" xfId="0" applyFont="1" applyFill="1" applyBorder="1" applyAlignment="1" applyProtection="1">
      <alignment horizontal="center"/>
    </xf>
    <xf numFmtId="0" fontId="78" fillId="15" borderId="0" xfId="0" applyFont="1" applyFill="1" applyAlignment="1" applyProtection="1"/>
    <xf numFmtId="0" fontId="78" fillId="15" borderId="14" xfId="0" applyFont="1" applyFill="1" applyBorder="1" applyAlignment="1" applyProtection="1"/>
    <xf numFmtId="0" fontId="78" fillId="15" borderId="0" xfId="0" applyFont="1" applyFill="1" applyBorder="1" applyAlignment="1" applyProtection="1"/>
    <xf numFmtId="0" fontId="6" fillId="15" borderId="0" xfId="0" applyFont="1" applyFill="1" applyBorder="1" applyAlignment="1" applyProtection="1">
      <alignment horizontal="center"/>
    </xf>
    <xf numFmtId="0" fontId="79" fillId="15" borderId="0" xfId="0" applyFont="1" applyFill="1" applyBorder="1" applyAlignment="1" applyProtection="1">
      <alignment horizontal="center"/>
    </xf>
    <xf numFmtId="0" fontId="79" fillId="15" borderId="0" xfId="0" applyFont="1" applyFill="1" applyBorder="1" applyAlignment="1" applyProtection="1"/>
    <xf numFmtId="0" fontId="80" fillId="15" borderId="0" xfId="0" applyFont="1" applyFill="1" applyBorder="1" applyAlignment="1" applyProtection="1"/>
    <xf numFmtId="0" fontId="81" fillId="15" borderId="0" xfId="0" applyFont="1" applyFill="1" applyBorder="1" applyAlignment="1" applyProtection="1">
      <alignment horizontal="center"/>
    </xf>
    <xf numFmtId="0" fontId="82" fillId="15" borderId="0" xfId="0" applyFont="1" applyFill="1" applyBorder="1" applyAlignment="1" applyProtection="1"/>
    <xf numFmtId="0" fontId="0" fillId="15" borderId="27" xfId="0" applyFill="1" applyBorder="1" applyAlignment="1" applyProtection="1"/>
    <xf numFmtId="0" fontId="0" fillId="15" borderId="26" xfId="0" applyFill="1" applyBorder="1" applyAlignment="1" applyProtection="1"/>
    <xf numFmtId="0" fontId="75" fillId="15" borderId="43" xfId="0" applyFont="1" applyFill="1" applyBorder="1" applyAlignment="1" applyProtection="1">
      <alignment horizontal="center" wrapText="1"/>
    </xf>
    <xf numFmtId="0" fontId="76" fillId="15" borderId="45" xfId="0" applyFont="1" applyFill="1" applyBorder="1" applyAlignment="1" applyProtection="1">
      <alignment horizontal="center" wrapText="1"/>
    </xf>
    <xf numFmtId="0" fontId="83" fillId="15" borderId="0" xfId="0" applyFont="1" applyFill="1" applyAlignment="1" applyProtection="1">
      <alignment wrapText="1"/>
    </xf>
    <xf numFmtId="0" fontId="77" fillId="15" borderId="45" xfId="0" applyFont="1" applyFill="1" applyBorder="1" applyAlignment="1" applyProtection="1">
      <alignment horizontal="center"/>
    </xf>
    <xf numFmtId="0" fontId="84" fillId="15" borderId="0" xfId="0" applyFont="1" applyFill="1" applyAlignment="1" applyProtection="1"/>
    <xf numFmtId="0" fontId="0" fillId="15" borderId="45" xfId="0" applyFill="1" applyBorder="1" applyAlignment="1" applyProtection="1"/>
    <xf numFmtId="0" fontId="78" fillId="15" borderId="45" xfId="0" applyFont="1" applyFill="1" applyBorder="1" applyAlignment="1" applyProtection="1">
      <alignment horizontal="center"/>
    </xf>
    <xf numFmtId="0" fontId="78" fillId="15" borderId="45" xfId="0" applyFont="1" applyFill="1" applyBorder="1" applyAlignment="1" applyProtection="1"/>
    <xf numFmtId="0" fontId="15" fillId="15" borderId="45" xfId="0" applyFont="1" applyFill="1" applyBorder="1" applyAlignment="1" applyProtection="1"/>
    <xf numFmtId="0" fontId="80" fillId="15" borderId="45" xfId="0" applyFont="1" applyFill="1" applyBorder="1" applyAlignment="1" applyProtection="1"/>
    <xf numFmtId="0" fontId="80" fillId="15" borderId="0" xfId="0" applyFont="1" applyFill="1" applyAlignment="1" applyProtection="1"/>
    <xf numFmtId="0" fontId="85" fillId="15" borderId="0" xfId="0" applyFont="1" applyFill="1" applyBorder="1" applyAlignment="1" applyProtection="1"/>
    <xf numFmtId="0" fontId="85" fillId="15" borderId="45" xfId="0" applyFont="1" applyFill="1" applyBorder="1" applyAlignment="1" applyProtection="1"/>
    <xf numFmtId="0" fontId="85" fillId="15" borderId="0" xfId="0" applyFont="1" applyFill="1" applyAlignment="1" applyProtection="1"/>
    <xf numFmtId="0" fontId="82" fillId="15" borderId="45" xfId="0" applyFont="1" applyFill="1" applyBorder="1" applyAlignment="1" applyProtection="1"/>
    <xf numFmtId="0" fontId="86" fillId="15" borderId="0" xfId="0" applyFont="1" applyFill="1" applyBorder="1" applyAlignment="1" applyProtection="1"/>
    <xf numFmtId="0" fontId="85" fillId="15" borderId="0" xfId="0" applyFont="1" applyFill="1" applyAlignment="1" applyProtection="1">
      <alignment horizontal="left"/>
    </xf>
    <xf numFmtId="0" fontId="86" fillId="15" borderId="0" xfId="0" applyFont="1" applyFill="1" applyAlignment="1" applyProtection="1"/>
    <xf numFmtId="0" fontId="86" fillId="15" borderId="45" xfId="0" applyFont="1" applyFill="1" applyBorder="1" applyAlignment="1" applyProtection="1"/>
    <xf numFmtId="0" fontId="87" fillId="15" borderId="0" xfId="0" applyFont="1" applyFill="1" applyBorder="1" applyAlignment="1" applyProtection="1"/>
    <xf numFmtId="0" fontId="87" fillId="15" borderId="45" xfId="0" applyFont="1" applyFill="1" applyBorder="1" applyAlignment="1" applyProtection="1"/>
    <xf numFmtId="0" fontId="87" fillId="15" borderId="0" xfId="0" applyFont="1" applyFill="1" applyAlignment="1" applyProtection="1"/>
    <xf numFmtId="0" fontId="6" fillId="15" borderId="0" xfId="0" applyFont="1" applyFill="1" applyBorder="1" applyAlignment="1" applyProtection="1">
      <alignment vertical="center"/>
    </xf>
    <xf numFmtId="0" fontId="15" fillId="15" borderId="26" xfId="0" applyFont="1" applyFill="1" applyBorder="1" applyAlignment="1" applyProtection="1"/>
    <xf numFmtId="0" fontId="0" fillId="15" borderId="0" xfId="0" applyFill="1" applyAlignment="1"/>
    <xf numFmtId="0" fontId="88" fillId="15" borderId="0" xfId="0" applyFont="1" applyFill="1" applyAlignment="1" applyProtection="1"/>
    <xf numFmtId="0" fontId="89" fillId="0" borderId="0" xfId="0" applyFont="1" applyAlignment="1"/>
    <xf numFmtId="0" fontId="44" fillId="0" borderId="0" xfId="0" applyFont="1" applyAlignment="1">
      <alignment horizontal="center"/>
    </xf>
    <xf numFmtId="0" fontId="89" fillId="0" borderId="0" xfId="0" applyFont="1" applyAlignment="1">
      <alignment horizontal="center"/>
    </xf>
    <xf numFmtId="0" fontId="89" fillId="0" borderId="0" xfId="0" applyFont="1" applyAlignment="1">
      <alignment horizontal="left"/>
    </xf>
    <xf numFmtId="0" fontId="90" fillId="0" borderId="0" xfId="0" applyFont="1" applyAlignment="1">
      <alignment horizontal="left" wrapText="1"/>
    </xf>
    <xf numFmtId="0" fontId="90" fillId="0" borderId="0" xfId="0" applyFont="1" applyAlignment="1">
      <alignment horizontal="left"/>
    </xf>
    <xf numFmtId="0" fontId="91" fillId="0" borderId="0" xfId="0" applyFont="1" applyAlignment="1">
      <alignment horizontal="left"/>
    </xf>
    <xf numFmtId="0" fontId="92" fillId="0" borderId="0" xfId="0" applyFont="1" applyAlignment="1">
      <alignment horizontal="left"/>
    </xf>
    <xf numFmtId="0" fontId="93" fillId="0" borderId="0" xfId="0" applyFont="1" applyAlignment="1">
      <alignment horizontal="left"/>
    </xf>
    <xf numFmtId="0" fontId="15" fillId="0" borderId="0" xfId="0" applyFont="1" applyAlignment="1">
      <alignment horizontal="left"/>
    </xf>
    <xf numFmtId="0" fontId="89" fillId="0" borderId="0" xfId="0" applyNumberFormat="1" applyFont="1" applyAlignment="1">
      <alignment horizontal="left"/>
    </xf>
    <xf numFmtId="0" fontId="60" fillId="0" borderId="0" xfId="0" applyFont="1" applyAlignment="1">
      <alignment horizontal="left"/>
    </xf>
    <xf numFmtId="0" fontId="94" fillId="15" borderId="0" xfId="0" applyFont="1" applyFill="1" applyAlignment="1">
      <alignment horizontal="center"/>
    </xf>
    <xf numFmtId="0" fontId="89" fillId="0" borderId="0" xfId="0" applyFont="1" applyAlignment="1">
      <alignment horizontal="center" wrapText="1"/>
    </xf>
    <xf numFmtId="0" fontId="89" fillId="0" borderId="0" xfId="0" applyFont="1" applyAlignment="1">
      <alignment horizontal="left" wrapText="1"/>
    </xf>
    <xf numFmtId="0" fontId="95" fillId="0" borderId="0" xfId="0" applyFont="1" applyAlignment="1">
      <alignment horizontal="left" wrapText="1"/>
    </xf>
    <xf numFmtId="0" fontId="96" fillId="0" borderId="0" xfId="0" applyFont="1" applyAlignment="1">
      <alignment horizontal="center"/>
    </xf>
    <xf numFmtId="0" fontId="89" fillId="0" borderId="0" xfId="0" applyFont="1" applyAlignment="1">
      <alignment wrapText="1"/>
    </xf>
    <xf numFmtId="0" fontId="97" fillId="0" borderId="0" xfId="0" applyFont="1" applyAlignment="1"/>
    <xf numFmtId="0" fontId="4" fillId="0" borderId="6" xfId="0" applyFont="1" applyBorder="1" applyAlignment="1" applyProtection="1" quotePrefix="1">
      <alignment horizontal="center" vertical="center"/>
      <protection hidden="1"/>
    </xf>
    <xf numFmtId="41" fontId="4" fillId="0" borderId="6" xfId="0" applyNumberFormat="1" applyFont="1" applyBorder="1" applyAlignment="1" applyProtection="1" quotePrefix="1">
      <alignment horizontal="center" vertical="center"/>
      <protection hidden="1"/>
    </xf>
    <xf numFmtId="41" fontId="4" fillId="0" borderId="6" xfId="0" applyNumberFormat="1" applyFont="1" applyBorder="1" applyAlignment="1" applyProtection="1" quotePrefix="1">
      <alignment horizontal="center"/>
      <protection hidden="1"/>
    </xf>
  </cellXfs>
  <cellStyles count="10">
    <cellStyle name="Normal" xfId="0" builtinId="0"/>
    <cellStyle name="Comma" xfId="1" builtinId="3"/>
    <cellStyle name="Currency" xfId="2" builtinId="4"/>
    <cellStyle name="Normal 4" xfId="3"/>
    <cellStyle name="Comma[0]" xfId="4" builtinId="6"/>
    <cellStyle name="Percent" xfId="5" builtinId="5"/>
    <cellStyle name="Currency[0]" xfId="6" builtinId="7"/>
    <cellStyle name="Hyperlink" xfId="7" builtinId="8"/>
    <cellStyle name="Normal 3" xfId="8"/>
    <cellStyle name="Normal_Sheet2" xfId="9"/>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externalLink" Target="externalLinks/externalLink1.xml"/><Relationship Id="rId18" Type="http://schemas.openxmlformats.org/officeDocument/2006/relationships/theme" Target="theme/theme1.xml"/><Relationship Id="rId19" Type="http://schemas.openxmlformats.org/officeDocument/2006/relationships/styles" Target="styles.xml"/><Relationship Id="rId2" Type="http://schemas.openxmlformats.org/officeDocument/2006/relationships/worksheet" Target="worksheets/sheet2.xml"/><Relationship Id="rId20" Type="http://schemas.openxmlformats.org/officeDocument/2006/relationships/sharedStrings" Target="sharedStrings.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ers/KV2LIB~1/AppData/Local/Temp/primary%20progress%20repor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me"/>
      <sheetName val="instructions"/>
      <sheetName val="studentprofile"/>
      <sheetName val="english"/>
      <sheetName val="hindi"/>
      <sheetName val="maths"/>
      <sheetName val="evs"/>
      <sheetName val="computer"/>
      <sheetName val="games"/>
      <sheetName val="art"/>
      <sheetName val="music"/>
      <sheetName val="personal"/>
      <sheetName val="reportfront"/>
      <sheetName val="reportback"/>
    </sheetNames>
    <sheetDataSet>
      <sheetData sheetId="0" refreshError="1"/>
      <sheetData sheetId="1" refreshError="1"/>
      <sheetData sheetId="2" refreshError="1">
        <row r="4">
          <cell r="A4">
            <v>1</v>
          </cell>
        </row>
        <row r="5">
          <cell r="A5">
            <v>2</v>
          </cell>
        </row>
        <row r="6">
          <cell r="A6">
            <v>3</v>
          </cell>
        </row>
        <row r="7">
          <cell r="A7">
            <v>4</v>
          </cell>
        </row>
        <row r="8">
          <cell r="A8">
            <v>5</v>
          </cell>
        </row>
        <row r="9">
          <cell r="A9">
            <v>6</v>
          </cell>
        </row>
        <row r="10">
          <cell r="A10">
            <v>7</v>
          </cell>
        </row>
        <row r="11">
          <cell r="A11">
            <v>8</v>
          </cell>
        </row>
        <row r="12">
          <cell r="A12">
            <v>9</v>
          </cell>
        </row>
        <row r="13">
          <cell r="A13">
            <v>10</v>
          </cell>
        </row>
        <row r="14">
          <cell r="A14">
            <v>11</v>
          </cell>
        </row>
        <row r="15">
          <cell r="A15">
            <v>12</v>
          </cell>
        </row>
        <row r="16">
          <cell r="A16">
            <v>13</v>
          </cell>
        </row>
        <row r="17">
          <cell r="A17">
            <v>14</v>
          </cell>
        </row>
        <row r="18">
          <cell r="A18">
            <v>15</v>
          </cell>
        </row>
        <row r="19">
          <cell r="A19">
            <v>16</v>
          </cell>
        </row>
        <row r="20">
          <cell r="A20">
            <v>17</v>
          </cell>
        </row>
        <row r="21">
          <cell r="A21">
            <v>18</v>
          </cell>
        </row>
        <row r="22">
          <cell r="A22">
            <v>19</v>
          </cell>
        </row>
        <row r="23">
          <cell r="A23">
            <v>20</v>
          </cell>
        </row>
        <row r="24">
          <cell r="A24">
            <v>21</v>
          </cell>
        </row>
        <row r="25">
          <cell r="A25">
            <v>22</v>
          </cell>
        </row>
        <row r="26">
          <cell r="A26">
            <v>23</v>
          </cell>
        </row>
        <row r="27">
          <cell r="A27">
            <v>24</v>
          </cell>
        </row>
        <row r="28">
          <cell r="A28">
            <v>25</v>
          </cell>
        </row>
        <row r="29">
          <cell r="A29">
            <v>26</v>
          </cell>
        </row>
        <row r="30">
          <cell r="A30">
            <v>27</v>
          </cell>
        </row>
        <row r="31">
          <cell r="A31">
            <v>28</v>
          </cell>
        </row>
        <row r="32">
          <cell r="A32">
            <v>29</v>
          </cell>
        </row>
        <row r="33">
          <cell r="A33">
            <v>30</v>
          </cell>
        </row>
        <row r="34">
          <cell r="A34">
            <v>31</v>
          </cell>
        </row>
        <row r="35">
          <cell r="A35">
            <v>32</v>
          </cell>
        </row>
        <row r="36">
          <cell r="A36">
            <v>33</v>
          </cell>
        </row>
        <row r="37">
          <cell r="A37">
            <v>34</v>
          </cell>
        </row>
        <row r="38">
          <cell r="A38">
            <v>35</v>
          </cell>
        </row>
        <row r="39">
          <cell r="A39">
            <v>36</v>
          </cell>
        </row>
        <row r="40">
          <cell r="A40">
            <v>37</v>
          </cell>
        </row>
        <row r="41">
          <cell r="A41">
            <v>38</v>
          </cell>
        </row>
        <row r="42">
          <cell r="A42">
            <v>39</v>
          </cell>
        </row>
        <row r="43">
          <cell r="A43">
            <v>40</v>
          </cell>
        </row>
        <row r="44">
          <cell r="A44">
            <v>41</v>
          </cell>
        </row>
        <row r="45">
          <cell r="A45">
            <v>42</v>
          </cell>
        </row>
        <row r="46">
          <cell r="A46">
            <v>43</v>
          </cell>
        </row>
        <row r="47">
          <cell r="A47">
            <v>44</v>
          </cell>
        </row>
        <row r="48">
          <cell r="A48">
            <v>45</v>
          </cell>
        </row>
        <row r="49">
          <cell r="A49">
            <v>46</v>
          </cell>
        </row>
        <row r="50">
          <cell r="A50">
            <v>47</v>
          </cell>
        </row>
        <row r="51">
          <cell r="A51">
            <v>48</v>
          </cell>
        </row>
        <row r="52">
          <cell r="A52">
            <v>49</v>
          </cell>
        </row>
        <row r="53">
          <cell r="A53">
            <v>50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mailto:kvsziet@.co.in"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3"/>
  </sheetPr>
  <dimension ref="A1:S85"/>
  <sheetViews>
    <sheetView topLeftCell="A5" workbookViewId="0">
      <selection activeCell="A86" sqref="A86"/>
    </sheetView>
  </sheetViews>
  <sheetFormatPr defaultColWidth="9" defaultRowHeight="24.95" customHeight="1"/>
  <cols>
    <col min="1" max="10" width="9.14285714285714" style="1072"/>
    <col min="11" max="11" width="9.71428571428571" style="1072" customWidth="1"/>
    <col min="12" max="12" width="9.14285714285714" style="1072"/>
    <col min="13" max="13" width="88.2857142857143" style="1072" customWidth="1"/>
    <col min="14" max="268" width="9.14285714285714" style="1072"/>
    <col min="269" max="269" width="47.7142857142857" style="1072" customWidth="1"/>
    <col min="270" max="524" width="9.14285714285714" style="1072"/>
    <col min="525" max="525" width="47.7142857142857" style="1072" customWidth="1"/>
    <col min="526" max="780" width="9.14285714285714" style="1072"/>
    <col min="781" max="781" width="47.7142857142857" style="1072" customWidth="1"/>
    <col min="782" max="1036" width="9.14285714285714" style="1072"/>
    <col min="1037" max="1037" width="47.7142857142857" style="1072" customWidth="1"/>
    <col min="1038" max="1292" width="9.14285714285714" style="1072"/>
    <col min="1293" max="1293" width="47.7142857142857" style="1072" customWidth="1"/>
    <col min="1294" max="1548" width="9.14285714285714" style="1072"/>
    <col min="1549" max="1549" width="47.7142857142857" style="1072" customWidth="1"/>
    <col min="1550" max="1804" width="9.14285714285714" style="1072"/>
    <col min="1805" max="1805" width="47.7142857142857" style="1072" customWidth="1"/>
    <col min="1806" max="2060" width="9.14285714285714" style="1072"/>
    <col min="2061" max="2061" width="47.7142857142857" style="1072" customWidth="1"/>
    <col min="2062" max="2316" width="9.14285714285714" style="1072"/>
    <col min="2317" max="2317" width="47.7142857142857" style="1072" customWidth="1"/>
    <col min="2318" max="2572" width="9.14285714285714" style="1072"/>
    <col min="2573" max="2573" width="47.7142857142857" style="1072" customWidth="1"/>
    <col min="2574" max="2828" width="9.14285714285714" style="1072"/>
    <col min="2829" max="2829" width="47.7142857142857" style="1072" customWidth="1"/>
    <col min="2830" max="3084" width="9.14285714285714" style="1072"/>
    <col min="3085" max="3085" width="47.7142857142857" style="1072" customWidth="1"/>
    <col min="3086" max="3340" width="9.14285714285714" style="1072"/>
    <col min="3341" max="3341" width="47.7142857142857" style="1072" customWidth="1"/>
    <col min="3342" max="3596" width="9.14285714285714" style="1072"/>
    <col min="3597" max="3597" width="47.7142857142857" style="1072" customWidth="1"/>
    <col min="3598" max="3852" width="9.14285714285714" style="1072"/>
    <col min="3853" max="3853" width="47.7142857142857" style="1072" customWidth="1"/>
    <col min="3854" max="4108" width="9.14285714285714" style="1072"/>
    <col min="4109" max="4109" width="47.7142857142857" style="1072" customWidth="1"/>
    <col min="4110" max="4364" width="9.14285714285714" style="1072"/>
    <col min="4365" max="4365" width="47.7142857142857" style="1072" customWidth="1"/>
    <col min="4366" max="4620" width="9.14285714285714" style="1072"/>
    <col min="4621" max="4621" width="47.7142857142857" style="1072" customWidth="1"/>
    <col min="4622" max="4876" width="9.14285714285714" style="1072"/>
    <col min="4877" max="4877" width="47.7142857142857" style="1072" customWidth="1"/>
    <col min="4878" max="5132" width="9.14285714285714" style="1072"/>
    <col min="5133" max="5133" width="47.7142857142857" style="1072" customWidth="1"/>
    <col min="5134" max="5388" width="9.14285714285714" style="1072"/>
    <col min="5389" max="5389" width="47.7142857142857" style="1072" customWidth="1"/>
    <col min="5390" max="5644" width="9.14285714285714" style="1072"/>
    <col min="5645" max="5645" width="47.7142857142857" style="1072" customWidth="1"/>
    <col min="5646" max="5900" width="9.14285714285714" style="1072"/>
    <col min="5901" max="5901" width="47.7142857142857" style="1072" customWidth="1"/>
    <col min="5902" max="6156" width="9.14285714285714" style="1072"/>
    <col min="6157" max="6157" width="47.7142857142857" style="1072" customWidth="1"/>
    <col min="6158" max="6412" width="9.14285714285714" style="1072"/>
    <col min="6413" max="6413" width="47.7142857142857" style="1072" customWidth="1"/>
    <col min="6414" max="6668" width="9.14285714285714" style="1072"/>
    <col min="6669" max="6669" width="47.7142857142857" style="1072" customWidth="1"/>
    <col min="6670" max="6924" width="9.14285714285714" style="1072"/>
    <col min="6925" max="6925" width="47.7142857142857" style="1072" customWidth="1"/>
    <col min="6926" max="7180" width="9.14285714285714" style="1072"/>
    <col min="7181" max="7181" width="47.7142857142857" style="1072" customWidth="1"/>
    <col min="7182" max="7436" width="9.14285714285714" style="1072"/>
    <col min="7437" max="7437" width="47.7142857142857" style="1072" customWidth="1"/>
    <col min="7438" max="7692" width="9.14285714285714" style="1072"/>
    <col min="7693" max="7693" width="47.7142857142857" style="1072" customWidth="1"/>
    <col min="7694" max="7948" width="9.14285714285714" style="1072"/>
    <col min="7949" max="7949" width="47.7142857142857" style="1072" customWidth="1"/>
    <col min="7950" max="8204" width="9.14285714285714" style="1072"/>
    <col min="8205" max="8205" width="47.7142857142857" style="1072" customWidth="1"/>
    <col min="8206" max="8460" width="9.14285714285714" style="1072"/>
    <col min="8461" max="8461" width="47.7142857142857" style="1072" customWidth="1"/>
    <col min="8462" max="8716" width="9.14285714285714" style="1072"/>
    <col min="8717" max="8717" width="47.7142857142857" style="1072" customWidth="1"/>
    <col min="8718" max="8972" width="9.14285714285714" style="1072"/>
    <col min="8973" max="8973" width="47.7142857142857" style="1072" customWidth="1"/>
    <col min="8974" max="9228" width="9.14285714285714" style="1072"/>
    <col min="9229" max="9229" width="47.7142857142857" style="1072" customWidth="1"/>
    <col min="9230" max="9484" width="9.14285714285714" style="1072"/>
    <col min="9485" max="9485" width="47.7142857142857" style="1072" customWidth="1"/>
    <col min="9486" max="9740" width="9.14285714285714" style="1072"/>
    <col min="9741" max="9741" width="47.7142857142857" style="1072" customWidth="1"/>
    <col min="9742" max="9996" width="9.14285714285714" style="1072"/>
    <col min="9997" max="9997" width="47.7142857142857" style="1072" customWidth="1"/>
    <col min="9998" max="10252" width="9.14285714285714" style="1072"/>
    <col min="10253" max="10253" width="47.7142857142857" style="1072" customWidth="1"/>
    <col min="10254" max="10508" width="9.14285714285714" style="1072"/>
    <col min="10509" max="10509" width="47.7142857142857" style="1072" customWidth="1"/>
    <col min="10510" max="10764" width="9.14285714285714" style="1072"/>
    <col min="10765" max="10765" width="47.7142857142857" style="1072" customWidth="1"/>
    <col min="10766" max="11020" width="9.14285714285714" style="1072"/>
    <col min="11021" max="11021" width="47.7142857142857" style="1072" customWidth="1"/>
    <col min="11022" max="11276" width="9.14285714285714" style="1072"/>
    <col min="11277" max="11277" width="47.7142857142857" style="1072" customWidth="1"/>
    <col min="11278" max="11532" width="9.14285714285714" style="1072"/>
    <col min="11533" max="11533" width="47.7142857142857" style="1072" customWidth="1"/>
    <col min="11534" max="11788" width="9.14285714285714" style="1072"/>
    <col min="11789" max="11789" width="47.7142857142857" style="1072" customWidth="1"/>
    <col min="11790" max="12044" width="9.14285714285714" style="1072"/>
    <col min="12045" max="12045" width="47.7142857142857" style="1072" customWidth="1"/>
    <col min="12046" max="12300" width="9.14285714285714" style="1072"/>
    <col min="12301" max="12301" width="47.7142857142857" style="1072" customWidth="1"/>
    <col min="12302" max="12556" width="9.14285714285714" style="1072"/>
    <col min="12557" max="12557" width="47.7142857142857" style="1072" customWidth="1"/>
    <col min="12558" max="12812" width="9.14285714285714" style="1072"/>
    <col min="12813" max="12813" width="47.7142857142857" style="1072" customWidth="1"/>
    <col min="12814" max="13068" width="9.14285714285714" style="1072"/>
    <col min="13069" max="13069" width="47.7142857142857" style="1072" customWidth="1"/>
    <col min="13070" max="13324" width="9.14285714285714" style="1072"/>
    <col min="13325" max="13325" width="47.7142857142857" style="1072" customWidth="1"/>
    <col min="13326" max="13580" width="9.14285714285714" style="1072"/>
    <col min="13581" max="13581" width="47.7142857142857" style="1072" customWidth="1"/>
    <col min="13582" max="13836" width="9.14285714285714" style="1072"/>
    <col min="13837" max="13837" width="47.7142857142857" style="1072" customWidth="1"/>
    <col min="13838" max="14092" width="9.14285714285714" style="1072"/>
    <col min="14093" max="14093" width="47.7142857142857" style="1072" customWidth="1"/>
    <col min="14094" max="14348" width="9.14285714285714" style="1072"/>
    <col min="14349" max="14349" width="47.7142857142857" style="1072" customWidth="1"/>
    <col min="14350" max="14604" width="9.14285714285714" style="1072"/>
    <col min="14605" max="14605" width="47.7142857142857" style="1072" customWidth="1"/>
    <col min="14606" max="14860" width="9.14285714285714" style="1072"/>
    <col min="14861" max="14861" width="47.7142857142857" style="1072" customWidth="1"/>
    <col min="14862" max="15116" width="9.14285714285714" style="1072"/>
    <col min="15117" max="15117" width="47.7142857142857" style="1072" customWidth="1"/>
    <col min="15118" max="15372" width="9.14285714285714" style="1072"/>
    <col min="15373" max="15373" width="47.7142857142857" style="1072" customWidth="1"/>
    <col min="15374" max="15628" width="9.14285714285714" style="1072"/>
    <col min="15629" max="15629" width="47.7142857142857" style="1072" customWidth="1"/>
    <col min="15630" max="15884" width="9.14285714285714" style="1072"/>
    <col min="15885" max="15885" width="47.7142857142857" style="1072" customWidth="1"/>
    <col min="15886" max="16140" width="9.14285714285714" style="1072"/>
    <col min="16141" max="16141" width="47.7142857142857" style="1072" customWidth="1"/>
    <col min="16142" max="16384" width="9.14285714285714" style="1072"/>
  </cols>
  <sheetData>
    <row r="1" customHeight="1" spans="1:13">
      <c r="A1" s="1073" t="s">
        <v>0</v>
      </c>
      <c r="B1" s="1073"/>
      <c r="C1" s="1073"/>
      <c r="D1" s="1073"/>
      <c r="E1" s="1073"/>
      <c r="F1" s="1073"/>
      <c r="G1" s="1073"/>
      <c r="H1" s="1073"/>
      <c r="I1" s="1073"/>
      <c r="J1" s="1073"/>
      <c r="K1" s="1073"/>
      <c r="L1" s="1073"/>
      <c r="M1" s="1073"/>
    </row>
    <row r="2" customHeight="1" spans="1:13">
      <c r="A2" s="1074"/>
      <c r="B2" s="1074"/>
      <c r="C2" s="1074"/>
      <c r="D2" s="1074"/>
      <c r="E2" s="1074"/>
      <c r="F2" s="1074"/>
      <c r="G2" s="1074"/>
      <c r="H2" s="1074"/>
      <c r="I2" s="1074"/>
      <c r="J2" s="1074"/>
      <c r="K2" s="1074"/>
      <c r="L2" s="1074"/>
      <c r="M2" s="1074"/>
    </row>
    <row r="3" customHeight="1" spans="1:14">
      <c r="A3" s="1075" t="s">
        <v>1</v>
      </c>
      <c r="B3" s="1075"/>
      <c r="C3" s="1075"/>
      <c r="D3" s="1075"/>
      <c r="E3" s="1075"/>
      <c r="F3" s="1075"/>
      <c r="G3" s="1075"/>
      <c r="H3" s="1075"/>
      <c r="I3" s="1075"/>
      <c r="J3" s="1075"/>
      <c r="K3" s="1075"/>
      <c r="L3" s="1075"/>
      <c r="M3" s="1075"/>
      <c r="N3" s="1075"/>
    </row>
    <row r="4" customHeight="1" spans="1:14">
      <c r="A4" s="1075" t="s">
        <v>2</v>
      </c>
      <c r="B4" s="1075"/>
      <c r="C4" s="1075"/>
      <c r="D4" s="1075"/>
      <c r="E4" s="1075"/>
      <c r="F4" s="1075"/>
      <c r="G4" s="1075"/>
      <c r="H4" s="1075"/>
      <c r="I4" s="1075"/>
      <c r="J4" s="1075"/>
      <c r="K4" s="1075"/>
      <c r="L4" s="1075"/>
      <c r="M4" s="1075"/>
      <c r="N4" s="1075"/>
    </row>
    <row r="5" customHeight="1" spans="1:14">
      <c r="A5" s="1076" t="s">
        <v>3</v>
      </c>
      <c r="B5" s="1077"/>
      <c r="C5" s="1077"/>
      <c r="D5" s="1077"/>
      <c r="E5" s="1077"/>
      <c r="F5" s="1077"/>
      <c r="G5" s="1077"/>
      <c r="H5" s="1077"/>
      <c r="I5" s="1077"/>
      <c r="J5" s="1077"/>
      <c r="K5" s="1077"/>
      <c r="L5" s="1077"/>
      <c r="M5" s="1077"/>
      <c r="N5" s="1077"/>
    </row>
    <row r="6" customHeight="1" spans="1:13">
      <c r="A6" s="1075" t="s">
        <v>4</v>
      </c>
      <c r="B6" s="1075"/>
      <c r="C6" s="1075"/>
      <c r="D6" s="1075"/>
      <c r="E6" s="1075"/>
      <c r="F6" s="1075"/>
      <c r="G6" s="1075"/>
      <c r="H6" s="1075"/>
      <c r="I6" s="1075"/>
      <c r="J6" s="1075"/>
      <c r="K6" s="1075"/>
      <c r="L6" s="1075"/>
      <c r="M6" s="1075"/>
    </row>
    <row r="7" customHeight="1" spans="1:13">
      <c r="A7" s="1075" t="s">
        <v>5</v>
      </c>
      <c r="B7" s="1075"/>
      <c r="C7" s="1075"/>
      <c r="D7" s="1075"/>
      <c r="E7" s="1075"/>
      <c r="F7" s="1075"/>
      <c r="G7" s="1075"/>
      <c r="H7" s="1075"/>
      <c r="I7" s="1075"/>
      <c r="J7" s="1075"/>
      <c r="K7" s="1075"/>
      <c r="L7" s="1075"/>
      <c r="M7" s="1075"/>
    </row>
    <row r="8" customHeight="1" spans="1:13">
      <c r="A8" s="1075" t="s">
        <v>6</v>
      </c>
      <c r="B8" s="1075"/>
      <c r="C8" s="1075"/>
      <c r="D8" s="1075"/>
      <c r="E8" s="1075"/>
      <c r="F8" s="1075"/>
      <c r="G8" s="1075"/>
      <c r="H8" s="1075"/>
      <c r="I8" s="1075"/>
      <c r="J8" s="1075"/>
      <c r="K8" s="1075"/>
      <c r="L8" s="1075"/>
      <c r="M8" s="1075"/>
    </row>
    <row r="9" customHeight="1" spans="1:13">
      <c r="A9" s="1075" t="s">
        <v>7</v>
      </c>
      <c r="B9" s="1075"/>
      <c r="C9" s="1075"/>
      <c r="D9" s="1075"/>
      <c r="E9" s="1075"/>
      <c r="F9" s="1075"/>
      <c r="G9" s="1075"/>
      <c r="H9" s="1075"/>
      <c r="I9" s="1075"/>
      <c r="J9" s="1075"/>
      <c r="K9" s="1075"/>
      <c r="L9" s="1075"/>
      <c r="M9" s="1075"/>
    </row>
    <row r="10" customHeight="1" spans="1:13">
      <c r="A10" s="1075" t="s">
        <v>8</v>
      </c>
      <c r="B10" s="1075"/>
      <c r="C10" s="1075"/>
      <c r="D10" s="1075"/>
      <c r="E10" s="1075"/>
      <c r="F10" s="1075"/>
      <c r="G10" s="1075"/>
      <c r="H10" s="1075"/>
      <c r="I10" s="1075"/>
      <c r="J10" s="1075"/>
      <c r="K10" s="1075"/>
      <c r="L10" s="1075"/>
      <c r="M10" s="1075"/>
    </row>
    <row r="11" customHeight="1" spans="1:13">
      <c r="A11" s="1077" t="s">
        <v>9</v>
      </c>
      <c r="B11" s="1075"/>
      <c r="C11" s="1075"/>
      <c r="D11" s="1075"/>
      <c r="E11" s="1075"/>
      <c r="F11" s="1075"/>
      <c r="G11" s="1075"/>
      <c r="H11" s="1075"/>
      <c r="I11" s="1075"/>
      <c r="J11" s="1075"/>
      <c r="K11" s="1075"/>
      <c r="L11" s="1075"/>
      <c r="M11" s="1075"/>
    </row>
    <row r="12" customHeight="1" spans="1:13">
      <c r="A12" s="1075" t="s">
        <v>10</v>
      </c>
      <c r="B12" s="1075"/>
      <c r="C12" s="1075"/>
      <c r="D12" s="1075"/>
      <c r="E12" s="1075"/>
      <c r="F12" s="1075"/>
      <c r="G12" s="1075"/>
      <c r="H12" s="1075"/>
      <c r="I12" s="1075"/>
      <c r="J12" s="1075"/>
      <c r="K12" s="1075"/>
      <c r="L12" s="1075"/>
      <c r="M12" s="1075"/>
    </row>
    <row r="13" customHeight="1" spans="1:13">
      <c r="A13" s="1075" t="s">
        <v>11</v>
      </c>
      <c r="B13" s="1075"/>
      <c r="C13" s="1075"/>
      <c r="D13" s="1075"/>
      <c r="E13" s="1075"/>
      <c r="F13" s="1075"/>
      <c r="G13" s="1075"/>
      <c r="H13" s="1075"/>
      <c r="I13" s="1075"/>
      <c r="J13" s="1075"/>
      <c r="K13" s="1075"/>
      <c r="L13" s="1075"/>
      <c r="M13" s="1075"/>
    </row>
    <row r="14" customHeight="1" spans="1:13">
      <c r="A14" s="1075" t="s">
        <v>12</v>
      </c>
      <c r="B14" s="1075"/>
      <c r="C14" s="1075"/>
      <c r="D14" s="1075"/>
      <c r="E14" s="1075"/>
      <c r="F14" s="1075"/>
      <c r="G14" s="1075"/>
      <c r="H14" s="1075"/>
      <c r="I14" s="1075"/>
      <c r="J14" s="1075"/>
      <c r="K14" s="1075"/>
      <c r="L14" s="1075"/>
      <c r="M14" s="1075"/>
    </row>
    <row r="15" customHeight="1" spans="1:13">
      <c r="A15" s="1075" t="s">
        <v>13</v>
      </c>
      <c r="B15" s="1075"/>
      <c r="C15" s="1075"/>
      <c r="D15" s="1075"/>
      <c r="E15" s="1075"/>
      <c r="F15" s="1075"/>
      <c r="G15" s="1075"/>
      <c r="H15" s="1075"/>
      <c r="I15" s="1075"/>
      <c r="J15" s="1075"/>
      <c r="K15" s="1075"/>
      <c r="L15" s="1075"/>
      <c r="M15" s="1075"/>
    </row>
    <row r="16" customHeight="1" spans="1:13">
      <c r="A16" s="1075" t="s">
        <v>14</v>
      </c>
      <c r="B16" s="1075"/>
      <c r="C16" s="1075"/>
      <c r="D16" s="1075"/>
      <c r="E16" s="1075"/>
      <c r="F16" s="1075"/>
      <c r="G16" s="1075"/>
      <c r="H16" s="1075"/>
      <c r="I16" s="1075"/>
      <c r="J16" s="1075"/>
      <c r="K16" s="1075"/>
      <c r="L16" s="1075"/>
      <c r="M16" s="1075"/>
    </row>
    <row r="17" customHeight="1" spans="1:13">
      <c r="A17" s="1075" t="s">
        <v>15</v>
      </c>
      <c r="B17" s="1075"/>
      <c r="C17" s="1075"/>
      <c r="D17" s="1075"/>
      <c r="E17" s="1075"/>
      <c r="F17" s="1075"/>
      <c r="G17" s="1075"/>
      <c r="H17" s="1075"/>
      <c r="I17" s="1075"/>
      <c r="J17" s="1075"/>
      <c r="K17" s="1075"/>
      <c r="L17" s="1075"/>
      <c r="M17" s="1075"/>
    </row>
    <row r="18" customHeight="1" spans="1:13">
      <c r="A18" s="1075" t="s">
        <v>16</v>
      </c>
      <c r="B18" s="1075"/>
      <c r="C18" s="1075"/>
      <c r="D18" s="1075"/>
      <c r="E18" s="1075"/>
      <c r="F18" s="1075"/>
      <c r="G18" s="1075"/>
      <c r="H18" s="1075"/>
      <c r="I18" s="1075"/>
      <c r="J18" s="1075"/>
      <c r="K18" s="1075"/>
      <c r="L18" s="1075"/>
      <c r="M18" s="1075"/>
    </row>
    <row r="19" customHeight="1" spans="1:13">
      <c r="A19" s="1075" t="s">
        <v>17</v>
      </c>
      <c r="B19" s="1075"/>
      <c r="C19" s="1075"/>
      <c r="D19" s="1075"/>
      <c r="E19" s="1075"/>
      <c r="F19" s="1075"/>
      <c r="G19" s="1075"/>
      <c r="H19" s="1075"/>
      <c r="I19" s="1075"/>
      <c r="J19" s="1075"/>
      <c r="K19" s="1075"/>
      <c r="L19" s="1075"/>
      <c r="M19" s="1075"/>
    </row>
    <row r="20" customHeight="1" spans="1:13">
      <c r="A20" s="1075" t="s">
        <v>18</v>
      </c>
      <c r="B20" s="1075"/>
      <c r="C20" s="1075"/>
      <c r="D20" s="1075"/>
      <c r="E20" s="1075"/>
      <c r="F20" s="1075"/>
      <c r="G20" s="1075"/>
      <c r="H20" s="1075"/>
      <c r="I20" s="1075"/>
      <c r="J20" s="1075"/>
      <c r="K20" s="1075"/>
      <c r="L20" s="1075"/>
      <c r="M20" s="1075"/>
    </row>
    <row r="21" customHeight="1" spans="1:13">
      <c r="A21" s="1075" t="s">
        <v>19</v>
      </c>
      <c r="B21" s="1075"/>
      <c r="C21" s="1075"/>
      <c r="D21" s="1075"/>
      <c r="E21" s="1075"/>
      <c r="F21" s="1075"/>
      <c r="G21" s="1075"/>
      <c r="H21" s="1075"/>
      <c r="I21" s="1075"/>
      <c r="J21" s="1075"/>
      <c r="K21" s="1075"/>
      <c r="L21" s="1075"/>
      <c r="M21" s="1075"/>
    </row>
    <row r="22" customHeight="1" spans="1:13">
      <c r="A22" s="1074"/>
      <c r="B22" s="1074"/>
      <c r="C22" s="1074"/>
      <c r="D22" s="1074"/>
      <c r="E22" s="1074"/>
      <c r="F22" s="1074"/>
      <c r="G22" s="1074"/>
      <c r="H22" s="1074"/>
      <c r="I22" s="1074"/>
      <c r="J22" s="1074"/>
      <c r="K22" s="1074"/>
      <c r="L22" s="1074"/>
      <c r="M22" s="1074"/>
    </row>
    <row r="23" customHeight="1" spans="1:13">
      <c r="A23" s="1078" t="s">
        <v>20</v>
      </c>
      <c r="B23" s="1078"/>
      <c r="C23" s="1078"/>
      <c r="D23" s="1078"/>
      <c r="E23" s="1078"/>
      <c r="F23" s="1078"/>
      <c r="G23" s="1078"/>
      <c r="H23" s="1078"/>
      <c r="I23" s="1078"/>
      <c r="J23" s="1078"/>
      <c r="K23" s="1078"/>
      <c r="L23" s="1078"/>
      <c r="M23" s="1078"/>
    </row>
    <row r="24" customHeight="1" spans="1:13">
      <c r="A24" s="1079" t="s">
        <v>21</v>
      </c>
      <c r="B24" s="1079"/>
      <c r="C24" s="1079"/>
      <c r="D24" s="1079"/>
      <c r="E24" s="1079"/>
      <c r="F24" s="1079"/>
      <c r="G24" s="1079"/>
      <c r="H24" s="1079"/>
      <c r="I24" s="1079"/>
      <c r="J24" s="1079"/>
      <c r="K24" s="1079"/>
      <c r="L24" s="1079"/>
      <c r="M24" s="1079"/>
    </row>
    <row r="25" customHeight="1" spans="1:13">
      <c r="A25" s="1074"/>
      <c r="B25" s="1074"/>
      <c r="C25" s="1074"/>
      <c r="D25" s="1074"/>
      <c r="E25" s="1074"/>
      <c r="F25" s="1074"/>
      <c r="G25" s="1074"/>
      <c r="H25" s="1074"/>
      <c r="I25" s="1074"/>
      <c r="J25" s="1074"/>
      <c r="K25" s="1074"/>
      <c r="L25" s="1074"/>
      <c r="M25" s="1074"/>
    </row>
    <row r="26" customHeight="1" spans="1:13">
      <c r="A26" s="1080" t="s">
        <v>22</v>
      </c>
      <c r="B26" s="1080"/>
      <c r="C26" s="1080"/>
      <c r="D26" s="1080"/>
      <c r="E26" s="1080"/>
      <c r="F26" s="1080"/>
      <c r="G26" s="1080"/>
      <c r="H26" s="1080"/>
      <c r="I26" s="1080"/>
      <c r="J26" s="1080"/>
      <c r="K26" s="1080"/>
      <c r="L26" s="1080"/>
      <c r="M26" s="1080"/>
    </row>
    <row r="27" customHeight="1" spans="1:13">
      <c r="A27" s="1075" t="s">
        <v>23</v>
      </c>
      <c r="B27" s="1075"/>
      <c r="C27" s="1075"/>
      <c r="D27" s="1075"/>
      <c r="E27" s="1075"/>
      <c r="F27" s="1075"/>
      <c r="G27" s="1075"/>
      <c r="H27" s="1075"/>
      <c r="I27" s="1075"/>
      <c r="J27" s="1075"/>
      <c r="K27" s="1075"/>
      <c r="L27" s="1075"/>
      <c r="M27" s="1075"/>
    </row>
    <row r="28" customHeight="1" spans="1:13">
      <c r="A28" s="1075" t="s">
        <v>24</v>
      </c>
      <c r="B28" s="1075"/>
      <c r="C28" s="1075"/>
      <c r="D28" s="1075"/>
      <c r="E28" s="1075"/>
      <c r="F28" s="1075"/>
      <c r="G28" s="1075"/>
      <c r="H28" s="1075"/>
      <c r="I28" s="1075"/>
      <c r="J28" s="1075"/>
      <c r="K28" s="1075"/>
      <c r="L28" s="1075"/>
      <c r="M28" s="1075"/>
    </row>
    <row r="29" customHeight="1" spans="1:13">
      <c r="A29" s="1075" t="s">
        <v>25</v>
      </c>
      <c r="B29" s="1075"/>
      <c r="C29" s="1075"/>
      <c r="D29" s="1075"/>
      <c r="E29" s="1075"/>
      <c r="F29" s="1075"/>
      <c r="G29" s="1075"/>
      <c r="H29" s="1075"/>
      <c r="I29" s="1075"/>
      <c r="J29" s="1075"/>
      <c r="K29" s="1075"/>
      <c r="L29" s="1075"/>
      <c r="M29" s="1075"/>
    </row>
    <row r="30" customHeight="1" spans="1:13">
      <c r="A30" s="1075" t="s">
        <v>26</v>
      </c>
      <c r="B30" s="1075"/>
      <c r="C30" s="1075"/>
      <c r="D30" s="1075"/>
      <c r="E30" s="1075"/>
      <c r="F30" s="1075"/>
      <c r="G30" s="1075"/>
      <c r="H30" s="1075"/>
      <c r="I30" s="1075"/>
      <c r="J30" s="1075"/>
      <c r="K30" s="1075"/>
      <c r="L30" s="1075"/>
      <c r="M30" s="1075"/>
    </row>
    <row r="31" customHeight="1" spans="1:13">
      <c r="A31" s="1075" t="s">
        <v>27</v>
      </c>
      <c r="B31" s="1075"/>
      <c r="C31" s="1075"/>
      <c r="D31" s="1075"/>
      <c r="E31" s="1075"/>
      <c r="F31" s="1075"/>
      <c r="G31" s="1075"/>
      <c r="H31" s="1075"/>
      <c r="I31" s="1075"/>
      <c r="J31" s="1075"/>
      <c r="K31" s="1075"/>
      <c r="L31" s="1075"/>
      <c r="M31" s="1075"/>
    </row>
    <row r="32" customHeight="1" spans="1:13">
      <c r="A32" s="1075" t="s">
        <v>28</v>
      </c>
      <c r="B32" s="1075"/>
      <c r="C32" s="1075"/>
      <c r="D32" s="1075"/>
      <c r="E32" s="1075"/>
      <c r="F32" s="1075"/>
      <c r="G32" s="1075"/>
      <c r="H32" s="1075"/>
      <c r="I32" s="1075"/>
      <c r="J32" s="1075"/>
      <c r="K32" s="1075"/>
      <c r="L32" s="1075"/>
      <c r="M32" s="1075"/>
    </row>
    <row r="33" customHeight="1" spans="1:13">
      <c r="A33" s="1075" t="s">
        <v>29</v>
      </c>
      <c r="B33" s="1075"/>
      <c r="C33" s="1075"/>
      <c r="D33" s="1075"/>
      <c r="E33" s="1075"/>
      <c r="F33" s="1075"/>
      <c r="G33" s="1075"/>
      <c r="H33" s="1075"/>
      <c r="I33" s="1075"/>
      <c r="J33" s="1075"/>
      <c r="K33" s="1075"/>
      <c r="L33" s="1075"/>
      <c r="M33" s="1075"/>
    </row>
    <row r="34" customHeight="1" spans="1:13">
      <c r="A34" s="1081" t="s">
        <v>30</v>
      </c>
      <c r="B34" s="1075"/>
      <c r="C34" s="1075"/>
      <c r="D34" s="1075"/>
      <c r="E34" s="1075"/>
      <c r="F34" s="1075"/>
      <c r="G34" s="1075"/>
      <c r="H34" s="1075"/>
      <c r="I34" s="1075"/>
      <c r="J34" s="1075"/>
      <c r="K34" s="1075"/>
      <c r="L34" s="1075"/>
      <c r="M34" s="1075"/>
    </row>
    <row r="35" customHeight="1" spans="1:13">
      <c r="A35" s="1077" t="s">
        <v>31</v>
      </c>
      <c r="B35" s="1077"/>
      <c r="C35" s="1077"/>
      <c r="D35" s="1077"/>
      <c r="E35" s="1077"/>
      <c r="F35" s="1077"/>
      <c r="G35" s="1077"/>
      <c r="H35" s="1077"/>
      <c r="I35" s="1077"/>
      <c r="J35" s="1077"/>
      <c r="K35" s="1077"/>
      <c r="L35" s="1077"/>
      <c r="M35" s="1077"/>
    </row>
    <row r="36" customHeight="1" spans="1:13">
      <c r="A36" s="1075" t="s">
        <v>32</v>
      </c>
      <c r="B36" s="1075"/>
      <c r="C36" s="1075"/>
      <c r="D36" s="1075"/>
      <c r="E36" s="1075"/>
      <c r="F36" s="1075"/>
      <c r="G36" s="1075"/>
      <c r="H36" s="1075"/>
      <c r="I36" s="1075"/>
      <c r="J36" s="1075"/>
      <c r="K36" s="1075"/>
      <c r="L36" s="1075"/>
      <c r="M36" s="1075"/>
    </row>
    <row r="37" customHeight="1" spans="1:13">
      <c r="A37" s="1082" t="s">
        <v>33</v>
      </c>
      <c r="B37" s="1082"/>
      <c r="C37" s="1082"/>
      <c r="D37" s="1082"/>
      <c r="E37" s="1082"/>
      <c r="F37" s="1082"/>
      <c r="G37" s="1082"/>
      <c r="H37" s="1082"/>
      <c r="I37" s="1082"/>
      <c r="J37" s="1082"/>
      <c r="K37" s="1082"/>
      <c r="L37" s="1082"/>
      <c r="M37" s="1082"/>
    </row>
    <row r="38" customHeight="1" spans="1:13">
      <c r="A38" s="1082" t="s">
        <v>34</v>
      </c>
      <c r="B38" s="1082"/>
      <c r="C38" s="1082"/>
      <c r="D38" s="1082"/>
      <c r="E38" s="1082"/>
      <c r="F38" s="1082"/>
      <c r="G38" s="1082"/>
      <c r="H38" s="1082"/>
      <c r="I38" s="1082"/>
      <c r="J38" s="1082"/>
      <c r="K38" s="1082"/>
      <c r="L38" s="1082"/>
      <c r="M38" s="1082"/>
    </row>
    <row r="39" customHeight="1" spans="1:13">
      <c r="A39" s="1082" t="s">
        <v>35</v>
      </c>
      <c r="B39" s="1082"/>
      <c r="C39" s="1082"/>
      <c r="D39" s="1082"/>
      <c r="E39" s="1082"/>
      <c r="F39" s="1082"/>
      <c r="G39" s="1082"/>
      <c r="H39" s="1082"/>
      <c r="I39" s="1082"/>
      <c r="J39" s="1082"/>
      <c r="K39" s="1082"/>
      <c r="L39" s="1082"/>
      <c r="M39" s="1082"/>
    </row>
    <row r="40" customHeight="1" spans="1:13">
      <c r="A40" s="1075" t="s">
        <v>36</v>
      </c>
      <c r="B40" s="1075"/>
      <c r="C40" s="1075"/>
      <c r="D40" s="1075"/>
      <c r="E40" s="1075"/>
      <c r="F40" s="1075"/>
      <c r="G40" s="1075"/>
      <c r="H40" s="1075"/>
      <c r="I40" s="1075"/>
      <c r="J40" s="1075"/>
      <c r="K40" s="1075"/>
      <c r="L40" s="1075"/>
      <c r="M40" s="1075"/>
    </row>
    <row r="41" customHeight="1" spans="1:13">
      <c r="A41" s="1075" t="s">
        <v>37</v>
      </c>
      <c r="B41" s="1075"/>
      <c r="C41" s="1075"/>
      <c r="D41" s="1075"/>
      <c r="E41" s="1075"/>
      <c r="F41" s="1075"/>
      <c r="G41" s="1075"/>
      <c r="H41" s="1075"/>
      <c r="I41" s="1075"/>
      <c r="J41" s="1075"/>
      <c r="K41" s="1075"/>
      <c r="L41" s="1075"/>
      <c r="M41" s="1075"/>
    </row>
    <row r="42" customHeight="1" spans="1:13">
      <c r="A42" s="1075" t="s">
        <v>38</v>
      </c>
      <c r="B42" s="1075"/>
      <c r="C42" s="1075"/>
      <c r="D42" s="1075"/>
      <c r="E42" s="1075"/>
      <c r="F42" s="1075"/>
      <c r="G42" s="1075"/>
      <c r="H42" s="1075"/>
      <c r="I42" s="1075"/>
      <c r="J42" s="1075"/>
      <c r="K42" s="1075"/>
      <c r="L42" s="1075"/>
      <c r="M42" s="1075"/>
    </row>
    <row r="43" customHeight="1" spans="1:13">
      <c r="A43" s="1075" t="s">
        <v>39</v>
      </c>
      <c r="B43" s="1075"/>
      <c r="C43" s="1075"/>
      <c r="D43" s="1075"/>
      <c r="E43" s="1075"/>
      <c r="F43" s="1075"/>
      <c r="G43" s="1075"/>
      <c r="H43" s="1075"/>
      <c r="I43" s="1075"/>
      <c r="J43" s="1075"/>
      <c r="K43" s="1075"/>
      <c r="L43" s="1075"/>
      <c r="M43" s="1075"/>
    </row>
    <row r="44" customHeight="1" spans="1:13">
      <c r="A44" s="1075" t="s">
        <v>40</v>
      </c>
      <c r="B44" s="1075"/>
      <c r="C44" s="1075"/>
      <c r="D44" s="1075"/>
      <c r="E44" s="1075"/>
      <c r="F44" s="1075"/>
      <c r="G44" s="1075"/>
      <c r="H44" s="1075"/>
      <c r="I44" s="1075"/>
      <c r="J44" s="1075"/>
      <c r="K44" s="1075"/>
      <c r="L44" s="1075"/>
      <c r="M44" s="1075"/>
    </row>
    <row r="45" customHeight="1" spans="1:13">
      <c r="A45" s="1075" t="s">
        <v>41</v>
      </c>
      <c r="B45" s="1075"/>
      <c r="C45" s="1075"/>
      <c r="D45" s="1075"/>
      <c r="E45" s="1075"/>
      <c r="F45" s="1075"/>
      <c r="G45" s="1075"/>
      <c r="H45" s="1075"/>
      <c r="I45" s="1075"/>
      <c r="J45" s="1075"/>
      <c r="K45" s="1075"/>
      <c r="L45" s="1075"/>
      <c r="M45" s="1075"/>
    </row>
    <row r="46" customHeight="1" spans="1:13">
      <c r="A46" s="1083" t="s">
        <v>42</v>
      </c>
      <c r="B46" s="1075"/>
      <c r="C46" s="1075"/>
      <c r="D46" s="1075"/>
      <c r="E46" s="1075"/>
      <c r="F46" s="1075"/>
      <c r="G46" s="1075"/>
      <c r="H46" s="1075"/>
      <c r="I46" s="1075"/>
      <c r="J46" s="1075"/>
      <c r="K46" s="1075"/>
      <c r="L46" s="1075"/>
      <c r="M46" s="1075"/>
    </row>
    <row r="47" customHeight="1" spans="1:13">
      <c r="A47" s="1075" t="s">
        <v>43</v>
      </c>
      <c r="B47" s="1075"/>
      <c r="C47" s="1075"/>
      <c r="D47" s="1075"/>
      <c r="E47" s="1075"/>
      <c r="F47" s="1075"/>
      <c r="G47" s="1075"/>
      <c r="H47" s="1075"/>
      <c r="I47" s="1075"/>
      <c r="J47" s="1075"/>
      <c r="K47" s="1075"/>
      <c r="L47" s="1075"/>
      <c r="M47" s="1075"/>
    </row>
    <row r="48" customHeight="1" spans="1:13">
      <c r="A48" s="1075" t="s">
        <v>44</v>
      </c>
      <c r="B48" s="1075"/>
      <c r="C48" s="1075"/>
      <c r="D48" s="1075"/>
      <c r="E48" s="1075"/>
      <c r="F48" s="1075"/>
      <c r="G48" s="1075"/>
      <c r="H48" s="1075"/>
      <c r="I48" s="1075"/>
      <c r="J48" s="1075"/>
      <c r="K48" s="1075"/>
      <c r="L48" s="1075"/>
      <c r="M48" s="1075"/>
    </row>
    <row r="49" customHeight="1" spans="1:13">
      <c r="A49" s="1075" t="s">
        <v>45</v>
      </c>
      <c r="B49" s="1075"/>
      <c r="C49" s="1075"/>
      <c r="D49" s="1075"/>
      <c r="E49" s="1075"/>
      <c r="F49" s="1075"/>
      <c r="G49" s="1075"/>
      <c r="H49" s="1075"/>
      <c r="I49" s="1075"/>
      <c r="J49" s="1075"/>
      <c r="K49" s="1075"/>
      <c r="L49" s="1075"/>
      <c r="M49" s="1075"/>
    </row>
    <row r="50" customHeight="1" spans="1:1">
      <c r="A50" s="1072" t="s">
        <v>46</v>
      </c>
    </row>
    <row r="51" customHeight="1" spans="1:13">
      <c r="A51" s="1075" t="s">
        <v>47</v>
      </c>
      <c r="B51" s="1075"/>
      <c r="C51" s="1075"/>
      <c r="D51" s="1075"/>
      <c r="E51" s="1075"/>
      <c r="F51" s="1075"/>
      <c r="G51" s="1075"/>
      <c r="H51" s="1075"/>
      <c r="I51" s="1075"/>
      <c r="J51" s="1075"/>
      <c r="K51" s="1075"/>
      <c r="L51" s="1075"/>
      <c r="M51" s="1075"/>
    </row>
    <row r="52" customHeight="1" spans="1:13">
      <c r="A52" s="1074"/>
      <c r="B52" s="1074"/>
      <c r="C52" s="1074"/>
      <c r="D52" s="1074"/>
      <c r="E52" s="1074"/>
      <c r="F52" s="1074"/>
      <c r="G52" s="1074"/>
      <c r="H52" s="1074"/>
      <c r="I52" s="1074"/>
      <c r="J52" s="1074"/>
      <c r="K52" s="1074"/>
      <c r="L52" s="1074"/>
      <c r="M52" s="1074"/>
    </row>
    <row r="53" customHeight="1" spans="1:13">
      <c r="A53" s="1075" t="s">
        <v>48</v>
      </c>
      <c r="B53" s="1075"/>
      <c r="C53" s="1075"/>
      <c r="D53" s="1075"/>
      <c r="E53" s="1075"/>
      <c r="F53" s="1075"/>
      <c r="G53" s="1075"/>
      <c r="H53" s="1075"/>
      <c r="I53" s="1075"/>
      <c r="J53" s="1075"/>
      <c r="K53" s="1075"/>
      <c r="L53" s="1075"/>
      <c r="M53" s="1075"/>
    </row>
    <row r="54" customHeight="1" spans="1:13">
      <c r="A54" s="1075" t="s">
        <v>49</v>
      </c>
      <c r="B54" s="1075"/>
      <c r="C54" s="1075"/>
      <c r="D54" s="1075"/>
      <c r="E54" s="1075"/>
      <c r="F54" s="1075"/>
      <c r="G54" s="1075"/>
      <c r="H54" s="1075"/>
      <c r="I54" s="1075"/>
      <c r="J54" s="1075"/>
      <c r="K54" s="1075"/>
      <c r="L54" s="1075"/>
      <c r="M54" s="1075"/>
    </row>
    <row r="55" customHeight="1" spans="1:13">
      <c r="A55" s="1075" t="s">
        <v>50</v>
      </c>
      <c r="B55" s="1075"/>
      <c r="C55" s="1075"/>
      <c r="D55" s="1075"/>
      <c r="E55" s="1075"/>
      <c r="F55" s="1075"/>
      <c r="G55" s="1075"/>
      <c r="H55" s="1075"/>
      <c r="I55" s="1075"/>
      <c r="J55" s="1075"/>
      <c r="K55" s="1075"/>
      <c r="L55" s="1075"/>
      <c r="M55" s="1075"/>
    </row>
    <row r="56" customHeight="1" spans="1:13">
      <c r="A56" s="1075" t="s">
        <v>51</v>
      </c>
      <c r="B56" s="1075"/>
      <c r="C56" s="1075"/>
      <c r="D56" s="1075"/>
      <c r="E56" s="1075"/>
      <c r="F56" s="1075"/>
      <c r="G56" s="1075"/>
      <c r="H56" s="1075"/>
      <c r="I56" s="1075"/>
      <c r="J56" s="1075"/>
      <c r="K56" s="1075"/>
      <c r="L56" s="1075"/>
      <c r="M56" s="1075"/>
    </row>
    <row r="57" customHeight="1" spans="1:13">
      <c r="A57" s="1075" t="s">
        <v>52</v>
      </c>
      <c r="B57" s="1075"/>
      <c r="C57" s="1075"/>
      <c r="D57" s="1075"/>
      <c r="E57" s="1075"/>
      <c r="F57" s="1075"/>
      <c r="G57" s="1075"/>
      <c r="H57" s="1075"/>
      <c r="I57" s="1075"/>
      <c r="J57" s="1075"/>
      <c r="K57" s="1075"/>
      <c r="L57" s="1075"/>
      <c r="M57" s="1075"/>
    </row>
    <row r="58" customHeight="1" spans="1:13">
      <c r="A58" s="1075" t="s">
        <v>53</v>
      </c>
      <c r="B58" s="1075"/>
      <c r="C58" s="1075"/>
      <c r="D58" s="1075"/>
      <c r="E58" s="1075"/>
      <c r="F58" s="1075"/>
      <c r="G58" s="1075"/>
      <c r="H58" s="1075"/>
      <c r="I58" s="1075"/>
      <c r="J58" s="1075"/>
      <c r="K58" s="1075"/>
      <c r="L58" s="1075"/>
      <c r="M58" s="1075"/>
    </row>
    <row r="59" customHeight="1" spans="1:13">
      <c r="A59" s="1075" t="s">
        <v>54</v>
      </c>
      <c r="B59" s="1075"/>
      <c r="C59" s="1075"/>
      <c r="D59" s="1075"/>
      <c r="E59" s="1075"/>
      <c r="F59" s="1075"/>
      <c r="G59" s="1075"/>
      <c r="H59" s="1075"/>
      <c r="I59" s="1075"/>
      <c r="J59" s="1075"/>
      <c r="K59" s="1075"/>
      <c r="L59" s="1075"/>
      <c r="M59" s="1075"/>
    </row>
    <row r="60" customHeight="1" spans="1:13">
      <c r="A60" s="1075" t="s">
        <v>55</v>
      </c>
      <c r="B60" s="1075"/>
      <c r="C60" s="1075"/>
      <c r="D60" s="1075"/>
      <c r="E60" s="1075"/>
      <c r="F60" s="1075"/>
      <c r="G60" s="1075"/>
      <c r="H60" s="1075"/>
      <c r="I60" s="1075"/>
      <c r="J60" s="1075"/>
      <c r="K60" s="1075"/>
      <c r="L60" s="1075"/>
      <c r="M60" s="1075"/>
    </row>
    <row r="61" customHeight="1" spans="1:13">
      <c r="A61" s="1075" t="s">
        <v>56</v>
      </c>
      <c r="B61" s="1075"/>
      <c r="C61" s="1075"/>
      <c r="D61" s="1075"/>
      <c r="E61" s="1075"/>
      <c r="F61" s="1075"/>
      <c r="G61" s="1075"/>
      <c r="H61" s="1075"/>
      <c r="I61" s="1075"/>
      <c r="J61" s="1075"/>
      <c r="K61" s="1075"/>
      <c r="L61" s="1075"/>
      <c r="M61" s="1075"/>
    </row>
    <row r="62" customHeight="1" spans="1:13">
      <c r="A62" s="1075" t="s">
        <v>57</v>
      </c>
      <c r="B62" s="1075"/>
      <c r="C62" s="1075"/>
      <c r="D62" s="1075"/>
      <c r="E62" s="1075"/>
      <c r="F62" s="1075"/>
      <c r="G62" s="1075"/>
      <c r="H62" s="1075"/>
      <c r="I62" s="1075"/>
      <c r="J62" s="1075"/>
      <c r="K62" s="1075"/>
      <c r="L62" s="1075"/>
      <c r="M62" s="1075"/>
    </row>
    <row r="64" customHeight="1" spans="1:13">
      <c r="A64" s="1074"/>
      <c r="B64" s="1074"/>
      <c r="C64" s="1074"/>
      <c r="D64" s="1074"/>
      <c r="E64" s="1074"/>
      <c r="F64" s="1074"/>
      <c r="G64" s="1074"/>
      <c r="H64" s="1074"/>
      <c r="I64" s="1074"/>
      <c r="J64" s="1074"/>
      <c r="K64" s="1074"/>
      <c r="L64" s="1074"/>
      <c r="M64" s="1074"/>
    </row>
    <row r="65" customHeight="1" spans="1:13">
      <c r="A65" s="1084" t="s">
        <v>58</v>
      </c>
      <c r="B65" s="1084"/>
      <c r="C65" s="1084"/>
      <c r="D65" s="1084"/>
      <c r="E65" s="1084"/>
      <c r="F65" s="1074"/>
      <c r="G65" s="1074"/>
      <c r="H65" s="1074"/>
      <c r="I65" s="1074"/>
      <c r="J65" s="1074"/>
      <c r="K65" s="1074"/>
      <c r="L65" s="1074"/>
      <c r="M65" s="1074"/>
    </row>
    <row r="66" customHeight="1" spans="1:13">
      <c r="A66" s="1075" t="s">
        <v>59</v>
      </c>
      <c r="B66" s="1075"/>
      <c r="C66" s="1075"/>
      <c r="D66" s="1075"/>
      <c r="E66" s="1075"/>
      <c r="F66" s="1075"/>
      <c r="G66" s="1075"/>
      <c r="H66" s="1075"/>
      <c r="I66" s="1075"/>
      <c r="J66" s="1075"/>
      <c r="K66" s="1075"/>
      <c r="L66" s="1075"/>
      <c r="M66" s="1075"/>
    </row>
    <row r="67" customHeight="1" spans="1:13">
      <c r="A67" s="1075" t="s">
        <v>60</v>
      </c>
      <c r="B67" s="1075"/>
      <c r="C67" s="1075"/>
      <c r="D67" s="1075"/>
      <c r="E67" s="1075"/>
      <c r="F67" s="1075"/>
      <c r="G67" s="1075"/>
      <c r="H67" s="1075"/>
      <c r="I67" s="1075"/>
      <c r="J67" s="1075"/>
      <c r="K67" s="1075"/>
      <c r="L67" s="1075"/>
      <c r="M67" s="1075"/>
    </row>
    <row r="68" customHeight="1" spans="1:13">
      <c r="A68" s="1075" t="s">
        <v>61</v>
      </c>
      <c r="B68" s="1075"/>
      <c r="C68" s="1075"/>
      <c r="D68" s="1075"/>
      <c r="E68" s="1075"/>
      <c r="F68" s="1075"/>
      <c r="G68" s="1075"/>
      <c r="H68" s="1075"/>
      <c r="I68" s="1075"/>
      <c r="J68" s="1075"/>
      <c r="K68" s="1075"/>
      <c r="L68" s="1075"/>
      <c r="M68" s="1075"/>
    </row>
    <row r="69" customHeight="1" spans="1:13">
      <c r="A69" s="1075" t="s">
        <v>62</v>
      </c>
      <c r="B69" s="1075"/>
      <c r="C69" s="1075"/>
      <c r="D69" s="1075"/>
      <c r="E69" s="1075"/>
      <c r="F69" s="1075"/>
      <c r="G69" s="1075"/>
      <c r="H69" s="1075"/>
      <c r="I69" s="1075"/>
      <c r="J69" s="1075"/>
      <c r="K69" s="1075"/>
      <c r="L69" s="1075"/>
      <c r="M69" s="1075"/>
    </row>
    <row r="70" customHeight="1" spans="1:13">
      <c r="A70" s="1075" t="s">
        <v>63</v>
      </c>
      <c r="B70" s="1075"/>
      <c r="C70" s="1075"/>
      <c r="D70" s="1075"/>
      <c r="E70" s="1075"/>
      <c r="F70" s="1075"/>
      <c r="G70" s="1075"/>
      <c r="H70" s="1075"/>
      <c r="I70" s="1075"/>
      <c r="J70" s="1075"/>
      <c r="K70" s="1075"/>
      <c r="L70" s="1075"/>
      <c r="M70" s="1075"/>
    </row>
    <row r="71" customHeight="1" spans="1:13">
      <c r="A71" s="1075" t="s">
        <v>64</v>
      </c>
      <c r="B71" s="1075"/>
      <c r="C71" s="1075"/>
      <c r="D71" s="1075"/>
      <c r="E71" s="1075"/>
      <c r="F71" s="1075"/>
      <c r="G71" s="1075"/>
      <c r="H71" s="1075"/>
      <c r="I71" s="1075"/>
      <c r="J71" s="1075"/>
      <c r="K71" s="1075"/>
      <c r="L71" s="1075"/>
      <c r="M71" s="1075"/>
    </row>
    <row r="72" customHeight="1" spans="1:13">
      <c r="A72" s="1075" t="s">
        <v>65</v>
      </c>
      <c r="B72" s="1075"/>
      <c r="C72" s="1075"/>
      <c r="D72" s="1075"/>
      <c r="E72" s="1075"/>
      <c r="F72" s="1075"/>
      <c r="G72" s="1075"/>
      <c r="H72" s="1075"/>
      <c r="I72" s="1075"/>
      <c r="J72" s="1075"/>
      <c r="K72" s="1075"/>
      <c r="L72" s="1075"/>
      <c r="M72" s="1075"/>
    </row>
    <row r="73" customHeight="1" spans="1:13">
      <c r="A73" s="1075" t="s">
        <v>66</v>
      </c>
      <c r="B73" s="1075"/>
      <c r="C73" s="1075"/>
      <c r="D73" s="1075"/>
      <c r="E73" s="1075"/>
      <c r="F73" s="1075"/>
      <c r="G73" s="1075"/>
      <c r="H73" s="1075"/>
      <c r="I73" s="1075"/>
      <c r="J73" s="1075"/>
      <c r="K73" s="1075"/>
      <c r="L73" s="1075"/>
      <c r="M73" s="1075"/>
    </row>
    <row r="74" ht="30.75" customHeight="1" spans="1:13">
      <c r="A74" s="1074" t="s">
        <v>67</v>
      </c>
      <c r="B74" s="1074"/>
      <c r="C74" s="1074"/>
      <c r="D74" s="1074"/>
      <c r="E74" s="1074"/>
      <c r="F74" s="1085" t="s">
        <v>68</v>
      </c>
      <c r="G74" s="1085"/>
      <c r="H74" s="1085"/>
      <c r="I74" s="1085"/>
      <c r="J74" s="1085"/>
      <c r="M74" s="1074" t="s">
        <v>69</v>
      </c>
    </row>
    <row r="76" ht="69" customHeight="1" spans="1:13">
      <c r="A76" s="1086" t="s">
        <v>70</v>
      </c>
      <c r="B76" s="1086"/>
      <c r="C76" s="1086"/>
      <c r="D76" s="1086"/>
      <c r="F76" s="1086" t="s">
        <v>71</v>
      </c>
      <c r="G76" s="1086"/>
      <c r="H76" s="1086"/>
      <c r="I76" s="1086"/>
      <c r="J76" s="1086"/>
      <c r="K76" s="1086"/>
      <c r="M76" s="1089" t="s">
        <v>72</v>
      </c>
    </row>
    <row r="78" ht="39.75" customHeight="1" spans="1:13">
      <c r="A78" s="1075" t="s">
        <v>73</v>
      </c>
      <c r="B78" s="1075"/>
      <c r="C78" s="1075"/>
      <c r="D78" s="1075"/>
      <c r="F78" s="1086" t="s">
        <v>74</v>
      </c>
      <c r="G78" s="1086"/>
      <c r="H78" s="1086"/>
      <c r="I78" s="1086"/>
      <c r="J78" s="1086"/>
      <c r="K78" s="1086"/>
      <c r="L78" s="1086"/>
      <c r="M78" s="1072" t="s">
        <v>75</v>
      </c>
    </row>
    <row r="80" customHeight="1" spans="1:13">
      <c r="A80" s="1075" t="s">
        <v>76</v>
      </c>
      <c r="B80" s="1075"/>
      <c r="C80" s="1075"/>
      <c r="D80" s="1075"/>
      <c r="E80" s="1075"/>
      <c r="F80" s="1075"/>
      <c r="G80" s="1075"/>
      <c r="H80" s="1075"/>
      <c r="I80" s="1075"/>
      <c r="J80" s="1075"/>
      <c r="K80" s="1075"/>
      <c r="L80" s="1075"/>
      <c r="M80" s="1075"/>
    </row>
    <row r="81" customHeight="1" spans="1:13">
      <c r="A81" s="1075" t="s">
        <v>77</v>
      </c>
      <c r="B81" s="1075"/>
      <c r="C81" s="1075"/>
      <c r="D81" s="1075"/>
      <c r="E81" s="1075"/>
      <c r="F81" s="1075"/>
      <c r="G81" s="1075"/>
      <c r="H81" s="1075"/>
      <c r="I81" s="1075"/>
      <c r="J81" s="1075"/>
      <c r="K81" s="1075"/>
      <c r="L81" s="1075"/>
      <c r="M81" s="1075"/>
    </row>
    <row r="82" customHeight="1" spans="1:13">
      <c r="A82" s="1075" t="s">
        <v>78</v>
      </c>
      <c r="B82" s="1075"/>
      <c r="C82" s="1075"/>
      <c r="D82" s="1075"/>
      <c r="E82" s="1075"/>
      <c r="F82" s="1075"/>
      <c r="G82" s="1075"/>
      <c r="H82" s="1075"/>
      <c r="I82" s="1075"/>
      <c r="J82" s="1075"/>
      <c r="K82" s="1075"/>
      <c r="L82" s="1075"/>
      <c r="M82" s="1075"/>
    </row>
    <row r="83" customHeight="1" spans="1:13">
      <c r="A83" s="1074"/>
      <c r="B83" s="1074"/>
      <c r="C83" s="1074"/>
      <c r="D83" s="1074"/>
      <c r="E83" s="1074"/>
      <c r="F83" s="1074"/>
      <c r="G83" s="1074"/>
      <c r="H83" s="1074"/>
      <c r="I83" s="1074"/>
      <c r="J83" s="1074"/>
      <c r="K83" s="1074"/>
      <c r="L83" s="1074"/>
      <c r="M83" s="1074"/>
    </row>
    <row r="84" ht="48" customHeight="1" spans="1:19">
      <c r="A84" s="1087" t="s">
        <v>79</v>
      </c>
      <c r="B84" s="1087"/>
      <c r="C84" s="1087"/>
      <c r="D84" s="1087"/>
      <c r="E84" s="1087"/>
      <c r="F84" s="1087"/>
      <c r="G84" s="1087"/>
      <c r="H84" s="1087"/>
      <c r="I84" s="1087"/>
      <c r="J84" s="1087"/>
      <c r="K84" s="1087"/>
      <c r="L84" s="1087"/>
      <c r="M84" s="1087"/>
      <c r="N84" s="1090"/>
      <c r="O84" s="1090"/>
      <c r="P84" s="1090"/>
      <c r="Q84" s="1090"/>
      <c r="R84" s="1090"/>
      <c r="S84" s="1090"/>
    </row>
    <row r="85" customHeight="1" spans="1:13">
      <c r="A85" s="1088" t="s">
        <v>80</v>
      </c>
      <c r="B85" s="1088"/>
      <c r="C85" s="1088"/>
      <c r="D85" s="1088"/>
      <c r="E85" s="1088"/>
      <c r="F85" s="1088"/>
      <c r="G85" s="1088"/>
      <c r="H85" s="1088"/>
      <c r="I85" s="1088"/>
      <c r="J85" s="1088"/>
      <c r="K85" s="1088"/>
      <c r="L85" s="1088"/>
      <c r="M85" s="1088"/>
    </row>
  </sheetData>
  <mergeCells count="85">
    <mergeCell ref="A1:M1"/>
    <mergeCell ref="A2:M2"/>
    <mergeCell ref="A3:N3"/>
    <mergeCell ref="A4:N4"/>
    <mergeCell ref="A5:N5"/>
    <mergeCell ref="A6:M6"/>
    <mergeCell ref="A7:M7"/>
    <mergeCell ref="A8:M8"/>
    <mergeCell ref="A9:M9"/>
    <mergeCell ref="A10:M10"/>
    <mergeCell ref="A11:M11"/>
    <mergeCell ref="A12:M12"/>
    <mergeCell ref="A13:M13"/>
    <mergeCell ref="A14:M14"/>
    <mergeCell ref="A15:M15"/>
    <mergeCell ref="A16:M16"/>
    <mergeCell ref="A17:M17"/>
    <mergeCell ref="A18:M18"/>
    <mergeCell ref="A19:M19"/>
    <mergeCell ref="A20:M20"/>
    <mergeCell ref="A21:M21"/>
    <mergeCell ref="A22:M22"/>
    <mergeCell ref="A23:M23"/>
    <mergeCell ref="A24:M24"/>
    <mergeCell ref="A25:M25"/>
    <mergeCell ref="A26:M26"/>
    <mergeCell ref="A27:M27"/>
    <mergeCell ref="A28:M28"/>
    <mergeCell ref="A29:M29"/>
    <mergeCell ref="A30:M30"/>
    <mergeCell ref="A31:M31"/>
    <mergeCell ref="A32:M32"/>
    <mergeCell ref="A33:M33"/>
    <mergeCell ref="A34:M34"/>
    <mergeCell ref="A35:M35"/>
    <mergeCell ref="A36:M36"/>
    <mergeCell ref="A37:M37"/>
    <mergeCell ref="A38:M38"/>
    <mergeCell ref="A39:M39"/>
    <mergeCell ref="A40:M40"/>
    <mergeCell ref="A41:M41"/>
    <mergeCell ref="A42:M42"/>
    <mergeCell ref="A43:M43"/>
    <mergeCell ref="A44:M44"/>
    <mergeCell ref="A45:M45"/>
    <mergeCell ref="A46:M46"/>
    <mergeCell ref="A47:M47"/>
    <mergeCell ref="A48:M48"/>
    <mergeCell ref="A49:M49"/>
    <mergeCell ref="A50:M50"/>
    <mergeCell ref="A51:M51"/>
    <mergeCell ref="A52:M52"/>
    <mergeCell ref="A53:M53"/>
    <mergeCell ref="A54:M54"/>
    <mergeCell ref="A55:M55"/>
    <mergeCell ref="A56:M56"/>
    <mergeCell ref="A57:M57"/>
    <mergeCell ref="A58:M58"/>
    <mergeCell ref="A59:M59"/>
    <mergeCell ref="A60:M60"/>
    <mergeCell ref="A61:M61"/>
    <mergeCell ref="A62:M62"/>
    <mergeCell ref="A64:M64"/>
    <mergeCell ref="A65:E65"/>
    <mergeCell ref="F65:M65"/>
    <mergeCell ref="A66:M66"/>
    <mergeCell ref="A67:M67"/>
    <mergeCell ref="A68:M68"/>
    <mergeCell ref="A69:M69"/>
    <mergeCell ref="A70:M70"/>
    <mergeCell ref="A71:M71"/>
    <mergeCell ref="A72:M72"/>
    <mergeCell ref="A73:M73"/>
    <mergeCell ref="A74:E74"/>
    <mergeCell ref="F74:J74"/>
    <mergeCell ref="A76:D76"/>
    <mergeCell ref="F76:K76"/>
    <mergeCell ref="A78:D78"/>
    <mergeCell ref="F78:L78"/>
    <mergeCell ref="A80:M80"/>
    <mergeCell ref="A81:M81"/>
    <mergeCell ref="A82:M82"/>
    <mergeCell ref="A83:M83"/>
    <mergeCell ref="A84:M84"/>
    <mergeCell ref="A85:M85"/>
  </mergeCells>
  <pageMargins left="0.699305555555556" right="0.699305555555556" top="0.75" bottom="0.75" header="0.3" footer="0.3"/>
  <pageSetup paperSize="9" orientation="portrait"/>
  <headerFooter alignWithMargins="0"/>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44"/>
  </sheetPr>
  <dimension ref="A1:J60"/>
  <sheetViews>
    <sheetView workbookViewId="0">
      <pane xSplit="3" ySplit="1" topLeftCell="D2" activePane="bottomRight" state="frozen"/>
      <selection/>
      <selection pane="topRight"/>
      <selection pane="bottomLeft"/>
      <selection pane="bottomRight" activeCell="D3" sqref="D3"/>
    </sheetView>
  </sheetViews>
  <sheetFormatPr defaultColWidth="9" defaultRowHeight="18.75"/>
  <cols>
    <col min="1" max="1" width="9.14285714285714" style="351"/>
    <col min="2" max="2" width="11" style="351" customWidth="1"/>
    <col min="3" max="3" width="21" style="352" customWidth="1"/>
    <col min="4" max="4" width="62.7142857142857" style="349" customWidth="1"/>
    <col min="5" max="5" width="17.8571428571429" style="78" customWidth="1"/>
    <col min="6" max="6" width="2.57142857142857" style="353" customWidth="1"/>
    <col min="7" max="7" width="61.7142857142857" style="354" customWidth="1"/>
    <col min="8" max="8" width="17.7142857142857" style="349" customWidth="1"/>
    <col min="9" max="9" width="15.7142857142857" style="20" customWidth="1"/>
    <col min="10" max="10" width="14.8571428571429" style="20" customWidth="1"/>
    <col min="11" max="258" width="9.14285714285714" style="20"/>
    <col min="259" max="259" width="21" style="20" customWidth="1"/>
    <col min="260" max="260" width="61.7142857142857" style="20" customWidth="1"/>
    <col min="261" max="261" width="11.1428571428571" style="20" customWidth="1"/>
    <col min="262" max="262" width="2.57142857142857" style="20" customWidth="1"/>
    <col min="263" max="263" width="61.7142857142857" style="20" customWidth="1"/>
    <col min="264" max="264" width="10.7142857142857" style="20" customWidth="1"/>
    <col min="265" max="514" width="9.14285714285714" style="20"/>
    <col min="515" max="515" width="21" style="20" customWidth="1"/>
    <col min="516" max="516" width="61.7142857142857" style="20" customWidth="1"/>
    <col min="517" max="517" width="11.1428571428571" style="20" customWidth="1"/>
    <col min="518" max="518" width="2.57142857142857" style="20" customWidth="1"/>
    <col min="519" max="519" width="61.7142857142857" style="20" customWidth="1"/>
    <col min="520" max="520" width="10.7142857142857" style="20" customWidth="1"/>
    <col min="521" max="770" width="9.14285714285714" style="20"/>
    <col min="771" max="771" width="21" style="20" customWidth="1"/>
    <col min="772" max="772" width="61.7142857142857" style="20" customWidth="1"/>
    <col min="773" max="773" width="11.1428571428571" style="20" customWidth="1"/>
    <col min="774" max="774" width="2.57142857142857" style="20" customWidth="1"/>
    <col min="775" max="775" width="61.7142857142857" style="20" customWidth="1"/>
    <col min="776" max="776" width="10.7142857142857" style="20" customWidth="1"/>
    <col min="777" max="1026" width="9.14285714285714" style="20"/>
    <col min="1027" max="1027" width="21" style="20" customWidth="1"/>
    <col min="1028" max="1028" width="61.7142857142857" style="20" customWidth="1"/>
    <col min="1029" max="1029" width="11.1428571428571" style="20" customWidth="1"/>
    <col min="1030" max="1030" width="2.57142857142857" style="20" customWidth="1"/>
    <col min="1031" max="1031" width="61.7142857142857" style="20" customWidth="1"/>
    <col min="1032" max="1032" width="10.7142857142857" style="20" customWidth="1"/>
    <col min="1033" max="1282" width="9.14285714285714" style="20"/>
    <col min="1283" max="1283" width="21" style="20" customWidth="1"/>
    <col min="1284" max="1284" width="61.7142857142857" style="20" customWidth="1"/>
    <col min="1285" max="1285" width="11.1428571428571" style="20" customWidth="1"/>
    <col min="1286" max="1286" width="2.57142857142857" style="20" customWidth="1"/>
    <col min="1287" max="1287" width="61.7142857142857" style="20" customWidth="1"/>
    <col min="1288" max="1288" width="10.7142857142857" style="20" customWidth="1"/>
    <col min="1289" max="1538" width="9.14285714285714" style="20"/>
    <col min="1539" max="1539" width="21" style="20" customWidth="1"/>
    <col min="1540" max="1540" width="61.7142857142857" style="20" customWidth="1"/>
    <col min="1541" max="1541" width="11.1428571428571" style="20" customWidth="1"/>
    <col min="1542" max="1542" width="2.57142857142857" style="20" customWidth="1"/>
    <col min="1543" max="1543" width="61.7142857142857" style="20" customWidth="1"/>
    <col min="1544" max="1544" width="10.7142857142857" style="20" customWidth="1"/>
    <col min="1545" max="1794" width="9.14285714285714" style="20"/>
    <col min="1795" max="1795" width="21" style="20" customWidth="1"/>
    <col min="1796" max="1796" width="61.7142857142857" style="20" customWidth="1"/>
    <col min="1797" max="1797" width="11.1428571428571" style="20" customWidth="1"/>
    <col min="1798" max="1798" width="2.57142857142857" style="20" customWidth="1"/>
    <col min="1799" max="1799" width="61.7142857142857" style="20" customWidth="1"/>
    <col min="1800" max="1800" width="10.7142857142857" style="20" customWidth="1"/>
    <col min="1801" max="2050" width="9.14285714285714" style="20"/>
    <col min="2051" max="2051" width="21" style="20" customWidth="1"/>
    <col min="2052" max="2052" width="61.7142857142857" style="20" customWidth="1"/>
    <col min="2053" max="2053" width="11.1428571428571" style="20" customWidth="1"/>
    <col min="2054" max="2054" width="2.57142857142857" style="20" customWidth="1"/>
    <col min="2055" max="2055" width="61.7142857142857" style="20" customWidth="1"/>
    <col min="2056" max="2056" width="10.7142857142857" style="20" customWidth="1"/>
    <col min="2057" max="2306" width="9.14285714285714" style="20"/>
    <col min="2307" max="2307" width="21" style="20" customWidth="1"/>
    <col min="2308" max="2308" width="61.7142857142857" style="20" customWidth="1"/>
    <col min="2309" max="2309" width="11.1428571428571" style="20" customWidth="1"/>
    <col min="2310" max="2310" width="2.57142857142857" style="20" customWidth="1"/>
    <col min="2311" max="2311" width="61.7142857142857" style="20" customWidth="1"/>
    <col min="2312" max="2312" width="10.7142857142857" style="20" customWidth="1"/>
    <col min="2313" max="2562" width="9.14285714285714" style="20"/>
    <col min="2563" max="2563" width="21" style="20" customWidth="1"/>
    <col min="2564" max="2564" width="61.7142857142857" style="20" customWidth="1"/>
    <col min="2565" max="2565" width="11.1428571428571" style="20" customWidth="1"/>
    <col min="2566" max="2566" width="2.57142857142857" style="20" customWidth="1"/>
    <col min="2567" max="2567" width="61.7142857142857" style="20" customWidth="1"/>
    <col min="2568" max="2568" width="10.7142857142857" style="20" customWidth="1"/>
    <col min="2569" max="2818" width="9.14285714285714" style="20"/>
    <col min="2819" max="2819" width="21" style="20" customWidth="1"/>
    <col min="2820" max="2820" width="61.7142857142857" style="20" customWidth="1"/>
    <col min="2821" max="2821" width="11.1428571428571" style="20" customWidth="1"/>
    <col min="2822" max="2822" width="2.57142857142857" style="20" customWidth="1"/>
    <col min="2823" max="2823" width="61.7142857142857" style="20" customWidth="1"/>
    <col min="2824" max="2824" width="10.7142857142857" style="20" customWidth="1"/>
    <col min="2825" max="3074" width="9.14285714285714" style="20"/>
    <col min="3075" max="3075" width="21" style="20" customWidth="1"/>
    <col min="3076" max="3076" width="61.7142857142857" style="20" customWidth="1"/>
    <col min="3077" max="3077" width="11.1428571428571" style="20" customWidth="1"/>
    <col min="3078" max="3078" width="2.57142857142857" style="20" customWidth="1"/>
    <col min="3079" max="3079" width="61.7142857142857" style="20" customWidth="1"/>
    <col min="3080" max="3080" width="10.7142857142857" style="20" customWidth="1"/>
    <col min="3081" max="3330" width="9.14285714285714" style="20"/>
    <col min="3331" max="3331" width="21" style="20" customWidth="1"/>
    <col min="3332" max="3332" width="61.7142857142857" style="20" customWidth="1"/>
    <col min="3333" max="3333" width="11.1428571428571" style="20" customWidth="1"/>
    <col min="3334" max="3334" width="2.57142857142857" style="20" customWidth="1"/>
    <col min="3335" max="3335" width="61.7142857142857" style="20" customWidth="1"/>
    <col min="3336" max="3336" width="10.7142857142857" style="20" customWidth="1"/>
    <col min="3337" max="3586" width="9.14285714285714" style="20"/>
    <col min="3587" max="3587" width="21" style="20" customWidth="1"/>
    <col min="3588" max="3588" width="61.7142857142857" style="20" customWidth="1"/>
    <col min="3589" max="3589" width="11.1428571428571" style="20" customWidth="1"/>
    <col min="3590" max="3590" width="2.57142857142857" style="20" customWidth="1"/>
    <col min="3591" max="3591" width="61.7142857142857" style="20" customWidth="1"/>
    <col min="3592" max="3592" width="10.7142857142857" style="20" customWidth="1"/>
    <col min="3593" max="3842" width="9.14285714285714" style="20"/>
    <col min="3843" max="3843" width="21" style="20" customWidth="1"/>
    <col min="3844" max="3844" width="61.7142857142857" style="20" customWidth="1"/>
    <col min="3845" max="3845" width="11.1428571428571" style="20" customWidth="1"/>
    <col min="3846" max="3846" width="2.57142857142857" style="20" customWidth="1"/>
    <col min="3847" max="3847" width="61.7142857142857" style="20" customWidth="1"/>
    <col min="3848" max="3848" width="10.7142857142857" style="20" customWidth="1"/>
    <col min="3849" max="4098" width="9.14285714285714" style="20"/>
    <col min="4099" max="4099" width="21" style="20" customWidth="1"/>
    <col min="4100" max="4100" width="61.7142857142857" style="20" customWidth="1"/>
    <col min="4101" max="4101" width="11.1428571428571" style="20" customWidth="1"/>
    <col min="4102" max="4102" width="2.57142857142857" style="20" customWidth="1"/>
    <col min="4103" max="4103" width="61.7142857142857" style="20" customWidth="1"/>
    <col min="4104" max="4104" width="10.7142857142857" style="20" customWidth="1"/>
    <col min="4105" max="4354" width="9.14285714285714" style="20"/>
    <col min="4355" max="4355" width="21" style="20" customWidth="1"/>
    <col min="4356" max="4356" width="61.7142857142857" style="20" customWidth="1"/>
    <col min="4357" max="4357" width="11.1428571428571" style="20" customWidth="1"/>
    <col min="4358" max="4358" width="2.57142857142857" style="20" customWidth="1"/>
    <col min="4359" max="4359" width="61.7142857142857" style="20" customWidth="1"/>
    <col min="4360" max="4360" width="10.7142857142857" style="20" customWidth="1"/>
    <col min="4361" max="4610" width="9.14285714285714" style="20"/>
    <col min="4611" max="4611" width="21" style="20" customWidth="1"/>
    <col min="4612" max="4612" width="61.7142857142857" style="20" customWidth="1"/>
    <col min="4613" max="4613" width="11.1428571428571" style="20" customWidth="1"/>
    <col min="4614" max="4614" width="2.57142857142857" style="20" customWidth="1"/>
    <col min="4615" max="4615" width="61.7142857142857" style="20" customWidth="1"/>
    <col min="4616" max="4616" width="10.7142857142857" style="20" customWidth="1"/>
    <col min="4617" max="4866" width="9.14285714285714" style="20"/>
    <col min="4867" max="4867" width="21" style="20" customWidth="1"/>
    <col min="4868" max="4868" width="61.7142857142857" style="20" customWidth="1"/>
    <col min="4869" max="4869" width="11.1428571428571" style="20" customWidth="1"/>
    <col min="4870" max="4870" width="2.57142857142857" style="20" customWidth="1"/>
    <col min="4871" max="4871" width="61.7142857142857" style="20" customWidth="1"/>
    <col min="4872" max="4872" width="10.7142857142857" style="20" customWidth="1"/>
    <col min="4873" max="5122" width="9.14285714285714" style="20"/>
    <col min="5123" max="5123" width="21" style="20" customWidth="1"/>
    <col min="5124" max="5124" width="61.7142857142857" style="20" customWidth="1"/>
    <col min="5125" max="5125" width="11.1428571428571" style="20" customWidth="1"/>
    <col min="5126" max="5126" width="2.57142857142857" style="20" customWidth="1"/>
    <col min="5127" max="5127" width="61.7142857142857" style="20" customWidth="1"/>
    <col min="5128" max="5128" width="10.7142857142857" style="20" customWidth="1"/>
    <col min="5129" max="5378" width="9.14285714285714" style="20"/>
    <col min="5379" max="5379" width="21" style="20" customWidth="1"/>
    <col min="5380" max="5380" width="61.7142857142857" style="20" customWidth="1"/>
    <col min="5381" max="5381" width="11.1428571428571" style="20" customWidth="1"/>
    <col min="5382" max="5382" width="2.57142857142857" style="20" customWidth="1"/>
    <col min="5383" max="5383" width="61.7142857142857" style="20" customWidth="1"/>
    <col min="5384" max="5384" width="10.7142857142857" style="20" customWidth="1"/>
    <col min="5385" max="5634" width="9.14285714285714" style="20"/>
    <col min="5635" max="5635" width="21" style="20" customWidth="1"/>
    <col min="5636" max="5636" width="61.7142857142857" style="20" customWidth="1"/>
    <col min="5637" max="5637" width="11.1428571428571" style="20" customWidth="1"/>
    <col min="5638" max="5638" width="2.57142857142857" style="20" customWidth="1"/>
    <col min="5639" max="5639" width="61.7142857142857" style="20" customWidth="1"/>
    <col min="5640" max="5640" width="10.7142857142857" style="20" customWidth="1"/>
    <col min="5641" max="5890" width="9.14285714285714" style="20"/>
    <col min="5891" max="5891" width="21" style="20" customWidth="1"/>
    <col min="5892" max="5892" width="61.7142857142857" style="20" customWidth="1"/>
    <col min="5893" max="5893" width="11.1428571428571" style="20" customWidth="1"/>
    <col min="5894" max="5894" width="2.57142857142857" style="20" customWidth="1"/>
    <col min="5895" max="5895" width="61.7142857142857" style="20" customWidth="1"/>
    <col min="5896" max="5896" width="10.7142857142857" style="20" customWidth="1"/>
    <col min="5897" max="6146" width="9.14285714285714" style="20"/>
    <col min="6147" max="6147" width="21" style="20" customWidth="1"/>
    <col min="6148" max="6148" width="61.7142857142857" style="20" customWidth="1"/>
    <col min="6149" max="6149" width="11.1428571428571" style="20" customWidth="1"/>
    <col min="6150" max="6150" width="2.57142857142857" style="20" customWidth="1"/>
    <col min="6151" max="6151" width="61.7142857142857" style="20" customWidth="1"/>
    <col min="6152" max="6152" width="10.7142857142857" style="20" customWidth="1"/>
    <col min="6153" max="6402" width="9.14285714285714" style="20"/>
    <col min="6403" max="6403" width="21" style="20" customWidth="1"/>
    <col min="6404" max="6404" width="61.7142857142857" style="20" customWidth="1"/>
    <col min="6405" max="6405" width="11.1428571428571" style="20" customWidth="1"/>
    <col min="6406" max="6406" width="2.57142857142857" style="20" customWidth="1"/>
    <col min="6407" max="6407" width="61.7142857142857" style="20" customWidth="1"/>
    <col min="6408" max="6408" width="10.7142857142857" style="20" customWidth="1"/>
    <col min="6409" max="6658" width="9.14285714285714" style="20"/>
    <col min="6659" max="6659" width="21" style="20" customWidth="1"/>
    <col min="6660" max="6660" width="61.7142857142857" style="20" customWidth="1"/>
    <col min="6661" max="6661" width="11.1428571428571" style="20" customWidth="1"/>
    <col min="6662" max="6662" width="2.57142857142857" style="20" customWidth="1"/>
    <col min="6663" max="6663" width="61.7142857142857" style="20" customWidth="1"/>
    <col min="6664" max="6664" width="10.7142857142857" style="20" customWidth="1"/>
    <col min="6665" max="6914" width="9.14285714285714" style="20"/>
    <col min="6915" max="6915" width="21" style="20" customWidth="1"/>
    <col min="6916" max="6916" width="61.7142857142857" style="20" customWidth="1"/>
    <col min="6917" max="6917" width="11.1428571428571" style="20" customWidth="1"/>
    <col min="6918" max="6918" width="2.57142857142857" style="20" customWidth="1"/>
    <col min="6919" max="6919" width="61.7142857142857" style="20" customWidth="1"/>
    <col min="6920" max="6920" width="10.7142857142857" style="20" customWidth="1"/>
    <col min="6921" max="7170" width="9.14285714285714" style="20"/>
    <col min="7171" max="7171" width="21" style="20" customWidth="1"/>
    <col min="7172" max="7172" width="61.7142857142857" style="20" customWidth="1"/>
    <col min="7173" max="7173" width="11.1428571428571" style="20" customWidth="1"/>
    <col min="7174" max="7174" width="2.57142857142857" style="20" customWidth="1"/>
    <col min="7175" max="7175" width="61.7142857142857" style="20" customWidth="1"/>
    <col min="7176" max="7176" width="10.7142857142857" style="20" customWidth="1"/>
    <col min="7177" max="7426" width="9.14285714285714" style="20"/>
    <col min="7427" max="7427" width="21" style="20" customWidth="1"/>
    <col min="7428" max="7428" width="61.7142857142857" style="20" customWidth="1"/>
    <col min="7429" max="7429" width="11.1428571428571" style="20" customWidth="1"/>
    <col min="7430" max="7430" width="2.57142857142857" style="20" customWidth="1"/>
    <col min="7431" max="7431" width="61.7142857142857" style="20" customWidth="1"/>
    <col min="7432" max="7432" width="10.7142857142857" style="20" customWidth="1"/>
    <col min="7433" max="7682" width="9.14285714285714" style="20"/>
    <col min="7683" max="7683" width="21" style="20" customWidth="1"/>
    <col min="7684" max="7684" width="61.7142857142857" style="20" customWidth="1"/>
    <col min="7685" max="7685" width="11.1428571428571" style="20" customWidth="1"/>
    <col min="7686" max="7686" width="2.57142857142857" style="20" customWidth="1"/>
    <col min="7687" max="7687" width="61.7142857142857" style="20" customWidth="1"/>
    <col min="7688" max="7688" width="10.7142857142857" style="20" customWidth="1"/>
    <col min="7689" max="7938" width="9.14285714285714" style="20"/>
    <col min="7939" max="7939" width="21" style="20" customWidth="1"/>
    <col min="7940" max="7940" width="61.7142857142857" style="20" customWidth="1"/>
    <col min="7941" max="7941" width="11.1428571428571" style="20" customWidth="1"/>
    <col min="7942" max="7942" width="2.57142857142857" style="20" customWidth="1"/>
    <col min="7943" max="7943" width="61.7142857142857" style="20" customWidth="1"/>
    <col min="7944" max="7944" width="10.7142857142857" style="20" customWidth="1"/>
    <col min="7945" max="8194" width="9.14285714285714" style="20"/>
    <col min="8195" max="8195" width="21" style="20" customWidth="1"/>
    <col min="8196" max="8196" width="61.7142857142857" style="20" customWidth="1"/>
    <col min="8197" max="8197" width="11.1428571428571" style="20" customWidth="1"/>
    <col min="8198" max="8198" width="2.57142857142857" style="20" customWidth="1"/>
    <col min="8199" max="8199" width="61.7142857142857" style="20" customWidth="1"/>
    <col min="8200" max="8200" width="10.7142857142857" style="20" customWidth="1"/>
    <col min="8201" max="8450" width="9.14285714285714" style="20"/>
    <col min="8451" max="8451" width="21" style="20" customWidth="1"/>
    <col min="8452" max="8452" width="61.7142857142857" style="20" customWidth="1"/>
    <col min="8453" max="8453" width="11.1428571428571" style="20" customWidth="1"/>
    <col min="8454" max="8454" width="2.57142857142857" style="20" customWidth="1"/>
    <col min="8455" max="8455" width="61.7142857142857" style="20" customWidth="1"/>
    <col min="8456" max="8456" width="10.7142857142857" style="20" customWidth="1"/>
    <col min="8457" max="8706" width="9.14285714285714" style="20"/>
    <col min="8707" max="8707" width="21" style="20" customWidth="1"/>
    <col min="8708" max="8708" width="61.7142857142857" style="20" customWidth="1"/>
    <col min="8709" max="8709" width="11.1428571428571" style="20" customWidth="1"/>
    <col min="8710" max="8710" width="2.57142857142857" style="20" customWidth="1"/>
    <col min="8711" max="8711" width="61.7142857142857" style="20" customWidth="1"/>
    <col min="8712" max="8712" width="10.7142857142857" style="20" customWidth="1"/>
    <col min="8713" max="8962" width="9.14285714285714" style="20"/>
    <col min="8963" max="8963" width="21" style="20" customWidth="1"/>
    <col min="8964" max="8964" width="61.7142857142857" style="20" customWidth="1"/>
    <col min="8965" max="8965" width="11.1428571428571" style="20" customWidth="1"/>
    <col min="8966" max="8966" width="2.57142857142857" style="20" customWidth="1"/>
    <col min="8967" max="8967" width="61.7142857142857" style="20" customWidth="1"/>
    <col min="8968" max="8968" width="10.7142857142857" style="20" customWidth="1"/>
    <col min="8969" max="9218" width="9.14285714285714" style="20"/>
    <col min="9219" max="9219" width="21" style="20" customWidth="1"/>
    <col min="9220" max="9220" width="61.7142857142857" style="20" customWidth="1"/>
    <col min="9221" max="9221" width="11.1428571428571" style="20" customWidth="1"/>
    <col min="9222" max="9222" width="2.57142857142857" style="20" customWidth="1"/>
    <col min="9223" max="9223" width="61.7142857142857" style="20" customWidth="1"/>
    <col min="9224" max="9224" width="10.7142857142857" style="20" customWidth="1"/>
    <col min="9225" max="9474" width="9.14285714285714" style="20"/>
    <col min="9475" max="9475" width="21" style="20" customWidth="1"/>
    <col min="9476" max="9476" width="61.7142857142857" style="20" customWidth="1"/>
    <col min="9477" max="9477" width="11.1428571428571" style="20" customWidth="1"/>
    <col min="9478" max="9478" width="2.57142857142857" style="20" customWidth="1"/>
    <col min="9479" max="9479" width="61.7142857142857" style="20" customWidth="1"/>
    <col min="9480" max="9480" width="10.7142857142857" style="20" customWidth="1"/>
    <col min="9481" max="9730" width="9.14285714285714" style="20"/>
    <col min="9731" max="9731" width="21" style="20" customWidth="1"/>
    <col min="9732" max="9732" width="61.7142857142857" style="20" customWidth="1"/>
    <col min="9733" max="9733" width="11.1428571428571" style="20" customWidth="1"/>
    <col min="9734" max="9734" width="2.57142857142857" style="20" customWidth="1"/>
    <col min="9735" max="9735" width="61.7142857142857" style="20" customWidth="1"/>
    <col min="9736" max="9736" width="10.7142857142857" style="20" customWidth="1"/>
    <col min="9737" max="9986" width="9.14285714285714" style="20"/>
    <col min="9987" max="9987" width="21" style="20" customWidth="1"/>
    <col min="9988" max="9988" width="61.7142857142857" style="20" customWidth="1"/>
    <col min="9989" max="9989" width="11.1428571428571" style="20" customWidth="1"/>
    <col min="9990" max="9990" width="2.57142857142857" style="20" customWidth="1"/>
    <col min="9991" max="9991" width="61.7142857142857" style="20" customWidth="1"/>
    <col min="9992" max="9992" width="10.7142857142857" style="20" customWidth="1"/>
    <col min="9993" max="10242" width="9.14285714285714" style="20"/>
    <col min="10243" max="10243" width="21" style="20" customWidth="1"/>
    <col min="10244" max="10244" width="61.7142857142857" style="20" customWidth="1"/>
    <col min="10245" max="10245" width="11.1428571428571" style="20" customWidth="1"/>
    <col min="10246" max="10246" width="2.57142857142857" style="20" customWidth="1"/>
    <col min="10247" max="10247" width="61.7142857142857" style="20" customWidth="1"/>
    <col min="10248" max="10248" width="10.7142857142857" style="20" customWidth="1"/>
    <col min="10249" max="10498" width="9.14285714285714" style="20"/>
    <col min="10499" max="10499" width="21" style="20" customWidth="1"/>
    <col min="10500" max="10500" width="61.7142857142857" style="20" customWidth="1"/>
    <col min="10501" max="10501" width="11.1428571428571" style="20" customWidth="1"/>
    <col min="10502" max="10502" width="2.57142857142857" style="20" customWidth="1"/>
    <col min="10503" max="10503" width="61.7142857142857" style="20" customWidth="1"/>
    <col min="10504" max="10504" width="10.7142857142857" style="20" customWidth="1"/>
    <col min="10505" max="10754" width="9.14285714285714" style="20"/>
    <col min="10755" max="10755" width="21" style="20" customWidth="1"/>
    <col min="10756" max="10756" width="61.7142857142857" style="20" customWidth="1"/>
    <col min="10757" max="10757" width="11.1428571428571" style="20" customWidth="1"/>
    <col min="10758" max="10758" width="2.57142857142857" style="20" customWidth="1"/>
    <col min="10759" max="10759" width="61.7142857142857" style="20" customWidth="1"/>
    <col min="10760" max="10760" width="10.7142857142857" style="20" customWidth="1"/>
    <col min="10761" max="11010" width="9.14285714285714" style="20"/>
    <col min="11011" max="11011" width="21" style="20" customWidth="1"/>
    <col min="11012" max="11012" width="61.7142857142857" style="20" customWidth="1"/>
    <col min="11013" max="11013" width="11.1428571428571" style="20" customWidth="1"/>
    <col min="11014" max="11014" width="2.57142857142857" style="20" customWidth="1"/>
    <col min="11015" max="11015" width="61.7142857142857" style="20" customWidth="1"/>
    <col min="11016" max="11016" width="10.7142857142857" style="20" customWidth="1"/>
    <col min="11017" max="11266" width="9.14285714285714" style="20"/>
    <col min="11267" max="11267" width="21" style="20" customWidth="1"/>
    <col min="11268" max="11268" width="61.7142857142857" style="20" customWidth="1"/>
    <col min="11269" max="11269" width="11.1428571428571" style="20" customWidth="1"/>
    <col min="11270" max="11270" width="2.57142857142857" style="20" customWidth="1"/>
    <col min="11271" max="11271" width="61.7142857142857" style="20" customWidth="1"/>
    <col min="11272" max="11272" width="10.7142857142857" style="20" customWidth="1"/>
    <col min="11273" max="11522" width="9.14285714285714" style="20"/>
    <col min="11523" max="11523" width="21" style="20" customWidth="1"/>
    <col min="11524" max="11524" width="61.7142857142857" style="20" customWidth="1"/>
    <col min="11525" max="11525" width="11.1428571428571" style="20" customWidth="1"/>
    <col min="11526" max="11526" width="2.57142857142857" style="20" customWidth="1"/>
    <col min="11527" max="11527" width="61.7142857142857" style="20" customWidth="1"/>
    <col min="11528" max="11528" width="10.7142857142857" style="20" customWidth="1"/>
    <col min="11529" max="11778" width="9.14285714285714" style="20"/>
    <col min="11779" max="11779" width="21" style="20" customWidth="1"/>
    <col min="11780" max="11780" width="61.7142857142857" style="20" customWidth="1"/>
    <col min="11781" max="11781" width="11.1428571428571" style="20" customWidth="1"/>
    <col min="11782" max="11782" width="2.57142857142857" style="20" customWidth="1"/>
    <col min="11783" max="11783" width="61.7142857142857" style="20" customWidth="1"/>
    <col min="11784" max="11784" width="10.7142857142857" style="20" customWidth="1"/>
    <col min="11785" max="12034" width="9.14285714285714" style="20"/>
    <col min="12035" max="12035" width="21" style="20" customWidth="1"/>
    <col min="12036" max="12036" width="61.7142857142857" style="20" customWidth="1"/>
    <col min="12037" max="12037" width="11.1428571428571" style="20" customWidth="1"/>
    <col min="12038" max="12038" width="2.57142857142857" style="20" customWidth="1"/>
    <col min="12039" max="12039" width="61.7142857142857" style="20" customWidth="1"/>
    <col min="12040" max="12040" width="10.7142857142857" style="20" customWidth="1"/>
    <col min="12041" max="12290" width="9.14285714285714" style="20"/>
    <col min="12291" max="12291" width="21" style="20" customWidth="1"/>
    <col min="12292" max="12292" width="61.7142857142857" style="20" customWidth="1"/>
    <col min="12293" max="12293" width="11.1428571428571" style="20" customWidth="1"/>
    <col min="12294" max="12294" width="2.57142857142857" style="20" customWidth="1"/>
    <col min="12295" max="12295" width="61.7142857142857" style="20" customWidth="1"/>
    <col min="12296" max="12296" width="10.7142857142857" style="20" customWidth="1"/>
    <col min="12297" max="12546" width="9.14285714285714" style="20"/>
    <col min="12547" max="12547" width="21" style="20" customWidth="1"/>
    <col min="12548" max="12548" width="61.7142857142857" style="20" customWidth="1"/>
    <col min="12549" max="12549" width="11.1428571428571" style="20" customWidth="1"/>
    <col min="12550" max="12550" width="2.57142857142857" style="20" customWidth="1"/>
    <col min="12551" max="12551" width="61.7142857142857" style="20" customWidth="1"/>
    <col min="12552" max="12552" width="10.7142857142857" style="20" customWidth="1"/>
    <col min="12553" max="12802" width="9.14285714285714" style="20"/>
    <col min="12803" max="12803" width="21" style="20" customWidth="1"/>
    <col min="12804" max="12804" width="61.7142857142857" style="20" customWidth="1"/>
    <col min="12805" max="12805" width="11.1428571428571" style="20" customWidth="1"/>
    <col min="12806" max="12806" width="2.57142857142857" style="20" customWidth="1"/>
    <col min="12807" max="12807" width="61.7142857142857" style="20" customWidth="1"/>
    <col min="12808" max="12808" width="10.7142857142857" style="20" customWidth="1"/>
    <col min="12809" max="13058" width="9.14285714285714" style="20"/>
    <col min="13059" max="13059" width="21" style="20" customWidth="1"/>
    <col min="13060" max="13060" width="61.7142857142857" style="20" customWidth="1"/>
    <col min="13061" max="13061" width="11.1428571428571" style="20" customWidth="1"/>
    <col min="13062" max="13062" width="2.57142857142857" style="20" customWidth="1"/>
    <col min="13063" max="13063" width="61.7142857142857" style="20" customWidth="1"/>
    <col min="13064" max="13064" width="10.7142857142857" style="20" customWidth="1"/>
    <col min="13065" max="13314" width="9.14285714285714" style="20"/>
    <col min="13315" max="13315" width="21" style="20" customWidth="1"/>
    <col min="13316" max="13316" width="61.7142857142857" style="20" customWidth="1"/>
    <col min="13317" max="13317" width="11.1428571428571" style="20" customWidth="1"/>
    <col min="13318" max="13318" width="2.57142857142857" style="20" customWidth="1"/>
    <col min="13319" max="13319" width="61.7142857142857" style="20" customWidth="1"/>
    <col min="13320" max="13320" width="10.7142857142857" style="20" customWidth="1"/>
    <col min="13321" max="13570" width="9.14285714285714" style="20"/>
    <col min="13571" max="13571" width="21" style="20" customWidth="1"/>
    <col min="13572" max="13572" width="61.7142857142857" style="20" customWidth="1"/>
    <col min="13573" max="13573" width="11.1428571428571" style="20" customWidth="1"/>
    <col min="13574" max="13574" width="2.57142857142857" style="20" customWidth="1"/>
    <col min="13575" max="13575" width="61.7142857142857" style="20" customWidth="1"/>
    <col min="13576" max="13576" width="10.7142857142857" style="20" customWidth="1"/>
    <col min="13577" max="13826" width="9.14285714285714" style="20"/>
    <col min="13827" max="13827" width="21" style="20" customWidth="1"/>
    <col min="13828" max="13828" width="61.7142857142857" style="20" customWidth="1"/>
    <col min="13829" max="13829" width="11.1428571428571" style="20" customWidth="1"/>
    <col min="13830" max="13830" width="2.57142857142857" style="20" customWidth="1"/>
    <col min="13831" max="13831" width="61.7142857142857" style="20" customWidth="1"/>
    <col min="13832" max="13832" width="10.7142857142857" style="20" customWidth="1"/>
    <col min="13833" max="14082" width="9.14285714285714" style="20"/>
    <col min="14083" max="14083" width="21" style="20" customWidth="1"/>
    <col min="14084" max="14084" width="61.7142857142857" style="20" customWidth="1"/>
    <col min="14085" max="14085" width="11.1428571428571" style="20" customWidth="1"/>
    <col min="14086" max="14086" width="2.57142857142857" style="20" customWidth="1"/>
    <col min="14087" max="14087" width="61.7142857142857" style="20" customWidth="1"/>
    <col min="14088" max="14088" width="10.7142857142857" style="20" customWidth="1"/>
    <col min="14089" max="14338" width="9.14285714285714" style="20"/>
    <col min="14339" max="14339" width="21" style="20" customWidth="1"/>
    <col min="14340" max="14340" width="61.7142857142857" style="20" customWidth="1"/>
    <col min="14341" max="14341" width="11.1428571428571" style="20" customWidth="1"/>
    <col min="14342" max="14342" width="2.57142857142857" style="20" customWidth="1"/>
    <col min="14343" max="14343" width="61.7142857142857" style="20" customWidth="1"/>
    <col min="14344" max="14344" width="10.7142857142857" style="20" customWidth="1"/>
    <col min="14345" max="14594" width="9.14285714285714" style="20"/>
    <col min="14595" max="14595" width="21" style="20" customWidth="1"/>
    <col min="14596" max="14596" width="61.7142857142857" style="20" customWidth="1"/>
    <col min="14597" max="14597" width="11.1428571428571" style="20" customWidth="1"/>
    <col min="14598" max="14598" width="2.57142857142857" style="20" customWidth="1"/>
    <col min="14599" max="14599" width="61.7142857142857" style="20" customWidth="1"/>
    <col min="14600" max="14600" width="10.7142857142857" style="20" customWidth="1"/>
    <col min="14601" max="14850" width="9.14285714285714" style="20"/>
    <col min="14851" max="14851" width="21" style="20" customWidth="1"/>
    <col min="14852" max="14852" width="61.7142857142857" style="20" customWidth="1"/>
    <col min="14853" max="14853" width="11.1428571428571" style="20" customWidth="1"/>
    <col min="14854" max="14854" width="2.57142857142857" style="20" customWidth="1"/>
    <col min="14855" max="14855" width="61.7142857142857" style="20" customWidth="1"/>
    <col min="14856" max="14856" width="10.7142857142857" style="20" customWidth="1"/>
    <col min="14857" max="15106" width="9.14285714285714" style="20"/>
    <col min="15107" max="15107" width="21" style="20" customWidth="1"/>
    <col min="15108" max="15108" width="61.7142857142857" style="20" customWidth="1"/>
    <col min="15109" max="15109" width="11.1428571428571" style="20" customWidth="1"/>
    <col min="15110" max="15110" width="2.57142857142857" style="20" customWidth="1"/>
    <col min="15111" max="15111" width="61.7142857142857" style="20" customWidth="1"/>
    <col min="15112" max="15112" width="10.7142857142857" style="20" customWidth="1"/>
    <col min="15113" max="15362" width="9.14285714285714" style="20"/>
    <col min="15363" max="15363" width="21" style="20" customWidth="1"/>
    <col min="15364" max="15364" width="61.7142857142857" style="20" customWidth="1"/>
    <col min="15365" max="15365" width="11.1428571428571" style="20" customWidth="1"/>
    <col min="15366" max="15366" width="2.57142857142857" style="20" customWidth="1"/>
    <col min="15367" max="15367" width="61.7142857142857" style="20" customWidth="1"/>
    <col min="15368" max="15368" width="10.7142857142857" style="20" customWidth="1"/>
    <col min="15369" max="15618" width="9.14285714285714" style="20"/>
    <col min="15619" max="15619" width="21" style="20" customWidth="1"/>
    <col min="15620" max="15620" width="61.7142857142857" style="20" customWidth="1"/>
    <col min="15621" max="15621" width="11.1428571428571" style="20" customWidth="1"/>
    <col min="15622" max="15622" width="2.57142857142857" style="20" customWidth="1"/>
    <col min="15623" max="15623" width="61.7142857142857" style="20" customWidth="1"/>
    <col min="15624" max="15624" width="10.7142857142857" style="20" customWidth="1"/>
    <col min="15625" max="15874" width="9.14285714285714" style="20"/>
    <col min="15875" max="15875" width="21" style="20" customWidth="1"/>
    <col min="15876" max="15876" width="61.7142857142857" style="20" customWidth="1"/>
    <col min="15877" max="15877" width="11.1428571428571" style="20" customWidth="1"/>
    <col min="15878" max="15878" width="2.57142857142857" style="20" customWidth="1"/>
    <col min="15879" max="15879" width="61.7142857142857" style="20" customWidth="1"/>
    <col min="15880" max="15880" width="10.7142857142857" style="20" customWidth="1"/>
    <col min="15881" max="16130" width="9.14285714285714" style="20"/>
    <col min="16131" max="16131" width="21" style="20" customWidth="1"/>
    <col min="16132" max="16132" width="61.7142857142857" style="20" customWidth="1"/>
    <col min="16133" max="16133" width="11.1428571428571" style="20" customWidth="1"/>
    <col min="16134" max="16134" width="2.57142857142857" style="20" customWidth="1"/>
    <col min="16135" max="16135" width="61.7142857142857" style="20" customWidth="1"/>
    <col min="16136" max="16136" width="10.7142857142857" style="20" customWidth="1"/>
    <col min="16137" max="16384" width="9.14285714285714" style="20"/>
  </cols>
  <sheetData>
    <row r="1" ht="28.5" customHeight="1" spans="1:10">
      <c r="A1" s="355" t="s">
        <v>436</v>
      </c>
      <c r="B1" s="356"/>
      <c r="C1" s="356"/>
      <c r="D1" s="356"/>
      <c r="E1" s="356"/>
      <c r="F1" s="356"/>
      <c r="G1" s="356"/>
      <c r="H1" s="356"/>
      <c r="I1" s="356"/>
      <c r="J1" s="356"/>
    </row>
    <row r="2" s="349" customFormat="1" ht="35.25" customHeight="1" spans="1:10">
      <c r="A2" s="357" t="s">
        <v>437</v>
      </c>
      <c r="B2" s="358" t="s">
        <v>361</v>
      </c>
      <c r="C2" s="359" t="s">
        <v>323</v>
      </c>
      <c r="D2" s="359" t="s">
        <v>438</v>
      </c>
      <c r="E2" s="360" t="s">
        <v>439</v>
      </c>
      <c r="F2" s="361"/>
      <c r="G2" s="362" t="s">
        <v>440</v>
      </c>
      <c r="H2" s="363" t="s">
        <v>441</v>
      </c>
      <c r="I2" s="387" t="s">
        <v>442</v>
      </c>
      <c r="J2" s="387" t="s">
        <v>443</v>
      </c>
    </row>
    <row r="3" s="350" customFormat="1" ht="15" spans="1:10">
      <c r="A3" s="364">
        <v>1</v>
      </c>
      <c r="B3" s="365">
        <v>2</v>
      </c>
      <c r="C3" s="364">
        <v>3</v>
      </c>
      <c r="D3" s="365">
        <v>4</v>
      </c>
      <c r="E3" s="364">
        <v>5</v>
      </c>
      <c r="F3" s="365">
        <v>6</v>
      </c>
      <c r="G3" s="364">
        <v>7</v>
      </c>
      <c r="H3" s="365">
        <v>8</v>
      </c>
      <c r="I3" s="364">
        <v>9</v>
      </c>
      <c r="J3" s="365">
        <v>10</v>
      </c>
    </row>
    <row r="4" ht="24.75" customHeight="1" spans="1:10">
      <c r="A4" s="366">
        <f>'Student Profile'!A6</f>
        <v>1</v>
      </c>
      <c r="B4" s="366">
        <f>'Student Profile'!B6</f>
        <v>111</v>
      </c>
      <c r="C4" s="367" t="str">
        <f>'Student Profile'!C6</f>
        <v>Anjali Kumari</v>
      </c>
      <c r="D4" s="368" t="s">
        <v>444</v>
      </c>
      <c r="E4" s="369" t="s">
        <v>445</v>
      </c>
      <c r="F4" s="370"/>
      <c r="G4" s="371" t="s">
        <v>446</v>
      </c>
      <c r="H4" s="369" t="s">
        <v>447</v>
      </c>
      <c r="I4" s="388" t="s">
        <v>137</v>
      </c>
      <c r="J4" s="389" t="s">
        <v>448</v>
      </c>
    </row>
    <row r="5" spans="1:10">
      <c r="A5" s="366">
        <f>'Student Profile'!A7</f>
        <v>2</v>
      </c>
      <c r="B5" s="366">
        <f>'Student Profile'!B7</f>
        <v>222</v>
      </c>
      <c r="C5" s="367" t="str">
        <f>'Student Profile'!C7</f>
        <v>Ardra Hari</v>
      </c>
      <c r="D5" s="368" t="s">
        <v>444</v>
      </c>
      <c r="E5" s="369" t="s">
        <v>449</v>
      </c>
      <c r="F5" s="370"/>
      <c r="G5" s="371" t="s">
        <v>444</v>
      </c>
      <c r="H5" s="369" t="s">
        <v>450</v>
      </c>
      <c r="I5" s="388" t="s">
        <v>137</v>
      </c>
      <c r="J5" s="389" t="s">
        <v>448</v>
      </c>
    </row>
    <row r="6" spans="1:10">
      <c r="A6" s="366">
        <f>'Student Profile'!A8</f>
        <v>3</v>
      </c>
      <c r="B6" s="366">
        <f>'Student Profile'!B8</f>
        <v>333</v>
      </c>
      <c r="C6" s="367" t="str">
        <f>'Student Profile'!C8</f>
        <v>Bhuvaneshwari</v>
      </c>
      <c r="D6" s="368" t="s">
        <v>444</v>
      </c>
      <c r="E6" s="369" t="s">
        <v>451</v>
      </c>
      <c r="F6" s="370"/>
      <c r="G6" s="371" t="s">
        <v>444</v>
      </c>
      <c r="H6" s="369" t="s">
        <v>452</v>
      </c>
      <c r="I6" s="388" t="s">
        <v>137</v>
      </c>
      <c r="J6" s="389" t="s">
        <v>448</v>
      </c>
    </row>
    <row r="7" spans="1:10">
      <c r="A7" s="366">
        <f>'Student Profile'!A9</f>
        <v>4</v>
      </c>
      <c r="B7" s="366">
        <f>'Student Profile'!B9</f>
        <v>444</v>
      </c>
      <c r="C7" s="367" t="str">
        <f>'Student Profile'!C9</f>
        <v>Deeksha Singh</v>
      </c>
      <c r="D7" s="368" t="s">
        <v>453</v>
      </c>
      <c r="E7" s="369" t="s">
        <v>454</v>
      </c>
      <c r="F7" s="370"/>
      <c r="G7" s="371" t="s">
        <v>453</v>
      </c>
      <c r="H7" s="369" t="s">
        <v>455</v>
      </c>
      <c r="I7" s="388" t="s">
        <v>137</v>
      </c>
      <c r="J7" s="389" t="s">
        <v>448</v>
      </c>
    </row>
    <row r="8" spans="1:10">
      <c r="A8" s="366">
        <f>'Student Profile'!A10</f>
        <v>5</v>
      </c>
      <c r="B8" s="366">
        <f>'Student Profile'!B10</f>
        <v>555</v>
      </c>
      <c r="C8" s="367" t="str">
        <f>'Student Profile'!C10</f>
        <v>Deepthi M</v>
      </c>
      <c r="D8" s="368" t="s">
        <v>444</v>
      </c>
      <c r="E8" s="369" t="s">
        <v>456</v>
      </c>
      <c r="F8" s="370"/>
      <c r="G8" s="371" t="s">
        <v>444</v>
      </c>
      <c r="H8" s="369" t="s">
        <v>457</v>
      </c>
      <c r="I8" s="388" t="s">
        <v>137</v>
      </c>
      <c r="J8" s="389" t="s">
        <v>448</v>
      </c>
    </row>
    <row r="9" spans="1:10">
      <c r="A9" s="366">
        <f>'Student Profile'!A11</f>
        <v>6</v>
      </c>
      <c r="B9" s="366">
        <f>'Student Profile'!B11</f>
        <v>666</v>
      </c>
      <c r="C9" s="367" t="str">
        <f>'Student Profile'!C11</f>
        <v>Ganavi S</v>
      </c>
      <c r="D9" s="368" t="s">
        <v>444</v>
      </c>
      <c r="E9" s="369" t="s">
        <v>458</v>
      </c>
      <c r="F9" s="370"/>
      <c r="G9" s="371" t="s">
        <v>444</v>
      </c>
      <c r="H9" s="369" t="s">
        <v>459</v>
      </c>
      <c r="I9" s="388" t="s">
        <v>137</v>
      </c>
      <c r="J9" s="389" t="s">
        <v>448</v>
      </c>
    </row>
    <row r="10" spans="1:10">
      <c r="A10" s="366">
        <f>'Student Profile'!A12</f>
        <v>7</v>
      </c>
      <c r="B10" s="366">
        <f>'Student Profile'!B12</f>
        <v>777</v>
      </c>
      <c r="C10" s="367" t="str">
        <f>'Student Profile'!C12</f>
        <v>R Krishaa</v>
      </c>
      <c r="D10" s="368" t="s">
        <v>444</v>
      </c>
      <c r="E10" s="369" t="s">
        <v>460</v>
      </c>
      <c r="F10" s="370"/>
      <c r="G10" s="371" t="s">
        <v>444</v>
      </c>
      <c r="H10" s="369" t="s">
        <v>461</v>
      </c>
      <c r="I10" s="388" t="s">
        <v>137</v>
      </c>
      <c r="J10" s="389" t="s">
        <v>448</v>
      </c>
    </row>
    <row r="11" spans="1:10">
      <c r="A11" s="366">
        <f>'Student Profile'!A13</f>
        <v>8</v>
      </c>
      <c r="B11" s="366">
        <f>'Student Profile'!B13</f>
        <v>888</v>
      </c>
      <c r="C11" s="367" t="str">
        <f>'Student Profile'!C13</f>
        <v>Omja Dwivedi</v>
      </c>
      <c r="D11" s="368" t="s">
        <v>444</v>
      </c>
      <c r="E11" s="369" t="s">
        <v>462</v>
      </c>
      <c r="F11" s="370"/>
      <c r="G11" s="371" t="s">
        <v>444</v>
      </c>
      <c r="H11" s="369" t="s">
        <v>463</v>
      </c>
      <c r="I11" s="388" t="s">
        <v>137</v>
      </c>
      <c r="J11" s="389" t="s">
        <v>448</v>
      </c>
    </row>
    <row r="12" spans="1:10">
      <c r="A12" s="366">
        <f>'Student Profile'!A14</f>
        <v>9</v>
      </c>
      <c r="B12" s="366">
        <f>'Student Profile'!B14</f>
        <v>999</v>
      </c>
      <c r="C12" s="367" t="str">
        <f>'Student Profile'!C14</f>
        <v>K Pooja</v>
      </c>
      <c r="D12" s="368" t="s">
        <v>464</v>
      </c>
      <c r="E12" s="369" t="s">
        <v>465</v>
      </c>
      <c r="F12" s="370"/>
      <c r="G12" s="371" t="s">
        <v>464</v>
      </c>
      <c r="H12" s="369" t="s">
        <v>466</v>
      </c>
      <c r="I12" s="388" t="s">
        <v>137</v>
      </c>
      <c r="J12" s="389" t="s">
        <v>448</v>
      </c>
    </row>
    <row r="13" spans="1:10">
      <c r="A13" s="366">
        <f>'Student Profile'!A15</f>
        <v>10</v>
      </c>
      <c r="B13" s="366">
        <f>'Student Profile'!B15</f>
        <v>1110</v>
      </c>
      <c r="C13" s="367" t="str">
        <f>'Student Profile'!C15</f>
        <v>Ramya</v>
      </c>
      <c r="D13" s="368" t="s">
        <v>444</v>
      </c>
      <c r="E13" s="369" t="s">
        <v>467</v>
      </c>
      <c r="F13" s="370"/>
      <c r="G13" s="371" t="s">
        <v>444</v>
      </c>
      <c r="H13" s="369" t="s">
        <v>468</v>
      </c>
      <c r="I13" s="388" t="s">
        <v>137</v>
      </c>
      <c r="J13" s="389" t="s">
        <v>448</v>
      </c>
    </row>
    <row r="14" spans="1:10">
      <c r="A14" s="366">
        <f>'Student Profile'!A16</f>
        <v>11</v>
      </c>
      <c r="B14" s="366">
        <f>'Student Profile'!B16</f>
        <v>1221</v>
      </c>
      <c r="C14" s="367" t="str">
        <f>'Student Profile'!C16</f>
        <v>Reshma Unnikrishnan</v>
      </c>
      <c r="D14" s="368" t="s">
        <v>444</v>
      </c>
      <c r="E14" s="369" t="s">
        <v>469</v>
      </c>
      <c r="F14" s="370"/>
      <c r="G14" s="371" t="s">
        <v>444</v>
      </c>
      <c r="H14" s="369" t="s">
        <v>470</v>
      </c>
      <c r="I14" s="388" t="s">
        <v>137</v>
      </c>
      <c r="J14" s="389" t="s">
        <v>448</v>
      </c>
    </row>
    <row r="15" spans="1:10">
      <c r="A15" s="366">
        <f>'Student Profile'!A17</f>
        <v>12</v>
      </c>
      <c r="B15" s="366">
        <f>'Student Profile'!B17</f>
        <v>1332</v>
      </c>
      <c r="C15" s="367" t="str">
        <f>'Student Profile'!C17</f>
        <v>Sandra Santosh</v>
      </c>
      <c r="D15" s="368" t="s">
        <v>444</v>
      </c>
      <c r="E15" s="369" t="s">
        <v>471</v>
      </c>
      <c r="F15" s="370"/>
      <c r="G15" s="371" t="s">
        <v>444</v>
      </c>
      <c r="H15" s="369" t="s">
        <v>472</v>
      </c>
      <c r="I15" s="388" t="s">
        <v>137</v>
      </c>
      <c r="J15" s="389" t="s">
        <v>448</v>
      </c>
    </row>
    <row r="16" spans="1:10">
      <c r="A16" s="366">
        <f>'Student Profile'!A18</f>
        <v>13</v>
      </c>
      <c r="B16" s="366">
        <f>'Student Profile'!B18</f>
        <v>1443</v>
      </c>
      <c r="C16" s="367" t="str">
        <f>'Student Profile'!C18</f>
        <v>Sheikh Haniah</v>
      </c>
      <c r="D16" s="368" t="s">
        <v>444</v>
      </c>
      <c r="E16" s="369" t="s">
        <v>473</v>
      </c>
      <c r="F16" s="370"/>
      <c r="G16" s="371" t="s">
        <v>444</v>
      </c>
      <c r="H16" s="369" t="s">
        <v>474</v>
      </c>
      <c r="I16" s="388" t="s">
        <v>137</v>
      </c>
      <c r="J16" s="389" t="s">
        <v>448</v>
      </c>
    </row>
    <row r="17" spans="1:10">
      <c r="A17" s="366">
        <f>'Student Profile'!A19</f>
        <v>14</v>
      </c>
      <c r="B17" s="366">
        <f>'Student Profile'!B19</f>
        <v>1554</v>
      </c>
      <c r="C17" s="367" t="str">
        <f>'Student Profile'!C19</f>
        <v>Shwetha Saji</v>
      </c>
      <c r="D17" s="368" t="s">
        <v>444</v>
      </c>
      <c r="E17" s="369" t="s">
        <v>475</v>
      </c>
      <c r="F17" s="370"/>
      <c r="G17" s="371" t="s">
        <v>444</v>
      </c>
      <c r="H17" s="369" t="s">
        <v>476</v>
      </c>
      <c r="I17" s="388" t="s">
        <v>137</v>
      </c>
      <c r="J17" s="389" t="s">
        <v>448</v>
      </c>
    </row>
    <row r="18" spans="1:10">
      <c r="A18" s="366">
        <f>'Student Profile'!A20</f>
        <v>15</v>
      </c>
      <c r="B18" s="366">
        <f>'Student Profile'!B20</f>
        <v>1665</v>
      </c>
      <c r="C18" s="367" t="str">
        <f>'Student Profile'!C20</f>
        <v>Tanushree</v>
      </c>
      <c r="D18" s="368" t="s">
        <v>444</v>
      </c>
      <c r="E18" s="369" t="s">
        <v>477</v>
      </c>
      <c r="F18" s="370"/>
      <c r="G18" s="371" t="s">
        <v>444</v>
      </c>
      <c r="H18" s="369" t="s">
        <v>478</v>
      </c>
      <c r="I18" s="388" t="s">
        <v>137</v>
      </c>
      <c r="J18" s="389" t="s">
        <v>448</v>
      </c>
    </row>
    <row r="19" spans="1:10">
      <c r="A19" s="366">
        <f>'Student Profile'!A21</f>
        <v>16</v>
      </c>
      <c r="B19" s="366">
        <f>'Student Profile'!B21</f>
        <v>1776</v>
      </c>
      <c r="C19" s="367" t="str">
        <f>'Student Profile'!C21</f>
        <v>Vaishnavi</v>
      </c>
      <c r="D19" s="368" t="s">
        <v>444</v>
      </c>
      <c r="E19" s="369" t="s">
        <v>479</v>
      </c>
      <c r="F19" s="370"/>
      <c r="G19" s="371" t="s">
        <v>444</v>
      </c>
      <c r="H19" s="369" t="s">
        <v>480</v>
      </c>
      <c r="I19" s="388" t="s">
        <v>137</v>
      </c>
      <c r="J19" s="389" t="s">
        <v>448</v>
      </c>
    </row>
    <row r="20" spans="1:10">
      <c r="A20" s="366">
        <f>'Student Profile'!A22</f>
        <v>17</v>
      </c>
      <c r="B20" s="366">
        <f>'Student Profile'!B22</f>
        <v>1887</v>
      </c>
      <c r="C20" s="367" t="str">
        <f>'Student Profile'!C22</f>
        <v>Aashish Sharma</v>
      </c>
      <c r="D20" s="368" t="s">
        <v>444</v>
      </c>
      <c r="E20" s="369" t="s">
        <v>481</v>
      </c>
      <c r="F20" s="370"/>
      <c r="G20" s="371" t="s">
        <v>444</v>
      </c>
      <c r="H20" s="369" t="s">
        <v>482</v>
      </c>
      <c r="I20" s="388" t="s">
        <v>137</v>
      </c>
      <c r="J20" s="389" t="s">
        <v>448</v>
      </c>
    </row>
    <row r="21" spans="1:10">
      <c r="A21" s="366">
        <f>'Student Profile'!A23</f>
        <v>18</v>
      </c>
      <c r="B21" s="366">
        <f>'Student Profile'!B23</f>
        <v>1998</v>
      </c>
      <c r="C21" s="367" t="str">
        <f>'Student Profile'!C23</f>
        <v>V S Abhishek</v>
      </c>
      <c r="D21" s="368" t="s">
        <v>444</v>
      </c>
      <c r="E21" s="369" t="s">
        <v>483</v>
      </c>
      <c r="F21" s="370"/>
      <c r="G21" s="371" t="s">
        <v>444</v>
      </c>
      <c r="H21" s="369" t="s">
        <v>484</v>
      </c>
      <c r="I21" s="388" t="s">
        <v>137</v>
      </c>
      <c r="J21" s="389" t="s">
        <v>448</v>
      </c>
    </row>
    <row r="22" spans="1:10">
      <c r="A22" s="366">
        <f>'Student Profile'!A24</f>
        <v>19</v>
      </c>
      <c r="B22" s="366">
        <f>'Student Profile'!B24</f>
        <v>2109</v>
      </c>
      <c r="C22" s="367" t="str">
        <f>'Student Profile'!C24</f>
        <v>Aman Dhyani</v>
      </c>
      <c r="D22" s="368" t="s">
        <v>444</v>
      </c>
      <c r="E22" s="369" t="s">
        <v>485</v>
      </c>
      <c r="F22" s="370"/>
      <c r="G22" s="371" t="s">
        <v>444</v>
      </c>
      <c r="H22" s="369" t="s">
        <v>486</v>
      </c>
      <c r="I22" s="388" t="s">
        <v>137</v>
      </c>
      <c r="J22" s="389" t="s">
        <v>448</v>
      </c>
    </row>
    <row r="23" spans="1:10">
      <c r="A23" s="366">
        <f>'Student Profile'!A25</f>
        <v>20</v>
      </c>
      <c r="B23" s="366">
        <f>'Student Profile'!B25</f>
        <v>2220</v>
      </c>
      <c r="C23" s="367" t="str">
        <f>'Student Profile'!C25</f>
        <v>Amitesh Verma</v>
      </c>
      <c r="D23" s="368" t="s">
        <v>444</v>
      </c>
      <c r="E23" s="369" t="s">
        <v>487</v>
      </c>
      <c r="F23" s="370"/>
      <c r="G23" s="371" t="s">
        <v>444</v>
      </c>
      <c r="H23" s="369" t="s">
        <v>488</v>
      </c>
      <c r="I23" s="388" t="s">
        <v>137</v>
      </c>
      <c r="J23" s="389" t="s">
        <v>448</v>
      </c>
    </row>
    <row r="24" spans="1:10">
      <c r="A24" s="366">
        <f>'Student Profile'!A26</f>
        <v>21</v>
      </c>
      <c r="B24" s="366">
        <f>'Student Profile'!B26</f>
        <v>2331</v>
      </c>
      <c r="C24" s="367" t="str">
        <f>'Student Profile'!C26</f>
        <v>Amogh Patel DK</v>
      </c>
      <c r="D24" s="368" t="s">
        <v>444</v>
      </c>
      <c r="E24" s="369" t="s">
        <v>489</v>
      </c>
      <c r="F24" s="370"/>
      <c r="G24" s="371" t="s">
        <v>444</v>
      </c>
      <c r="H24" s="369" t="s">
        <v>490</v>
      </c>
      <c r="I24" s="388" t="s">
        <v>137</v>
      </c>
      <c r="J24" s="389" t="s">
        <v>448</v>
      </c>
    </row>
    <row r="25" spans="1:10">
      <c r="A25" s="366">
        <f>'Student Profile'!A27</f>
        <v>22</v>
      </c>
      <c r="B25" s="366">
        <f>'Student Profile'!B27</f>
        <v>2442</v>
      </c>
      <c r="C25" s="367" t="str">
        <f>'Student Profile'!C27</f>
        <v>Angom Hardson</v>
      </c>
      <c r="D25" s="368" t="s">
        <v>444</v>
      </c>
      <c r="E25" s="369" t="s">
        <v>491</v>
      </c>
      <c r="F25" s="370"/>
      <c r="G25" s="371" t="s">
        <v>444</v>
      </c>
      <c r="H25" s="369" t="s">
        <v>492</v>
      </c>
      <c r="I25" s="388" t="s">
        <v>137</v>
      </c>
      <c r="J25" s="389" t="s">
        <v>448</v>
      </c>
    </row>
    <row r="26" spans="1:10">
      <c r="A26" s="366">
        <f>'Student Profile'!A28</f>
        <v>23</v>
      </c>
      <c r="B26" s="366">
        <f>'Student Profile'!B28</f>
        <v>2553</v>
      </c>
      <c r="C26" s="367" t="str">
        <f>'Student Profile'!C28</f>
        <v>Arihant Sukesh</v>
      </c>
      <c r="D26" s="368" t="s">
        <v>444</v>
      </c>
      <c r="E26" s="369" t="s">
        <v>493</v>
      </c>
      <c r="F26" s="370"/>
      <c r="G26" s="371" t="s">
        <v>444</v>
      </c>
      <c r="H26" s="369" t="s">
        <v>494</v>
      </c>
      <c r="I26" s="388" t="s">
        <v>137</v>
      </c>
      <c r="J26" s="389" t="s">
        <v>448</v>
      </c>
    </row>
    <row r="27" spans="1:10">
      <c r="A27" s="366">
        <f>'Student Profile'!A29</f>
        <v>24</v>
      </c>
      <c r="B27" s="366">
        <f>'Student Profile'!B29</f>
        <v>2664</v>
      </c>
      <c r="C27" s="367" t="str">
        <f>'Student Profile'!C29</f>
        <v>Arjun Shastry</v>
      </c>
      <c r="D27" s="368" t="s">
        <v>444</v>
      </c>
      <c r="E27" s="369" t="s">
        <v>495</v>
      </c>
      <c r="F27" s="370"/>
      <c r="G27" s="371" t="s">
        <v>444</v>
      </c>
      <c r="H27" s="369" t="s">
        <v>496</v>
      </c>
      <c r="I27" s="388" t="s">
        <v>137</v>
      </c>
      <c r="J27" s="389" t="s">
        <v>448</v>
      </c>
    </row>
    <row r="28" spans="1:10">
      <c r="A28" s="366">
        <f>'Student Profile'!A30</f>
        <v>25</v>
      </c>
      <c r="B28" s="366">
        <f>'Student Profile'!B30</f>
        <v>2775</v>
      </c>
      <c r="C28" s="367" t="str">
        <f>'Student Profile'!C30</f>
        <v>Charan N P</v>
      </c>
      <c r="D28" s="368" t="s">
        <v>444</v>
      </c>
      <c r="E28" s="369" t="s">
        <v>497</v>
      </c>
      <c r="F28" s="370"/>
      <c r="G28" s="371" t="s">
        <v>444</v>
      </c>
      <c r="H28" s="369" t="s">
        <v>498</v>
      </c>
      <c r="I28" s="388" t="s">
        <v>137</v>
      </c>
      <c r="J28" s="389" t="s">
        <v>448</v>
      </c>
    </row>
    <row r="29" spans="1:10">
      <c r="A29" s="366">
        <f>'Student Profile'!A31</f>
        <v>26</v>
      </c>
      <c r="B29" s="366">
        <f>'Student Profile'!B31</f>
        <v>2886</v>
      </c>
      <c r="C29" s="367" t="str">
        <f>'Student Profile'!C31</f>
        <v>Chenji Leela Sagar</v>
      </c>
      <c r="D29" s="368" t="s">
        <v>499</v>
      </c>
      <c r="E29" s="369" t="s">
        <v>500</v>
      </c>
      <c r="F29" s="370"/>
      <c r="G29" s="371" t="s">
        <v>499</v>
      </c>
      <c r="H29" s="369" t="s">
        <v>501</v>
      </c>
      <c r="I29" s="388" t="s">
        <v>137</v>
      </c>
      <c r="J29" s="389" t="s">
        <v>448</v>
      </c>
    </row>
    <row r="30" spans="1:10">
      <c r="A30" s="366">
        <f>'Student Profile'!A32</f>
        <v>27</v>
      </c>
      <c r="B30" s="366">
        <f>'Student Profile'!B32</f>
        <v>2997</v>
      </c>
      <c r="C30" s="367" t="str">
        <f>'Student Profile'!C32</f>
        <v>A Darshan Aras</v>
      </c>
      <c r="D30" s="368" t="s">
        <v>444</v>
      </c>
      <c r="E30" s="369" t="s">
        <v>471</v>
      </c>
      <c r="F30" s="370"/>
      <c r="G30" s="371" t="s">
        <v>444</v>
      </c>
      <c r="H30" s="369" t="s">
        <v>502</v>
      </c>
      <c r="I30" s="388" t="s">
        <v>137</v>
      </c>
      <c r="J30" s="389" t="s">
        <v>448</v>
      </c>
    </row>
    <row r="31" spans="1:10">
      <c r="A31" s="366">
        <f>'Student Profile'!A33</f>
        <v>28</v>
      </c>
      <c r="B31" s="366">
        <f>'Student Profile'!B33</f>
        <v>3108</v>
      </c>
      <c r="C31" s="367" t="str">
        <f>'Student Profile'!C33</f>
        <v>Devang Kumar</v>
      </c>
      <c r="D31" s="368" t="s">
        <v>444</v>
      </c>
      <c r="E31" s="369" t="s">
        <v>473</v>
      </c>
      <c r="F31" s="370"/>
      <c r="G31" s="371" t="s">
        <v>444</v>
      </c>
      <c r="H31" s="369" t="s">
        <v>503</v>
      </c>
      <c r="I31" s="388" t="s">
        <v>137</v>
      </c>
      <c r="J31" s="389" t="s">
        <v>448</v>
      </c>
    </row>
    <row r="32" spans="1:10">
      <c r="A32" s="366">
        <f>'Student Profile'!A34</f>
        <v>29</v>
      </c>
      <c r="B32" s="366">
        <f>'Student Profile'!B34</f>
        <v>3219</v>
      </c>
      <c r="C32" s="367" t="str">
        <f>'Student Profile'!C34</f>
        <v>Harman Singh</v>
      </c>
      <c r="D32" s="368" t="s">
        <v>444</v>
      </c>
      <c r="E32" s="369" t="s">
        <v>475</v>
      </c>
      <c r="F32" s="370"/>
      <c r="G32" s="371" t="s">
        <v>444</v>
      </c>
      <c r="H32" s="369" t="s">
        <v>504</v>
      </c>
      <c r="I32" s="388" t="s">
        <v>137</v>
      </c>
      <c r="J32" s="389" t="s">
        <v>448</v>
      </c>
    </row>
    <row r="33" spans="1:10">
      <c r="A33" s="366">
        <f>'Student Profile'!A35</f>
        <v>30</v>
      </c>
      <c r="B33" s="366">
        <f>'Student Profile'!B35</f>
        <v>3330</v>
      </c>
      <c r="C33" s="367" t="str">
        <f>'Student Profile'!C35</f>
        <v>Jafar Hussain K S</v>
      </c>
      <c r="D33" s="368" t="s">
        <v>444</v>
      </c>
      <c r="E33" s="369" t="s">
        <v>477</v>
      </c>
      <c r="F33" s="370"/>
      <c r="G33" s="371" t="s">
        <v>444</v>
      </c>
      <c r="H33" s="369" t="s">
        <v>505</v>
      </c>
      <c r="I33" s="388" t="s">
        <v>137</v>
      </c>
      <c r="J33" s="389" t="s">
        <v>448</v>
      </c>
    </row>
    <row r="34" spans="1:10">
      <c r="A34" s="366">
        <f>'Student Profile'!A36</f>
        <v>31</v>
      </c>
      <c r="B34" s="366">
        <f>'Student Profile'!B36</f>
        <v>3441</v>
      </c>
      <c r="C34" s="367" t="str">
        <f>'Student Profile'!C36</f>
        <v>Jaysheel Vinay</v>
      </c>
      <c r="D34" s="368" t="s">
        <v>444</v>
      </c>
      <c r="E34" s="369" t="s">
        <v>479</v>
      </c>
      <c r="F34" s="370"/>
      <c r="G34" s="371" t="s">
        <v>444</v>
      </c>
      <c r="H34" s="369" t="s">
        <v>506</v>
      </c>
      <c r="I34" s="388" t="s">
        <v>137</v>
      </c>
      <c r="J34" s="389" t="s">
        <v>448</v>
      </c>
    </row>
    <row r="35" spans="1:10">
      <c r="A35" s="366">
        <f>'Student Profile'!A37</f>
        <v>32</v>
      </c>
      <c r="B35" s="366">
        <f>'Student Profile'!B37</f>
        <v>3552</v>
      </c>
      <c r="C35" s="367" t="str">
        <f>'Student Profile'!C37</f>
        <v>Karthik</v>
      </c>
      <c r="D35" s="368" t="s">
        <v>444</v>
      </c>
      <c r="E35" s="369" t="s">
        <v>481</v>
      </c>
      <c r="F35" s="370"/>
      <c r="G35" s="371" t="s">
        <v>444</v>
      </c>
      <c r="H35" s="369" t="s">
        <v>507</v>
      </c>
      <c r="I35" s="388" t="s">
        <v>137</v>
      </c>
      <c r="J35" s="389" t="s">
        <v>448</v>
      </c>
    </row>
    <row r="36" spans="1:10">
      <c r="A36" s="366">
        <f>'Student Profile'!A38</f>
        <v>33</v>
      </c>
      <c r="B36" s="366">
        <f>'Student Profile'!B38</f>
        <v>3663</v>
      </c>
      <c r="C36" s="367" t="str">
        <f>'Student Profile'!C38</f>
        <v>Krishna</v>
      </c>
      <c r="D36" s="368" t="s">
        <v>444</v>
      </c>
      <c r="E36" s="369" t="s">
        <v>483</v>
      </c>
      <c r="F36" s="370"/>
      <c r="G36" s="371" t="s">
        <v>444</v>
      </c>
      <c r="H36" s="369" t="s">
        <v>508</v>
      </c>
      <c r="I36" s="388" t="s">
        <v>137</v>
      </c>
      <c r="J36" s="389" t="s">
        <v>448</v>
      </c>
    </row>
    <row r="37" spans="1:10">
      <c r="A37" s="366">
        <f>'Student Profile'!A39</f>
        <v>34</v>
      </c>
      <c r="B37" s="366">
        <f>'Student Profile'!B39</f>
        <v>3774</v>
      </c>
      <c r="C37" s="367" t="str">
        <f>'Student Profile'!C39</f>
        <v>Nikhil Anurag</v>
      </c>
      <c r="D37" s="368" t="s">
        <v>444</v>
      </c>
      <c r="E37" s="369" t="s">
        <v>485</v>
      </c>
      <c r="F37" s="370"/>
      <c r="G37" s="371" t="s">
        <v>444</v>
      </c>
      <c r="H37" s="369" t="s">
        <v>509</v>
      </c>
      <c r="I37" s="388" t="s">
        <v>137</v>
      </c>
      <c r="J37" s="389" t="s">
        <v>448</v>
      </c>
    </row>
    <row r="38" spans="1:10">
      <c r="A38" s="366">
        <f>'Student Profile'!A40</f>
        <v>35</v>
      </c>
      <c r="B38" s="366">
        <f>'Student Profile'!B40</f>
        <v>3885</v>
      </c>
      <c r="C38" s="367" t="str">
        <f>'Student Profile'!C40</f>
        <v>Rithik Kumar</v>
      </c>
      <c r="D38" s="368" t="s">
        <v>444</v>
      </c>
      <c r="E38" s="369" t="s">
        <v>487</v>
      </c>
      <c r="F38" s="370"/>
      <c r="G38" s="371" t="s">
        <v>444</v>
      </c>
      <c r="H38" s="369" t="s">
        <v>510</v>
      </c>
      <c r="I38" s="388" t="s">
        <v>137</v>
      </c>
      <c r="J38" s="389" t="s">
        <v>448</v>
      </c>
    </row>
    <row r="39" spans="1:10">
      <c r="A39" s="366">
        <f>'Student Profile'!A41</f>
        <v>36</v>
      </c>
      <c r="B39" s="366">
        <f>'Student Profile'!B41</f>
        <v>8674</v>
      </c>
      <c r="C39" s="367" t="str">
        <f>'Student Profile'!C41</f>
        <v>A R Sidhu</v>
      </c>
      <c r="D39" s="368" t="s">
        <v>444</v>
      </c>
      <c r="E39" s="369" t="s">
        <v>489</v>
      </c>
      <c r="F39" s="370"/>
      <c r="G39" s="371" t="s">
        <v>444</v>
      </c>
      <c r="H39" s="369" t="s">
        <v>511</v>
      </c>
      <c r="I39" s="388" t="s">
        <v>137</v>
      </c>
      <c r="J39" s="389" t="s">
        <v>448</v>
      </c>
    </row>
    <row r="40" spans="1:10">
      <c r="A40" s="366">
        <f>'Student Profile'!A42</f>
        <v>37</v>
      </c>
      <c r="B40" s="366">
        <f>'Student Profile'!B42</f>
        <v>8795</v>
      </c>
      <c r="C40" s="367" t="str">
        <f>'Student Profile'!C42</f>
        <v>S Srinivavas</v>
      </c>
      <c r="D40" s="368" t="s">
        <v>444</v>
      </c>
      <c r="E40" s="369" t="s">
        <v>491</v>
      </c>
      <c r="F40" s="370"/>
      <c r="G40" s="371" t="s">
        <v>444</v>
      </c>
      <c r="H40" s="369" t="s">
        <v>512</v>
      </c>
      <c r="I40" s="388" t="s">
        <v>137</v>
      </c>
      <c r="J40" s="389" t="s">
        <v>448</v>
      </c>
    </row>
    <row r="41" spans="1:10">
      <c r="A41" s="366">
        <f>'Student Profile'!A43</f>
        <v>38</v>
      </c>
      <c r="B41" s="366">
        <f>'Student Profile'!B43</f>
        <v>8668</v>
      </c>
      <c r="C41" s="367" t="str">
        <f>'Student Profile'!C43</f>
        <v>Sudhir R</v>
      </c>
      <c r="D41" s="368" t="s">
        <v>444</v>
      </c>
      <c r="E41" s="369" t="s">
        <v>493</v>
      </c>
      <c r="F41" s="370"/>
      <c r="G41" s="371" t="s">
        <v>444</v>
      </c>
      <c r="H41" s="369" t="s">
        <v>513</v>
      </c>
      <c r="I41" s="388" t="s">
        <v>137</v>
      </c>
      <c r="J41" s="389" t="s">
        <v>448</v>
      </c>
    </row>
    <row r="42" spans="1:10">
      <c r="A42" s="366">
        <f>'Student Profile'!A44</f>
        <v>39</v>
      </c>
      <c r="B42" s="366">
        <f>'Student Profile'!B44</f>
        <v>8585</v>
      </c>
      <c r="C42" s="367" t="str">
        <f>'Student Profile'!C44</f>
        <v>Subodh Aryan</v>
      </c>
      <c r="D42" s="368" t="s">
        <v>444</v>
      </c>
      <c r="E42" s="369" t="s">
        <v>495</v>
      </c>
      <c r="F42" s="370"/>
      <c r="G42" s="371" t="s">
        <v>444</v>
      </c>
      <c r="H42" s="369" t="s">
        <v>514</v>
      </c>
      <c r="I42" s="388" t="s">
        <v>137</v>
      </c>
      <c r="J42" s="389" t="s">
        <v>448</v>
      </c>
    </row>
    <row r="43" spans="1:10">
      <c r="A43" s="366">
        <f>'Student Profile'!A45</f>
        <v>40</v>
      </c>
      <c r="B43" s="366">
        <f>'Student Profile'!B45</f>
        <v>8542</v>
      </c>
      <c r="C43" s="367" t="str">
        <f>'Student Profile'!C45</f>
        <v>Vaibhav N</v>
      </c>
      <c r="D43" s="368" t="s">
        <v>444</v>
      </c>
      <c r="E43" s="369" t="s">
        <v>497</v>
      </c>
      <c r="F43" s="370"/>
      <c r="G43" s="371" t="s">
        <v>444</v>
      </c>
      <c r="H43" s="369" t="s">
        <v>515</v>
      </c>
      <c r="I43" s="388" t="s">
        <v>137</v>
      </c>
      <c r="J43" s="389" t="s">
        <v>448</v>
      </c>
    </row>
    <row r="44" spans="1:10">
      <c r="A44" s="366">
        <f>'Student Profile'!A46</f>
        <v>41</v>
      </c>
      <c r="B44" s="366">
        <f>'Student Profile'!B46</f>
        <v>8822</v>
      </c>
      <c r="C44" s="367" t="str">
        <f>'Student Profile'!C46</f>
        <v>Venkatsree S</v>
      </c>
      <c r="D44" s="368" t="s">
        <v>444</v>
      </c>
      <c r="E44" s="369" t="s">
        <v>516</v>
      </c>
      <c r="F44" s="370"/>
      <c r="G44" s="371" t="s">
        <v>444</v>
      </c>
      <c r="H44" s="369" t="s">
        <v>517</v>
      </c>
      <c r="I44" s="388" t="s">
        <v>137</v>
      </c>
      <c r="J44" s="389" t="s">
        <v>448</v>
      </c>
    </row>
    <row r="45" spans="1:10">
      <c r="A45" s="366">
        <f>'Student Profile'!A47</f>
        <v>42</v>
      </c>
      <c r="B45" s="366">
        <f>'Student Profile'!B47</f>
        <v>8745</v>
      </c>
      <c r="C45" s="367" t="str">
        <f>'Student Profile'!C47</f>
        <v>M Vishva</v>
      </c>
      <c r="D45" s="368" t="s">
        <v>444</v>
      </c>
      <c r="E45" s="369" t="s">
        <v>518</v>
      </c>
      <c r="F45" s="370"/>
      <c r="G45" s="371" t="s">
        <v>444</v>
      </c>
      <c r="H45" s="369" t="s">
        <v>519</v>
      </c>
      <c r="I45" s="388" t="s">
        <v>137</v>
      </c>
      <c r="J45" s="389" t="s">
        <v>448</v>
      </c>
    </row>
    <row r="46" spans="1:10">
      <c r="A46" s="366">
        <f>'Student Profile'!A48</f>
        <v>43</v>
      </c>
      <c r="B46" s="366">
        <f>'Student Profile'!B48</f>
        <v>0</v>
      </c>
      <c r="C46" s="367">
        <f>'Student Profile'!C48</f>
        <v>0</v>
      </c>
      <c r="D46" s="368" t="s">
        <v>444</v>
      </c>
      <c r="E46" s="369" t="s">
        <v>520</v>
      </c>
      <c r="F46" s="370"/>
      <c r="G46" s="371" t="s">
        <v>444</v>
      </c>
      <c r="H46" s="369" t="s">
        <v>521</v>
      </c>
      <c r="I46" s="388" t="s">
        <v>137</v>
      </c>
      <c r="J46" s="389" t="s">
        <v>448</v>
      </c>
    </row>
    <row r="47" spans="1:10">
      <c r="A47" s="366">
        <f>'Student Profile'!A49</f>
        <v>44</v>
      </c>
      <c r="B47" s="366">
        <f>'Student Profile'!B49</f>
        <v>0</v>
      </c>
      <c r="C47" s="367">
        <f>'Student Profile'!C49</f>
        <v>0</v>
      </c>
      <c r="D47" s="368" t="s">
        <v>444</v>
      </c>
      <c r="E47" s="369" t="s">
        <v>475</v>
      </c>
      <c r="F47" s="370"/>
      <c r="G47" s="371" t="s">
        <v>444</v>
      </c>
      <c r="H47" s="369" t="s">
        <v>522</v>
      </c>
      <c r="I47" s="388" t="s">
        <v>137</v>
      </c>
      <c r="J47" s="389" t="s">
        <v>448</v>
      </c>
    </row>
    <row r="48" spans="1:10">
      <c r="A48" s="366">
        <f>'Student Profile'!A50</f>
        <v>45</v>
      </c>
      <c r="B48" s="366">
        <f>'Student Profile'!B50</f>
        <v>0</v>
      </c>
      <c r="C48" s="367">
        <f>'Student Profile'!C50</f>
        <v>0</v>
      </c>
      <c r="D48" s="368" t="s">
        <v>444</v>
      </c>
      <c r="E48" s="369" t="s">
        <v>477</v>
      </c>
      <c r="F48" s="370"/>
      <c r="G48" s="371" t="s">
        <v>444</v>
      </c>
      <c r="H48" s="369" t="s">
        <v>523</v>
      </c>
      <c r="I48" s="388" t="s">
        <v>137</v>
      </c>
      <c r="J48" s="389" t="s">
        <v>448</v>
      </c>
    </row>
    <row r="49" spans="1:10">
      <c r="A49" s="366">
        <f>'Student Profile'!A51</f>
        <v>46</v>
      </c>
      <c r="B49" s="366">
        <f>'Student Profile'!B51</f>
        <v>0</v>
      </c>
      <c r="C49" s="367">
        <f>'Student Profile'!C51</f>
        <v>0</v>
      </c>
      <c r="D49" s="368" t="s">
        <v>444</v>
      </c>
      <c r="E49" s="369" t="s">
        <v>479</v>
      </c>
      <c r="F49" s="370"/>
      <c r="G49" s="371" t="s">
        <v>444</v>
      </c>
      <c r="H49" s="369" t="s">
        <v>524</v>
      </c>
      <c r="I49" s="388" t="s">
        <v>137</v>
      </c>
      <c r="J49" s="389" t="s">
        <v>448</v>
      </c>
    </row>
    <row r="50" spans="1:10">
      <c r="A50" s="366">
        <f>'Student Profile'!A52</f>
        <v>47</v>
      </c>
      <c r="B50" s="366">
        <f>'Student Profile'!B52</f>
        <v>0</v>
      </c>
      <c r="C50" s="367">
        <f>'Student Profile'!C52</f>
        <v>0</v>
      </c>
      <c r="D50" s="368" t="s">
        <v>444</v>
      </c>
      <c r="E50" s="369" t="s">
        <v>481</v>
      </c>
      <c r="F50" s="370"/>
      <c r="G50" s="371" t="s">
        <v>444</v>
      </c>
      <c r="H50" s="369" t="s">
        <v>525</v>
      </c>
      <c r="I50" s="388" t="s">
        <v>137</v>
      </c>
      <c r="J50" s="389" t="s">
        <v>448</v>
      </c>
    </row>
    <row r="51" spans="1:10">
      <c r="A51" s="366">
        <f>'Student Profile'!A53</f>
        <v>48</v>
      </c>
      <c r="B51" s="366">
        <f>'Student Profile'!B53</f>
        <v>0</v>
      </c>
      <c r="C51" s="367">
        <f>'Student Profile'!C53</f>
        <v>0</v>
      </c>
      <c r="D51" s="368" t="s">
        <v>444</v>
      </c>
      <c r="E51" s="369" t="s">
        <v>483</v>
      </c>
      <c r="F51" s="370"/>
      <c r="G51" s="371" t="s">
        <v>444</v>
      </c>
      <c r="H51" s="369" t="s">
        <v>526</v>
      </c>
      <c r="I51" s="388" t="s">
        <v>137</v>
      </c>
      <c r="J51" s="389" t="s">
        <v>448</v>
      </c>
    </row>
    <row r="52" spans="1:10">
      <c r="A52" s="366">
        <f>'Student Profile'!A54</f>
        <v>49</v>
      </c>
      <c r="B52" s="366">
        <f>'Student Profile'!B54</f>
        <v>0</v>
      </c>
      <c r="C52" s="367">
        <f>'Student Profile'!C54</f>
        <v>0</v>
      </c>
      <c r="D52" s="368" t="s">
        <v>444</v>
      </c>
      <c r="E52" s="369" t="s">
        <v>485</v>
      </c>
      <c r="F52" s="370"/>
      <c r="G52" s="371" t="s">
        <v>444</v>
      </c>
      <c r="H52" s="369" t="s">
        <v>527</v>
      </c>
      <c r="I52" s="388" t="s">
        <v>137</v>
      </c>
      <c r="J52" s="389" t="s">
        <v>448</v>
      </c>
    </row>
    <row r="53" spans="1:10">
      <c r="A53" s="366">
        <f>'Student Profile'!A55</f>
        <v>50</v>
      </c>
      <c r="B53" s="366">
        <f>'Student Profile'!B55</f>
        <v>0</v>
      </c>
      <c r="C53" s="367">
        <f>'Student Profile'!C55</f>
        <v>0</v>
      </c>
      <c r="D53" s="368" t="s">
        <v>444</v>
      </c>
      <c r="E53" s="369" t="s">
        <v>487</v>
      </c>
      <c r="F53" s="370"/>
      <c r="G53" s="371" t="s">
        <v>444</v>
      </c>
      <c r="H53" s="369" t="s">
        <v>528</v>
      </c>
      <c r="I53" s="388" t="s">
        <v>137</v>
      </c>
      <c r="J53" s="389" t="s">
        <v>448</v>
      </c>
    </row>
    <row r="54" spans="1:10">
      <c r="A54" s="372"/>
      <c r="B54" s="373"/>
      <c r="C54" s="374"/>
      <c r="D54" s="375"/>
      <c r="E54" s="376"/>
      <c r="F54" s="377"/>
      <c r="G54" s="378"/>
      <c r="H54" s="379"/>
      <c r="I54" s="389"/>
      <c r="J54" s="389"/>
    </row>
    <row r="55" spans="1:10">
      <c r="A55" s="372"/>
      <c r="B55" s="373"/>
      <c r="C55" s="374"/>
      <c r="D55" s="375"/>
      <c r="E55" s="376"/>
      <c r="F55" s="377"/>
      <c r="G55" s="378"/>
      <c r="H55" s="379"/>
      <c r="I55" s="389"/>
      <c r="J55" s="389"/>
    </row>
    <row r="56" spans="1:10">
      <c r="A56" s="372"/>
      <c r="B56" s="373"/>
      <c r="C56" s="374"/>
      <c r="D56" s="375"/>
      <c r="E56" s="376"/>
      <c r="F56" s="377"/>
      <c r="G56" s="378"/>
      <c r="H56" s="379"/>
      <c r="I56" s="389"/>
      <c r="J56" s="389"/>
    </row>
    <row r="57" spans="1:10">
      <c r="A57" s="372"/>
      <c r="B57" s="373"/>
      <c r="C57" s="374"/>
      <c r="D57" s="375"/>
      <c r="E57" s="376"/>
      <c r="F57" s="377"/>
      <c r="G57" s="378"/>
      <c r="H57" s="379"/>
      <c r="I57" s="389"/>
      <c r="J57" s="389"/>
    </row>
    <row r="58" spans="1:10">
      <c r="A58" s="372"/>
      <c r="B58" s="373"/>
      <c r="C58" s="374"/>
      <c r="D58" s="375"/>
      <c r="E58" s="376"/>
      <c r="F58" s="377"/>
      <c r="G58" s="378"/>
      <c r="H58" s="379"/>
      <c r="I58" s="389"/>
      <c r="J58" s="389"/>
    </row>
    <row r="59" spans="1:10">
      <c r="A59" s="372"/>
      <c r="B59" s="380"/>
      <c r="C59" s="381"/>
      <c r="D59" s="382"/>
      <c r="E59" s="383"/>
      <c r="F59" s="377"/>
      <c r="G59" s="384"/>
      <c r="H59" s="385"/>
      <c r="I59" s="389"/>
      <c r="J59" s="389"/>
    </row>
    <row r="60" spans="4:6">
      <c r="D60" s="354"/>
      <c r="F60" s="386"/>
    </row>
  </sheetData>
  <mergeCells count="1">
    <mergeCell ref="A1:J1"/>
  </mergeCells>
  <pageMargins left="0.699305555555556" right="0.699305555555556" top="0.75" bottom="0.75" header="0.3" footer="0.3"/>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3"/>
  </sheetPr>
  <dimension ref="A1:AL33"/>
  <sheetViews>
    <sheetView workbookViewId="0">
      <selection activeCell="G27" sqref="G27:I27"/>
    </sheetView>
  </sheetViews>
  <sheetFormatPr defaultColWidth="9.14285714285714" defaultRowHeight="12.75"/>
  <cols>
    <col min="1" max="1" width="2.14285714285714" style="180" customWidth="1"/>
    <col min="2" max="2" width="4.57142857142857" style="180" customWidth="1"/>
    <col min="3" max="3" width="6.42857142857143" style="180" customWidth="1"/>
    <col min="4" max="4" width="5.57142857142857" style="181" customWidth="1"/>
    <col min="5" max="5" width="4.14285714285714" style="181" customWidth="1"/>
    <col min="6" max="6" width="5.42857142857143" style="181" customWidth="1"/>
    <col min="7" max="7" width="5.57142857142857" style="181" customWidth="1"/>
    <col min="8" max="8" width="5.42857142857143" style="181" customWidth="1"/>
    <col min="9" max="9" width="5.57142857142857" style="181" customWidth="1"/>
    <col min="10" max="10" width="5" style="180" customWidth="1"/>
    <col min="11" max="11" width="4.28571428571429" style="180" customWidth="1"/>
    <col min="12" max="12" width="3.14285714285714" style="180" customWidth="1"/>
    <col min="13" max="13" width="5.71428571428571" style="180" customWidth="1"/>
    <col min="14" max="14" width="3.14285714285714" style="182" customWidth="1"/>
    <col min="15" max="15" width="6.42857142857143" style="180" customWidth="1"/>
    <col min="16" max="16" width="8" style="180" customWidth="1"/>
    <col min="17" max="17" width="6.42857142857143" style="180" customWidth="1"/>
    <col min="18" max="18" width="6.14285714285714" style="180" customWidth="1"/>
    <col min="19" max="20" width="5" style="180" customWidth="1"/>
    <col min="21" max="21" width="5.71428571428571" style="180" customWidth="1"/>
    <col min="22" max="22" width="7" style="180" customWidth="1"/>
    <col min="23" max="23" width="6.85714285714286" style="180" customWidth="1"/>
    <col min="24" max="24" width="8.42857142857143" style="181" customWidth="1"/>
    <col min="25" max="25" width="1.85714285714286" style="180" customWidth="1"/>
    <col min="26" max="16384" width="9.14285714285714" style="180"/>
  </cols>
  <sheetData>
    <row r="1" spans="1:25">
      <c r="A1" s="183"/>
      <c r="B1" s="184">
        <v>10</v>
      </c>
      <c r="C1" s="185"/>
      <c r="D1" s="186"/>
      <c r="E1" s="186"/>
      <c r="F1" s="186"/>
      <c r="G1" s="187"/>
      <c r="H1" s="187"/>
      <c r="I1" s="187"/>
      <c r="J1" s="187"/>
      <c r="K1" s="186"/>
      <c r="L1" s="186"/>
      <c r="M1" s="186"/>
      <c r="N1" s="187"/>
      <c r="O1" s="186"/>
      <c r="P1" s="186"/>
      <c r="Q1" s="186"/>
      <c r="R1" s="186"/>
      <c r="S1" s="186"/>
      <c r="T1" s="186"/>
      <c r="U1" s="186"/>
      <c r="V1" s="186"/>
      <c r="W1" s="186"/>
      <c r="X1" s="186"/>
      <c r="Y1" s="327"/>
    </row>
    <row r="2" ht="15.75" customHeight="1" spans="1:26">
      <c r="A2" s="188"/>
      <c r="F2" s="189"/>
      <c r="G2" s="190" t="s">
        <v>529</v>
      </c>
      <c r="H2" s="191"/>
      <c r="I2" s="191"/>
      <c r="J2" s="250"/>
      <c r="K2" s="189"/>
      <c r="L2" s="189"/>
      <c r="M2" s="189"/>
      <c r="N2" s="251"/>
      <c r="Q2" s="181"/>
      <c r="R2" s="181"/>
      <c r="S2" s="181"/>
      <c r="T2" s="181"/>
      <c r="U2" s="181"/>
      <c r="V2" s="181"/>
      <c r="W2" s="181"/>
      <c r="Y2" s="328"/>
      <c r="Z2" s="329"/>
    </row>
    <row r="3" ht="21.75" customHeight="1" spans="1:38">
      <c r="A3" s="188"/>
      <c r="B3" s="192" t="s">
        <v>530</v>
      </c>
      <c r="C3" s="193"/>
      <c r="D3" s="193"/>
      <c r="E3" s="193"/>
      <c r="F3" s="194" t="str">
        <f>VLOOKUP(B$1,Comments!A$1:Z$70,Comments!D3)</f>
        <v>Participated in class room activities, CCA and assembly programme.</v>
      </c>
      <c r="G3" s="195"/>
      <c r="H3" s="195"/>
      <c r="I3" s="195"/>
      <c r="J3" s="195"/>
      <c r="K3" s="252"/>
      <c r="L3" s="252"/>
      <c r="M3" s="252"/>
      <c r="N3" s="253"/>
      <c r="P3" s="180" t="e">
        <f ca="1">VLOOKUP($B$1,Hindi!$A$1:$EF$59,Hindi!#REF!)</f>
        <v>#REF!</v>
      </c>
      <c r="Q3" s="282" t="str">
        <f>Home!F7</f>
        <v>केंद्रीय विद्यालय  ,</v>
      </c>
      <c r="R3" s="282"/>
      <c r="S3" s="282"/>
      <c r="T3" s="282"/>
      <c r="U3" s="282"/>
      <c r="V3" s="282"/>
      <c r="W3" s="282"/>
      <c r="X3" s="282"/>
      <c r="Y3" s="328"/>
      <c r="Z3" s="330"/>
      <c r="AA3" s="331"/>
      <c r="AB3" s="331"/>
      <c r="AC3" s="331"/>
      <c r="AD3" s="331"/>
      <c r="AE3" s="332"/>
      <c r="AF3" s="332"/>
      <c r="AG3" s="332"/>
      <c r="AH3" s="332"/>
      <c r="AI3" s="332"/>
      <c r="AJ3" s="332"/>
      <c r="AK3" s="332"/>
      <c r="AL3" s="332"/>
    </row>
    <row r="4" ht="15.75" customHeight="1" spans="1:38">
      <c r="A4" s="188"/>
      <c r="B4" s="192"/>
      <c r="C4" s="193"/>
      <c r="D4" s="193"/>
      <c r="E4" s="193"/>
      <c r="F4" s="196"/>
      <c r="G4" s="195"/>
      <c r="H4" s="195"/>
      <c r="I4" s="195"/>
      <c r="J4" s="195"/>
      <c r="K4" s="195"/>
      <c r="L4" s="195"/>
      <c r="M4" s="195"/>
      <c r="N4" s="253"/>
      <c r="Q4" s="283" t="str">
        <f>Home!F5</f>
        <v>KENDRIYA VIDYALAYA NO.2, SRIVIJAYANAGAR, VISAKHAPATNAM</v>
      </c>
      <c r="R4" s="283"/>
      <c r="S4" s="283"/>
      <c r="T4" s="283"/>
      <c r="U4" s="283"/>
      <c r="V4" s="283"/>
      <c r="W4" s="283"/>
      <c r="X4" s="283"/>
      <c r="Y4" s="328"/>
      <c r="Z4" s="330"/>
      <c r="AA4" s="333"/>
      <c r="AB4" s="333"/>
      <c r="AC4" s="333"/>
      <c r="AD4" s="333"/>
      <c r="AE4" s="195"/>
      <c r="AF4" s="195"/>
      <c r="AG4" s="195"/>
      <c r="AH4" s="195"/>
      <c r="AI4" s="195"/>
      <c r="AJ4" s="195"/>
      <c r="AK4" s="195"/>
      <c r="AL4" s="195"/>
    </row>
    <row r="5" ht="22.5" customHeight="1" spans="1:38">
      <c r="A5" s="188"/>
      <c r="B5" s="192"/>
      <c r="C5" s="193"/>
      <c r="D5" s="193"/>
      <c r="E5" s="193"/>
      <c r="F5" s="197"/>
      <c r="G5" s="198"/>
      <c r="H5" s="198"/>
      <c r="I5" s="198"/>
      <c r="J5" s="198"/>
      <c r="K5" s="198"/>
      <c r="L5" s="198"/>
      <c r="M5" s="198"/>
      <c r="N5" s="253"/>
      <c r="Q5" s="283"/>
      <c r="R5" s="283"/>
      <c r="S5" s="283"/>
      <c r="T5" s="283"/>
      <c r="U5" s="283"/>
      <c r="V5" s="283"/>
      <c r="W5" s="283"/>
      <c r="X5" s="283"/>
      <c r="Y5" s="328"/>
      <c r="Z5" s="330"/>
      <c r="AA5" s="333"/>
      <c r="AB5" s="333"/>
      <c r="AC5" s="333"/>
      <c r="AD5" s="333"/>
      <c r="AE5" s="195"/>
      <c r="AF5" s="195"/>
      <c r="AG5" s="195"/>
      <c r="AH5" s="195"/>
      <c r="AI5" s="195"/>
      <c r="AJ5" s="195"/>
      <c r="AK5" s="195"/>
      <c r="AL5" s="195"/>
    </row>
    <row r="6" s="179" customFormat="1" ht="15" customHeight="1" spans="1:38">
      <c r="A6" s="188"/>
      <c r="B6" s="192" t="s">
        <v>531</v>
      </c>
      <c r="C6" s="193"/>
      <c r="D6" s="193"/>
      <c r="E6" s="193"/>
      <c r="F6" s="199"/>
      <c r="G6" s="200"/>
      <c r="H6" s="200"/>
      <c r="I6" s="200"/>
      <c r="J6" s="200"/>
      <c r="K6" s="200"/>
      <c r="L6" s="200"/>
      <c r="M6" s="254"/>
      <c r="N6" s="253"/>
      <c r="Q6" s="284"/>
      <c r="R6" s="284"/>
      <c r="S6" s="284"/>
      <c r="T6" s="284"/>
      <c r="U6" s="284"/>
      <c r="V6" s="284"/>
      <c r="W6" s="284"/>
      <c r="X6" s="285"/>
      <c r="Y6" s="328"/>
      <c r="AA6" s="333"/>
      <c r="AB6" s="333"/>
      <c r="AC6" s="333"/>
      <c r="AD6" s="333"/>
      <c r="AE6" s="195"/>
      <c r="AF6" s="195"/>
      <c r="AG6" s="195"/>
      <c r="AH6" s="195"/>
      <c r="AI6" s="195"/>
      <c r="AJ6" s="195"/>
      <c r="AK6" s="195"/>
      <c r="AL6" s="195"/>
    </row>
    <row r="7" ht="18.75" customHeight="1" spans="1:38">
      <c r="A7" s="188"/>
      <c r="B7" s="192"/>
      <c r="C7" s="193"/>
      <c r="D7" s="193"/>
      <c r="E7" s="193"/>
      <c r="F7" s="200"/>
      <c r="G7" s="200"/>
      <c r="H7" s="200"/>
      <c r="I7" s="200"/>
      <c r="J7" s="200"/>
      <c r="K7" s="200"/>
      <c r="L7" s="200"/>
      <c r="M7" s="254"/>
      <c r="N7" s="253"/>
      <c r="Q7" s="286" t="str">
        <f>Home!F9</f>
        <v>INDUSTRIAL ESTATE (PO)- 530007</v>
      </c>
      <c r="R7" s="286"/>
      <c r="S7" s="286"/>
      <c r="T7" s="286"/>
      <c r="U7" s="286"/>
      <c r="V7" s="286"/>
      <c r="W7" s="286"/>
      <c r="Y7" s="328"/>
      <c r="AA7" s="333"/>
      <c r="AB7" s="333"/>
      <c r="AC7" s="333"/>
      <c r="AD7" s="333"/>
      <c r="AE7" s="334"/>
      <c r="AF7" s="334"/>
      <c r="AG7" s="334"/>
      <c r="AH7" s="334"/>
      <c r="AI7" s="334"/>
      <c r="AJ7" s="334"/>
      <c r="AK7" s="334"/>
      <c r="AL7" s="334"/>
    </row>
    <row r="8" ht="21" customHeight="1" spans="1:38">
      <c r="A8" s="188"/>
      <c r="B8" s="192"/>
      <c r="C8" s="193"/>
      <c r="D8" s="193"/>
      <c r="E8" s="193"/>
      <c r="F8" s="200"/>
      <c r="G8" s="200"/>
      <c r="H8" s="200"/>
      <c r="I8" s="200"/>
      <c r="J8" s="200"/>
      <c r="K8" s="200"/>
      <c r="L8" s="200"/>
      <c r="M8" s="254"/>
      <c r="N8" s="253"/>
      <c r="Q8" s="287"/>
      <c r="R8" s="287"/>
      <c r="S8" s="287"/>
      <c r="T8" s="288"/>
      <c r="U8" s="288"/>
      <c r="V8" s="288"/>
      <c r="W8" s="288"/>
      <c r="Y8" s="328"/>
      <c r="AA8" s="333"/>
      <c r="AB8" s="333"/>
      <c r="AC8" s="333"/>
      <c r="AD8" s="333"/>
      <c r="AE8" s="334"/>
      <c r="AF8" s="334"/>
      <c r="AG8" s="334"/>
      <c r="AH8" s="334"/>
      <c r="AI8" s="334"/>
      <c r="AJ8" s="334"/>
      <c r="AK8" s="334"/>
      <c r="AL8" s="334"/>
    </row>
    <row r="9" ht="15" customHeight="1" spans="1:38">
      <c r="A9" s="188"/>
      <c r="B9" s="201" t="s">
        <v>532</v>
      </c>
      <c r="C9" s="202"/>
      <c r="D9" s="202"/>
      <c r="E9" s="202"/>
      <c r="F9" s="203" t="str">
        <f>VLOOKUP(B$1,Comments!A$1:Z$70,Comments!E$3)</f>
        <v>120/144</v>
      </c>
      <c r="G9" s="204"/>
      <c r="H9" s="204"/>
      <c r="I9" s="204"/>
      <c r="J9" s="204"/>
      <c r="K9" s="204"/>
      <c r="L9" s="204"/>
      <c r="M9" s="204"/>
      <c r="N9" s="253"/>
      <c r="O9" s="255" t="s">
        <v>533</v>
      </c>
      <c r="P9" s="256" t="str">
        <f>Home!F11</f>
        <v>kvtwosvn@yahoo.con</v>
      </c>
      <c r="Q9" s="256"/>
      <c r="R9" s="256"/>
      <c r="S9" s="256"/>
      <c r="T9" s="289" t="s">
        <v>534</v>
      </c>
      <c r="U9" s="289"/>
      <c r="V9" s="289" t="str">
        <f>Home!F13</f>
        <v>0891 255085</v>
      </c>
      <c r="W9" s="289"/>
      <c r="X9" s="290"/>
      <c r="Y9" s="328"/>
      <c r="AA9" s="333"/>
      <c r="AB9" s="333"/>
      <c r="AC9" s="333"/>
      <c r="AD9" s="333"/>
      <c r="AE9" s="334"/>
      <c r="AF9" s="334"/>
      <c r="AG9" s="334"/>
      <c r="AH9" s="334"/>
      <c r="AI9" s="334"/>
      <c r="AJ9" s="334"/>
      <c r="AK9" s="334"/>
      <c r="AL9" s="334"/>
    </row>
    <row r="10" ht="36" customHeight="1" spans="1:38">
      <c r="A10" s="188"/>
      <c r="B10" s="205" t="s">
        <v>535</v>
      </c>
      <c r="C10" s="205"/>
      <c r="D10" s="205"/>
      <c r="E10" s="205"/>
      <c r="F10" s="206"/>
      <c r="G10" s="205" t="s">
        <v>536</v>
      </c>
      <c r="H10" s="205"/>
      <c r="I10" s="205"/>
      <c r="J10" s="205" t="s">
        <v>537</v>
      </c>
      <c r="K10" s="205"/>
      <c r="L10" s="205"/>
      <c r="M10" s="205"/>
      <c r="N10" s="253"/>
      <c r="O10" s="257" t="s">
        <v>538</v>
      </c>
      <c r="P10" s="258"/>
      <c r="Q10" s="258"/>
      <c r="R10" s="258"/>
      <c r="S10" s="258"/>
      <c r="T10" s="258"/>
      <c r="U10" s="258"/>
      <c r="V10" s="258"/>
      <c r="W10" s="258"/>
      <c r="X10" s="291"/>
      <c r="Y10" s="328"/>
      <c r="AA10" s="335"/>
      <c r="AB10" s="335"/>
      <c r="AC10" s="335"/>
      <c r="AD10" s="335"/>
      <c r="AE10" s="313"/>
      <c r="AF10" s="313"/>
      <c r="AG10" s="313"/>
      <c r="AH10" s="313"/>
      <c r="AI10" s="313"/>
      <c r="AJ10" s="313"/>
      <c r="AK10" s="313"/>
      <c r="AL10" s="313"/>
    </row>
    <row r="11" ht="27" customHeight="1" spans="1:38">
      <c r="A11" s="188"/>
      <c r="B11" s="207" t="str">
        <f>'Student Profile'!C56</f>
        <v>sdsdad</v>
      </c>
      <c r="C11" s="207"/>
      <c r="D11" s="207"/>
      <c r="E11" s="207"/>
      <c r="F11" s="208"/>
      <c r="G11" s="209" t="str">
        <f>'Student Profile'!C57</f>
        <v>(MR. N.C.Bastray)</v>
      </c>
      <c r="H11" s="209"/>
      <c r="I11" s="209"/>
      <c r="J11" s="259" t="str">
        <f>'Student Profile'!C58</f>
        <v>(Mr. M.V.R.S.S.V.L.N.Sastry)</v>
      </c>
      <c r="K11" s="260"/>
      <c r="L11" s="260"/>
      <c r="M11" s="260"/>
      <c r="N11" s="253"/>
      <c r="O11" s="261" t="str">
        <f>Home!F3</f>
        <v>2014-15</v>
      </c>
      <c r="P11" s="261"/>
      <c r="Q11" s="261"/>
      <c r="R11" s="261"/>
      <c r="S11" s="261"/>
      <c r="T11" s="261"/>
      <c r="U11" s="261"/>
      <c r="V11" s="261"/>
      <c r="W11" s="261"/>
      <c r="X11" s="261"/>
      <c r="Y11" s="328"/>
      <c r="AA11" s="336"/>
      <c r="AB11" s="336"/>
      <c r="AC11" s="337"/>
      <c r="AD11" s="337"/>
      <c r="AE11" s="338"/>
      <c r="AF11" s="338"/>
      <c r="AG11" s="338"/>
      <c r="AH11" s="338"/>
      <c r="AI11" s="347"/>
      <c r="AJ11" s="347"/>
      <c r="AK11" s="347"/>
      <c r="AL11" s="347"/>
    </row>
    <row r="12" ht="30" customHeight="1" spans="1:38">
      <c r="A12" s="188"/>
      <c r="B12" s="209" t="s">
        <v>539</v>
      </c>
      <c r="C12" s="209"/>
      <c r="D12" s="209"/>
      <c r="E12" s="210"/>
      <c r="F12" s="211"/>
      <c r="G12" s="212" t="s">
        <v>540</v>
      </c>
      <c r="H12" s="213"/>
      <c r="I12" s="213"/>
      <c r="J12" s="213"/>
      <c r="N12" s="253"/>
      <c r="O12" s="262" t="s">
        <v>541</v>
      </c>
      <c r="P12" s="262"/>
      <c r="Q12" s="267"/>
      <c r="R12" s="292" t="str">
        <f>VLOOKUP(B$1,'Student Profile'!A$1:Z771,'Student Profile'!C$5)</f>
        <v>Ramya</v>
      </c>
      <c r="S12" s="293"/>
      <c r="T12" s="293"/>
      <c r="U12" s="294"/>
      <c r="V12" s="295" t="s">
        <v>542</v>
      </c>
      <c r="W12" s="296"/>
      <c r="X12" s="297"/>
      <c r="Y12" s="328"/>
      <c r="AA12" s="339"/>
      <c r="AB12" s="339"/>
      <c r="AC12" s="339"/>
      <c r="AD12" s="339"/>
      <c r="AE12" s="340"/>
      <c r="AF12" s="340"/>
      <c r="AG12" s="340"/>
      <c r="AH12" s="340"/>
      <c r="AI12" s="340"/>
      <c r="AJ12" s="340"/>
      <c r="AK12" s="340"/>
      <c r="AL12" s="340"/>
    </row>
    <row r="13" ht="22.5" customHeight="1" spans="1:38">
      <c r="A13" s="188"/>
      <c r="B13" s="214" t="s">
        <v>530</v>
      </c>
      <c r="C13" s="215"/>
      <c r="D13" s="215"/>
      <c r="E13" s="216"/>
      <c r="F13" s="194" t="str">
        <f>VLOOKUP(B$1,Comments!A$1:Z$70,Comments!G3)</f>
        <v>Participated in class room activities, CCA and assembly programme.</v>
      </c>
      <c r="G13" s="217"/>
      <c r="H13" s="217"/>
      <c r="I13" s="217"/>
      <c r="J13" s="217"/>
      <c r="K13" s="217"/>
      <c r="L13" s="217"/>
      <c r="M13" s="263"/>
      <c r="N13" s="264"/>
      <c r="O13" s="265" t="s">
        <v>543</v>
      </c>
      <c r="P13" s="265"/>
      <c r="Q13" s="298"/>
      <c r="R13" s="299" t="str">
        <f>VLOOKUP(B$1,'Student Profile'!A$1:Z772,'Student Profile'!D$5)</f>
        <v>II</v>
      </c>
      <c r="S13" s="300"/>
      <c r="T13" s="300"/>
      <c r="U13" s="301"/>
      <c r="V13" s="302"/>
      <c r="W13" s="303"/>
      <c r="X13" s="304"/>
      <c r="Y13" s="328"/>
      <c r="AA13" s="339"/>
      <c r="AB13" s="339"/>
      <c r="AC13" s="339"/>
      <c r="AD13" s="339"/>
      <c r="AE13" s="340"/>
      <c r="AF13" s="340"/>
      <c r="AG13" s="340"/>
      <c r="AH13" s="340"/>
      <c r="AI13" s="340"/>
      <c r="AJ13" s="340"/>
      <c r="AK13" s="340"/>
      <c r="AL13" s="340"/>
    </row>
    <row r="14" ht="21.75" customHeight="1" spans="1:38">
      <c r="A14" s="188"/>
      <c r="B14" s="214"/>
      <c r="C14" s="215"/>
      <c r="D14" s="215"/>
      <c r="E14" s="216"/>
      <c r="F14" s="218"/>
      <c r="G14" s="219"/>
      <c r="H14" s="219"/>
      <c r="I14" s="219"/>
      <c r="J14" s="219"/>
      <c r="K14" s="219"/>
      <c r="L14" s="219"/>
      <c r="M14" s="266"/>
      <c r="N14" s="264"/>
      <c r="O14" s="267" t="s">
        <v>544</v>
      </c>
      <c r="P14" s="268"/>
      <c r="Q14" s="268"/>
      <c r="R14" s="305">
        <f>B1</f>
        <v>10</v>
      </c>
      <c r="S14" s="306"/>
      <c r="T14" s="306"/>
      <c r="U14" s="307"/>
      <c r="V14" s="302"/>
      <c r="W14" s="303"/>
      <c r="X14" s="304"/>
      <c r="Y14" s="328"/>
      <c r="AA14" s="333"/>
      <c r="AB14" s="333"/>
      <c r="AC14" s="333"/>
      <c r="AD14" s="333"/>
      <c r="AE14" s="341"/>
      <c r="AF14" s="341"/>
      <c r="AG14" s="341"/>
      <c r="AH14" s="341"/>
      <c r="AI14" s="341"/>
      <c r="AJ14" s="341"/>
      <c r="AK14" s="341"/>
      <c r="AL14" s="341"/>
    </row>
    <row r="15" ht="21" customHeight="1" spans="1:38">
      <c r="A15" s="188"/>
      <c r="B15" s="214"/>
      <c r="C15" s="215"/>
      <c r="D15" s="215"/>
      <c r="E15" s="216"/>
      <c r="F15" s="220"/>
      <c r="G15" s="221"/>
      <c r="H15" s="221"/>
      <c r="I15" s="221"/>
      <c r="J15" s="221"/>
      <c r="K15" s="221"/>
      <c r="L15" s="221"/>
      <c r="M15" s="269"/>
      <c r="N15" s="264"/>
      <c r="O15" s="267" t="s">
        <v>545</v>
      </c>
      <c r="P15" s="268"/>
      <c r="Q15" s="268"/>
      <c r="R15" s="292" t="str">
        <f>VLOOKUP(B$1,'Student Profile'!A$1:Z774,'Student Profile'!E$5)</f>
        <v>16th Jan 2003</v>
      </c>
      <c r="S15" s="293"/>
      <c r="T15" s="293"/>
      <c r="U15" s="294"/>
      <c r="V15" s="302"/>
      <c r="W15" s="303"/>
      <c r="X15" s="304"/>
      <c r="Y15" s="328"/>
      <c r="AA15" s="333"/>
      <c r="AB15" s="333"/>
      <c r="AC15" s="333"/>
      <c r="AD15" s="333"/>
      <c r="AE15" s="341"/>
      <c r="AF15" s="341"/>
      <c r="AG15" s="341"/>
      <c r="AH15" s="341"/>
      <c r="AI15" s="341"/>
      <c r="AJ15" s="341"/>
      <c r="AK15" s="341"/>
      <c r="AL15" s="341"/>
    </row>
    <row r="16" ht="27.75" customHeight="1" spans="1:38">
      <c r="A16" s="188"/>
      <c r="B16" s="214" t="s">
        <v>531</v>
      </c>
      <c r="C16" s="215"/>
      <c r="D16" s="215"/>
      <c r="E16" s="215"/>
      <c r="F16" s="222"/>
      <c r="G16" s="222"/>
      <c r="H16" s="222"/>
      <c r="I16" s="222"/>
      <c r="J16" s="222"/>
      <c r="K16" s="222"/>
      <c r="L16" s="222"/>
      <c r="M16" s="270"/>
      <c r="N16" s="253"/>
      <c r="O16" s="267" t="s">
        <v>546</v>
      </c>
      <c r="P16" s="268"/>
      <c r="Q16" s="268"/>
      <c r="R16" s="299">
        <f>VLOOKUP(B$1,'Student Profile'!A$1:Z775,'Student Profile'!B$5)</f>
        <v>1110</v>
      </c>
      <c r="S16" s="300"/>
      <c r="T16" s="300"/>
      <c r="U16" s="301"/>
      <c r="V16" s="308"/>
      <c r="W16" s="309"/>
      <c r="X16" s="310"/>
      <c r="Y16" s="328"/>
      <c r="AA16" s="209"/>
      <c r="AB16" s="209"/>
      <c r="AC16" s="209"/>
      <c r="AD16" s="209"/>
      <c r="AE16" s="245"/>
      <c r="AF16" s="245"/>
      <c r="AG16" s="245"/>
      <c r="AH16" s="245"/>
      <c r="AI16" s="209"/>
      <c r="AJ16" s="209"/>
      <c r="AK16" s="209"/>
      <c r="AL16" s="245"/>
    </row>
    <row r="17" ht="15.75" customHeight="1" spans="1:38">
      <c r="A17" s="188"/>
      <c r="B17" s="214"/>
      <c r="C17" s="215"/>
      <c r="D17" s="215"/>
      <c r="E17" s="215"/>
      <c r="F17" s="223"/>
      <c r="G17" s="223"/>
      <c r="H17" s="223"/>
      <c r="I17" s="223"/>
      <c r="J17" s="223"/>
      <c r="K17" s="223"/>
      <c r="L17" s="223"/>
      <c r="M17" s="271"/>
      <c r="N17" s="253"/>
      <c r="O17" s="272" t="s">
        <v>547</v>
      </c>
      <c r="P17" s="272"/>
      <c r="Q17" s="311"/>
      <c r="R17" s="312" t="str">
        <f>VLOOKUP(B$1,'Student Profile'!A$1:Z$71,'Student Profile'!H5)</f>
        <v>No.121 Raghuram Layout Ramchandrapuram Bangalore</v>
      </c>
      <c r="S17" s="313"/>
      <c r="T17" s="313"/>
      <c r="U17" s="313"/>
      <c r="V17" s="313"/>
      <c r="W17" s="313"/>
      <c r="X17" s="313"/>
      <c r="Y17" s="328"/>
      <c r="AA17" s="209"/>
      <c r="AB17" s="209"/>
      <c r="AC17" s="209"/>
      <c r="AD17" s="209"/>
      <c r="AE17" s="245"/>
      <c r="AF17" s="245"/>
      <c r="AG17" s="245"/>
      <c r="AH17" s="245"/>
      <c r="AI17" s="209"/>
      <c r="AJ17" s="209"/>
      <c r="AK17" s="209"/>
      <c r="AL17" s="245"/>
    </row>
    <row r="18" ht="15.75" customHeight="1" spans="1:38">
      <c r="A18" s="188"/>
      <c r="B18" s="214"/>
      <c r="C18" s="215"/>
      <c r="D18" s="215"/>
      <c r="E18" s="215"/>
      <c r="F18" s="223"/>
      <c r="G18" s="223"/>
      <c r="H18" s="223"/>
      <c r="I18" s="223"/>
      <c r="J18" s="223"/>
      <c r="K18" s="223"/>
      <c r="L18" s="223"/>
      <c r="M18" s="271"/>
      <c r="N18" s="253"/>
      <c r="O18" s="273"/>
      <c r="P18" s="273"/>
      <c r="Q18" s="314"/>
      <c r="R18" s="312"/>
      <c r="S18" s="313"/>
      <c r="T18" s="313"/>
      <c r="U18" s="313"/>
      <c r="V18" s="313"/>
      <c r="W18" s="313"/>
      <c r="X18" s="313"/>
      <c r="Y18" s="328"/>
      <c r="AA18" s="342"/>
      <c r="AB18" s="342"/>
      <c r="AC18" s="343"/>
      <c r="AD18" s="343"/>
      <c r="AE18" s="343"/>
      <c r="AF18" s="343"/>
      <c r="AG18" s="343"/>
      <c r="AH18" s="343"/>
      <c r="AI18" s="342"/>
      <c r="AJ18" s="342"/>
      <c r="AK18" s="342"/>
      <c r="AL18" s="342"/>
    </row>
    <row r="19" ht="14.25" customHeight="1" spans="1:38">
      <c r="A19" s="188"/>
      <c r="B19" s="224" t="s">
        <v>548</v>
      </c>
      <c r="C19" s="224"/>
      <c r="D19" s="224"/>
      <c r="E19" s="225"/>
      <c r="F19" s="226" t="str">
        <f>VLOOKUP(B$1,Comments!A$1:Z$70,Comments!H$3)</f>
        <v>125/134</v>
      </c>
      <c r="G19" s="227"/>
      <c r="H19" s="227"/>
      <c r="I19" s="227"/>
      <c r="J19" s="227"/>
      <c r="K19" s="227"/>
      <c r="L19" s="227"/>
      <c r="M19" s="227"/>
      <c r="N19" s="253"/>
      <c r="O19" s="273"/>
      <c r="P19" s="273"/>
      <c r="Q19" s="314"/>
      <c r="R19" s="312"/>
      <c r="S19" s="313"/>
      <c r="T19" s="313"/>
      <c r="U19" s="313"/>
      <c r="V19" s="313"/>
      <c r="W19" s="313"/>
      <c r="X19" s="313"/>
      <c r="Y19" s="328"/>
      <c r="AA19" s="209"/>
      <c r="AB19" s="209"/>
      <c r="AC19" s="209"/>
      <c r="AD19" s="210"/>
      <c r="AE19" s="211"/>
      <c r="AF19" s="210"/>
      <c r="AG19" s="210"/>
      <c r="AH19" s="210"/>
      <c r="AI19" s="348"/>
      <c r="AJ19" s="348"/>
      <c r="AK19" s="348"/>
      <c r="AL19" s="348"/>
    </row>
    <row r="20" ht="14.25" customHeight="1" spans="1:25">
      <c r="A20" s="188"/>
      <c r="B20" s="228" t="s">
        <v>549</v>
      </c>
      <c r="C20" s="228"/>
      <c r="D20" s="228"/>
      <c r="E20" s="229"/>
      <c r="F20" s="230" t="str">
        <f>VLOOKUP(B$1,Comments!A$1:Z$70,Comments!I$3)</f>
        <v>II</v>
      </c>
      <c r="G20" s="231"/>
      <c r="H20" s="231"/>
      <c r="I20" s="231"/>
      <c r="J20" s="231"/>
      <c r="K20" s="231"/>
      <c r="L20" s="231"/>
      <c r="M20" s="231"/>
      <c r="N20" s="253"/>
      <c r="O20" s="274"/>
      <c r="P20" s="274"/>
      <c r="Q20" s="315"/>
      <c r="R20" s="316"/>
      <c r="S20" s="317"/>
      <c r="T20" s="317"/>
      <c r="U20" s="317"/>
      <c r="V20" s="317"/>
      <c r="W20" s="317"/>
      <c r="X20" s="317"/>
      <c r="Y20" s="328"/>
    </row>
    <row r="21" ht="35.25" customHeight="1" spans="1:25">
      <c r="A21" s="188"/>
      <c r="B21" s="232"/>
      <c r="C21" s="232"/>
      <c r="D21" s="232"/>
      <c r="E21" s="233"/>
      <c r="F21" s="234"/>
      <c r="G21" s="235"/>
      <c r="H21" s="235"/>
      <c r="I21" s="235"/>
      <c r="J21" s="235"/>
      <c r="K21" s="235"/>
      <c r="L21" s="235"/>
      <c r="M21" s="235"/>
      <c r="N21" s="253"/>
      <c r="O21" s="267" t="s">
        <v>550</v>
      </c>
      <c r="P21" s="268"/>
      <c r="Q21" s="268"/>
      <c r="R21" s="305" t="str">
        <f>VLOOKUP(B$1,'Student Profile'!A$1:Z$71,'Student Profile'!G$5)</f>
        <v>D. VARALAKSHMI</v>
      </c>
      <c r="S21" s="306"/>
      <c r="T21" s="306"/>
      <c r="U21" s="306"/>
      <c r="V21" s="306"/>
      <c r="W21" s="306"/>
      <c r="X21" s="306"/>
      <c r="Y21" s="328"/>
    </row>
    <row r="22" ht="19.5" customHeight="1" spans="1:25">
      <c r="A22" s="188"/>
      <c r="B22" s="236" t="s">
        <v>551</v>
      </c>
      <c r="C22" s="236"/>
      <c r="D22" s="236"/>
      <c r="E22" s="237"/>
      <c r="F22" s="238" t="str">
        <f>VLOOKUP(B$1,Comments!A$1:Z$70,Comments!J$3)</f>
        <v>1st April 2013</v>
      </c>
      <c r="G22" s="239"/>
      <c r="H22" s="239"/>
      <c r="I22" s="239"/>
      <c r="J22" s="239"/>
      <c r="K22" s="239"/>
      <c r="L22" s="239"/>
      <c r="M22" s="239"/>
      <c r="N22" s="253"/>
      <c r="O22" s="265" t="s">
        <v>552</v>
      </c>
      <c r="P22" s="265"/>
      <c r="Q22" s="298"/>
      <c r="R22" s="305" t="str">
        <f>VLOOKUP(B$1,'Student Profile'!A$1:Z$71,'Student Profile'!F$5)</f>
        <v>CCCCCCCC</v>
      </c>
      <c r="S22" s="306"/>
      <c r="T22" s="306"/>
      <c r="U22" s="306"/>
      <c r="V22" s="306"/>
      <c r="W22" s="306"/>
      <c r="X22" s="306"/>
      <c r="Y22" s="328"/>
    </row>
    <row r="23" ht="21" customHeight="1" spans="1:25">
      <c r="A23" s="188"/>
      <c r="B23" s="240"/>
      <c r="C23" s="240"/>
      <c r="D23" s="240"/>
      <c r="E23" s="241"/>
      <c r="F23" s="242"/>
      <c r="G23" s="243"/>
      <c r="H23" s="243"/>
      <c r="I23" s="243"/>
      <c r="J23" s="243"/>
      <c r="K23" s="243"/>
      <c r="L23" s="243"/>
      <c r="M23" s="243"/>
      <c r="N23" s="253"/>
      <c r="O23" s="275" t="s">
        <v>553</v>
      </c>
      <c r="P23" s="276"/>
      <c r="Q23" s="276"/>
      <c r="R23" s="305">
        <f>VLOOKUP(B$1,'Student Profile'!A$1:Z$71,'Student Profile'!I$5)</f>
        <v>999999999</v>
      </c>
      <c r="S23" s="306"/>
      <c r="T23" s="306"/>
      <c r="U23" s="306"/>
      <c r="V23" s="306"/>
      <c r="W23" s="306"/>
      <c r="X23" s="306"/>
      <c r="Y23" s="328"/>
    </row>
    <row r="24" ht="18" customHeight="1" spans="1:25">
      <c r="A24" s="188"/>
      <c r="D24" s="180"/>
      <c r="E24" s="180"/>
      <c r="F24" s="180"/>
      <c r="G24" s="180"/>
      <c r="H24" s="180"/>
      <c r="I24" s="180"/>
      <c r="N24" s="253"/>
      <c r="O24" s="277" t="s">
        <v>554</v>
      </c>
      <c r="P24" s="277"/>
      <c r="Q24" s="275"/>
      <c r="R24" s="318" t="str">
        <f>VLOOKUP(B$1,'Student Profile'!A$1:Z$71,'Student Profile'!J$5)</f>
        <v>O</v>
      </c>
      <c r="S24" s="319"/>
      <c r="T24" s="319"/>
      <c r="U24" s="319"/>
      <c r="V24" s="319"/>
      <c r="W24" s="319"/>
      <c r="X24" s="319"/>
      <c r="Y24" s="328"/>
    </row>
    <row r="25" ht="15.75" customHeight="1" spans="1:25">
      <c r="A25" s="188"/>
      <c r="D25" s="180"/>
      <c r="E25" s="180"/>
      <c r="F25" s="180"/>
      <c r="G25" s="180"/>
      <c r="H25" s="180"/>
      <c r="I25" s="180"/>
      <c r="N25" s="253"/>
      <c r="O25" s="272" t="s">
        <v>555</v>
      </c>
      <c r="P25" s="272"/>
      <c r="Q25" s="272"/>
      <c r="R25" s="318"/>
      <c r="S25" s="319"/>
      <c r="T25" s="319"/>
      <c r="U25" s="319"/>
      <c r="V25" s="319"/>
      <c r="W25" s="319"/>
      <c r="X25" s="320"/>
      <c r="Y25" s="344"/>
    </row>
    <row r="26" ht="15.75" customHeight="1" spans="1:25">
      <c r="A26" s="188"/>
      <c r="B26" s="244" t="s">
        <v>535</v>
      </c>
      <c r="C26" s="244"/>
      <c r="D26" s="244"/>
      <c r="E26" s="244"/>
      <c r="F26" s="245"/>
      <c r="G26" s="209" t="s">
        <v>536</v>
      </c>
      <c r="H26" s="209"/>
      <c r="I26" s="209"/>
      <c r="J26" s="244" t="s">
        <v>537</v>
      </c>
      <c r="K26" s="244"/>
      <c r="L26" s="244"/>
      <c r="M26" s="244"/>
      <c r="N26" s="253"/>
      <c r="O26" s="273"/>
      <c r="P26" s="273"/>
      <c r="Q26" s="273"/>
      <c r="R26" s="321"/>
      <c r="S26" s="322"/>
      <c r="T26" s="322"/>
      <c r="U26" s="322"/>
      <c r="V26" s="322"/>
      <c r="W26" s="322"/>
      <c r="X26" s="323"/>
      <c r="Y26" s="344"/>
    </row>
    <row r="27" ht="30.75" customHeight="1" spans="1:25">
      <c r="A27" s="188"/>
      <c r="B27" s="209" t="str">
        <f>'Student Profile'!C56</f>
        <v>sdsdad</v>
      </c>
      <c r="C27" s="209"/>
      <c r="D27" s="209"/>
      <c r="E27" s="209"/>
      <c r="F27" s="245"/>
      <c r="G27" s="209" t="str">
        <f>'Student Profile'!C57</f>
        <v>(MR. N.C.Bastray)</v>
      </c>
      <c r="H27" s="209"/>
      <c r="I27" s="209"/>
      <c r="J27" s="278" t="str">
        <f>'Student Profile'!C58</f>
        <v>(Mr. M.V.R.S.S.V.L.N.Sastry)</v>
      </c>
      <c r="K27" s="278"/>
      <c r="L27" s="278"/>
      <c r="M27" s="278"/>
      <c r="N27" s="253"/>
      <c r="O27" s="279"/>
      <c r="P27" s="279"/>
      <c r="Q27" s="279"/>
      <c r="R27" s="324"/>
      <c r="S27" s="325"/>
      <c r="T27" s="325"/>
      <c r="U27" s="325"/>
      <c r="V27" s="325"/>
      <c r="W27" s="325"/>
      <c r="X27" s="326"/>
      <c r="Y27" s="344"/>
    </row>
    <row r="28" ht="16.5" customHeight="1" spans="1:25">
      <c r="A28" s="246"/>
      <c r="D28" s="180"/>
      <c r="E28" s="180"/>
      <c r="F28" s="180"/>
      <c r="G28" s="180"/>
      <c r="H28" s="180"/>
      <c r="I28" s="180"/>
      <c r="N28" s="253"/>
      <c r="X28" s="180"/>
      <c r="Y28" s="328"/>
    </row>
    <row r="29" ht="15.75" spans="1:25">
      <c r="A29" s="247"/>
      <c r="C29" s="209" t="s">
        <v>539</v>
      </c>
      <c r="D29" s="209"/>
      <c r="E29" s="209"/>
      <c r="F29" s="180"/>
      <c r="G29" s="180"/>
      <c r="H29" s="180"/>
      <c r="I29" s="180"/>
      <c r="N29" s="253"/>
      <c r="X29" s="180"/>
      <c r="Y29" s="345"/>
    </row>
    <row r="30" ht="15.75" spans="1:25">
      <c r="A30" s="247"/>
      <c r="B30" s="248"/>
      <c r="C30" s="249"/>
      <c r="D30" s="249"/>
      <c r="E30" s="249"/>
      <c r="F30" s="249"/>
      <c r="G30" s="249"/>
      <c r="H30" s="249"/>
      <c r="I30" s="249"/>
      <c r="J30" s="249"/>
      <c r="K30" s="249"/>
      <c r="L30" s="249"/>
      <c r="M30" s="249"/>
      <c r="N30" s="280"/>
      <c r="O30" s="281"/>
      <c r="P30" s="281"/>
      <c r="Q30" s="281"/>
      <c r="R30" s="281"/>
      <c r="S30" s="281"/>
      <c r="T30" s="281"/>
      <c r="U30" s="281"/>
      <c r="V30" s="281"/>
      <c r="W30" s="281"/>
      <c r="X30" s="281"/>
      <c r="Y30" s="346"/>
    </row>
    <row r="31" spans="17:23">
      <c r="Q31" s="181"/>
      <c r="R31" s="181"/>
      <c r="S31" s="181"/>
      <c r="T31" s="181"/>
      <c r="U31" s="181"/>
      <c r="V31" s="181"/>
      <c r="W31" s="181"/>
    </row>
    <row r="32" spans="17:23">
      <c r="Q32" s="181"/>
      <c r="R32" s="181"/>
      <c r="S32" s="181"/>
      <c r="T32" s="181"/>
      <c r="U32" s="181"/>
      <c r="V32" s="181"/>
      <c r="W32" s="181"/>
    </row>
    <row r="33" spans="17:23">
      <c r="Q33" s="181"/>
      <c r="R33" s="181"/>
      <c r="S33" s="181"/>
      <c r="T33" s="181"/>
      <c r="U33" s="181"/>
      <c r="V33" s="181"/>
      <c r="W33" s="181"/>
    </row>
  </sheetData>
  <mergeCells count="88">
    <mergeCell ref="C1:X1"/>
    <mergeCell ref="G2:J2"/>
    <mergeCell ref="Q3:X3"/>
    <mergeCell ref="AA3:AD3"/>
    <mergeCell ref="Q6:W6"/>
    <mergeCell ref="Q7:W7"/>
    <mergeCell ref="Q8:S8"/>
    <mergeCell ref="T8:W8"/>
    <mergeCell ref="B9:E9"/>
    <mergeCell ref="F9:M9"/>
    <mergeCell ref="P9:S9"/>
    <mergeCell ref="T9:U9"/>
    <mergeCell ref="V9:W9"/>
    <mergeCell ref="B10:E10"/>
    <mergeCell ref="G10:I10"/>
    <mergeCell ref="J10:M10"/>
    <mergeCell ref="O10:X10"/>
    <mergeCell ref="AA10:AD10"/>
    <mergeCell ref="AE10:AL10"/>
    <mergeCell ref="B11:E11"/>
    <mergeCell ref="G11:I11"/>
    <mergeCell ref="J11:M11"/>
    <mergeCell ref="O11:X11"/>
    <mergeCell ref="B12:D12"/>
    <mergeCell ref="G12:J12"/>
    <mergeCell ref="O12:Q12"/>
    <mergeCell ref="R12:U12"/>
    <mergeCell ref="O13:Q13"/>
    <mergeCell ref="R13:U13"/>
    <mergeCell ref="O14:Q14"/>
    <mergeCell ref="R14:U14"/>
    <mergeCell ref="O15:Q15"/>
    <mergeCell ref="R15:U15"/>
    <mergeCell ref="O16:Q16"/>
    <mergeCell ref="R16:U16"/>
    <mergeCell ref="AA16:AD16"/>
    <mergeCell ref="AI16:AK16"/>
    <mergeCell ref="AA17:AD17"/>
    <mergeCell ref="AI17:AK17"/>
    <mergeCell ref="B19:E19"/>
    <mergeCell ref="F19:M19"/>
    <mergeCell ref="AA19:AC19"/>
    <mergeCell ref="AG19:AH19"/>
    <mergeCell ref="AI19:AL19"/>
    <mergeCell ref="O21:Q21"/>
    <mergeCell ref="R21:X21"/>
    <mergeCell ref="O22:Q22"/>
    <mergeCell ref="R22:X22"/>
    <mergeCell ref="O23:Q23"/>
    <mergeCell ref="R23:X23"/>
    <mergeCell ref="O24:Q24"/>
    <mergeCell ref="R24:X24"/>
    <mergeCell ref="B26:E26"/>
    <mergeCell ref="G26:I26"/>
    <mergeCell ref="J26:M26"/>
    <mergeCell ref="B27:E27"/>
    <mergeCell ref="G27:I27"/>
    <mergeCell ref="J27:M27"/>
    <mergeCell ref="C29:E29"/>
    <mergeCell ref="B30:M30"/>
    <mergeCell ref="O30:Y30"/>
    <mergeCell ref="A1:A27"/>
    <mergeCell ref="B3:E5"/>
    <mergeCell ref="F3:M5"/>
    <mergeCell ref="B6:E8"/>
    <mergeCell ref="F6:M8"/>
    <mergeCell ref="AA4:AD6"/>
    <mergeCell ref="AA14:AD15"/>
    <mergeCell ref="AE14:AL15"/>
    <mergeCell ref="AA7:AD9"/>
    <mergeCell ref="AE7:AL9"/>
    <mergeCell ref="AE12:AL13"/>
    <mergeCell ref="V12:X16"/>
    <mergeCell ref="AA12:AD13"/>
    <mergeCell ref="R25:X27"/>
    <mergeCell ref="O17:Q20"/>
    <mergeCell ref="R17:X20"/>
    <mergeCell ref="AE4:AL6"/>
    <mergeCell ref="Q4:X5"/>
    <mergeCell ref="O25:Q27"/>
    <mergeCell ref="B13:E15"/>
    <mergeCell ref="F13:M15"/>
    <mergeCell ref="B16:E18"/>
    <mergeCell ref="F16:M18"/>
    <mergeCell ref="B20:E21"/>
    <mergeCell ref="F20:M21"/>
    <mergeCell ref="B22:E23"/>
    <mergeCell ref="F22:M23"/>
  </mergeCells>
  <dataValidations count="1">
    <dataValidation type="list" allowBlank="1" showInputMessage="1" showErrorMessage="1" sqref="WWB983029 TL1 ADH1 AND1 AWZ1 BGV1 BQR1 CAN1 CKJ1 CUF1 DEB1 DNX1 DXT1 EHP1 ERL1 FBH1 FLD1 FUZ1 GEV1 GOR1 GYN1 HIJ1 HSF1 ICB1 ILX1 IVT1 JFP1 JPL1 JZH1 KJD1 KSZ1 LCV1 LMR1 LWN1 MGJ1 MQF1 NAB1 NJX1 NTT1 ODP1 ONL1 OXH1 PHD1 PQZ1 QAV1 QKR1 QUN1 REJ1 ROF1 RYB1 SHX1 SRT1 TBP1 TLL1 TVH1 UFD1 UOZ1 UYV1 VIR1 VSN1 WCJ1 WMF1 WWB1 JP1 T65525 JP65525 TL65525 ADH65525 AND65525 AWZ65525 BGV65525 BQR65525 CAN65525 CKJ65525 CUF65525 DEB65525 DNX65525 DXT65525 EHP65525 ERL65525 FBH65525 FLD65525 FUZ65525 GEV65525 GOR65525 GYN65525 HIJ65525 HSF65525 ICB65525 ILX65525 IVT65525 JFP65525 JPL65525 JZH65525 KJD65525 KSZ65525 LCV65525 LMR65525 LWN65525 MGJ65525 MQF65525 NAB65525 NJX65525 NTT65525 ODP65525 ONL65525 OXH65525 PHD65525 PQZ65525 QAV65525 QKR65525 QUN65525 REJ65525 ROF65525 RYB65525 SHX65525 SRT65525 TBP65525 TLL65525 TVH65525 UFD65525 UOZ65525 UYV65525 VIR65525 VSN65525 WCJ65525 WMF65525 WWB65525 T131061 JP131061 TL131061 ADH131061 AND131061 AWZ131061 BGV131061 BQR131061 CAN131061 CKJ131061 CUF131061 DEB131061 DNX131061 DXT131061 EHP131061 ERL131061 FBH131061 FLD131061 FUZ131061 GEV131061 GOR131061 GYN131061 HIJ131061 HSF131061 ICB131061 ILX131061 IVT131061 JFP131061 JPL131061 JZH131061 KJD131061 KSZ131061 LCV131061 LMR131061 LWN131061 MGJ131061 MQF131061 NAB131061 NJX131061 NTT131061 ODP131061 ONL131061 OXH131061 PHD131061 PQZ131061 QAV131061 QKR131061 QUN131061 REJ131061 ROF131061 RYB131061 SHX131061 SRT131061 TBP131061 TLL131061 TVH131061 UFD131061 UOZ131061 UYV131061 VIR131061 VSN131061 WCJ131061 WMF131061 WWB131061 T196597 JP196597 TL196597 ADH196597 AND196597 AWZ196597 BGV196597 BQR196597 CAN196597 CKJ196597 CUF196597 DEB196597 DNX196597 DXT196597 EHP196597 ERL196597 FBH196597 FLD196597 FUZ196597 GEV196597 GOR196597 GYN196597 HIJ196597 HSF196597 ICB196597 ILX196597 IVT196597 JFP196597 JPL196597 JZH196597 KJD196597 KSZ196597 LCV196597 LMR196597 LWN196597 MGJ196597 MQF196597 NAB196597 NJX196597 NTT196597 ODP196597 ONL196597 OXH196597 PHD196597 PQZ196597 QAV196597 QKR196597 QUN196597 REJ196597 ROF196597 RYB196597 SHX196597 SRT196597 TBP196597 TLL196597 TVH196597 UFD196597 UOZ196597 UYV196597 VIR196597 VSN196597 WCJ196597 WMF196597 WWB196597 T262133 JP262133 TL262133 ADH262133 AND262133 AWZ262133 BGV262133 BQR262133 CAN262133 CKJ262133 CUF262133 DEB262133 DNX262133 DXT262133 EHP262133 ERL262133 FBH262133 FLD262133 FUZ262133 GEV262133 GOR262133 GYN262133 HIJ262133 HSF262133 ICB262133 ILX262133 IVT262133 JFP262133 JPL262133 JZH262133 KJD262133 KSZ262133 LCV262133 LMR262133 LWN262133 MGJ262133 MQF262133 NAB262133 NJX262133 NTT262133 ODP262133 ONL262133 OXH262133 PHD262133 PQZ262133 QAV262133 QKR262133 QUN262133 REJ262133 ROF262133 RYB262133 SHX262133 SRT262133 TBP262133 TLL262133 TVH262133 UFD262133 UOZ262133 UYV262133 VIR262133 VSN262133 WCJ262133 WMF262133 WWB262133 T327669 JP327669 TL327669 ADH327669 AND327669 AWZ327669 BGV327669 BQR327669 CAN327669 CKJ327669 CUF327669 DEB327669 DNX327669 DXT327669 EHP327669 ERL327669 FBH327669 FLD327669 FUZ327669 GEV327669 GOR327669 GYN327669 HIJ327669 HSF327669 ICB327669 ILX327669 IVT327669 JFP327669 JPL327669 JZH327669 KJD327669 KSZ327669 LCV327669 LMR327669 LWN327669 MGJ327669 MQF327669 NAB327669 NJX327669 NTT327669 ODP327669 ONL327669 OXH327669 PHD327669 PQZ327669 QAV327669 QKR327669 QUN327669 REJ327669 ROF327669 RYB327669 SHX327669 SRT327669 TBP327669 TLL327669 TVH327669 UFD327669 UOZ327669 UYV327669 VIR327669 VSN327669 WCJ327669 WMF327669 WWB327669 T393205 JP393205 TL393205 ADH393205 AND393205 AWZ393205 BGV393205 BQR393205 CAN393205 CKJ393205 CUF393205 DEB393205 DNX393205 DXT393205 EHP393205 ERL393205 FBH393205 FLD393205 FUZ393205 GEV393205 GOR393205 GYN393205 HIJ393205 HSF393205 ICB393205 ILX393205 IVT393205 JFP393205 JPL393205 JZH393205 KJD393205 KSZ393205 LCV393205 LMR393205 LWN393205 MGJ393205 MQF393205 NAB393205 NJX393205 NTT393205 ODP393205 ONL393205 OXH393205 PHD393205 PQZ393205 QAV393205 QKR393205 QUN393205 REJ393205 ROF393205 RYB393205 SHX393205 SRT393205 TBP393205 TLL393205 TVH393205 UFD393205 UOZ393205 UYV393205 VIR393205 VSN393205 WCJ393205 WMF393205 WWB393205 T458741 JP458741 TL458741 ADH458741 AND458741 AWZ458741 BGV458741 BQR458741 CAN458741 CKJ458741 CUF458741 DEB458741 DNX458741 DXT458741 EHP458741 ERL458741 FBH458741 FLD458741 FUZ458741 GEV458741 GOR458741 GYN458741 HIJ458741 HSF458741 ICB458741 ILX458741 IVT458741 JFP458741 JPL458741 JZH458741 KJD458741 KSZ458741 LCV458741 LMR458741 LWN458741 MGJ458741 MQF458741 NAB458741 NJX458741 NTT458741 ODP458741 ONL458741 OXH458741 PHD458741 PQZ458741 QAV458741 QKR458741 QUN458741 REJ458741 ROF458741 RYB458741 SHX458741 SRT458741 TBP458741 TLL458741 TVH458741 UFD458741 UOZ458741 UYV458741 VIR458741 VSN458741 WCJ458741 WMF458741 WWB458741 T524277 JP524277 TL524277 ADH524277 AND524277 AWZ524277 BGV524277 BQR524277 CAN524277 CKJ524277 CUF524277 DEB524277 DNX524277 DXT524277 EHP524277 ERL524277 FBH524277 FLD524277 FUZ524277 GEV524277 GOR524277 GYN524277 HIJ524277 HSF524277 ICB524277 ILX524277 IVT524277 JFP524277 JPL524277 JZH524277 KJD524277 KSZ524277 LCV524277 LMR524277 LWN524277 MGJ524277 MQF524277 NAB524277 NJX524277 NTT524277 ODP524277 ONL524277 OXH524277 PHD524277 PQZ524277 QAV524277 QKR524277 QUN524277 REJ524277 ROF524277 RYB524277 SHX524277 SRT524277 TBP524277 TLL524277 TVH524277 UFD524277 UOZ524277 UYV524277 VIR524277 VSN524277 WCJ524277 WMF524277 WWB524277 T589813 JP589813 TL589813 ADH589813 AND589813 AWZ589813 BGV589813 BQR589813 CAN589813 CKJ589813 CUF589813 DEB589813 DNX589813 DXT589813 EHP589813 ERL589813 FBH589813 FLD589813 FUZ589813 GEV589813 GOR589813 GYN589813 HIJ589813 HSF589813 ICB589813 ILX589813 IVT589813 JFP589813 JPL589813 JZH589813 KJD589813 KSZ589813 LCV589813 LMR589813 LWN589813 MGJ589813 MQF589813 NAB589813 NJX589813 NTT589813 ODP589813 ONL589813 OXH589813 PHD589813 PQZ589813 QAV589813 QKR589813 QUN589813 REJ589813 ROF589813 RYB589813 SHX589813 SRT589813 TBP589813 TLL589813 TVH589813 UFD589813 UOZ589813 UYV589813 VIR589813 VSN589813 WCJ589813 WMF589813 WWB589813 T655349 JP655349 TL655349 ADH655349 AND655349 AWZ655349 BGV655349 BQR655349 CAN655349 CKJ655349 CUF655349 DEB655349 DNX655349 DXT655349 EHP655349 ERL655349 FBH655349 FLD655349 FUZ655349 GEV655349 GOR655349 GYN655349 HIJ655349 HSF655349 ICB655349 ILX655349 IVT655349 JFP655349 JPL655349 JZH655349 KJD655349 KSZ655349 LCV655349 LMR655349 LWN655349 MGJ655349 MQF655349 NAB655349 NJX655349 NTT655349 ODP655349 ONL655349 OXH655349 PHD655349 PQZ655349 QAV655349 QKR655349 QUN655349 REJ655349 ROF655349 RYB655349 SHX655349 SRT655349 TBP655349 TLL655349 TVH655349 UFD655349 UOZ655349 UYV655349 VIR655349 VSN655349 WCJ655349 WMF655349 WWB655349 T720885 JP720885 TL720885 ADH720885 AND720885 AWZ720885 BGV720885 BQR720885 CAN720885 CKJ720885 CUF720885 DEB720885 DNX720885 DXT720885 EHP720885 ERL720885 FBH720885 FLD720885 FUZ720885 GEV720885 GOR720885 GYN720885 HIJ720885 HSF720885 ICB720885 ILX720885 IVT720885 JFP720885 JPL720885 JZH720885 KJD720885 KSZ720885 LCV720885 LMR720885 LWN720885 MGJ720885 MQF720885 NAB720885 NJX720885 NTT720885 ODP720885 ONL720885 OXH720885 PHD720885 PQZ720885 QAV720885 QKR720885 QUN720885 REJ720885 ROF720885 RYB720885 SHX720885 SRT720885 TBP720885 TLL720885 TVH720885 UFD720885 UOZ720885 UYV720885 VIR720885 VSN720885 WCJ720885 WMF720885 WWB720885 T786421 JP786421 TL786421 ADH786421 AND786421 AWZ786421 BGV786421 BQR786421 CAN786421 CKJ786421 CUF786421 DEB786421 DNX786421 DXT786421 EHP786421 ERL786421 FBH786421 FLD786421 FUZ786421 GEV786421 GOR786421 GYN786421 HIJ786421 HSF786421 ICB786421 ILX786421 IVT786421 JFP786421 JPL786421 JZH786421 KJD786421 KSZ786421 LCV786421 LMR786421 LWN786421 MGJ786421 MQF786421 NAB786421 NJX786421 NTT786421 ODP786421 ONL786421 OXH786421 PHD786421 PQZ786421 QAV786421 QKR786421 QUN786421 REJ786421 ROF786421 RYB786421 SHX786421 SRT786421 TBP786421 TLL786421 TVH786421 UFD786421 UOZ786421 UYV786421 VIR786421 VSN786421 WCJ786421 WMF786421 WWB786421 T851957 JP851957 TL851957 ADH851957 AND851957 AWZ851957 BGV851957 BQR851957 CAN851957 CKJ851957 CUF851957 DEB851957 DNX851957 DXT851957 EHP851957 ERL851957 FBH851957 FLD851957 FUZ851957 GEV851957 GOR851957 GYN851957 HIJ851957 HSF851957 ICB851957 ILX851957 IVT851957 JFP851957 JPL851957 JZH851957 KJD851957 KSZ851957 LCV851957 LMR851957 LWN851957 MGJ851957 MQF851957 NAB851957 NJX851957 NTT851957 ODP851957 ONL851957 OXH851957 PHD851957 PQZ851957 QAV851957 QKR851957 QUN851957 REJ851957 ROF851957 RYB851957 SHX851957 SRT851957 TBP851957 TLL851957 TVH851957 UFD851957 UOZ851957 UYV851957 VIR851957 VSN851957 WCJ851957 WMF851957 WWB851957 T917493 JP917493 TL917493 ADH917493 AND917493 AWZ917493 BGV917493 BQR917493 CAN917493 CKJ917493 CUF917493 DEB917493 DNX917493 DXT917493 EHP917493 ERL917493 FBH917493 FLD917493 FUZ917493 GEV917493 GOR917493 GYN917493 HIJ917493 HSF917493 ICB917493 ILX917493 IVT917493 JFP917493 JPL917493 JZH917493 KJD917493 KSZ917493 LCV917493 LMR917493 LWN917493 MGJ917493 MQF917493 NAB917493 NJX917493 NTT917493 ODP917493 ONL917493 OXH917493 PHD917493 PQZ917493 QAV917493 QKR917493 QUN917493 REJ917493 ROF917493 RYB917493 SHX917493 SRT917493 TBP917493 TLL917493 TVH917493 UFD917493 UOZ917493 UYV917493 VIR917493 VSN917493 WCJ917493 WMF917493 WWB917493 T983029 JP983029 TL983029 ADH983029 AND983029 AWZ983029 BGV983029 BQR983029 CAN983029 CKJ983029 CUF983029 DEB983029 DNX983029 DXT983029 EHP983029 ERL983029 FBH983029 FLD983029 FUZ983029 GEV983029 GOR983029 GYN983029 HIJ983029 HSF983029 ICB983029 ILX983029 IVT983029 JFP983029 JPL983029 JZH983029 KJD983029 KSZ983029 LCV983029 LMR983029 LWN983029 MGJ983029 MQF983029 NAB983029 NJX983029 NTT983029 ODP983029 ONL983029 OXH983029 PHD983029 PQZ983029 QAV983029 QKR983029 QUN983029 REJ983029 ROF983029 RYB983029 SHX983029 SRT983029 TBP983029 TLL983029 TVH983029 UFD983029 UOZ983029 UYV983029 VIR983029 VSN983029 WCJ983029 WMF983029">
      <formula1>$Z$3:$Z$4</formula1>
    </dataValidation>
  </dataValidations>
  <pageMargins left="0.25" right="0.25" top="0.25" bottom="0.25" header="0" footer="0"/>
  <pageSetup paperSize="1" orientation="landscape" horizontalDpi="300" verticalDpi="300"/>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3"/>
  </sheetPr>
  <dimension ref="A1:AD43"/>
  <sheetViews>
    <sheetView topLeftCell="A22" workbookViewId="0">
      <selection activeCell="G29" sqref="G29:J29"/>
    </sheetView>
  </sheetViews>
  <sheetFormatPr defaultColWidth="5.71428571428571" defaultRowHeight="15"/>
  <cols>
    <col min="1" max="1" width="1.28571428571429" customWidth="1"/>
    <col min="2" max="2" width="2" customWidth="1"/>
    <col min="3" max="3" width="3.57142857142857" customWidth="1"/>
    <col min="4" max="4" width="5.71428571428571" style="29" customWidth="1"/>
    <col min="5" max="5" width="6.14285714285714" style="29" customWidth="1"/>
    <col min="6" max="6" width="3.85714285714286" customWidth="1"/>
    <col min="7" max="7" width="3.71428571428571" customWidth="1"/>
    <col min="8" max="8" width="3.28571428571429" customWidth="1"/>
    <col min="9" max="9" width="3.85714285714286" customWidth="1"/>
    <col min="10" max="10" width="4" customWidth="1"/>
    <col min="11" max="11" width="4.57142857142857" customWidth="1"/>
    <col min="12" max="12" width="6.57142857142857" customWidth="1"/>
    <col min="13" max="13" width="3.71428571428571" customWidth="1"/>
    <col min="14" max="14" width="5.57142857142857" customWidth="1"/>
    <col min="15" max="15" width="4.57142857142857" customWidth="1"/>
    <col min="16" max="17" width="4.71428571428571" customWidth="1"/>
    <col min="18" max="18" width="4.28571428571429" customWidth="1"/>
    <col min="19" max="19" width="5.57142857142857" customWidth="1"/>
    <col min="20" max="20" width="4.57142857142857" customWidth="1"/>
    <col min="21" max="21" width="5.28571428571429" customWidth="1"/>
    <col min="22" max="22" width="5.71428571428571" customWidth="1"/>
    <col min="23" max="23" width="4.85714285714286" customWidth="1"/>
    <col min="24" max="24" width="5.28571428571429" customWidth="1"/>
    <col min="25" max="25" width="4.85714285714286" customWidth="1"/>
    <col min="26" max="26" width="4.57142857142857" customWidth="1"/>
    <col min="28" max="28" width="5.71428571428571" customWidth="1"/>
    <col min="29" max="29" width="4.71428571428571" customWidth="1"/>
    <col min="30" max="30" width="1.28571428571429" customWidth="1"/>
    <col min="257" max="257" width="1.28571428571429" customWidth="1"/>
    <col min="258" max="258" width="4" customWidth="1"/>
    <col min="259" max="259" width="4.71428571428571" customWidth="1"/>
    <col min="260" max="260" width="5.71428571428571" customWidth="1"/>
    <col min="261" max="261" width="6.85714285714286" customWidth="1"/>
    <col min="262" max="267" width="5.71428571428571" customWidth="1"/>
    <col min="268" max="268" width="6.57142857142857" customWidth="1"/>
    <col min="269" max="269" width="6.28571428571429" customWidth="1"/>
    <col min="270" max="274" width="5.71428571428571" customWidth="1"/>
    <col min="275" max="275" width="5.57142857142857" customWidth="1"/>
    <col min="276" max="279" width="5.71428571428571" customWidth="1"/>
    <col min="280" max="280" width="5.85714285714286" customWidth="1"/>
    <col min="284" max="284" width="5.71428571428571" customWidth="1"/>
    <col min="285" max="285" width="4.71428571428571" customWidth="1"/>
    <col min="286" max="286" width="1.28571428571429" customWidth="1"/>
    <col min="513" max="513" width="1.28571428571429" customWidth="1"/>
    <col min="514" max="514" width="4" customWidth="1"/>
    <col min="515" max="515" width="4.71428571428571" customWidth="1"/>
    <col min="516" max="516" width="5.71428571428571" customWidth="1"/>
    <col min="517" max="517" width="6.85714285714286" customWidth="1"/>
    <col min="518" max="523" width="5.71428571428571" customWidth="1"/>
    <col min="524" max="524" width="6.57142857142857" customWidth="1"/>
    <col min="525" max="525" width="6.28571428571429" customWidth="1"/>
    <col min="526" max="530" width="5.71428571428571" customWidth="1"/>
    <col min="531" max="531" width="5.57142857142857" customWidth="1"/>
    <col min="532" max="535" width="5.71428571428571" customWidth="1"/>
    <col min="536" max="536" width="5.85714285714286" customWidth="1"/>
    <col min="540" max="540" width="5.71428571428571" customWidth="1"/>
    <col min="541" max="541" width="4.71428571428571" customWidth="1"/>
    <col min="542" max="542" width="1.28571428571429" customWidth="1"/>
    <col min="769" max="769" width="1.28571428571429" customWidth="1"/>
    <col min="770" max="770" width="4" customWidth="1"/>
    <col min="771" max="771" width="4.71428571428571" customWidth="1"/>
    <col min="772" max="772" width="5.71428571428571" customWidth="1"/>
    <col min="773" max="773" width="6.85714285714286" customWidth="1"/>
    <col min="774" max="779" width="5.71428571428571" customWidth="1"/>
    <col min="780" max="780" width="6.57142857142857" customWidth="1"/>
    <col min="781" max="781" width="6.28571428571429" customWidth="1"/>
    <col min="782" max="786" width="5.71428571428571" customWidth="1"/>
    <col min="787" max="787" width="5.57142857142857" customWidth="1"/>
    <col min="788" max="791" width="5.71428571428571" customWidth="1"/>
    <col min="792" max="792" width="5.85714285714286" customWidth="1"/>
    <col min="796" max="796" width="5.71428571428571" customWidth="1"/>
    <col min="797" max="797" width="4.71428571428571" customWidth="1"/>
    <col min="798" max="798" width="1.28571428571429" customWidth="1"/>
    <col min="1025" max="1025" width="1.28571428571429" customWidth="1"/>
    <col min="1026" max="1026" width="4" customWidth="1"/>
    <col min="1027" max="1027" width="4.71428571428571" customWidth="1"/>
    <col min="1028" max="1028" width="5.71428571428571" customWidth="1"/>
    <col min="1029" max="1029" width="6.85714285714286" customWidth="1"/>
    <col min="1030" max="1035" width="5.71428571428571" customWidth="1"/>
    <col min="1036" max="1036" width="6.57142857142857" customWidth="1"/>
    <col min="1037" max="1037" width="6.28571428571429" customWidth="1"/>
    <col min="1038" max="1042" width="5.71428571428571" customWidth="1"/>
    <col min="1043" max="1043" width="5.57142857142857" customWidth="1"/>
    <col min="1044" max="1047" width="5.71428571428571" customWidth="1"/>
    <col min="1048" max="1048" width="5.85714285714286" customWidth="1"/>
    <col min="1052" max="1052" width="5.71428571428571" customWidth="1"/>
    <col min="1053" max="1053" width="4.71428571428571" customWidth="1"/>
    <col min="1054" max="1054" width="1.28571428571429" customWidth="1"/>
    <col min="1281" max="1281" width="1.28571428571429" customWidth="1"/>
    <col min="1282" max="1282" width="4" customWidth="1"/>
    <col min="1283" max="1283" width="4.71428571428571" customWidth="1"/>
    <col min="1284" max="1284" width="5.71428571428571" customWidth="1"/>
    <col min="1285" max="1285" width="6.85714285714286" customWidth="1"/>
    <col min="1286" max="1291" width="5.71428571428571" customWidth="1"/>
    <col min="1292" max="1292" width="6.57142857142857" customWidth="1"/>
    <col min="1293" max="1293" width="6.28571428571429" customWidth="1"/>
    <col min="1294" max="1298" width="5.71428571428571" customWidth="1"/>
    <col min="1299" max="1299" width="5.57142857142857" customWidth="1"/>
    <col min="1300" max="1303" width="5.71428571428571" customWidth="1"/>
    <col min="1304" max="1304" width="5.85714285714286" customWidth="1"/>
    <col min="1308" max="1308" width="5.71428571428571" customWidth="1"/>
    <col min="1309" max="1309" width="4.71428571428571" customWidth="1"/>
    <col min="1310" max="1310" width="1.28571428571429" customWidth="1"/>
    <col min="1537" max="1537" width="1.28571428571429" customWidth="1"/>
    <col min="1538" max="1538" width="4" customWidth="1"/>
    <col min="1539" max="1539" width="4.71428571428571" customWidth="1"/>
    <col min="1540" max="1540" width="5.71428571428571" customWidth="1"/>
    <col min="1541" max="1541" width="6.85714285714286" customWidth="1"/>
    <col min="1542" max="1547" width="5.71428571428571" customWidth="1"/>
    <col min="1548" max="1548" width="6.57142857142857" customWidth="1"/>
    <col min="1549" max="1549" width="6.28571428571429" customWidth="1"/>
    <col min="1550" max="1554" width="5.71428571428571" customWidth="1"/>
    <col min="1555" max="1555" width="5.57142857142857" customWidth="1"/>
    <col min="1556" max="1559" width="5.71428571428571" customWidth="1"/>
    <col min="1560" max="1560" width="5.85714285714286" customWidth="1"/>
    <col min="1564" max="1564" width="5.71428571428571" customWidth="1"/>
    <col min="1565" max="1565" width="4.71428571428571" customWidth="1"/>
    <col min="1566" max="1566" width="1.28571428571429" customWidth="1"/>
    <col min="1793" max="1793" width="1.28571428571429" customWidth="1"/>
    <col min="1794" max="1794" width="4" customWidth="1"/>
    <col min="1795" max="1795" width="4.71428571428571" customWidth="1"/>
    <col min="1796" max="1796" width="5.71428571428571" customWidth="1"/>
    <col min="1797" max="1797" width="6.85714285714286" customWidth="1"/>
    <col min="1798" max="1803" width="5.71428571428571" customWidth="1"/>
    <col min="1804" max="1804" width="6.57142857142857" customWidth="1"/>
    <col min="1805" max="1805" width="6.28571428571429" customWidth="1"/>
    <col min="1806" max="1810" width="5.71428571428571" customWidth="1"/>
    <col min="1811" max="1811" width="5.57142857142857" customWidth="1"/>
    <col min="1812" max="1815" width="5.71428571428571" customWidth="1"/>
    <col min="1816" max="1816" width="5.85714285714286" customWidth="1"/>
    <col min="1820" max="1820" width="5.71428571428571" customWidth="1"/>
    <col min="1821" max="1821" width="4.71428571428571" customWidth="1"/>
    <col min="1822" max="1822" width="1.28571428571429" customWidth="1"/>
    <col min="2049" max="2049" width="1.28571428571429" customWidth="1"/>
    <col min="2050" max="2050" width="4" customWidth="1"/>
    <col min="2051" max="2051" width="4.71428571428571" customWidth="1"/>
    <col min="2052" max="2052" width="5.71428571428571" customWidth="1"/>
    <col min="2053" max="2053" width="6.85714285714286" customWidth="1"/>
    <col min="2054" max="2059" width="5.71428571428571" customWidth="1"/>
    <col min="2060" max="2060" width="6.57142857142857" customWidth="1"/>
    <col min="2061" max="2061" width="6.28571428571429" customWidth="1"/>
    <col min="2062" max="2066" width="5.71428571428571" customWidth="1"/>
    <col min="2067" max="2067" width="5.57142857142857" customWidth="1"/>
    <col min="2068" max="2071" width="5.71428571428571" customWidth="1"/>
    <col min="2072" max="2072" width="5.85714285714286" customWidth="1"/>
    <col min="2076" max="2076" width="5.71428571428571" customWidth="1"/>
    <col min="2077" max="2077" width="4.71428571428571" customWidth="1"/>
    <col min="2078" max="2078" width="1.28571428571429" customWidth="1"/>
    <col min="2305" max="2305" width="1.28571428571429" customWidth="1"/>
    <col min="2306" max="2306" width="4" customWidth="1"/>
    <col min="2307" max="2307" width="4.71428571428571" customWidth="1"/>
    <col min="2308" max="2308" width="5.71428571428571" customWidth="1"/>
    <col min="2309" max="2309" width="6.85714285714286" customWidth="1"/>
    <col min="2310" max="2315" width="5.71428571428571" customWidth="1"/>
    <col min="2316" max="2316" width="6.57142857142857" customWidth="1"/>
    <col min="2317" max="2317" width="6.28571428571429" customWidth="1"/>
    <col min="2318" max="2322" width="5.71428571428571" customWidth="1"/>
    <col min="2323" max="2323" width="5.57142857142857" customWidth="1"/>
    <col min="2324" max="2327" width="5.71428571428571" customWidth="1"/>
    <col min="2328" max="2328" width="5.85714285714286" customWidth="1"/>
    <col min="2332" max="2332" width="5.71428571428571" customWidth="1"/>
    <col min="2333" max="2333" width="4.71428571428571" customWidth="1"/>
    <col min="2334" max="2334" width="1.28571428571429" customWidth="1"/>
    <col min="2561" max="2561" width="1.28571428571429" customWidth="1"/>
    <col min="2562" max="2562" width="4" customWidth="1"/>
    <col min="2563" max="2563" width="4.71428571428571" customWidth="1"/>
    <col min="2564" max="2564" width="5.71428571428571" customWidth="1"/>
    <col min="2565" max="2565" width="6.85714285714286" customWidth="1"/>
    <col min="2566" max="2571" width="5.71428571428571" customWidth="1"/>
    <col min="2572" max="2572" width="6.57142857142857" customWidth="1"/>
    <col min="2573" max="2573" width="6.28571428571429" customWidth="1"/>
    <col min="2574" max="2578" width="5.71428571428571" customWidth="1"/>
    <col min="2579" max="2579" width="5.57142857142857" customWidth="1"/>
    <col min="2580" max="2583" width="5.71428571428571" customWidth="1"/>
    <col min="2584" max="2584" width="5.85714285714286" customWidth="1"/>
    <col min="2588" max="2588" width="5.71428571428571" customWidth="1"/>
    <col min="2589" max="2589" width="4.71428571428571" customWidth="1"/>
    <col min="2590" max="2590" width="1.28571428571429" customWidth="1"/>
    <col min="2817" max="2817" width="1.28571428571429" customWidth="1"/>
    <col min="2818" max="2818" width="4" customWidth="1"/>
    <col min="2819" max="2819" width="4.71428571428571" customWidth="1"/>
    <col min="2820" max="2820" width="5.71428571428571" customWidth="1"/>
    <col min="2821" max="2821" width="6.85714285714286" customWidth="1"/>
    <col min="2822" max="2827" width="5.71428571428571" customWidth="1"/>
    <col min="2828" max="2828" width="6.57142857142857" customWidth="1"/>
    <col min="2829" max="2829" width="6.28571428571429" customWidth="1"/>
    <col min="2830" max="2834" width="5.71428571428571" customWidth="1"/>
    <col min="2835" max="2835" width="5.57142857142857" customWidth="1"/>
    <col min="2836" max="2839" width="5.71428571428571" customWidth="1"/>
    <col min="2840" max="2840" width="5.85714285714286" customWidth="1"/>
    <col min="2844" max="2844" width="5.71428571428571" customWidth="1"/>
    <col min="2845" max="2845" width="4.71428571428571" customWidth="1"/>
    <col min="2846" max="2846" width="1.28571428571429" customWidth="1"/>
    <col min="3073" max="3073" width="1.28571428571429" customWidth="1"/>
    <col min="3074" max="3074" width="4" customWidth="1"/>
    <col min="3075" max="3075" width="4.71428571428571" customWidth="1"/>
    <col min="3076" max="3076" width="5.71428571428571" customWidth="1"/>
    <col min="3077" max="3077" width="6.85714285714286" customWidth="1"/>
    <col min="3078" max="3083" width="5.71428571428571" customWidth="1"/>
    <col min="3084" max="3084" width="6.57142857142857" customWidth="1"/>
    <col min="3085" max="3085" width="6.28571428571429" customWidth="1"/>
    <col min="3086" max="3090" width="5.71428571428571" customWidth="1"/>
    <col min="3091" max="3091" width="5.57142857142857" customWidth="1"/>
    <col min="3092" max="3095" width="5.71428571428571" customWidth="1"/>
    <col min="3096" max="3096" width="5.85714285714286" customWidth="1"/>
    <col min="3100" max="3100" width="5.71428571428571" customWidth="1"/>
    <col min="3101" max="3101" width="4.71428571428571" customWidth="1"/>
    <col min="3102" max="3102" width="1.28571428571429" customWidth="1"/>
    <col min="3329" max="3329" width="1.28571428571429" customWidth="1"/>
    <col min="3330" max="3330" width="4" customWidth="1"/>
    <col min="3331" max="3331" width="4.71428571428571" customWidth="1"/>
    <col min="3332" max="3332" width="5.71428571428571" customWidth="1"/>
    <col min="3333" max="3333" width="6.85714285714286" customWidth="1"/>
    <col min="3334" max="3339" width="5.71428571428571" customWidth="1"/>
    <col min="3340" max="3340" width="6.57142857142857" customWidth="1"/>
    <col min="3341" max="3341" width="6.28571428571429" customWidth="1"/>
    <col min="3342" max="3346" width="5.71428571428571" customWidth="1"/>
    <col min="3347" max="3347" width="5.57142857142857" customWidth="1"/>
    <col min="3348" max="3351" width="5.71428571428571" customWidth="1"/>
    <col min="3352" max="3352" width="5.85714285714286" customWidth="1"/>
    <col min="3356" max="3356" width="5.71428571428571" customWidth="1"/>
    <col min="3357" max="3357" width="4.71428571428571" customWidth="1"/>
    <col min="3358" max="3358" width="1.28571428571429" customWidth="1"/>
    <col min="3585" max="3585" width="1.28571428571429" customWidth="1"/>
    <col min="3586" max="3586" width="4" customWidth="1"/>
    <col min="3587" max="3587" width="4.71428571428571" customWidth="1"/>
    <col min="3588" max="3588" width="5.71428571428571" customWidth="1"/>
    <col min="3589" max="3589" width="6.85714285714286" customWidth="1"/>
    <col min="3590" max="3595" width="5.71428571428571" customWidth="1"/>
    <col min="3596" max="3596" width="6.57142857142857" customWidth="1"/>
    <col min="3597" max="3597" width="6.28571428571429" customWidth="1"/>
    <col min="3598" max="3602" width="5.71428571428571" customWidth="1"/>
    <col min="3603" max="3603" width="5.57142857142857" customWidth="1"/>
    <col min="3604" max="3607" width="5.71428571428571" customWidth="1"/>
    <col min="3608" max="3608" width="5.85714285714286" customWidth="1"/>
    <col min="3612" max="3612" width="5.71428571428571" customWidth="1"/>
    <col min="3613" max="3613" width="4.71428571428571" customWidth="1"/>
    <col min="3614" max="3614" width="1.28571428571429" customWidth="1"/>
    <col min="3841" max="3841" width="1.28571428571429" customWidth="1"/>
    <col min="3842" max="3842" width="4" customWidth="1"/>
    <col min="3843" max="3843" width="4.71428571428571" customWidth="1"/>
    <col min="3844" max="3844" width="5.71428571428571" customWidth="1"/>
    <col min="3845" max="3845" width="6.85714285714286" customWidth="1"/>
    <col min="3846" max="3851" width="5.71428571428571" customWidth="1"/>
    <col min="3852" max="3852" width="6.57142857142857" customWidth="1"/>
    <col min="3853" max="3853" width="6.28571428571429" customWidth="1"/>
    <col min="3854" max="3858" width="5.71428571428571" customWidth="1"/>
    <col min="3859" max="3859" width="5.57142857142857" customWidth="1"/>
    <col min="3860" max="3863" width="5.71428571428571" customWidth="1"/>
    <col min="3864" max="3864" width="5.85714285714286" customWidth="1"/>
    <col min="3868" max="3868" width="5.71428571428571" customWidth="1"/>
    <col min="3869" max="3869" width="4.71428571428571" customWidth="1"/>
    <col min="3870" max="3870" width="1.28571428571429" customWidth="1"/>
    <col min="4097" max="4097" width="1.28571428571429" customWidth="1"/>
    <col min="4098" max="4098" width="4" customWidth="1"/>
    <col min="4099" max="4099" width="4.71428571428571" customWidth="1"/>
    <col min="4100" max="4100" width="5.71428571428571" customWidth="1"/>
    <col min="4101" max="4101" width="6.85714285714286" customWidth="1"/>
    <col min="4102" max="4107" width="5.71428571428571" customWidth="1"/>
    <col min="4108" max="4108" width="6.57142857142857" customWidth="1"/>
    <col min="4109" max="4109" width="6.28571428571429" customWidth="1"/>
    <col min="4110" max="4114" width="5.71428571428571" customWidth="1"/>
    <col min="4115" max="4115" width="5.57142857142857" customWidth="1"/>
    <col min="4116" max="4119" width="5.71428571428571" customWidth="1"/>
    <col min="4120" max="4120" width="5.85714285714286" customWidth="1"/>
    <col min="4124" max="4124" width="5.71428571428571" customWidth="1"/>
    <col min="4125" max="4125" width="4.71428571428571" customWidth="1"/>
    <col min="4126" max="4126" width="1.28571428571429" customWidth="1"/>
    <col min="4353" max="4353" width="1.28571428571429" customWidth="1"/>
    <col min="4354" max="4354" width="4" customWidth="1"/>
    <col min="4355" max="4355" width="4.71428571428571" customWidth="1"/>
    <col min="4356" max="4356" width="5.71428571428571" customWidth="1"/>
    <col min="4357" max="4357" width="6.85714285714286" customWidth="1"/>
    <col min="4358" max="4363" width="5.71428571428571" customWidth="1"/>
    <col min="4364" max="4364" width="6.57142857142857" customWidth="1"/>
    <col min="4365" max="4365" width="6.28571428571429" customWidth="1"/>
    <col min="4366" max="4370" width="5.71428571428571" customWidth="1"/>
    <col min="4371" max="4371" width="5.57142857142857" customWidth="1"/>
    <col min="4372" max="4375" width="5.71428571428571" customWidth="1"/>
    <col min="4376" max="4376" width="5.85714285714286" customWidth="1"/>
    <col min="4380" max="4380" width="5.71428571428571" customWidth="1"/>
    <col min="4381" max="4381" width="4.71428571428571" customWidth="1"/>
    <col min="4382" max="4382" width="1.28571428571429" customWidth="1"/>
    <col min="4609" max="4609" width="1.28571428571429" customWidth="1"/>
    <col min="4610" max="4610" width="4" customWidth="1"/>
    <col min="4611" max="4611" width="4.71428571428571" customWidth="1"/>
    <col min="4612" max="4612" width="5.71428571428571" customWidth="1"/>
    <col min="4613" max="4613" width="6.85714285714286" customWidth="1"/>
    <col min="4614" max="4619" width="5.71428571428571" customWidth="1"/>
    <col min="4620" max="4620" width="6.57142857142857" customWidth="1"/>
    <col min="4621" max="4621" width="6.28571428571429" customWidth="1"/>
    <col min="4622" max="4626" width="5.71428571428571" customWidth="1"/>
    <col min="4627" max="4627" width="5.57142857142857" customWidth="1"/>
    <col min="4628" max="4631" width="5.71428571428571" customWidth="1"/>
    <col min="4632" max="4632" width="5.85714285714286" customWidth="1"/>
    <col min="4636" max="4636" width="5.71428571428571" customWidth="1"/>
    <col min="4637" max="4637" width="4.71428571428571" customWidth="1"/>
    <col min="4638" max="4638" width="1.28571428571429" customWidth="1"/>
    <col min="4865" max="4865" width="1.28571428571429" customWidth="1"/>
    <col min="4866" max="4866" width="4" customWidth="1"/>
    <col min="4867" max="4867" width="4.71428571428571" customWidth="1"/>
    <col min="4868" max="4868" width="5.71428571428571" customWidth="1"/>
    <col min="4869" max="4869" width="6.85714285714286" customWidth="1"/>
    <col min="4870" max="4875" width="5.71428571428571" customWidth="1"/>
    <col min="4876" max="4876" width="6.57142857142857" customWidth="1"/>
    <col min="4877" max="4877" width="6.28571428571429" customWidth="1"/>
    <col min="4878" max="4882" width="5.71428571428571" customWidth="1"/>
    <col min="4883" max="4883" width="5.57142857142857" customWidth="1"/>
    <col min="4884" max="4887" width="5.71428571428571" customWidth="1"/>
    <col min="4888" max="4888" width="5.85714285714286" customWidth="1"/>
    <col min="4892" max="4892" width="5.71428571428571" customWidth="1"/>
    <col min="4893" max="4893" width="4.71428571428571" customWidth="1"/>
    <col min="4894" max="4894" width="1.28571428571429" customWidth="1"/>
    <col min="5121" max="5121" width="1.28571428571429" customWidth="1"/>
    <col min="5122" max="5122" width="4" customWidth="1"/>
    <col min="5123" max="5123" width="4.71428571428571" customWidth="1"/>
    <col min="5124" max="5124" width="5.71428571428571" customWidth="1"/>
    <col min="5125" max="5125" width="6.85714285714286" customWidth="1"/>
    <col min="5126" max="5131" width="5.71428571428571" customWidth="1"/>
    <col min="5132" max="5132" width="6.57142857142857" customWidth="1"/>
    <col min="5133" max="5133" width="6.28571428571429" customWidth="1"/>
    <col min="5134" max="5138" width="5.71428571428571" customWidth="1"/>
    <col min="5139" max="5139" width="5.57142857142857" customWidth="1"/>
    <col min="5140" max="5143" width="5.71428571428571" customWidth="1"/>
    <col min="5144" max="5144" width="5.85714285714286" customWidth="1"/>
    <col min="5148" max="5148" width="5.71428571428571" customWidth="1"/>
    <col min="5149" max="5149" width="4.71428571428571" customWidth="1"/>
    <col min="5150" max="5150" width="1.28571428571429" customWidth="1"/>
    <col min="5377" max="5377" width="1.28571428571429" customWidth="1"/>
    <col min="5378" max="5378" width="4" customWidth="1"/>
    <col min="5379" max="5379" width="4.71428571428571" customWidth="1"/>
    <col min="5380" max="5380" width="5.71428571428571" customWidth="1"/>
    <col min="5381" max="5381" width="6.85714285714286" customWidth="1"/>
    <col min="5382" max="5387" width="5.71428571428571" customWidth="1"/>
    <col min="5388" max="5388" width="6.57142857142857" customWidth="1"/>
    <col min="5389" max="5389" width="6.28571428571429" customWidth="1"/>
    <col min="5390" max="5394" width="5.71428571428571" customWidth="1"/>
    <col min="5395" max="5395" width="5.57142857142857" customWidth="1"/>
    <col min="5396" max="5399" width="5.71428571428571" customWidth="1"/>
    <col min="5400" max="5400" width="5.85714285714286" customWidth="1"/>
    <col min="5404" max="5404" width="5.71428571428571" customWidth="1"/>
    <col min="5405" max="5405" width="4.71428571428571" customWidth="1"/>
    <col min="5406" max="5406" width="1.28571428571429" customWidth="1"/>
    <col min="5633" max="5633" width="1.28571428571429" customWidth="1"/>
    <col min="5634" max="5634" width="4" customWidth="1"/>
    <col min="5635" max="5635" width="4.71428571428571" customWidth="1"/>
    <col min="5636" max="5636" width="5.71428571428571" customWidth="1"/>
    <col min="5637" max="5637" width="6.85714285714286" customWidth="1"/>
    <col min="5638" max="5643" width="5.71428571428571" customWidth="1"/>
    <col min="5644" max="5644" width="6.57142857142857" customWidth="1"/>
    <col min="5645" max="5645" width="6.28571428571429" customWidth="1"/>
    <col min="5646" max="5650" width="5.71428571428571" customWidth="1"/>
    <col min="5651" max="5651" width="5.57142857142857" customWidth="1"/>
    <col min="5652" max="5655" width="5.71428571428571" customWidth="1"/>
    <col min="5656" max="5656" width="5.85714285714286" customWidth="1"/>
    <col min="5660" max="5660" width="5.71428571428571" customWidth="1"/>
    <col min="5661" max="5661" width="4.71428571428571" customWidth="1"/>
    <col min="5662" max="5662" width="1.28571428571429" customWidth="1"/>
    <col min="5889" max="5889" width="1.28571428571429" customWidth="1"/>
    <col min="5890" max="5890" width="4" customWidth="1"/>
    <col min="5891" max="5891" width="4.71428571428571" customWidth="1"/>
    <col min="5892" max="5892" width="5.71428571428571" customWidth="1"/>
    <col min="5893" max="5893" width="6.85714285714286" customWidth="1"/>
    <col min="5894" max="5899" width="5.71428571428571" customWidth="1"/>
    <col min="5900" max="5900" width="6.57142857142857" customWidth="1"/>
    <col min="5901" max="5901" width="6.28571428571429" customWidth="1"/>
    <col min="5902" max="5906" width="5.71428571428571" customWidth="1"/>
    <col min="5907" max="5907" width="5.57142857142857" customWidth="1"/>
    <col min="5908" max="5911" width="5.71428571428571" customWidth="1"/>
    <col min="5912" max="5912" width="5.85714285714286" customWidth="1"/>
    <col min="5916" max="5916" width="5.71428571428571" customWidth="1"/>
    <col min="5917" max="5917" width="4.71428571428571" customWidth="1"/>
    <col min="5918" max="5918" width="1.28571428571429" customWidth="1"/>
    <col min="6145" max="6145" width="1.28571428571429" customWidth="1"/>
    <col min="6146" max="6146" width="4" customWidth="1"/>
    <col min="6147" max="6147" width="4.71428571428571" customWidth="1"/>
    <col min="6148" max="6148" width="5.71428571428571" customWidth="1"/>
    <col min="6149" max="6149" width="6.85714285714286" customWidth="1"/>
    <col min="6150" max="6155" width="5.71428571428571" customWidth="1"/>
    <col min="6156" max="6156" width="6.57142857142857" customWidth="1"/>
    <col min="6157" max="6157" width="6.28571428571429" customWidth="1"/>
    <col min="6158" max="6162" width="5.71428571428571" customWidth="1"/>
    <col min="6163" max="6163" width="5.57142857142857" customWidth="1"/>
    <col min="6164" max="6167" width="5.71428571428571" customWidth="1"/>
    <col min="6168" max="6168" width="5.85714285714286" customWidth="1"/>
    <col min="6172" max="6172" width="5.71428571428571" customWidth="1"/>
    <col min="6173" max="6173" width="4.71428571428571" customWidth="1"/>
    <col min="6174" max="6174" width="1.28571428571429" customWidth="1"/>
    <col min="6401" max="6401" width="1.28571428571429" customWidth="1"/>
    <col min="6402" max="6402" width="4" customWidth="1"/>
    <col min="6403" max="6403" width="4.71428571428571" customWidth="1"/>
    <col min="6404" max="6404" width="5.71428571428571" customWidth="1"/>
    <col min="6405" max="6405" width="6.85714285714286" customWidth="1"/>
    <col min="6406" max="6411" width="5.71428571428571" customWidth="1"/>
    <col min="6412" max="6412" width="6.57142857142857" customWidth="1"/>
    <col min="6413" max="6413" width="6.28571428571429" customWidth="1"/>
    <col min="6414" max="6418" width="5.71428571428571" customWidth="1"/>
    <col min="6419" max="6419" width="5.57142857142857" customWidth="1"/>
    <col min="6420" max="6423" width="5.71428571428571" customWidth="1"/>
    <col min="6424" max="6424" width="5.85714285714286" customWidth="1"/>
    <col min="6428" max="6428" width="5.71428571428571" customWidth="1"/>
    <col min="6429" max="6429" width="4.71428571428571" customWidth="1"/>
    <col min="6430" max="6430" width="1.28571428571429" customWidth="1"/>
    <col min="6657" max="6657" width="1.28571428571429" customWidth="1"/>
    <col min="6658" max="6658" width="4" customWidth="1"/>
    <col min="6659" max="6659" width="4.71428571428571" customWidth="1"/>
    <col min="6660" max="6660" width="5.71428571428571" customWidth="1"/>
    <col min="6661" max="6661" width="6.85714285714286" customWidth="1"/>
    <col min="6662" max="6667" width="5.71428571428571" customWidth="1"/>
    <col min="6668" max="6668" width="6.57142857142857" customWidth="1"/>
    <col min="6669" max="6669" width="6.28571428571429" customWidth="1"/>
    <col min="6670" max="6674" width="5.71428571428571" customWidth="1"/>
    <col min="6675" max="6675" width="5.57142857142857" customWidth="1"/>
    <col min="6676" max="6679" width="5.71428571428571" customWidth="1"/>
    <col min="6680" max="6680" width="5.85714285714286" customWidth="1"/>
    <col min="6684" max="6684" width="5.71428571428571" customWidth="1"/>
    <col min="6685" max="6685" width="4.71428571428571" customWidth="1"/>
    <col min="6686" max="6686" width="1.28571428571429" customWidth="1"/>
    <col min="6913" max="6913" width="1.28571428571429" customWidth="1"/>
    <col min="6914" max="6914" width="4" customWidth="1"/>
    <col min="6915" max="6915" width="4.71428571428571" customWidth="1"/>
    <col min="6916" max="6916" width="5.71428571428571" customWidth="1"/>
    <col min="6917" max="6917" width="6.85714285714286" customWidth="1"/>
    <col min="6918" max="6923" width="5.71428571428571" customWidth="1"/>
    <col min="6924" max="6924" width="6.57142857142857" customWidth="1"/>
    <col min="6925" max="6925" width="6.28571428571429" customWidth="1"/>
    <col min="6926" max="6930" width="5.71428571428571" customWidth="1"/>
    <col min="6931" max="6931" width="5.57142857142857" customWidth="1"/>
    <col min="6932" max="6935" width="5.71428571428571" customWidth="1"/>
    <col min="6936" max="6936" width="5.85714285714286" customWidth="1"/>
    <col min="6940" max="6940" width="5.71428571428571" customWidth="1"/>
    <col min="6941" max="6941" width="4.71428571428571" customWidth="1"/>
    <col min="6942" max="6942" width="1.28571428571429" customWidth="1"/>
    <col min="7169" max="7169" width="1.28571428571429" customWidth="1"/>
    <col min="7170" max="7170" width="4" customWidth="1"/>
    <col min="7171" max="7171" width="4.71428571428571" customWidth="1"/>
    <col min="7172" max="7172" width="5.71428571428571" customWidth="1"/>
    <col min="7173" max="7173" width="6.85714285714286" customWidth="1"/>
    <col min="7174" max="7179" width="5.71428571428571" customWidth="1"/>
    <col min="7180" max="7180" width="6.57142857142857" customWidth="1"/>
    <col min="7181" max="7181" width="6.28571428571429" customWidth="1"/>
    <col min="7182" max="7186" width="5.71428571428571" customWidth="1"/>
    <col min="7187" max="7187" width="5.57142857142857" customWidth="1"/>
    <col min="7188" max="7191" width="5.71428571428571" customWidth="1"/>
    <col min="7192" max="7192" width="5.85714285714286" customWidth="1"/>
    <col min="7196" max="7196" width="5.71428571428571" customWidth="1"/>
    <col min="7197" max="7197" width="4.71428571428571" customWidth="1"/>
    <col min="7198" max="7198" width="1.28571428571429" customWidth="1"/>
    <col min="7425" max="7425" width="1.28571428571429" customWidth="1"/>
    <col min="7426" max="7426" width="4" customWidth="1"/>
    <col min="7427" max="7427" width="4.71428571428571" customWidth="1"/>
    <col min="7428" max="7428" width="5.71428571428571" customWidth="1"/>
    <col min="7429" max="7429" width="6.85714285714286" customWidth="1"/>
    <col min="7430" max="7435" width="5.71428571428571" customWidth="1"/>
    <col min="7436" max="7436" width="6.57142857142857" customWidth="1"/>
    <col min="7437" max="7437" width="6.28571428571429" customWidth="1"/>
    <col min="7438" max="7442" width="5.71428571428571" customWidth="1"/>
    <col min="7443" max="7443" width="5.57142857142857" customWidth="1"/>
    <col min="7444" max="7447" width="5.71428571428571" customWidth="1"/>
    <col min="7448" max="7448" width="5.85714285714286" customWidth="1"/>
    <col min="7452" max="7452" width="5.71428571428571" customWidth="1"/>
    <col min="7453" max="7453" width="4.71428571428571" customWidth="1"/>
    <col min="7454" max="7454" width="1.28571428571429" customWidth="1"/>
    <col min="7681" max="7681" width="1.28571428571429" customWidth="1"/>
    <col min="7682" max="7682" width="4" customWidth="1"/>
    <col min="7683" max="7683" width="4.71428571428571" customWidth="1"/>
    <col min="7684" max="7684" width="5.71428571428571" customWidth="1"/>
    <col min="7685" max="7685" width="6.85714285714286" customWidth="1"/>
    <col min="7686" max="7691" width="5.71428571428571" customWidth="1"/>
    <col min="7692" max="7692" width="6.57142857142857" customWidth="1"/>
    <col min="7693" max="7693" width="6.28571428571429" customWidth="1"/>
    <col min="7694" max="7698" width="5.71428571428571" customWidth="1"/>
    <col min="7699" max="7699" width="5.57142857142857" customWidth="1"/>
    <col min="7700" max="7703" width="5.71428571428571" customWidth="1"/>
    <col min="7704" max="7704" width="5.85714285714286" customWidth="1"/>
    <col min="7708" max="7708" width="5.71428571428571" customWidth="1"/>
    <col min="7709" max="7709" width="4.71428571428571" customWidth="1"/>
    <col min="7710" max="7710" width="1.28571428571429" customWidth="1"/>
    <col min="7937" max="7937" width="1.28571428571429" customWidth="1"/>
    <col min="7938" max="7938" width="4" customWidth="1"/>
    <col min="7939" max="7939" width="4.71428571428571" customWidth="1"/>
    <col min="7940" max="7940" width="5.71428571428571" customWidth="1"/>
    <col min="7941" max="7941" width="6.85714285714286" customWidth="1"/>
    <col min="7942" max="7947" width="5.71428571428571" customWidth="1"/>
    <col min="7948" max="7948" width="6.57142857142857" customWidth="1"/>
    <col min="7949" max="7949" width="6.28571428571429" customWidth="1"/>
    <col min="7950" max="7954" width="5.71428571428571" customWidth="1"/>
    <col min="7955" max="7955" width="5.57142857142857" customWidth="1"/>
    <col min="7956" max="7959" width="5.71428571428571" customWidth="1"/>
    <col min="7960" max="7960" width="5.85714285714286" customWidth="1"/>
    <col min="7964" max="7964" width="5.71428571428571" customWidth="1"/>
    <col min="7965" max="7965" width="4.71428571428571" customWidth="1"/>
    <col min="7966" max="7966" width="1.28571428571429" customWidth="1"/>
    <col min="8193" max="8193" width="1.28571428571429" customWidth="1"/>
    <col min="8194" max="8194" width="4" customWidth="1"/>
    <col min="8195" max="8195" width="4.71428571428571" customWidth="1"/>
    <col min="8196" max="8196" width="5.71428571428571" customWidth="1"/>
    <col min="8197" max="8197" width="6.85714285714286" customWidth="1"/>
    <col min="8198" max="8203" width="5.71428571428571" customWidth="1"/>
    <col min="8204" max="8204" width="6.57142857142857" customWidth="1"/>
    <col min="8205" max="8205" width="6.28571428571429" customWidth="1"/>
    <col min="8206" max="8210" width="5.71428571428571" customWidth="1"/>
    <col min="8211" max="8211" width="5.57142857142857" customWidth="1"/>
    <col min="8212" max="8215" width="5.71428571428571" customWidth="1"/>
    <col min="8216" max="8216" width="5.85714285714286" customWidth="1"/>
    <col min="8220" max="8220" width="5.71428571428571" customWidth="1"/>
    <col min="8221" max="8221" width="4.71428571428571" customWidth="1"/>
    <col min="8222" max="8222" width="1.28571428571429" customWidth="1"/>
    <col min="8449" max="8449" width="1.28571428571429" customWidth="1"/>
    <col min="8450" max="8450" width="4" customWidth="1"/>
    <col min="8451" max="8451" width="4.71428571428571" customWidth="1"/>
    <col min="8452" max="8452" width="5.71428571428571" customWidth="1"/>
    <col min="8453" max="8453" width="6.85714285714286" customWidth="1"/>
    <col min="8454" max="8459" width="5.71428571428571" customWidth="1"/>
    <col min="8460" max="8460" width="6.57142857142857" customWidth="1"/>
    <col min="8461" max="8461" width="6.28571428571429" customWidth="1"/>
    <col min="8462" max="8466" width="5.71428571428571" customWidth="1"/>
    <col min="8467" max="8467" width="5.57142857142857" customWidth="1"/>
    <col min="8468" max="8471" width="5.71428571428571" customWidth="1"/>
    <col min="8472" max="8472" width="5.85714285714286" customWidth="1"/>
    <col min="8476" max="8476" width="5.71428571428571" customWidth="1"/>
    <col min="8477" max="8477" width="4.71428571428571" customWidth="1"/>
    <col min="8478" max="8478" width="1.28571428571429" customWidth="1"/>
    <col min="8705" max="8705" width="1.28571428571429" customWidth="1"/>
    <col min="8706" max="8706" width="4" customWidth="1"/>
    <col min="8707" max="8707" width="4.71428571428571" customWidth="1"/>
    <col min="8708" max="8708" width="5.71428571428571" customWidth="1"/>
    <col min="8709" max="8709" width="6.85714285714286" customWidth="1"/>
    <col min="8710" max="8715" width="5.71428571428571" customWidth="1"/>
    <col min="8716" max="8716" width="6.57142857142857" customWidth="1"/>
    <col min="8717" max="8717" width="6.28571428571429" customWidth="1"/>
    <col min="8718" max="8722" width="5.71428571428571" customWidth="1"/>
    <col min="8723" max="8723" width="5.57142857142857" customWidth="1"/>
    <col min="8724" max="8727" width="5.71428571428571" customWidth="1"/>
    <col min="8728" max="8728" width="5.85714285714286" customWidth="1"/>
    <col min="8732" max="8732" width="5.71428571428571" customWidth="1"/>
    <col min="8733" max="8733" width="4.71428571428571" customWidth="1"/>
    <col min="8734" max="8734" width="1.28571428571429" customWidth="1"/>
    <col min="8961" max="8961" width="1.28571428571429" customWidth="1"/>
    <col min="8962" max="8962" width="4" customWidth="1"/>
    <col min="8963" max="8963" width="4.71428571428571" customWidth="1"/>
    <col min="8964" max="8964" width="5.71428571428571" customWidth="1"/>
    <col min="8965" max="8965" width="6.85714285714286" customWidth="1"/>
    <col min="8966" max="8971" width="5.71428571428571" customWidth="1"/>
    <col min="8972" max="8972" width="6.57142857142857" customWidth="1"/>
    <col min="8973" max="8973" width="6.28571428571429" customWidth="1"/>
    <col min="8974" max="8978" width="5.71428571428571" customWidth="1"/>
    <col min="8979" max="8979" width="5.57142857142857" customWidth="1"/>
    <col min="8980" max="8983" width="5.71428571428571" customWidth="1"/>
    <col min="8984" max="8984" width="5.85714285714286" customWidth="1"/>
    <col min="8988" max="8988" width="5.71428571428571" customWidth="1"/>
    <col min="8989" max="8989" width="4.71428571428571" customWidth="1"/>
    <col min="8990" max="8990" width="1.28571428571429" customWidth="1"/>
    <col min="9217" max="9217" width="1.28571428571429" customWidth="1"/>
    <col min="9218" max="9218" width="4" customWidth="1"/>
    <col min="9219" max="9219" width="4.71428571428571" customWidth="1"/>
    <col min="9220" max="9220" width="5.71428571428571" customWidth="1"/>
    <col min="9221" max="9221" width="6.85714285714286" customWidth="1"/>
    <col min="9222" max="9227" width="5.71428571428571" customWidth="1"/>
    <col min="9228" max="9228" width="6.57142857142857" customWidth="1"/>
    <col min="9229" max="9229" width="6.28571428571429" customWidth="1"/>
    <col min="9230" max="9234" width="5.71428571428571" customWidth="1"/>
    <col min="9235" max="9235" width="5.57142857142857" customWidth="1"/>
    <col min="9236" max="9239" width="5.71428571428571" customWidth="1"/>
    <col min="9240" max="9240" width="5.85714285714286" customWidth="1"/>
    <col min="9244" max="9244" width="5.71428571428571" customWidth="1"/>
    <col min="9245" max="9245" width="4.71428571428571" customWidth="1"/>
    <col min="9246" max="9246" width="1.28571428571429" customWidth="1"/>
    <col min="9473" max="9473" width="1.28571428571429" customWidth="1"/>
    <col min="9474" max="9474" width="4" customWidth="1"/>
    <col min="9475" max="9475" width="4.71428571428571" customWidth="1"/>
    <col min="9476" max="9476" width="5.71428571428571" customWidth="1"/>
    <col min="9477" max="9477" width="6.85714285714286" customWidth="1"/>
    <col min="9478" max="9483" width="5.71428571428571" customWidth="1"/>
    <col min="9484" max="9484" width="6.57142857142857" customWidth="1"/>
    <col min="9485" max="9485" width="6.28571428571429" customWidth="1"/>
    <col min="9486" max="9490" width="5.71428571428571" customWidth="1"/>
    <col min="9491" max="9491" width="5.57142857142857" customWidth="1"/>
    <col min="9492" max="9495" width="5.71428571428571" customWidth="1"/>
    <col min="9496" max="9496" width="5.85714285714286" customWidth="1"/>
    <col min="9500" max="9500" width="5.71428571428571" customWidth="1"/>
    <col min="9501" max="9501" width="4.71428571428571" customWidth="1"/>
    <col min="9502" max="9502" width="1.28571428571429" customWidth="1"/>
    <col min="9729" max="9729" width="1.28571428571429" customWidth="1"/>
    <col min="9730" max="9730" width="4" customWidth="1"/>
    <col min="9731" max="9731" width="4.71428571428571" customWidth="1"/>
    <col min="9732" max="9732" width="5.71428571428571" customWidth="1"/>
    <col min="9733" max="9733" width="6.85714285714286" customWidth="1"/>
    <col min="9734" max="9739" width="5.71428571428571" customWidth="1"/>
    <col min="9740" max="9740" width="6.57142857142857" customWidth="1"/>
    <col min="9741" max="9741" width="6.28571428571429" customWidth="1"/>
    <col min="9742" max="9746" width="5.71428571428571" customWidth="1"/>
    <col min="9747" max="9747" width="5.57142857142857" customWidth="1"/>
    <col min="9748" max="9751" width="5.71428571428571" customWidth="1"/>
    <col min="9752" max="9752" width="5.85714285714286" customWidth="1"/>
    <col min="9756" max="9756" width="5.71428571428571" customWidth="1"/>
    <col min="9757" max="9757" width="4.71428571428571" customWidth="1"/>
    <col min="9758" max="9758" width="1.28571428571429" customWidth="1"/>
    <col min="9985" max="9985" width="1.28571428571429" customWidth="1"/>
    <col min="9986" max="9986" width="4" customWidth="1"/>
    <col min="9987" max="9987" width="4.71428571428571" customWidth="1"/>
    <col min="9988" max="9988" width="5.71428571428571" customWidth="1"/>
    <col min="9989" max="9989" width="6.85714285714286" customWidth="1"/>
    <col min="9990" max="9995" width="5.71428571428571" customWidth="1"/>
    <col min="9996" max="9996" width="6.57142857142857" customWidth="1"/>
    <col min="9997" max="9997" width="6.28571428571429" customWidth="1"/>
    <col min="9998" max="10002" width="5.71428571428571" customWidth="1"/>
    <col min="10003" max="10003" width="5.57142857142857" customWidth="1"/>
    <col min="10004" max="10007" width="5.71428571428571" customWidth="1"/>
    <col min="10008" max="10008" width="5.85714285714286" customWidth="1"/>
    <col min="10012" max="10012" width="5.71428571428571" customWidth="1"/>
    <col min="10013" max="10013" width="4.71428571428571" customWidth="1"/>
    <col min="10014" max="10014" width="1.28571428571429" customWidth="1"/>
    <col min="10241" max="10241" width="1.28571428571429" customWidth="1"/>
    <col min="10242" max="10242" width="4" customWidth="1"/>
    <col min="10243" max="10243" width="4.71428571428571" customWidth="1"/>
    <col min="10244" max="10244" width="5.71428571428571" customWidth="1"/>
    <col min="10245" max="10245" width="6.85714285714286" customWidth="1"/>
    <col min="10246" max="10251" width="5.71428571428571" customWidth="1"/>
    <col min="10252" max="10252" width="6.57142857142857" customWidth="1"/>
    <col min="10253" max="10253" width="6.28571428571429" customWidth="1"/>
    <col min="10254" max="10258" width="5.71428571428571" customWidth="1"/>
    <col min="10259" max="10259" width="5.57142857142857" customWidth="1"/>
    <col min="10260" max="10263" width="5.71428571428571" customWidth="1"/>
    <col min="10264" max="10264" width="5.85714285714286" customWidth="1"/>
    <col min="10268" max="10268" width="5.71428571428571" customWidth="1"/>
    <col min="10269" max="10269" width="4.71428571428571" customWidth="1"/>
    <col min="10270" max="10270" width="1.28571428571429" customWidth="1"/>
    <col min="10497" max="10497" width="1.28571428571429" customWidth="1"/>
    <col min="10498" max="10498" width="4" customWidth="1"/>
    <col min="10499" max="10499" width="4.71428571428571" customWidth="1"/>
    <col min="10500" max="10500" width="5.71428571428571" customWidth="1"/>
    <col min="10501" max="10501" width="6.85714285714286" customWidth="1"/>
    <col min="10502" max="10507" width="5.71428571428571" customWidth="1"/>
    <col min="10508" max="10508" width="6.57142857142857" customWidth="1"/>
    <col min="10509" max="10509" width="6.28571428571429" customWidth="1"/>
    <col min="10510" max="10514" width="5.71428571428571" customWidth="1"/>
    <col min="10515" max="10515" width="5.57142857142857" customWidth="1"/>
    <col min="10516" max="10519" width="5.71428571428571" customWidth="1"/>
    <col min="10520" max="10520" width="5.85714285714286" customWidth="1"/>
    <col min="10524" max="10524" width="5.71428571428571" customWidth="1"/>
    <col min="10525" max="10525" width="4.71428571428571" customWidth="1"/>
    <col min="10526" max="10526" width="1.28571428571429" customWidth="1"/>
    <col min="10753" max="10753" width="1.28571428571429" customWidth="1"/>
    <col min="10754" max="10754" width="4" customWidth="1"/>
    <col min="10755" max="10755" width="4.71428571428571" customWidth="1"/>
    <col min="10756" max="10756" width="5.71428571428571" customWidth="1"/>
    <col min="10757" max="10757" width="6.85714285714286" customWidth="1"/>
    <col min="10758" max="10763" width="5.71428571428571" customWidth="1"/>
    <col min="10764" max="10764" width="6.57142857142857" customWidth="1"/>
    <col min="10765" max="10765" width="6.28571428571429" customWidth="1"/>
    <col min="10766" max="10770" width="5.71428571428571" customWidth="1"/>
    <col min="10771" max="10771" width="5.57142857142857" customWidth="1"/>
    <col min="10772" max="10775" width="5.71428571428571" customWidth="1"/>
    <col min="10776" max="10776" width="5.85714285714286" customWidth="1"/>
    <col min="10780" max="10780" width="5.71428571428571" customWidth="1"/>
    <col min="10781" max="10781" width="4.71428571428571" customWidth="1"/>
    <col min="10782" max="10782" width="1.28571428571429" customWidth="1"/>
    <col min="11009" max="11009" width="1.28571428571429" customWidth="1"/>
    <col min="11010" max="11010" width="4" customWidth="1"/>
    <col min="11011" max="11011" width="4.71428571428571" customWidth="1"/>
    <col min="11012" max="11012" width="5.71428571428571" customWidth="1"/>
    <col min="11013" max="11013" width="6.85714285714286" customWidth="1"/>
    <col min="11014" max="11019" width="5.71428571428571" customWidth="1"/>
    <col min="11020" max="11020" width="6.57142857142857" customWidth="1"/>
    <col min="11021" max="11021" width="6.28571428571429" customWidth="1"/>
    <col min="11022" max="11026" width="5.71428571428571" customWidth="1"/>
    <col min="11027" max="11027" width="5.57142857142857" customWidth="1"/>
    <col min="11028" max="11031" width="5.71428571428571" customWidth="1"/>
    <col min="11032" max="11032" width="5.85714285714286" customWidth="1"/>
    <col min="11036" max="11036" width="5.71428571428571" customWidth="1"/>
    <col min="11037" max="11037" width="4.71428571428571" customWidth="1"/>
    <col min="11038" max="11038" width="1.28571428571429" customWidth="1"/>
    <col min="11265" max="11265" width="1.28571428571429" customWidth="1"/>
    <col min="11266" max="11266" width="4" customWidth="1"/>
    <col min="11267" max="11267" width="4.71428571428571" customWidth="1"/>
    <col min="11268" max="11268" width="5.71428571428571" customWidth="1"/>
    <col min="11269" max="11269" width="6.85714285714286" customWidth="1"/>
    <col min="11270" max="11275" width="5.71428571428571" customWidth="1"/>
    <col min="11276" max="11276" width="6.57142857142857" customWidth="1"/>
    <col min="11277" max="11277" width="6.28571428571429" customWidth="1"/>
    <col min="11278" max="11282" width="5.71428571428571" customWidth="1"/>
    <col min="11283" max="11283" width="5.57142857142857" customWidth="1"/>
    <col min="11284" max="11287" width="5.71428571428571" customWidth="1"/>
    <col min="11288" max="11288" width="5.85714285714286" customWidth="1"/>
    <col min="11292" max="11292" width="5.71428571428571" customWidth="1"/>
    <col min="11293" max="11293" width="4.71428571428571" customWidth="1"/>
    <col min="11294" max="11294" width="1.28571428571429" customWidth="1"/>
    <col min="11521" max="11521" width="1.28571428571429" customWidth="1"/>
    <col min="11522" max="11522" width="4" customWidth="1"/>
    <col min="11523" max="11523" width="4.71428571428571" customWidth="1"/>
    <col min="11524" max="11524" width="5.71428571428571" customWidth="1"/>
    <col min="11525" max="11525" width="6.85714285714286" customWidth="1"/>
    <col min="11526" max="11531" width="5.71428571428571" customWidth="1"/>
    <col min="11532" max="11532" width="6.57142857142857" customWidth="1"/>
    <col min="11533" max="11533" width="6.28571428571429" customWidth="1"/>
    <col min="11534" max="11538" width="5.71428571428571" customWidth="1"/>
    <col min="11539" max="11539" width="5.57142857142857" customWidth="1"/>
    <col min="11540" max="11543" width="5.71428571428571" customWidth="1"/>
    <col min="11544" max="11544" width="5.85714285714286" customWidth="1"/>
    <col min="11548" max="11548" width="5.71428571428571" customWidth="1"/>
    <col min="11549" max="11549" width="4.71428571428571" customWidth="1"/>
    <col min="11550" max="11550" width="1.28571428571429" customWidth="1"/>
    <col min="11777" max="11777" width="1.28571428571429" customWidth="1"/>
    <col min="11778" max="11778" width="4" customWidth="1"/>
    <col min="11779" max="11779" width="4.71428571428571" customWidth="1"/>
    <col min="11780" max="11780" width="5.71428571428571" customWidth="1"/>
    <col min="11781" max="11781" width="6.85714285714286" customWidth="1"/>
    <col min="11782" max="11787" width="5.71428571428571" customWidth="1"/>
    <col min="11788" max="11788" width="6.57142857142857" customWidth="1"/>
    <col min="11789" max="11789" width="6.28571428571429" customWidth="1"/>
    <col min="11790" max="11794" width="5.71428571428571" customWidth="1"/>
    <col min="11795" max="11795" width="5.57142857142857" customWidth="1"/>
    <col min="11796" max="11799" width="5.71428571428571" customWidth="1"/>
    <col min="11800" max="11800" width="5.85714285714286" customWidth="1"/>
    <col min="11804" max="11804" width="5.71428571428571" customWidth="1"/>
    <col min="11805" max="11805" width="4.71428571428571" customWidth="1"/>
    <col min="11806" max="11806" width="1.28571428571429" customWidth="1"/>
    <col min="12033" max="12033" width="1.28571428571429" customWidth="1"/>
    <col min="12034" max="12034" width="4" customWidth="1"/>
    <col min="12035" max="12035" width="4.71428571428571" customWidth="1"/>
    <col min="12036" max="12036" width="5.71428571428571" customWidth="1"/>
    <col min="12037" max="12037" width="6.85714285714286" customWidth="1"/>
    <col min="12038" max="12043" width="5.71428571428571" customWidth="1"/>
    <col min="12044" max="12044" width="6.57142857142857" customWidth="1"/>
    <col min="12045" max="12045" width="6.28571428571429" customWidth="1"/>
    <col min="12046" max="12050" width="5.71428571428571" customWidth="1"/>
    <col min="12051" max="12051" width="5.57142857142857" customWidth="1"/>
    <col min="12052" max="12055" width="5.71428571428571" customWidth="1"/>
    <col min="12056" max="12056" width="5.85714285714286" customWidth="1"/>
    <col min="12060" max="12060" width="5.71428571428571" customWidth="1"/>
    <col min="12061" max="12061" width="4.71428571428571" customWidth="1"/>
    <col min="12062" max="12062" width="1.28571428571429" customWidth="1"/>
    <col min="12289" max="12289" width="1.28571428571429" customWidth="1"/>
    <col min="12290" max="12290" width="4" customWidth="1"/>
    <col min="12291" max="12291" width="4.71428571428571" customWidth="1"/>
    <col min="12292" max="12292" width="5.71428571428571" customWidth="1"/>
    <col min="12293" max="12293" width="6.85714285714286" customWidth="1"/>
    <col min="12294" max="12299" width="5.71428571428571" customWidth="1"/>
    <col min="12300" max="12300" width="6.57142857142857" customWidth="1"/>
    <col min="12301" max="12301" width="6.28571428571429" customWidth="1"/>
    <col min="12302" max="12306" width="5.71428571428571" customWidth="1"/>
    <col min="12307" max="12307" width="5.57142857142857" customWidth="1"/>
    <col min="12308" max="12311" width="5.71428571428571" customWidth="1"/>
    <col min="12312" max="12312" width="5.85714285714286" customWidth="1"/>
    <col min="12316" max="12316" width="5.71428571428571" customWidth="1"/>
    <col min="12317" max="12317" width="4.71428571428571" customWidth="1"/>
    <col min="12318" max="12318" width="1.28571428571429" customWidth="1"/>
    <col min="12545" max="12545" width="1.28571428571429" customWidth="1"/>
    <col min="12546" max="12546" width="4" customWidth="1"/>
    <col min="12547" max="12547" width="4.71428571428571" customWidth="1"/>
    <col min="12548" max="12548" width="5.71428571428571" customWidth="1"/>
    <col min="12549" max="12549" width="6.85714285714286" customWidth="1"/>
    <col min="12550" max="12555" width="5.71428571428571" customWidth="1"/>
    <col min="12556" max="12556" width="6.57142857142857" customWidth="1"/>
    <col min="12557" max="12557" width="6.28571428571429" customWidth="1"/>
    <col min="12558" max="12562" width="5.71428571428571" customWidth="1"/>
    <col min="12563" max="12563" width="5.57142857142857" customWidth="1"/>
    <col min="12564" max="12567" width="5.71428571428571" customWidth="1"/>
    <col min="12568" max="12568" width="5.85714285714286" customWidth="1"/>
    <col min="12572" max="12572" width="5.71428571428571" customWidth="1"/>
    <col min="12573" max="12573" width="4.71428571428571" customWidth="1"/>
    <col min="12574" max="12574" width="1.28571428571429" customWidth="1"/>
    <col min="12801" max="12801" width="1.28571428571429" customWidth="1"/>
    <col min="12802" max="12802" width="4" customWidth="1"/>
    <col min="12803" max="12803" width="4.71428571428571" customWidth="1"/>
    <col min="12804" max="12804" width="5.71428571428571" customWidth="1"/>
    <col min="12805" max="12805" width="6.85714285714286" customWidth="1"/>
    <col min="12806" max="12811" width="5.71428571428571" customWidth="1"/>
    <col min="12812" max="12812" width="6.57142857142857" customWidth="1"/>
    <col min="12813" max="12813" width="6.28571428571429" customWidth="1"/>
    <col min="12814" max="12818" width="5.71428571428571" customWidth="1"/>
    <col min="12819" max="12819" width="5.57142857142857" customWidth="1"/>
    <col min="12820" max="12823" width="5.71428571428571" customWidth="1"/>
    <col min="12824" max="12824" width="5.85714285714286" customWidth="1"/>
    <col min="12828" max="12828" width="5.71428571428571" customWidth="1"/>
    <col min="12829" max="12829" width="4.71428571428571" customWidth="1"/>
    <col min="12830" max="12830" width="1.28571428571429" customWidth="1"/>
    <col min="13057" max="13057" width="1.28571428571429" customWidth="1"/>
    <col min="13058" max="13058" width="4" customWidth="1"/>
    <col min="13059" max="13059" width="4.71428571428571" customWidth="1"/>
    <col min="13060" max="13060" width="5.71428571428571" customWidth="1"/>
    <col min="13061" max="13061" width="6.85714285714286" customWidth="1"/>
    <col min="13062" max="13067" width="5.71428571428571" customWidth="1"/>
    <col min="13068" max="13068" width="6.57142857142857" customWidth="1"/>
    <col min="13069" max="13069" width="6.28571428571429" customWidth="1"/>
    <col min="13070" max="13074" width="5.71428571428571" customWidth="1"/>
    <col min="13075" max="13075" width="5.57142857142857" customWidth="1"/>
    <col min="13076" max="13079" width="5.71428571428571" customWidth="1"/>
    <col min="13080" max="13080" width="5.85714285714286" customWidth="1"/>
    <col min="13084" max="13084" width="5.71428571428571" customWidth="1"/>
    <col min="13085" max="13085" width="4.71428571428571" customWidth="1"/>
    <col min="13086" max="13086" width="1.28571428571429" customWidth="1"/>
    <col min="13313" max="13313" width="1.28571428571429" customWidth="1"/>
    <col min="13314" max="13314" width="4" customWidth="1"/>
    <col min="13315" max="13315" width="4.71428571428571" customWidth="1"/>
    <col min="13316" max="13316" width="5.71428571428571" customWidth="1"/>
    <col min="13317" max="13317" width="6.85714285714286" customWidth="1"/>
    <col min="13318" max="13323" width="5.71428571428571" customWidth="1"/>
    <col min="13324" max="13324" width="6.57142857142857" customWidth="1"/>
    <col min="13325" max="13325" width="6.28571428571429" customWidth="1"/>
    <col min="13326" max="13330" width="5.71428571428571" customWidth="1"/>
    <col min="13331" max="13331" width="5.57142857142857" customWidth="1"/>
    <col min="13332" max="13335" width="5.71428571428571" customWidth="1"/>
    <col min="13336" max="13336" width="5.85714285714286" customWidth="1"/>
    <col min="13340" max="13340" width="5.71428571428571" customWidth="1"/>
    <col min="13341" max="13341" width="4.71428571428571" customWidth="1"/>
    <col min="13342" max="13342" width="1.28571428571429" customWidth="1"/>
    <col min="13569" max="13569" width="1.28571428571429" customWidth="1"/>
    <col min="13570" max="13570" width="4" customWidth="1"/>
    <col min="13571" max="13571" width="4.71428571428571" customWidth="1"/>
    <col min="13572" max="13572" width="5.71428571428571" customWidth="1"/>
    <col min="13573" max="13573" width="6.85714285714286" customWidth="1"/>
    <col min="13574" max="13579" width="5.71428571428571" customWidth="1"/>
    <col min="13580" max="13580" width="6.57142857142857" customWidth="1"/>
    <col min="13581" max="13581" width="6.28571428571429" customWidth="1"/>
    <col min="13582" max="13586" width="5.71428571428571" customWidth="1"/>
    <col min="13587" max="13587" width="5.57142857142857" customWidth="1"/>
    <col min="13588" max="13591" width="5.71428571428571" customWidth="1"/>
    <col min="13592" max="13592" width="5.85714285714286" customWidth="1"/>
    <col min="13596" max="13596" width="5.71428571428571" customWidth="1"/>
    <col min="13597" max="13597" width="4.71428571428571" customWidth="1"/>
    <col min="13598" max="13598" width="1.28571428571429" customWidth="1"/>
    <col min="13825" max="13825" width="1.28571428571429" customWidth="1"/>
    <col min="13826" max="13826" width="4" customWidth="1"/>
    <col min="13827" max="13827" width="4.71428571428571" customWidth="1"/>
    <col min="13828" max="13828" width="5.71428571428571" customWidth="1"/>
    <col min="13829" max="13829" width="6.85714285714286" customWidth="1"/>
    <col min="13830" max="13835" width="5.71428571428571" customWidth="1"/>
    <col min="13836" max="13836" width="6.57142857142857" customWidth="1"/>
    <col min="13837" max="13837" width="6.28571428571429" customWidth="1"/>
    <col min="13838" max="13842" width="5.71428571428571" customWidth="1"/>
    <col min="13843" max="13843" width="5.57142857142857" customWidth="1"/>
    <col min="13844" max="13847" width="5.71428571428571" customWidth="1"/>
    <col min="13848" max="13848" width="5.85714285714286" customWidth="1"/>
    <col min="13852" max="13852" width="5.71428571428571" customWidth="1"/>
    <col min="13853" max="13853" width="4.71428571428571" customWidth="1"/>
    <col min="13854" max="13854" width="1.28571428571429" customWidth="1"/>
    <col min="14081" max="14081" width="1.28571428571429" customWidth="1"/>
    <col min="14082" max="14082" width="4" customWidth="1"/>
    <col min="14083" max="14083" width="4.71428571428571" customWidth="1"/>
    <col min="14084" max="14084" width="5.71428571428571" customWidth="1"/>
    <col min="14085" max="14085" width="6.85714285714286" customWidth="1"/>
    <col min="14086" max="14091" width="5.71428571428571" customWidth="1"/>
    <col min="14092" max="14092" width="6.57142857142857" customWidth="1"/>
    <col min="14093" max="14093" width="6.28571428571429" customWidth="1"/>
    <col min="14094" max="14098" width="5.71428571428571" customWidth="1"/>
    <col min="14099" max="14099" width="5.57142857142857" customWidth="1"/>
    <col min="14100" max="14103" width="5.71428571428571" customWidth="1"/>
    <col min="14104" max="14104" width="5.85714285714286" customWidth="1"/>
    <col min="14108" max="14108" width="5.71428571428571" customWidth="1"/>
    <col min="14109" max="14109" width="4.71428571428571" customWidth="1"/>
    <col min="14110" max="14110" width="1.28571428571429" customWidth="1"/>
    <col min="14337" max="14337" width="1.28571428571429" customWidth="1"/>
    <col min="14338" max="14338" width="4" customWidth="1"/>
    <col min="14339" max="14339" width="4.71428571428571" customWidth="1"/>
    <col min="14340" max="14340" width="5.71428571428571" customWidth="1"/>
    <col min="14341" max="14341" width="6.85714285714286" customWidth="1"/>
    <col min="14342" max="14347" width="5.71428571428571" customWidth="1"/>
    <col min="14348" max="14348" width="6.57142857142857" customWidth="1"/>
    <col min="14349" max="14349" width="6.28571428571429" customWidth="1"/>
    <col min="14350" max="14354" width="5.71428571428571" customWidth="1"/>
    <col min="14355" max="14355" width="5.57142857142857" customWidth="1"/>
    <col min="14356" max="14359" width="5.71428571428571" customWidth="1"/>
    <col min="14360" max="14360" width="5.85714285714286" customWidth="1"/>
    <col min="14364" max="14364" width="5.71428571428571" customWidth="1"/>
    <col min="14365" max="14365" width="4.71428571428571" customWidth="1"/>
    <col min="14366" max="14366" width="1.28571428571429" customWidth="1"/>
    <col min="14593" max="14593" width="1.28571428571429" customWidth="1"/>
    <col min="14594" max="14594" width="4" customWidth="1"/>
    <col min="14595" max="14595" width="4.71428571428571" customWidth="1"/>
    <col min="14596" max="14596" width="5.71428571428571" customWidth="1"/>
    <col min="14597" max="14597" width="6.85714285714286" customWidth="1"/>
    <col min="14598" max="14603" width="5.71428571428571" customWidth="1"/>
    <col min="14604" max="14604" width="6.57142857142857" customWidth="1"/>
    <col min="14605" max="14605" width="6.28571428571429" customWidth="1"/>
    <col min="14606" max="14610" width="5.71428571428571" customWidth="1"/>
    <col min="14611" max="14611" width="5.57142857142857" customWidth="1"/>
    <col min="14612" max="14615" width="5.71428571428571" customWidth="1"/>
    <col min="14616" max="14616" width="5.85714285714286" customWidth="1"/>
    <col min="14620" max="14620" width="5.71428571428571" customWidth="1"/>
    <col min="14621" max="14621" width="4.71428571428571" customWidth="1"/>
    <col min="14622" max="14622" width="1.28571428571429" customWidth="1"/>
    <col min="14849" max="14849" width="1.28571428571429" customWidth="1"/>
    <col min="14850" max="14850" width="4" customWidth="1"/>
    <col min="14851" max="14851" width="4.71428571428571" customWidth="1"/>
    <col min="14852" max="14852" width="5.71428571428571" customWidth="1"/>
    <col min="14853" max="14853" width="6.85714285714286" customWidth="1"/>
    <col min="14854" max="14859" width="5.71428571428571" customWidth="1"/>
    <col min="14860" max="14860" width="6.57142857142857" customWidth="1"/>
    <col min="14861" max="14861" width="6.28571428571429" customWidth="1"/>
    <col min="14862" max="14866" width="5.71428571428571" customWidth="1"/>
    <col min="14867" max="14867" width="5.57142857142857" customWidth="1"/>
    <col min="14868" max="14871" width="5.71428571428571" customWidth="1"/>
    <col min="14872" max="14872" width="5.85714285714286" customWidth="1"/>
    <col min="14876" max="14876" width="5.71428571428571" customWidth="1"/>
    <col min="14877" max="14877" width="4.71428571428571" customWidth="1"/>
    <col min="14878" max="14878" width="1.28571428571429" customWidth="1"/>
    <col min="15105" max="15105" width="1.28571428571429" customWidth="1"/>
    <col min="15106" max="15106" width="4" customWidth="1"/>
    <col min="15107" max="15107" width="4.71428571428571" customWidth="1"/>
    <col min="15108" max="15108" width="5.71428571428571" customWidth="1"/>
    <col min="15109" max="15109" width="6.85714285714286" customWidth="1"/>
    <col min="15110" max="15115" width="5.71428571428571" customWidth="1"/>
    <col min="15116" max="15116" width="6.57142857142857" customWidth="1"/>
    <col min="15117" max="15117" width="6.28571428571429" customWidth="1"/>
    <col min="15118" max="15122" width="5.71428571428571" customWidth="1"/>
    <col min="15123" max="15123" width="5.57142857142857" customWidth="1"/>
    <col min="15124" max="15127" width="5.71428571428571" customWidth="1"/>
    <col min="15128" max="15128" width="5.85714285714286" customWidth="1"/>
    <col min="15132" max="15132" width="5.71428571428571" customWidth="1"/>
    <col min="15133" max="15133" width="4.71428571428571" customWidth="1"/>
    <col min="15134" max="15134" width="1.28571428571429" customWidth="1"/>
    <col min="15361" max="15361" width="1.28571428571429" customWidth="1"/>
    <col min="15362" max="15362" width="4" customWidth="1"/>
    <col min="15363" max="15363" width="4.71428571428571" customWidth="1"/>
    <col min="15364" max="15364" width="5.71428571428571" customWidth="1"/>
    <col min="15365" max="15365" width="6.85714285714286" customWidth="1"/>
    <col min="15366" max="15371" width="5.71428571428571" customWidth="1"/>
    <col min="15372" max="15372" width="6.57142857142857" customWidth="1"/>
    <col min="15373" max="15373" width="6.28571428571429" customWidth="1"/>
    <col min="15374" max="15378" width="5.71428571428571" customWidth="1"/>
    <col min="15379" max="15379" width="5.57142857142857" customWidth="1"/>
    <col min="15380" max="15383" width="5.71428571428571" customWidth="1"/>
    <col min="15384" max="15384" width="5.85714285714286" customWidth="1"/>
    <col min="15388" max="15388" width="5.71428571428571" customWidth="1"/>
    <col min="15389" max="15389" width="4.71428571428571" customWidth="1"/>
    <col min="15390" max="15390" width="1.28571428571429" customWidth="1"/>
    <col min="15617" max="15617" width="1.28571428571429" customWidth="1"/>
    <col min="15618" max="15618" width="4" customWidth="1"/>
    <col min="15619" max="15619" width="4.71428571428571" customWidth="1"/>
    <col min="15620" max="15620" width="5.71428571428571" customWidth="1"/>
    <col min="15621" max="15621" width="6.85714285714286" customWidth="1"/>
    <col min="15622" max="15627" width="5.71428571428571" customWidth="1"/>
    <col min="15628" max="15628" width="6.57142857142857" customWidth="1"/>
    <col min="15629" max="15629" width="6.28571428571429" customWidth="1"/>
    <col min="15630" max="15634" width="5.71428571428571" customWidth="1"/>
    <col min="15635" max="15635" width="5.57142857142857" customWidth="1"/>
    <col min="15636" max="15639" width="5.71428571428571" customWidth="1"/>
    <col min="15640" max="15640" width="5.85714285714286" customWidth="1"/>
    <col min="15644" max="15644" width="5.71428571428571" customWidth="1"/>
    <col min="15645" max="15645" width="4.71428571428571" customWidth="1"/>
    <col min="15646" max="15646" width="1.28571428571429" customWidth="1"/>
    <col min="15873" max="15873" width="1.28571428571429" customWidth="1"/>
    <col min="15874" max="15874" width="4" customWidth="1"/>
    <col min="15875" max="15875" width="4.71428571428571" customWidth="1"/>
    <col min="15876" max="15876" width="5.71428571428571" customWidth="1"/>
    <col min="15877" max="15877" width="6.85714285714286" customWidth="1"/>
    <col min="15878" max="15883" width="5.71428571428571" customWidth="1"/>
    <col min="15884" max="15884" width="6.57142857142857" customWidth="1"/>
    <col min="15885" max="15885" width="6.28571428571429" customWidth="1"/>
    <col min="15886" max="15890" width="5.71428571428571" customWidth="1"/>
    <col min="15891" max="15891" width="5.57142857142857" customWidth="1"/>
    <col min="15892" max="15895" width="5.71428571428571" customWidth="1"/>
    <col min="15896" max="15896" width="5.85714285714286" customWidth="1"/>
    <col min="15900" max="15900" width="5.71428571428571" customWidth="1"/>
    <col min="15901" max="15901" width="4.71428571428571" customWidth="1"/>
    <col min="15902" max="15902" width="1.28571428571429" customWidth="1"/>
    <col min="16129" max="16129" width="1.28571428571429" customWidth="1"/>
    <col min="16130" max="16130" width="4" customWidth="1"/>
    <col min="16131" max="16131" width="4.71428571428571" customWidth="1"/>
    <col min="16132" max="16132" width="5.71428571428571" customWidth="1"/>
    <col min="16133" max="16133" width="6.85714285714286" customWidth="1"/>
    <col min="16134" max="16139" width="5.71428571428571" customWidth="1"/>
    <col min="16140" max="16140" width="6.57142857142857" customWidth="1"/>
    <col min="16141" max="16141" width="6.28571428571429" customWidth="1"/>
    <col min="16142" max="16146" width="5.71428571428571" customWidth="1"/>
    <col min="16147" max="16147" width="5.57142857142857" customWidth="1"/>
    <col min="16148" max="16151" width="5.71428571428571" customWidth="1"/>
    <col min="16152" max="16152" width="5.85714285714286" customWidth="1"/>
    <col min="16156" max="16156" width="5.71428571428571" customWidth="1"/>
    <col min="16157" max="16157" width="4.71428571428571" customWidth="1"/>
    <col min="16158" max="16158" width="1.28571428571429" customWidth="1"/>
  </cols>
  <sheetData>
    <row r="1" ht="6.75" customHeight="1" spans="1:30">
      <c r="A1" s="30"/>
      <c r="B1" s="31"/>
      <c r="C1" s="31"/>
      <c r="D1" s="32"/>
      <c r="E1" s="32"/>
      <c r="F1" s="31"/>
      <c r="G1" s="31"/>
      <c r="H1" s="31"/>
      <c r="I1" s="31"/>
      <c r="J1" s="31"/>
      <c r="K1" s="31"/>
      <c r="L1" s="31"/>
      <c r="M1" s="31"/>
      <c r="N1" s="31"/>
      <c r="O1" s="31"/>
      <c r="P1" s="31"/>
      <c r="Q1" s="31"/>
      <c r="R1" s="31"/>
      <c r="S1" s="31"/>
      <c r="T1" s="31"/>
      <c r="U1" s="31"/>
      <c r="V1" s="31"/>
      <c r="W1" s="31"/>
      <c r="X1" s="31"/>
      <c r="Y1" s="31"/>
      <c r="Z1" s="31"/>
      <c r="AA1" s="31"/>
      <c r="AB1" s="31"/>
      <c r="AC1" s="31"/>
      <c r="AD1" s="30"/>
    </row>
    <row r="2" spans="1:30">
      <c r="A2" s="30"/>
      <c r="C2" s="33">
        <f>'Report Card Front '!B1</f>
        <v>10</v>
      </c>
      <c r="D2" s="34"/>
      <c r="E2" s="35" t="s">
        <v>556</v>
      </c>
      <c r="F2" s="36" t="str">
        <f>'Report Card Front '!R12</f>
        <v>Ramya</v>
      </c>
      <c r="G2" s="36"/>
      <c r="H2" s="36"/>
      <c r="I2" s="36"/>
      <c r="J2" s="36"/>
      <c r="K2" s="40"/>
      <c r="L2" s="20"/>
      <c r="M2" s="20"/>
      <c r="N2" s="35" t="s">
        <v>557</v>
      </c>
      <c r="O2" s="36" t="str">
        <f>'Report Card Front '!R13</f>
        <v>II</v>
      </c>
      <c r="P2" s="99"/>
      <c r="Q2" s="20"/>
      <c r="R2" s="20"/>
      <c r="S2" s="35" t="s">
        <v>558</v>
      </c>
      <c r="T2" s="133"/>
      <c r="U2" s="40">
        <f>'Report Card Front '!R16</f>
        <v>1110</v>
      </c>
      <c r="V2" s="20"/>
      <c r="W2" s="20"/>
      <c r="X2" s="20"/>
      <c r="Y2" s="39" t="str">
        <f>Home!F3</f>
        <v>2014-15</v>
      </c>
      <c r="Z2" s="40"/>
      <c r="AA2" s="20"/>
      <c r="AB2" s="20"/>
      <c r="AD2" s="30"/>
    </row>
    <row r="3" customHeight="1" spans="1:30">
      <c r="A3" s="30"/>
      <c r="C3" s="37" t="s">
        <v>559</v>
      </c>
      <c r="D3" s="38"/>
      <c r="E3" s="38"/>
      <c r="F3" s="38"/>
      <c r="G3" s="38"/>
      <c r="H3" s="38"/>
      <c r="I3" s="38"/>
      <c r="J3" s="38"/>
      <c r="K3" s="38"/>
      <c r="L3" s="38"/>
      <c r="M3" s="38"/>
      <c r="N3" s="38"/>
      <c r="O3" s="38"/>
      <c r="P3" s="38"/>
      <c r="Q3" s="38"/>
      <c r="R3" s="38"/>
      <c r="S3" s="38"/>
      <c r="T3" s="38"/>
      <c r="U3" s="38"/>
      <c r="V3" s="38"/>
      <c r="W3" s="38"/>
      <c r="X3" s="38"/>
      <c r="Y3" s="38"/>
      <c r="Z3" s="38"/>
      <c r="AA3" s="38"/>
      <c r="AB3" s="38"/>
      <c r="AC3" s="38"/>
      <c r="AD3" s="30"/>
    </row>
    <row r="4" ht="13.5" customHeight="1" spans="1:30">
      <c r="A4" s="30"/>
      <c r="C4" s="39" t="s">
        <v>560</v>
      </c>
      <c r="D4" s="36"/>
      <c r="E4" s="40"/>
      <c r="F4" s="41" t="s">
        <v>561</v>
      </c>
      <c r="G4" s="42"/>
      <c r="H4" s="42"/>
      <c r="I4" s="42"/>
      <c r="J4" s="42"/>
      <c r="K4" s="40"/>
      <c r="L4" s="100" t="s">
        <v>562</v>
      </c>
      <c r="M4" s="42" t="s">
        <v>563</v>
      </c>
      <c r="N4" s="42"/>
      <c r="O4" s="42"/>
      <c r="P4" s="42"/>
      <c r="Q4" s="42"/>
      <c r="R4" s="134"/>
      <c r="S4" s="100" t="s">
        <v>562</v>
      </c>
      <c r="T4" s="42" t="s">
        <v>564</v>
      </c>
      <c r="U4" s="42"/>
      <c r="V4" s="42"/>
      <c r="W4" s="134"/>
      <c r="X4" s="100" t="s">
        <v>562</v>
      </c>
      <c r="Y4" s="36" t="s">
        <v>108</v>
      </c>
      <c r="Z4" s="36"/>
      <c r="AA4" s="36"/>
      <c r="AB4" s="160"/>
      <c r="AC4" s="161" t="s">
        <v>562</v>
      </c>
      <c r="AD4" s="30"/>
    </row>
    <row r="5" customHeight="1" spans="1:30">
      <c r="A5" s="30"/>
      <c r="C5" s="43" t="s">
        <v>565</v>
      </c>
      <c r="D5" s="44"/>
      <c r="E5" s="45"/>
      <c r="F5" s="46" t="s">
        <v>566</v>
      </c>
      <c r="G5" s="47" t="s">
        <v>567</v>
      </c>
      <c r="H5" s="48" t="s">
        <v>568</v>
      </c>
      <c r="I5" s="46" t="s">
        <v>569</v>
      </c>
      <c r="J5" s="46" t="s">
        <v>570</v>
      </c>
      <c r="K5" s="101" t="s">
        <v>571</v>
      </c>
      <c r="L5" s="102"/>
      <c r="M5" s="103" t="s">
        <v>566</v>
      </c>
      <c r="N5" s="47" t="s">
        <v>567</v>
      </c>
      <c r="O5" s="48" t="s">
        <v>568</v>
      </c>
      <c r="P5" s="46" t="s">
        <v>569</v>
      </c>
      <c r="Q5" s="46" t="s">
        <v>570</v>
      </c>
      <c r="R5" s="46" t="s">
        <v>571</v>
      </c>
      <c r="S5" s="135"/>
      <c r="T5" s="103" t="s">
        <v>572</v>
      </c>
      <c r="U5" s="46" t="s">
        <v>573</v>
      </c>
      <c r="V5" s="136" t="s">
        <v>574</v>
      </c>
      <c r="W5" s="46" t="s">
        <v>575</v>
      </c>
      <c r="X5" s="135"/>
      <c r="Y5" s="162" t="s">
        <v>377</v>
      </c>
      <c r="Z5" s="163" t="s">
        <v>378</v>
      </c>
      <c r="AA5" s="164" t="s">
        <v>576</v>
      </c>
      <c r="AB5" s="165" t="s">
        <v>577</v>
      </c>
      <c r="AC5" s="166"/>
      <c r="AD5" s="30"/>
    </row>
    <row r="6" customHeight="1" spans="1:30">
      <c r="A6" s="30"/>
      <c r="C6" s="43"/>
      <c r="D6" s="44"/>
      <c r="E6" s="45"/>
      <c r="F6" s="46"/>
      <c r="G6" s="47"/>
      <c r="H6" s="48"/>
      <c r="I6" s="46"/>
      <c r="J6" s="46"/>
      <c r="K6" s="104"/>
      <c r="L6" s="102"/>
      <c r="M6" s="103"/>
      <c r="N6" s="47"/>
      <c r="O6" s="48"/>
      <c r="P6" s="46"/>
      <c r="Q6" s="46"/>
      <c r="R6" s="46"/>
      <c r="S6" s="135"/>
      <c r="T6" s="103"/>
      <c r="U6" s="46"/>
      <c r="V6" s="136"/>
      <c r="W6" s="46"/>
      <c r="X6" s="135"/>
      <c r="Y6" s="167"/>
      <c r="Z6" s="48"/>
      <c r="AA6" s="46"/>
      <c r="AB6" s="165"/>
      <c r="AC6" s="166"/>
      <c r="AD6" s="30"/>
    </row>
    <row r="7" s="28" customFormat="1" ht="32.25" customHeight="1" spans="1:30">
      <c r="A7" s="30"/>
      <c r="C7" s="43"/>
      <c r="D7" s="44"/>
      <c r="E7" s="45"/>
      <c r="F7" s="46"/>
      <c r="G7" s="47"/>
      <c r="H7" s="48"/>
      <c r="I7" s="46"/>
      <c r="J7" s="46"/>
      <c r="K7" s="105"/>
      <c r="L7" s="106"/>
      <c r="M7" s="103"/>
      <c r="N7" s="47"/>
      <c r="O7" s="48"/>
      <c r="P7" s="46"/>
      <c r="Q7" s="46"/>
      <c r="R7" s="46"/>
      <c r="S7" s="137"/>
      <c r="T7" s="103"/>
      <c r="U7" s="46"/>
      <c r="V7" s="136"/>
      <c r="W7" s="46"/>
      <c r="X7" s="138"/>
      <c r="Y7" s="167"/>
      <c r="Z7" s="48"/>
      <c r="AA7" s="46"/>
      <c r="AB7" s="164"/>
      <c r="AC7" s="168"/>
      <c r="AD7" s="30"/>
    </row>
    <row r="8" ht="14.1" customHeight="1" spans="1:30">
      <c r="A8" s="30"/>
      <c r="C8" s="49"/>
      <c r="D8" s="50" t="s">
        <v>578</v>
      </c>
      <c r="E8" s="51"/>
      <c r="F8" s="52">
        <f ca="1">VLOOKUP(C$2,English!A$1:Z$70,English!D$5)</f>
        <v>0</v>
      </c>
      <c r="G8" s="52">
        <f ca="1">VLOOKUP(C$2,English!A$1:AA$70,English!F$5)</f>
        <v>0</v>
      </c>
      <c r="H8" s="52">
        <f ca="1">VLOOKUP(C$2,English!A$1:AB$70,English!H$5)</f>
        <v>0</v>
      </c>
      <c r="I8" s="52">
        <f ca="1">VLOOKUP(C$2,English!A$1:AC$70,English!J$5)</f>
        <v>0</v>
      </c>
      <c r="J8" s="52">
        <f ca="1">VLOOKUP(C$2,English!A$1:AD$70,English!L$5)</f>
        <v>0</v>
      </c>
      <c r="K8" s="52">
        <f ca="1">VLOOKUP(C$2,English!A$1:AE$70,English!N$5)</f>
        <v>0</v>
      </c>
      <c r="L8" s="107">
        <f ca="1">VLOOKUP(C$2,English!A$1:AF$70,English!N$5)</f>
        <v>0</v>
      </c>
      <c r="M8" s="108" t="str">
        <f ca="1">VLOOKUP($C$2,Hindi!$A$1:$AG$70,Hindi!$D$5)</f>
        <v>A</v>
      </c>
      <c r="N8" s="109" t="str">
        <f ca="1">VLOOKUP($C$2,Hindi!$A$1:$AG$70,Hindi!$F$5)</f>
        <v>A</v>
      </c>
      <c r="O8" s="109" t="str">
        <f ca="1">VLOOKUP($C$2,Hindi!$A$1:$AG$70,Hindi!$H$5)</f>
        <v>B</v>
      </c>
      <c r="P8" s="109" t="str">
        <f ca="1">VLOOKUP($C$2,Hindi!$A$1:$AG$70,Hindi!$J$5)</f>
        <v>B</v>
      </c>
      <c r="Q8" s="109" t="str">
        <f ca="1">VLOOKUP($C$2,Hindi!$A$1:$AG$70,Hindi!$L$5)</f>
        <v>B</v>
      </c>
      <c r="R8" s="109" t="str">
        <f ca="1">VLOOKUP($C$2,Hindi!$A$1:$AG$70,Hindi!$N$5)</f>
        <v>B</v>
      </c>
      <c r="S8" s="139" t="str">
        <f ca="1">VLOOKUP($C$2,Hindi!$A$1:$AG$70,Hindi!$Q$5)</f>
        <v>B</v>
      </c>
      <c r="T8" s="52">
        <f ca="1">VLOOKUP($C$2,Maths!$A$1:$AG$70,Maths!$D$5)</f>
        <v>0</v>
      </c>
      <c r="U8" s="52" t="str">
        <f ca="1">VLOOKUP($C$2,Maths!$A$1:$AG$70,Maths!$F$5)</f>
        <v>A</v>
      </c>
      <c r="V8" s="52" t="str">
        <f ca="1">VLOOKUP($C$2,Maths!$A$1:$AG$70,Maths!$H$5)</f>
        <v>A</v>
      </c>
      <c r="W8" s="52" t="str">
        <f ca="1">VLOOKUP($C$2,Maths!$A$1:$AG$70,Maths!$J$5)</f>
        <v>A</v>
      </c>
      <c r="X8" s="52" t="str">
        <f ca="1">VLOOKUP($C$2,Maths!$A$1:$AG$70,Maths!$M$5)</f>
        <v>B</v>
      </c>
      <c r="Y8" s="52" t="str">
        <f ca="1">VLOOKUP($C$2,EVS!$A$1:$AG$70,EVS!$D$5)</f>
        <v>B</v>
      </c>
      <c r="Z8" s="52" t="str">
        <f ca="1">VLOOKUP($C$2,EVS!$A$1:$AG$70,EVS!$F$5)</f>
        <v>A</v>
      </c>
      <c r="AA8" s="52" t="str">
        <f ca="1">VLOOKUP($C$2,EVS!$A$1:$AG$70,EVS!$H$5)</f>
        <v>B</v>
      </c>
      <c r="AB8" s="52" t="str">
        <f ca="1">VLOOKUP($C$2,EVS!$A$1:$AG$70,EVS!$J$5)</f>
        <v>A</v>
      </c>
      <c r="AC8" s="52" t="str">
        <f ca="1">VLOOKUP($C$2,EVS!$A$1:$AG$70,EVS!$M$5)</f>
        <v>B</v>
      </c>
      <c r="AD8" s="30"/>
    </row>
    <row r="9" ht="14.1" customHeight="1" spans="1:30">
      <c r="A9" s="30"/>
      <c r="C9" s="49"/>
      <c r="D9" s="50" t="s">
        <v>579</v>
      </c>
      <c r="E9" s="53"/>
      <c r="F9" s="52">
        <f ca="1">VLOOKUP(C$2,English!A$1:AG$70,English!U$5)</f>
        <v>0</v>
      </c>
      <c r="G9" s="52">
        <f ca="1">VLOOKUP(C$2,English!A$1:AH$70,English!W$5)</f>
        <v>0</v>
      </c>
      <c r="H9" s="52">
        <f ca="1">VLOOKUP(C$2,English!A$1:ZZ$70,English!Y$5)</f>
        <v>0</v>
      </c>
      <c r="I9" s="52">
        <f ca="1">VLOOKUP($C$2,English!$A$1:AC$70,English!AA$5)</f>
        <v>0</v>
      </c>
      <c r="J9" s="52">
        <f ca="1">VLOOKUP($C$2,English!$A$1:AD$70,English!AC$5)</f>
        <v>0</v>
      </c>
      <c r="K9" s="52">
        <f ca="1">VLOOKUP($C$2,English!$A$1:AE$70,English!AE$5)</f>
        <v>0</v>
      </c>
      <c r="L9" s="107" t="str">
        <f ca="1">VLOOKUP($C$2,English!$A$1:AZ$70,English!AH$5)</f>
        <v/>
      </c>
      <c r="M9" s="110">
        <f ca="1">VLOOKUP($C$2,Hindi!A$1:AG$70,Hindi!U$5)</f>
        <v>0</v>
      </c>
      <c r="N9" s="110">
        <f ca="1">VLOOKUP($C$2,Hindi!A$1:AH$70,Hindi!W$5)</f>
        <v>0</v>
      </c>
      <c r="O9" s="110">
        <f ca="1">VLOOKUP($C$2,Hindi!A$1:ZZ$70,Hindi!Y$5)</f>
        <v>0</v>
      </c>
      <c r="P9" s="110">
        <f ca="1">VLOOKUP($C$2,Hindi!A$1:AJ$70,Hindi!AA$5)</f>
        <v>0</v>
      </c>
      <c r="Q9" s="110">
        <f ca="1">VLOOKUP($C$2,Hindi!A$1:AK$70,Hindi!AC$5)</f>
        <v>0</v>
      </c>
      <c r="R9" s="110">
        <f ca="1">VLOOKUP($C$2,Hindi!A$1:AL$70,Hindi!AE$5)</f>
        <v>0</v>
      </c>
      <c r="S9" s="140" t="str">
        <f ca="1">VLOOKUP($C$2,Hindi!A$1:AM$70,Hindi!AH$5)</f>
        <v/>
      </c>
      <c r="T9" s="52" t="str">
        <f ca="1">VLOOKUP($C$2,Maths!$A$1:$ZZ$70,Maths!$Q$5)</f>
        <v>A</v>
      </c>
      <c r="U9" s="52" t="str">
        <f ca="1">VLOOKUP($C$2,Maths!$A$1:$ZZ$70,Maths!$S$5)</f>
        <v>A</v>
      </c>
      <c r="V9" s="52" t="str">
        <f ca="1">VLOOKUP($C$2,Maths!$A$1:$ZZ$70,Maths!$U$5)</f>
        <v>A</v>
      </c>
      <c r="W9" s="52" t="str">
        <f ca="1">VLOOKUP($C$2,Maths!$A$1:$ZZ$70,Maths!$W$5)</f>
        <v>A</v>
      </c>
      <c r="X9" s="52" t="str">
        <f ca="1">VLOOKUP($C$2,Maths!$A$1:$ZZ$70,Maths!$Z$5)</f>
        <v>A</v>
      </c>
      <c r="Y9" s="52" t="str">
        <f ca="1">VLOOKUP($C$2,EVS!$A$1:$AG$70,EVS!$Q$5)</f>
        <v>B</v>
      </c>
      <c r="Z9" s="52" t="str">
        <f ca="1">VLOOKUP($C$2,EVS!$A$1:$AG$70,EVS!$S$5)</f>
        <v>A</v>
      </c>
      <c r="AA9" s="52" t="str">
        <f ca="1">VLOOKUP($C$2,EVS!$A$1:$AG$70,EVS!$U$5)</f>
        <v>B</v>
      </c>
      <c r="AB9" s="52" t="str">
        <f ca="1">VLOOKUP($C$2,EVS!$A$1:$AG$70,EVS!$W$5)</f>
        <v>A</v>
      </c>
      <c r="AC9" s="52" t="str">
        <f ca="1">VLOOKUP($C$2,EVS!$A$1:$AG$70,EVS!$Z$5)</f>
        <v>B</v>
      </c>
      <c r="AD9" s="30"/>
    </row>
    <row r="10" ht="14.1" customHeight="1" spans="1:30">
      <c r="A10" s="30"/>
      <c r="C10" s="49"/>
      <c r="D10" s="50" t="s">
        <v>580</v>
      </c>
      <c r="E10" s="53"/>
      <c r="F10" s="52">
        <f ca="1">VLOOKUP(C$2,English!A$1:ZZ$70,English!AL$5)</f>
        <v>0</v>
      </c>
      <c r="G10" s="52">
        <f ca="1">VLOOKUP(C$2,English!A$1:ZZ$70,English!AN$5)</f>
        <v>0</v>
      </c>
      <c r="H10" s="52">
        <f ca="1">VLOOKUP($C$2,English!$A$1:$ZZ$70,English!AP$5)</f>
        <v>0</v>
      </c>
      <c r="I10" s="52">
        <f ca="1">VLOOKUP($C$2,English!$A$1:$ZZ$70,English!AR$5)</f>
        <v>0</v>
      </c>
      <c r="J10" s="52">
        <f ca="1">VLOOKUP($C$2,English!$A$1:$ZZ$70,English!AR$5)</f>
        <v>0</v>
      </c>
      <c r="K10" s="52">
        <f ca="1">VLOOKUP($C$2,English!$A$1:$ZZ$70,English!AT$5)</f>
        <v>0</v>
      </c>
      <c r="L10" s="107" t="str">
        <f ca="1">VLOOKUP($C$2,English!$A$1:$ZZ$70,English!AY$5)</f>
        <v/>
      </c>
      <c r="M10" s="110">
        <f ca="1">VLOOKUP($C$2,Hindi!A$1:ZZ$70,Hindi!AL$5)</f>
        <v>0</v>
      </c>
      <c r="N10" s="110">
        <f ca="1">VLOOKUP($C$2,Hindi!$A$1:$ZZ$70,Hindi!AN$5)</f>
        <v>0</v>
      </c>
      <c r="O10" s="110">
        <f ca="1">VLOOKUP($C$2,Hindi!$A$1:$ZZ$70,Hindi!AP$5)</f>
        <v>0</v>
      </c>
      <c r="P10" s="110">
        <f ca="1">VLOOKUP($C$2,Hindi!$A$1:$ZZ$70,Hindi!AR$5)</f>
        <v>0</v>
      </c>
      <c r="Q10" s="110">
        <f ca="1">VLOOKUP($C$2,Hindi!$A$1:$ZZ$70,Hindi!AT$5)</f>
        <v>0</v>
      </c>
      <c r="R10" s="110">
        <f ca="1">VLOOKUP($C$2,Hindi!$A$1:$ZZ$70,Hindi!AV$5)</f>
        <v>0</v>
      </c>
      <c r="S10" s="140" t="str">
        <f ca="1">VLOOKUP($C$2,Hindi!A$1:AAF$70,Hindi!AY$5)</f>
        <v/>
      </c>
      <c r="T10" s="52" t="str">
        <f ca="1">VLOOKUP($C$2,Maths!$A$1:$ZZ$70,Maths!$AD$5)</f>
        <v>A</v>
      </c>
      <c r="U10" s="52" t="str">
        <f ca="1">VLOOKUP($C$2,Maths!$A$1:$ZZ$70,Maths!$AF$5)</f>
        <v>A</v>
      </c>
      <c r="V10" s="52" t="str">
        <f ca="1">VLOOKUP($C$2,Maths!$A$1:$ZZ$70,Maths!$AH$5)</f>
        <v>A</v>
      </c>
      <c r="W10" s="52" t="str">
        <f ca="1">VLOOKUP($C$2,Maths!$A$1:$ZZ$70,Maths!$AJ$5)</f>
        <v>A</v>
      </c>
      <c r="X10" s="52" t="str">
        <f ca="1">VLOOKUP($C$2,Maths!$A$1:$ZZ$70,Maths!$AM$5)</f>
        <v>A</v>
      </c>
      <c r="Y10" s="52" t="str">
        <f ca="1">VLOOKUP($C$2,EVS!$A$1:$AG$70,EVS!$AD$5)</f>
        <v>A</v>
      </c>
      <c r="Z10" s="52" t="str">
        <f ca="1">VLOOKUP($C$2,EVS!$A$1:$AG$70,EVS!$AF$5)</f>
        <v>A</v>
      </c>
      <c r="AA10" s="52" t="str">
        <f ca="1">VLOOKUP($C$2,EVS!$A$1:$ZY$70,EVS!$AH$5)</f>
        <v>B</v>
      </c>
      <c r="AB10" s="52" t="str">
        <f ca="1">VLOOKUP($C$2,EVS!$A$1:$ZY$70,EVS!$AJ$5)</f>
        <v>B</v>
      </c>
      <c r="AC10" s="52" t="str">
        <f ca="1">VLOOKUP($C$2,EVS!$A$1:$ZY$70,EVS!$AM$5)</f>
        <v>B</v>
      </c>
      <c r="AD10" s="30"/>
    </row>
    <row r="11" ht="14.1" customHeight="1" spans="1:30">
      <c r="A11" s="30"/>
      <c r="C11" s="49"/>
      <c r="D11" s="50" t="s">
        <v>581</v>
      </c>
      <c r="E11" s="53"/>
      <c r="F11" s="52" t="str">
        <f ca="1">VLOOKUP(C$2,English!A$1:ZZ$70,English!BC$5)</f>
        <v>C</v>
      </c>
      <c r="G11" s="52" t="str">
        <f ca="1">VLOOKUP(C$2,English!A$1:ZZ$70,English!BE$5)</f>
        <v>A</v>
      </c>
      <c r="H11" s="52" t="str">
        <f ca="1">VLOOKUP($C$2,English!$A$1:$ZZ$70,English!BG$5)</f>
        <v>C</v>
      </c>
      <c r="I11" s="52" t="str">
        <f ca="1">VLOOKUP($C$2,English!$A$1:$ZZ$70,English!BI$5)</f>
        <v>C</v>
      </c>
      <c r="J11" s="52" t="str">
        <f ca="1">VLOOKUP($C$2,English!$A$1:$ZZ$70,English!BK$5)</f>
        <v>C</v>
      </c>
      <c r="K11" s="52" t="str">
        <f ca="1">VLOOKUP($C$2,English!$A$1:$ZZ$70,English!BM$5)</f>
        <v>C</v>
      </c>
      <c r="L11" s="111" t="str">
        <f ca="1">VLOOKUP($C$2,English!$A$1:$ZZ$70,English!BP$5)</f>
        <v>C</v>
      </c>
      <c r="M11" s="110" t="str">
        <f ca="1">VLOOKUP($C$2,Hindi!A$1:ZZ$70,Hindi!BC$5)</f>
        <v>C</v>
      </c>
      <c r="N11" s="110" t="str">
        <f ca="1">VLOOKUP($C$2,Hindi!A$1:$ZZ$70,Hindi!BE$5)</f>
        <v>A</v>
      </c>
      <c r="O11" s="110" t="str">
        <f ca="1">VLOOKUP($C$2,Hindi!A$1:AAB$70,Hindi!BG$5)</f>
        <v>C</v>
      </c>
      <c r="P11" s="110" t="str">
        <f ca="1">VLOOKUP($C$2,Hindi!A$1:AAC$70,Hindi!BI$5)</f>
        <v>C</v>
      </c>
      <c r="Q11" s="110" t="str">
        <f ca="1">VLOOKUP($C$2,Hindi!A$1:AAD$70,Hindi!BK$5)</f>
        <v>C</v>
      </c>
      <c r="R11" s="110" t="str">
        <f ca="1">VLOOKUP($C$2,Hindi!A$1:$ZZ$70,Hindi!BM$5)</f>
        <v>C</v>
      </c>
      <c r="S11" s="140" t="str">
        <f ca="1">VLOOKUP($C$2,Hindi!A$1:$ZZ$70,Hindi!BP$5)</f>
        <v>C</v>
      </c>
      <c r="T11" s="52" t="str">
        <f ca="1">VLOOKUP($C$2,Maths!$A$1:$ZZ$70,Maths!$AQ$5)</f>
        <v>A</v>
      </c>
      <c r="U11" s="52" t="str">
        <f ca="1">VLOOKUP($C$2,Maths!$A$1:$ZZ$70,Maths!$AS$5)</f>
        <v>A</v>
      </c>
      <c r="V11" s="52" t="str">
        <f ca="1">VLOOKUP($C$2,Maths!$A$1:$ZZ$70,Maths!$AU$5)</f>
        <v>A</v>
      </c>
      <c r="W11" s="52" t="str">
        <f ca="1">VLOOKUP($C$2,Maths!$A$1:$ZZ$70,Maths!$AW$5)</f>
        <v>A</v>
      </c>
      <c r="X11" s="117" t="str">
        <f ca="1">VLOOKUP($C$2,Maths!$A$1:$ZZ$70,Maths!$AZ$5)</f>
        <v>A</v>
      </c>
      <c r="Y11" s="52" t="str">
        <f ca="1">VLOOKUP($C$2,EVS!$A$1:$ZY$70,EVS!$AQ$5)</f>
        <v>B</v>
      </c>
      <c r="Z11" s="52" t="str">
        <f ca="1">VLOOKUP($C$2,EVS!$A$1:$ZY$70,EVS!$AS$5)</f>
        <v>A</v>
      </c>
      <c r="AA11" s="52" t="str">
        <f ca="1">VLOOKUP($C$2,EVS!$A$1:$ZY$70,EVS!$AU$5)</f>
        <v>A</v>
      </c>
      <c r="AB11" s="52" t="str">
        <f ca="1">VLOOKUP($C$2,EVS!$A$1:$ZY$70,EVS!$AW$5)</f>
        <v>B</v>
      </c>
      <c r="AC11" s="117" t="str">
        <f ca="1">VLOOKUP($C$2,EVS!$A$1:$ZY$70,EVS!$AZ$5)</f>
        <v>B</v>
      </c>
      <c r="AD11" s="30"/>
    </row>
    <row r="12" ht="14.1" customHeight="1" spans="1:30">
      <c r="A12" s="30"/>
      <c r="C12" s="49"/>
      <c r="D12" s="54" t="s">
        <v>582</v>
      </c>
      <c r="E12" s="55"/>
      <c r="F12" s="56"/>
      <c r="G12" s="56"/>
      <c r="H12" s="56"/>
      <c r="I12" s="56"/>
      <c r="J12" s="56"/>
      <c r="K12" s="112"/>
      <c r="L12" s="113" t="str">
        <f ca="1">VLOOKUP($C$2,English!$A$1:$ZZ$70,English!BR$5)</f>
        <v/>
      </c>
      <c r="M12" s="114"/>
      <c r="N12" s="114"/>
      <c r="O12" s="114"/>
      <c r="P12" s="114"/>
      <c r="Q12" s="114"/>
      <c r="R12" s="114"/>
      <c r="S12" s="113" t="str">
        <f ca="1">VLOOKUP($C$2,Hindi!A$1:$ZZ$70,Hindi!BR$5)</f>
        <v>D</v>
      </c>
      <c r="T12" s="141"/>
      <c r="U12" s="141"/>
      <c r="V12" s="141"/>
      <c r="W12" s="141"/>
      <c r="X12" s="113" t="str">
        <f ca="1">VLOOKUP($C$2,Maths!$A$1:$ZZ$70,Maths!$BB$5)</f>
        <v>A</v>
      </c>
      <c r="Y12" s="141"/>
      <c r="Z12" s="141"/>
      <c r="AA12" s="141"/>
      <c r="AB12" s="141"/>
      <c r="AC12" s="113" t="str">
        <f ca="1">VLOOKUP($C$2,EVS!$A$1:$ZY$70,EVS!$BB$5)</f>
        <v>B</v>
      </c>
      <c r="AD12" s="30"/>
    </row>
    <row r="13" ht="7.5" customHeight="1" spans="1:30">
      <c r="A13" s="30"/>
      <c r="C13" s="57" t="s">
        <v>583</v>
      </c>
      <c r="D13" s="58"/>
      <c r="E13" s="59"/>
      <c r="F13" s="59"/>
      <c r="G13" s="59"/>
      <c r="H13" s="59"/>
      <c r="I13" s="115"/>
      <c r="J13" s="115"/>
      <c r="K13" s="115"/>
      <c r="L13" s="116"/>
      <c r="M13" s="115"/>
      <c r="N13" s="115"/>
      <c r="O13" s="115"/>
      <c r="P13" s="115"/>
      <c r="Q13" s="115"/>
      <c r="R13" s="115"/>
      <c r="S13" s="116"/>
      <c r="T13" s="115"/>
      <c r="U13" s="115"/>
      <c r="V13" s="115"/>
      <c r="W13" s="115"/>
      <c r="X13" s="116"/>
      <c r="Y13" s="115"/>
      <c r="Z13" s="115"/>
      <c r="AA13" s="115"/>
      <c r="AB13" s="115"/>
      <c r="AC13" s="169"/>
      <c r="AD13" s="30"/>
    </row>
    <row r="14" ht="14.1" customHeight="1" spans="1:30">
      <c r="A14" s="30"/>
      <c r="C14" s="60"/>
      <c r="D14" s="50" t="s">
        <v>584</v>
      </c>
      <c r="E14" s="53"/>
      <c r="F14" s="52">
        <f ca="1">VLOOKUP($C$2,English!$A$1:$ZZ$70,English!BW$5)</f>
        <v>0</v>
      </c>
      <c r="G14" s="52">
        <f ca="1">VLOOKUP($C$2,English!$A$1:$ZZ$70,English!BY$5)</f>
        <v>0</v>
      </c>
      <c r="H14" s="52">
        <f ca="1">VLOOKUP($C$2,English!$A$1:$ZZ$70,English!CA$5)</f>
        <v>0</v>
      </c>
      <c r="I14" s="52">
        <f ca="1">VLOOKUP($C$2,English!$A$1:$ZZ$70,English!CC$5)</f>
        <v>0</v>
      </c>
      <c r="J14" s="52">
        <f ca="1">VLOOKUP($C$2,English!$A$1:$ZZ$70,English!CE$5)</f>
        <v>0</v>
      </c>
      <c r="K14" s="52">
        <f ca="1">VLOOKUP($C$2,English!$A$1:$ZZ$70,English!CG$5)</f>
        <v>0</v>
      </c>
      <c r="L14" s="52" t="str">
        <f ca="1">VLOOKUP($C$2,English!$A$1:$ZZ$70,English!CJ$5)</f>
        <v/>
      </c>
      <c r="M14" s="52">
        <f ca="1">VLOOKUP($C$2,Hindi!$A$1:$ZZ$70,Hindi!BW$5)</f>
        <v>0</v>
      </c>
      <c r="N14" s="52">
        <f ca="1">VLOOKUP($C$2,Hindi!$A$1:$ZZ$70,Hindi!BY$5)</f>
        <v>0</v>
      </c>
      <c r="O14" s="52">
        <f ca="1">VLOOKUP($C$2,Hindi!$A$1:$ZZ$70,Hindi!CA$5)</f>
        <v>0</v>
      </c>
      <c r="P14" s="52">
        <f ca="1">VLOOKUP($C$2,Hindi!$A$1:$ZZ$70,Hindi!CC$5)</f>
        <v>0</v>
      </c>
      <c r="Q14" s="52">
        <f ca="1">VLOOKUP($C$2,Hindi!$A$1:$ZZ$70,Hindi!CE$5)</f>
        <v>0</v>
      </c>
      <c r="R14" s="52">
        <f ca="1">VLOOKUP($C$2,Hindi!$A$1:$ZZ$70,Hindi!CG$5)</f>
        <v>0</v>
      </c>
      <c r="S14" s="52" t="str">
        <f ca="1">VLOOKUP($C$2,Hindi!$A$1:$ZZ$70,Hindi!CJ$5)</f>
        <v/>
      </c>
      <c r="T14" s="52" t="str">
        <f ca="1">VLOOKUP($C$2,Maths!$A$1:$ZZ$70,Maths!BF$5)</f>
        <v>A</v>
      </c>
      <c r="U14" s="52" t="str">
        <f ca="1">VLOOKUP($C$2,Maths!$A$1:$ZZ$70,Maths!BH$5)</f>
        <v>A</v>
      </c>
      <c r="V14" s="52" t="str">
        <f ca="1">VLOOKUP($C$2,Maths!$A$1:$ZZ$70,Maths!BJ$5)</f>
        <v>A</v>
      </c>
      <c r="W14" s="52" t="str">
        <f ca="1">VLOOKUP($C$2,Maths!$A$1:$ZZ$70,Maths!BL$5)</f>
        <v>A</v>
      </c>
      <c r="X14" s="52" t="str">
        <f ca="1">VLOOKUP($C$2,Maths!$A$1:$ZZ$70,Maths!BO$5)</f>
        <v>A</v>
      </c>
      <c r="Y14" s="52" t="str">
        <f ca="1">VLOOKUP($C$2,EVS!$A$1:$ZY$70,EVS!$BF$5)</f>
        <v>b</v>
      </c>
      <c r="Z14" s="52" t="str">
        <f ca="1">VLOOKUP($C$2,EVS!$A$1:$ZY$70,EVS!$BH$5)</f>
        <v>b</v>
      </c>
      <c r="AA14" s="52" t="str">
        <f ca="1">VLOOKUP($C$2,EVS!$A$1:$ZY$70,EVS!$BJ$5)</f>
        <v>A</v>
      </c>
      <c r="AB14" s="52" t="str">
        <f ca="1">VLOOKUP($C$2,EVS!$A$1:$ZY$70,EVS!$BL$5)</f>
        <v>A</v>
      </c>
      <c r="AC14" s="52" t="str">
        <f ca="1">VLOOKUP($C$2,EVS!$A$1:$ZY$70,EVS!$BO$5)</f>
        <v>B</v>
      </c>
      <c r="AD14" s="30"/>
    </row>
    <row r="15" ht="14.1" customHeight="1" spans="1:30">
      <c r="A15" s="30"/>
      <c r="C15" s="60"/>
      <c r="D15" s="50" t="s">
        <v>585</v>
      </c>
      <c r="E15" s="53"/>
      <c r="F15" s="52">
        <f ca="1">VLOOKUP($C$2,English!$A$1:$ZZ$70,English!CN$5)</f>
        <v>0</v>
      </c>
      <c r="G15" s="52">
        <f ca="1">VLOOKUP($C$2,English!$A$1:$ZZ$70,English!CP$5)</f>
        <v>0</v>
      </c>
      <c r="H15" s="52">
        <f ca="1">VLOOKUP($C$2,English!$A$1:$ZZ$70,English!CR$5)</f>
        <v>0</v>
      </c>
      <c r="I15" s="52">
        <f ca="1">VLOOKUP($C$2,English!$A$1:$ZZ$70,English!CT$5)</f>
        <v>0</v>
      </c>
      <c r="J15" s="52">
        <f ca="1">VLOOKUP($C$2,English!$A$1:$ZZ$70,English!CV$5)</f>
        <v>0</v>
      </c>
      <c r="K15" s="52">
        <f ca="1">VLOOKUP($C$2,English!$A$1:$ZZ$70,English!CX$5)</f>
        <v>0</v>
      </c>
      <c r="L15" s="52" t="str">
        <f ca="1">VLOOKUP($C$2,English!$A$1:$ZZ$70,English!DA$5)</f>
        <v/>
      </c>
      <c r="M15" s="52">
        <f ca="1">VLOOKUP($C$2,Hindi!$A$1:$ZZ$70,Hindi!CN$5)</f>
        <v>0</v>
      </c>
      <c r="N15" s="52">
        <f ca="1">VLOOKUP($C$2,Hindi!$A$1:$ZZ$70,Hindi!CP$5)</f>
        <v>0</v>
      </c>
      <c r="O15" s="52">
        <f ca="1">VLOOKUP($C$2,Hindi!$A$1:$ZZ$70,Hindi!CR$5)</f>
        <v>0</v>
      </c>
      <c r="P15" s="52">
        <f ca="1">VLOOKUP($C$2,Hindi!$A$1:$ZZ$70,Hindi!CT$5)</f>
        <v>0</v>
      </c>
      <c r="Q15" s="52">
        <f ca="1">VLOOKUP($C$2,Hindi!$A$1:$ZZ$70,Hindi!CV$5)</f>
        <v>0</v>
      </c>
      <c r="R15" s="52">
        <f ca="1">VLOOKUP($C$2,Hindi!$A$1:$ZZ$70,Hindi!CX$5)</f>
        <v>0</v>
      </c>
      <c r="S15" s="52" t="str">
        <f ca="1">VLOOKUP($C$2,Hindi!$A$1:$ZZ$70,Hindi!DA$5)</f>
        <v/>
      </c>
      <c r="T15" s="52" t="str">
        <f ca="1">VLOOKUP($C$2,Maths!$A$1:$ZZ$70,Maths!BS$5)</f>
        <v>A</v>
      </c>
      <c r="U15" s="52" t="str">
        <f ca="1">VLOOKUP($C$2,Maths!$A$1:$ZZ$70,Maths!BU$5)</f>
        <v>A</v>
      </c>
      <c r="V15" s="52" t="str">
        <f ca="1">VLOOKUP($C$2,Maths!$A$1:$ZZ$70,Maths!BW$5)</f>
        <v>A</v>
      </c>
      <c r="W15" s="52" t="str">
        <f ca="1">VLOOKUP($C$2,Maths!$A$1:$ZZ$70,Maths!BY$5)</f>
        <v>A</v>
      </c>
      <c r="X15" s="52" t="str">
        <f ca="1">VLOOKUP($C$2,Maths!$A$1:$ZZ$70,Maths!CB$5)</f>
        <v>A</v>
      </c>
      <c r="Y15" s="52" t="str">
        <f ca="1">VLOOKUP($C$2,EVS!$A$1:$ZY$70,EVS!$BS$5)</f>
        <v>A</v>
      </c>
      <c r="Z15" s="52" t="str">
        <f ca="1">VLOOKUP($C$2,EVS!$A$1:$ZY$70,EVS!$BU$5)</f>
        <v>B</v>
      </c>
      <c r="AA15" s="52" t="str">
        <f ca="1">VLOOKUP($C$2,EVS!$A$1:$ZY$70,EVS!$BW$5)</f>
        <v>A</v>
      </c>
      <c r="AB15" s="52" t="str">
        <f ca="1">VLOOKUP($C$2,EVS!$A$1:$ZY$70,EVS!$BY$5)</f>
        <v>B</v>
      </c>
      <c r="AC15" s="52" t="str">
        <f ca="1">VLOOKUP($C$2,EVS!$A$1:$ZY$70,EVS!$CB$5)</f>
        <v>B</v>
      </c>
      <c r="AD15" s="30"/>
    </row>
    <row r="16" ht="14.1" customHeight="1" spans="1:30">
      <c r="A16" s="30"/>
      <c r="C16" s="60"/>
      <c r="D16" s="50" t="s">
        <v>586</v>
      </c>
      <c r="E16" s="53"/>
      <c r="F16" s="52">
        <f ca="1">VLOOKUP($C$2,English!$A$1:$ZZ$70,English!DE$5)</f>
        <v>0</v>
      </c>
      <c r="G16" s="52">
        <f ca="1">VLOOKUP($C$2,English!$A$1:$ZZ$70,English!DG$5)</f>
        <v>0</v>
      </c>
      <c r="H16" s="52">
        <f ca="1">VLOOKUP($C$2,English!$A$1:$ZZ$70,English!DI$5)</f>
        <v>0</v>
      </c>
      <c r="I16" s="52">
        <f ca="1">VLOOKUP($C$2,English!$A$1:$ZZ$70,English!DK$5)</f>
        <v>0</v>
      </c>
      <c r="J16" s="52">
        <f ca="1">VLOOKUP($C$2,English!$A$1:$ZZ$70,English!DM$5)</f>
        <v>0</v>
      </c>
      <c r="K16" s="52">
        <f ca="1">VLOOKUP($C$2,English!$A$1:$ZZ$70,English!DO$5)</f>
        <v>0</v>
      </c>
      <c r="L16" s="52" t="str">
        <f ca="1">VLOOKUP($C$2,English!$A$1:$ZZ$70,English!DR$5)</f>
        <v/>
      </c>
      <c r="M16" s="52">
        <f ca="1">VLOOKUP($C$2,Hindi!$A$1:$ZZ$70,Hindi!DE$5)</f>
        <v>0</v>
      </c>
      <c r="N16" s="52">
        <f ca="1">VLOOKUP($C$2,Hindi!$A$1:$ZZ$70,Hindi!DG$5)</f>
        <v>0</v>
      </c>
      <c r="O16" s="52">
        <f ca="1">VLOOKUP($C$2,Hindi!$A$1:$ZZ$70,Hindi!DI$5)</f>
        <v>0</v>
      </c>
      <c r="P16" s="52">
        <f ca="1">VLOOKUP($C$2,Hindi!$A$1:$ZZ$70,Hindi!DK$5)</f>
        <v>0</v>
      </c>
      <c r="Q16" s="52">
        <f ca="1">VLOOKUP($C$2,Hindi!$A$1:$ZZ$70,Hindi!DM$5)</f>
        <v>0</v>
      </c>
      <c r="R16" s="52">
        <f ca="1">VLOOKUP($C$2,Hindi!$A$1:$ZZ$70,Hindi!DO$5)</f>
        <v>0</v>
      </c>
      <c r="S16" s="52" t="str">
        <f ca="1">VLOOKUP($C$2,Hindi!$A$1:$ZZ$70,Hindi!DR$5)</f>
        <v/>
      </c>
      <c r="T16" s="52" t="str">
        <f ca="1">VLOOKUP($C$2,Maths!$A$1:$ZZ$70,Maths!CF$5)</f>
        <v>A</v>
      </c>
      <c r="U16" s="52" t="str">
        <f ca="1">VLOOKUP($C$2,Maths!$A$1:$ZZ$70,Maths!CH$5)</f>
        <v>A</v>
      </c>
      <c r="V16" s="52" t="str">
        <f ca="1">VLOOKUP($C$2,Maths!$A$1:$ZZ$70,Maths!CJ$5)</f>
        <v>A</v>
      </c>
      <c r="W16" s="52" t="str">
        <f ca="1">VLOOKUP($C$2,Maths!$A$1:$ZZ$70,Maths!CL$5)</f>
        <v>A</v>
      </c>
      <c r="X16" s="52" t="str">
        <f ca="1">VLOOKUP($C$2,Maths!$A$1:$ZZ$70,Maths!CO$5)</f>
        <v>A</v>
      </c>
      <c r="Y16" s="52" t="str">
        <f ca="1">VLOOKUP($C$2,EVS!$A$1:$ZY$70,EVS!$CF$5)</f>
        <v>A</v>
      </c>
      <c r="Z16" s="52" t="str">
        <f ca="1">VLOOKUP($C$2,EVS!$A$1:$ZY$70,EVS!$CH$5)</f>
        <v>B</v>
      </c>
      <c r="AA16" s="52" t="str">
        <f ca="1">VLOOKUP($C$2,EVS!$A$1:$ZY$70,EVS!$CJ$5)</f>
        <v>B</v>
      </c>
      <c r="AB16" s="52" t="str">
        <f ca="1">VLOOKUP($C$2,EVS!$A$1:$ZY$70,EVS!$CL$5)</f>
        <v>A</v>
      </c>
      <c r="AC16" s="52" t="str">
        <f ca="1">VLOOKUP($C$2,EVS!$A$1:$ZY$70,EVS!$CO$5)</f>
        <v>B</v>
      </c>
      <c r="AD16" s="30"/>
    </row>
    <row r="17" ht="14.1" customHeight="1" spans="1:30">
      <c r="A17" s="30"/>
      <c r="C17" s="60"/>
      <c r="D17" s="50" t="s">
        <v>587</v>
      </c>
      <c r="E17" s="53"/>
      <c r="F17" s="52" t="str">
        <f ca="1">VLOOKUP($C$2,English!$A$1:$ZZ$70,English!DV$5)</f>
        <v>C</v>
      </c>
      <c r="G17" s="52" t="str">
        <f ca="1">VLOOKUP($C$2,English!$A$1:$ZZ$70,English!DX$5)</f>
        <v>C</v>
      </c>
      <c r="H17" s="52" t="str">
        <f ca="1">VLOOKUP($C$2,English!$A$1:$ZZ$70,English!DZ$5)</f>
        <v>b</v>
      </c>
      <c r="I17" s="52" t="str">
        <f ca="1">VLOOKUP($C$2,English!$A$1:$ZZ$70,English!EB$5)</f>
        <v>a</v>
      </c>
      <c r="J17" s="52" t="str">
        <f ca="1">VLOOKUP($C$2,English!$A$1:$ZZ$70,English!ED$5)</f>
        <v>b</v>
      </c>
      <c r="K17" s="52" t="str">
        <f ca="1">VLOOKUP($C$2,English!$A$1:$ZZ$70,English!EF$5)</f>
        <v>c</v>
      </c>
      <c r="L17" s="117" t="str">
        <f ca="1">VLOOKUP($C$2,English!$A$1:$ZZ$70,English!EK$5)</f>
        <v>C</v>
      </c>
      <c r="M17" s="52" t="str">
        <f ca="1">VLOOKUP($C$2,Hindi!$A$1:$ZZ$70,Hindi!DV$5)</f>
        <v>C</v>
      </c>
      <c r="N17" s="52" t="str">
        <f ca="1">VLOOKUP($C$2,Hindi!$A$1:$ZZ$70,Hindi!DX$5)</f>
        <v>C</v>
      </c>
      <c r="O17" s="52" t="str">
        <f ca="1">VLOOKUP($C$2,Hindi!$A$1:$ZZ$70,Hindi!DZ$5)</f>
        <v>b</v>
      </c>
      <c r="P17" s="52" t="str">
        <f ca="1">VLOOKUP($C$2,Hindi!$A$1:$ZZ$70,Hindi!EB$5)</f>
        <v>a</v>
      </c>
      <c r="Q17" s="52" t="str">
        <f ca="1">VLOOKUP($C$2,Hindi!$A$1:$ZZ$70,Hindi!ED$5)</f>
        <v>b</v>
      </c>
      <c r="R17" s="52" t="str">
        <f ca="1">VLOOKUP($C$2,Hindi!$A$1:$ZZ$70,Hindi!EF$5)</f>
        <v>c</v>
      </c>
      <c r="S17" s="117" t="str">
        <f ca="1">VLOOKUP($C$2,Hindi!$A$1:$ZZ$70,Hindi!EK$5)</f>
        <v>C</v>
      </c>
      <c r="T17" s="52" t="str">
        <f ca="1">VLOOKUP($C$2,Maths!$A$1:$ZZ$70,Maths!CS$5)</f>
        <v>A</v>
      </c>
      <c r="U17" s="52" t="str">
        <f ca="1">VLOOKUP($C$2,Maths!$A$1:$ZZ$70,Maths!CU$5)</f>
        <v>A</v>
      </c>
      <c r="V17" s="52" t="str">
        <f ca="1">VLOOKUP($C$2,Maths!$A$1:$ZZ$70,Maths!CW$5)</f>
        <v>A</v>
      </c>
      <c r="W17" s="52" t="str">
        <f ca="1">VLOOKUP($C$2,Maths!$A$1:$ZZ$70,Maths!CY$5)</f>
        <v>A</v>
      </c>
      <c r="X17" s="117" t="str">
        <f ca="1">VLOOKUP($C$2,Maths!$A$1:$ZZ$70,Maths!DB$5)</f>
        <v>A</v>
      </c>
      <c r="Y17" s="52" t="str">
        <f ca="1">VLOOKUP($C$2,EVS!$A$1:$ZY$70,EVS!$CS$5)</f>
        <v>B</v>
      </c>
      <c r="Z17" s="52" t="str">
        <f ca="1">VLOOKUP($C$2,EVS!$A$1:$ZY$70,EVS!$CU$5)</f>
        <v>B</v>
      </c>
      <c r="AA17" s="52" t="str">
        <f ca="1">VLOOKUP($C$2,EVS!$A$1:$ZY$70,EVS!$CW$5)</f>
        <v>A</v>
      </c>
      <c r="AB17" s="52" t="str">
        <f ca="1">VLOOKUP($C$2,EVS!$A$1:$ZY$70,EVS!$CY$5)</f>
        <v>A</v>
      </c>
      <c r="AC17" s="117" t="str">
        <f ca="1">VLOOKUP($C$2,EVS!$A$1:$ZY$70,EVS!$DB$5)</f>
        <v>B</v>
      </c>
      <c r="AD17" s="30"/>
    </row>
    <row r="18" ht="12" customHeight="1" spans="1:30">
      <c r="A18" s="30"/>
      <c r="C18" s="61"/>
      <c r="D18" s="62" t="s">
        <v>582</v>
      </c>
      <c r="E18" s="63"/>
      <c r="F18" s="64"/>
      <c r="G18" s="65"/>
      <c r="H18" s="65"/>
      <c r="I18" s="65"/>
      <c r="J18" s="65"/>
      <c r="K18" s="65"/>
      <c r="L18" s="113" t="str">
        <f ca="1">VLOOKUP($C$2,English!$A$1:$ZZ$70,English!EL$5)</f>
        <v/>
      </c>
      <c r="M18" s="118"/>
      <c r="N18" s="65"/>
      <c r="O18" s="65"/>
      <c r="P18" s="65"/>
      <c r="Q18" s="65"/>
      <c r="R18" s="65"/>
      <c r="S18" s="142" t="str">
        <f ca="1">VLOOKUP($C$2,Hindi!$A$1:$ZZ$70,Hindi!EL$5)</f>
        <v/>
      </c>
      <c r="T18" s="118"/>
      <c r="U18" s="65"/>
      <c r="V18" s="65"/>
      <c r="W18" s="65"/>
      <c r="X18" s="143" t="str">
        <f ca="1">VLOOKUP($C$2,Maths!$A$1:$ZZ$70,Maths!DE$5)</f>
        <v>A</v>
      </c>
      <c r="Y18" s="118"/>
      <c r="Z18" s="65"/>
      <c r="AA18" s="65"/>
      <c r="AB18" s="65"/>
      <c r="AC18" s="113" t="str">
        <f ca="1">VLOOKUP($C$2,EVS!$A$1:$ZY$70,EVS!$DE$5)</f>
        <v>B</v>
      </c>
      <c r="AD18" s="30"/>
    </row>
    <row r="19" ht="14.1" customHeight="1" spans="1:30">
      <c r="A19" s="30"/>
      <c r="C19" s="66" t="s">
        <v>588</v>
      </c>
      <c r="D19" s="67"/>
      <c r="E19" s="67"/>
      <c r="F19" s="68"/>
      <c r="G19" s="69"/>
      <c r="H19" s="69"/>
      <c r="I19" s="69"/>
      <c r="J19" s="69"/>
      <c r="K19" s="69"/>
      <c r="L19" s="113" t="str">
        <f ca="1">VLOOKUP($C$2,English!$A$1:$ZZ$70,English!EP$5)</f>
        <v/>
      </c>
      <c r="M19" s="119"/>
      <c r="N19" s="120"/>
      <c r="O19" s="120"/>
      <c r="P19" s="120"/>
      <c r="Q19" s="120"/>
      <c r="R19" s="144"/>
      <c r="S19" s="142" t="str">
        <f ca="1">VLOOKUP($C$2,Hindi!$A$1:$ZZ$70,Hindi!EP$5)</f>
        <v>D</v>
      </c>
      <c r="T19" s="119"/>
      <c r="U19" s="120"/>
      <c r="V19" s="120"/>
      <c r="W19" s="120"/>
      <c r="X19" s="113" t="str">
        <f ca="1">VLOOKUP($C$2,Maths!$A$1:$ZZ$70,Maths!DI$5)</f>
        <v>A</v>
      </c>
      <c r="Y19" s="119"/>
      <c r="Z19" s="120"/>
      <c r="AA19" s="120"/>
      <c r="AB19" s="120"/>
      <c r="AC19" s="113" t="str">
        <f ca="1">VLOOKUP($C$2,EVS!$A$1:$ZY$70,EVS!$DI$5)</f>
        <v>B</v>
      </c>
      <c r="AD19" s="30"/>
    </row>
    <row r="20" ht="12" customHeight="1" spans="1:30">
      <c r="A20" s="30"/>
      <c r="C20" s="44" t="s">
        <v>589</v>
      </c>
      <c r="D20" s="44"/>
      <c r="E20" s="44"/>
      <c r="F20" s="44"/>
      <c r="G20" s="44"/>
      <c r="H20" s="44"/>
      <c r="I20" s="44"/>
      <c r="J20" s="44"/>
      <c r="K20" s="44"/>
      <c r="L20" s="44"/>
      <c r="M20" s="44"/>
      <c r="N20" s="44"/>
      <c r="O20" s="20"/>
      <c r="P20" s="121" t="s">
        <v>590</v>
      </c>
      <c r="Q20" s="121"/>
      <c r="R20" s="121"/>
      <c r="S20" s="145"/>
      <c r="T20" s="121"/>
      <c r="U20" s="121"/>
      <c r="V20" s="121"/>
      <c r="AC20" s="170"/>
      <c r="AD20" s="30"/>
    </row>
    <row r="21" spans="1:30">
      <c r="A21" s="30"/>
      <c r="C21" s="70" t="s">
        <v>591</v>
      </c>
      <c r="D21" s="71"/>
      <c r="E21" s="71"/>
      <c r="F21" s="71"/>
      <c r="G21" s="71" t="s">
        <v>592</v>
      </c>
      <c r="H21" s="71"/>
      <c r="I21" s="71"/>
      <c r="J21" s="71"/>
      <c r="K21" s="71" t="s">
        <v>593</v>
      </c>
      <c r="L21" s="71"/>
      <c r="M21" s="71"/>
      <c r="N21" s="122"/>
      <c r="O21" s="20"/>
      <c r="P21" s="123" t="s">
        <v>594</v>
      </c>
      <c r="Q21" s="146"/>
      <c r="R21" s="146"/>
      <c r="S21" s="146"/>
      <c r="T21" s="146"/>
      <c r="U21" s="146"/>
      <c r="V21" s="147"/>
      <c r="W21" s="148" t="s">
        <v>592</v>
      </c>
      <c r="X21" s="149"/>
      <c r="Y21" s="171"/>
      <c r="Z21" s="84" t="s">
        <v>593</v>
      </c>
      <c r="AA21" s="84"/>
      <c r="AB21" s="172"/>
      <c r="AD21" s="30"/>
    </row>
    <row r="22" ht="12.75" customHeight="1" spans="1:30">
      <c r="A22" s="30"/>
      <c r="C22" s="72"/>
      <c r="D22" s="73"/>
      <c r="E22" s="73"/>
      <c r="F22" s="73"/>
      <c r="G22" s="1091" t="str">
        <f>VLOOKUP($C$2,Coscholastic!$A$1:$ZZ$70,Coscholastic!D$5)</f>
        <v>c</v>
      </c>
      <c r="H22" s="74"/>
      <c r="I22" s="74"/>
      <c r="J22" s="74"/>
      <c r="K22" s="1092" t="str">
        <f>VLOOKUP($C$2,Coscholastic!$A$1:$ZZ$70,Coscholastic!AD$5)</f>
        <v>b</v>
      </c>
      <c r="L22" s="124"/>
      <c r="M22" s="124"/>
      <c r="N22" s="124"/>
      <c r="O22" s="20"/>
      <c r="P22" s="125" t="s">
        <v>595</v>
      </c>
      <c r="Q22" s="150"/>
      <c r="R22" s="150"/>
      <c r="S22" s="150"/>
      <c r="T22" s="150"/>
      <c r="U22" s="150"/>
      <c r="V22" s="151"/>
      <c r="W22" s="148" t="str">
        <f>VLOOKUP($C$2,Coscholastic!$A$1:$AAB$70,Coscholastic!R$5)</f>
        <v>c</v>
      </c>
      <c r="X22" s="149"/>
      <c r="Y22" s="171"/>
      <c r="Z22" s="157" t="str">
        <f>VLOOKUP($C$2,Coscholastic!$A$1:$AAB$70,Coscholastic!AR$5)</f>
        <v>b</v>
      </c>
      <c r="AA22" s="173"/>
      <c r="AB22" s="174"/>
      <c r="AD22" s="30"/>
    </row>
    <row r="23" ht="13.5" customHeight="1" spans="1:30">
      <c r="A23" s="30"/>
      <c r="C23" s="75"/>
      <c r="D23" s="76"/>
      <c r="E23" s="76"/>
      <c r="F23" s="76"/>
      <c r="G23" s="77"/>
      <c r="H23" s="77"/>
      <c r="I23" s="77"/>
      <c r="J23" s="77"/>
      <c r="K23" s="126"/>
      <c r="L23" s="126"/>
      <c r="M23" s="126"/>
      <c r="N23" s="126"/>
      <c r="O23" s="20"/>
      <c r="P23" s="125" t="s">
        <v>596</v>
      </c>
      <c r="Q23" s="150"/>
      <c r="R23" s="150"/>
      <c r="S23" s="150"/>
      <c r="T23" s="150"/>
      <c r="U23" s="150"/>
      <c r="V23" s="151"/>
      <c r="W23" s="148" t="str">
        <f>VLOOKUP($C$2,Coscholastic!$A$1:$AAB$70,Coscholastic!S$5)</f>
        <v>c</v>
      </c>
      <c r="X23" s="149"/>
      <c r="Y23" s="171"/>
      <c r="Z23" s="157" t="str">
        <f>VLOOKUP($C$2,Coscholastic!$A$1:$AAB$70,Coscholastic!AS$5)</f>
        <v>b</v>
      </c>
      <c r="AA23" s="173"/>
      <c r="AB23" s="174"/>
      <c r="AD23" s="30"/>
    </row>
    <row r="24" ht="12.75" customHeight="1" spans="1:30">
      <c r="A24" s="30"/>
      <c r="C24" s="20"/>
      <c r="D24" s="34"/>
      <c r="E24" s="34"/>
      <c r="F24" s="20"/>
      <c r="G24" s="20"/>
      <c r="H24" s="20"/>
      <c r="I24" s="20"/>
      <c r="J24" s="20"/>
      <c r="K24" s="20"/>
      <c r="L24" s="20"/>
      <c r="M24" s="20"/>
      <c r="N24" s="20"/>
      <c r="O24" s="20"/>
      <c r="P24" s="125" t="s">
        <v>597</v>
      </c>
      <c r="Q24" s="150"/>
      <c r="R24" s="150"/>
      <c r="S24" s="150"/>
      <c r="T24" s="150"/>
      <c r="U24" s="150"/>
      <c r="V24" s="151"/>
      <c r="W24" s="148" t="str">
        <f>VLOOKUP($C$2,Coscholastic!$A$1:$AAB$70,Coscholastic!T$5)</f>
        <v>c</v>
      </c>
      <c r="X24" s="149"/>
      <c r="Y24" s="171"/>
      <c r="Z24" s="157" t="str">
        <f>VLOOKUP($C$2,Coscholastic!$A$1:$AAB$70,Coscholastic!AT$5)</f>
        <v>b</v>
      </c>
      <c r="AA24" s="173"/>
      <c r="AB24" s="174"/>
      <c r="AD24" s="30"/>
    </row>
    <row r="25" ht="14.25" customHeight="1" spans="1:30">
      <c r="A25" s="30"/>
      <c r="C25" s="78" t="s">
        <v>598</v>
      </c>
      <c r="D25" s="78"/>
      <c r="E25" s="78"/>
      <c r="F25" s="78"/>
      <c r="G25" s="78"/>
      <c r="H25" s="78"/>
      <c r="I25" s="78"/>
      <c r="J25" s="78"/>
      <c r="K25" s="78"/>
      <c r="L25" s="78"/>
      <c r="M25" s="78"/>
      <c r="N25" s="78"/>
      <c r="O25" s="20"/>
      <c r="P25" s="125" t="s">
        <v>599</v>
      </c>
      <c r="Q25" s="150"/>
      <c r="R25" s="150"/>
      <c r="S25" s="150"/>
      <c r="T25" s="150"/>
      <c r="U25" s="150"/>
      <c r="V25" s="151"/>
      <c r="W25" s="148" t="str">
        <f>VLOOKUP($C$2,Coscholastic!$A$1:$AAB$70,Coscholastic!U$5)</f>
        <v>c</v>
      </c>
      <c r="X25" s="149"/>
      <c r="Y25" s="171"/>
      <c r="Z25" s="157" t="str">
        <f>VLOOKUP($C$2,Coscholastic!$A$1:$AAB$70,Coscholastic!AU$5)</f>
        <v>b</v>
      </c>
      <c r="AA25" s="173"/>
      <c r="AB25" s="174"/>
      <c r="AD25" s="30"/>
    </row>
    <row r="26" spans="1:30">
      <c r="A26" s="30"/>
      <c r="C26" s="20"/>
      <c r="D26" s="34"/>
      <c r="E26" s="34"/>
      <c r="F26" s="20"/>
      <c r="G26" s="20"/>
      <c r="H26" s="20"/>
      <c r="I26" s="20"/>
      <c r="J26" s="20"/>
      <c r="K26" s="20"/>
      <c r="L26" s="20"/>
      <c r="M26" s="20"/>
      <c r="N26" s="20"/>
      <c r="O26" s="20"/>
      <c r="P26" s="127" t="s">
        <v>600</v>
      </c>
      <c r="Q26" s="152"/>
      <c r="R26" s="152"/>
      <c r="S26" s="152"/>
      <c r="T26" s="152"/>
      <c r="U26" s="152"/>
      <c r="V26" s="153"/>
      <c r="W26" s="148" t="str">
        <f>VLOOKUP($C$2,Coscholastic!$A$1:$AAB$70,Coscholastic!V$5)</f>
        <v>c</v>
      </c>
      <c r="X26" s="149"/>
      <c r="Y26" s="171"/>
      <c r="Z26" s="157" t="str">
        <f>VLOOKUP($C$2,Coscholastic!$A$1:$AAB$70,Coscholastic!AV$5)</f>
        <v>b</v>
      </c>
      <c r="AA26" s="173"/>
      <c r="AB26" s="174"/>
      <c r="AD26" s="30"/>
    </row>
    <row r="27" spans="1:30">
      <c r="A27" s="30"/>
      <c r="C27" s="70" t="s">
        <v>385</v>
      </c>
      <c r="D27" s="71"/>
      <c r="E27" s="71"/>
      <c r="F27" s="79"/>
      <c r="G27" s="80" t="s">
        <v>592</v>
      </c>
      <c r="H27" s="80"/>
      <c r="I27" s="80"/>
      <c r="J27" s="80"/>
      <c r="K27" s="80" t="s">
        <v>593</v>
      </c>
      <c r="L27" s="80"/>
      <c r="M27" s="80"/>
      <c r="N27" s="128"/>
      <c r="O27" s="20"/>
      <c r="P27" s="125" t="s">
        <v>601</v>
      </c>
      <c r="Q27" s="150"/>
      <c r="R27" s="150"/>
      <c r="S27" s="150"/>
      <c r="T27" s="150"/>
      <c r="U27" s="150"/>
      <c r="V27" s="151"/>
      <c r="W27" s="148" t="str">
        <f>VLOOKUP($C$2,Coscholastic!$A$1:$AAB$70,Coscholastic!W$5)</f>
        <v>c</v>
      </c>
      <c r="X27" s="149"/>
      <c r="Y27" s="171"/>
      <c r="Z27" s="157" t="str">
        <f>VLOOKUP($C$2,Coscholastic!$A$1:$AAB$70,Coscholastic!AW$5)</f>
        <v>b</v>
      </c>
      <c r="AA27" s="173"/>
      <c r="AB27" s="174"/>
      <c r="AD27" s="30"/>
    </row>
    <row r="28" ht="12" customHeight="1" spans="1:30">
      <c r="A28" s="30"/>
      <c r="C28" s="81" t="s">
        <v>602</v>
      </c>
      <c r="D28" s="82"/>
      <c r="E28" s="82"/>
      <c r="F28" s="83"/>
      <c r="G28" s="84" t="str">
        <f>VLOOKUP($C$2,Coscholastic!$A$1:$AAB$70,Coscholastic!E$5)</f>
        <v>c</v>
      </c>
      <c r="H28" s="84"/>
      <c r="I28" s="84"/>
      <c r="J28" s="84"/>
      <c r="K28" s="1093" t="str">
        <f>VLOOKUP($C$2,Coscholastic!$A$1:$AAB$70,Coscholastic!AE$5)</f>
        <v>b</v>
      </c>
      <c r="L28" s="52"/>
      <c r="M28" s="52"/>
      <c r="N28" s="129"/>
      <c r="O28" s="20"/>
      <c r="P28" s="125" t="s">
        <v>603</v>
      </c>
      <c r="Q28" s="150"/>
      <c r="R28" s="150"/>
      <c r="S28" s="150"/>
      <c r="T28" s="150"/>
      <c r="U28" s="150"/>
      <c r="V28" s="151"/>
      <c r="W28" s="148" t="str">
        <f>VLOOKUP($C$2,Coscholastic!$A$1:$AAB$70,Coscholastic!X$5)</f>
        <v>c</v>
      </c>
      <c r="X28" s="149"/>
      <c r="Y28" s="171"/>
      <c r="Z28" s="157" t="str">
        <f>VLOOKUP($C$2,Coscholastic!$A$1:$AAB$70,Coscholastic!AX$5)</f>
        <v>b</v>
      </c>
      <c r="AA28" s="173"/>
      <c r="AB28" s="174"/>
      <c r="AD28" s="30"/>
    </row>
    <row r="29" ht="13.5" customHeight="1" spans="1:30">
      <c r="A29" s="30"/>
      <c r="C29" s="81" t="s">
        <v>604</v>
      </c>
      <c r="D29" s="82"/>
      <c r="E29" s="82"/>
      <c r="F29" s="83"/>
      <c r="G29" s="84" t="str">
        <f>VLOOKUP($C$2,Coscholastic!$A$1:$AAB$70,Coscholastic!F$5)</f>
        <v>c</v>
      </c>
      <c r="H29" s="84"/>
      <c r="I29" s="84"/>
      <c r="J29" s="84"/>
      <c r="K29" s="52" t="str">
        <f>VLOOKUP($C$2,Coscholastic!$A$1:$AAB$70,Coscholastic!AF$5)</f>
        <v>b</v>
      </c>
      <c r="L29" s="52"/>
      <c r="M29" s="52"/>
      <c r="N29" s="129"/>
      <c r="O29" s="20"/>
      <c r="P29" s="125" t="s">
        <v>605</v>
      </c>
      <c r="Q29" s="150"/>
      <c r="R29" s="150"/>
      <c r="S29" s="150"/>
      <c r="T29" s="150"/>
      <c r="U29" s="150"/>
      <c r="V29" s="151"/>
      <c r="W29" s="148" t="str">
        <f>VLOOKUP($C$2,Coscholastic!$A$1:$AAB$70,Coscholastic!Y$5)</f>
        <v>c</v>
      </c>
      <c r="X29" s="149"/>
      <c r="Y29" s="171"/>
      <c r="Z29" s="157" t="str">
        <f>VLOOKUP($C$2,Coscholastic!$A$1:$AAB$70,Coscholastic!AY$5)</f>
        <v>b</v>
      </c>
      <c r="AA29" s="173"/>
      <c r="AB29" s="174"/>
      <c r="AD29" s="30"/>
    </row>
    <row r="30" ht="13.5" customHeight="1" spans="1:30">
      <c r="A30" s="30"/>
      <c r="C30" s="85" t="s">
        <v>606</v>
      </c>
      <c r="D30" s="86"/>
      <c r="E30" s="86"/>
      <c r="F30" s="87"/>
      <c r="G30" s="84" t="str">
        <f>VLOOKUP($C$2,Coscholastic!$A$1:$AAB$70,Coscholastic!G$5)</f>
        <v>c</v>
      </c>
      <c r="H30" s="84"/>
      <c r="I30" s="84"/>
      <c r="J30" s="84"/>
      <c r="K30" s="52" t="str">
        <f>VLOOKUP($C$2,Coscholastic!$A$1:$AAB$70,Coscholastic!AG$5)</f>
        <v>b</v>
      </c>
      <c r="L30" s="52"/>
      <c r="M30" s="52"/>
      <c r="N30" s="129"/>
      <c r="O30" s="20"/>
      <c r="P30" s="130" t="s">
        <v>607</v>
      </c>
      <c r="Q30" s="154"/>
      <c r="R30" s="154"/>
      <c r="S30" s="154"/>
      <c r="T30" s="154"/>
      <c r="U30" s="154"/>
      <c r="V30" s="155"/>
      <c r="W30" s="148" t="str">
        <f>VLOOKUP($C$2,Coscholastic!$A$1:$AAB$70,Coscholastic!Z$5)</f>
        <v>c</v>
      </c>
      <c r="X30" s="149"/>
      <c r="Y30" s="171"/>
      <c r="Z30" s="157" t="str">
        <f>VLOOKUP($C$2,Coscholastic!$A$1:$AAB$70,Coscholastic!AZ$5)</f>
        <v>b</v>
      </c>
      <c r="AA30" s="173"/>
      <c r="AB30" s="174"/>
      <c r="AD30" s="30"/>
    </row>
    <row r="31" ht="12" customHeight="1" spans="1:30">
      <c r="A31" s="30"/>
      <c r="C31" s="88" t="s">
        <v>608</v>
      </c>
      <c r="D31" s="89"/>
      <c r="E31" s="89"/>
      <c r="F31" s="89"/>
      <c r="G31" s="84" t="str">
        <f>VLOOKUP($C$2,Coscholastic!$A$1:$AAB$70,Coscholastic!H$5)</f>
        <v>c</v>
      </c>
      <c r="H31" s="84"/>
      <c r="I31" s="84"/>
      <c r="J31" s="84"/>
      <c r="K31" s="52" t="str">
        <f>VLOOKUP($C$2,Coscholastic!$A$1:$AAB$70,Coscholastic!AH$5)</f>
        <v>b</v>
      </c>
      <c r="L31" s="52"/>
      <c r="M31" s="52"/>
      <c r="N31" s="129"/>
      <c r="O31" s="20"/>
      <c r="P31" s="44" t="s">
        <v>609</v>
      </c>
      <c r="Q31" s="44"/>
      <c r="R31" s="44"/>
      <c r="S31" s="44"/>
      <c r="T31" s="44"/>
      <c r="U31" s="44"/>
      <c r="V31" s="44"/>
      <c r="W31" s="44"/>
      <c r="X31" s="44"/>
      <c r="Y31" s="44"/>
      <c r="Z31" s="44"/>
      <c r="AA31" s="44"/>
      <c r="AB31" s="44"/>
      <c r="AD31" s="30"/>
    </row>
    <row r="32" spans="1:30">
      <c r="A32" s="30"/>
      <c r="C32" s="70" t="s">
        <v>610</v>
      </c>
      <c r="D32" s="71"/>
      <c r="E32" s="71"/>
      <c r="F32" s="71"/>
      <c r="G32" s="80" t="s">
        <v>592</v>
      </c>
      <c r="H32" s="80"/>
      <c r="I32" s="80"/>
      <c r="J32" s="80"/>
      <c r="K32" s="80" t="s">
        <v>593</v>
      </c>
      <c r="L32" s="80"/>
      <c r="M32" s="80"/>
      <c r="N32" s="128"/>
      <c r="O32" s="20"/>
      <c r="P32" s="70" t="s">
        <v>611</v>
      </c>
      <c r="Q32" s="71"/>
      <c r="R32" s="71"/>
      <c r="S32" s="71"/>
      <c r="T32" s="80" t="s">
        <v>592</v>
      </c>
      <c r="U32" s="80"/>
      <c r="V32" s="80"/>
      <c r="W32" s="80"/>
      <c r="X32" s="80" t="s">
        <v>593</v>
      </c>
      <c r="Y32" s="80"/>
      <c r="Z32" s="80"/>
      <c r="AA32" s="128"/>
      <c r="AB32" s="20"/>
      <c r="AD32" s="30"/>
    </row>
    <row r="33" ht="13.5" customHeight="1" spans="1:30">
      <c r="A33" s="30"/>
      <c r="C33" s="81" t="s">
        <v>612</v>
      </c>
      <c r="D33" s="82"/>
      <c r="E33" s="82"/>
      <c r="F33" s="82"/>
      <c r="G33" s="84" t="str">
        <f>VLOOKUP($C$2,Coscholastic!$A$1:$AAB$70,Coscholastic!J$5)</f>
        <v>c</v>
      </c>
      <c r="H33" s="84"/>
      <c r="I33" s="84"/>
      <c r="J33" s="84"/>
      <c r="K33" s="52" t="str">
        <f>VLOOKUP($C$2,Coscholastic!$A$1:$AAB$70,Coscholastic!AJ$5)</f>
        <v>b</v>
      </c>
      <c r="L33" s="52"/>
      <c r="M33" s="52"/>
      <c r="N33" s="52"/>
      <c r="O33" s="20"/>
      <c r="P33" s="81" t="s">
        <v>613</v>
      </c>
      <c r="Q33" s="82"/>
      <c r="R33" s="82"/>
      <c r="S33" s="82"/>
      <c r="T33" s="84" t="str">
        <f>VLOOKUP($C$2,Coscholastic!$A$1:$AA$70,Coscholastic!$AA$5)</f>
        <v>120cm</v>
      </c>
      <c r="U33" s="84"/>
      <c r="V33" s="84"/>
      <c r="W33" s="84"/>
      <c r="X33" s="156">
        <f>VLOOKUP($C$2,Coscholastic!$A$1:$AAB$70,Coscholastic!$BA$5)</f>
        <v>169</v>
      </c>
      <c r="Y33" s="175"/>
      <c r="Z33" s="175"/>
      <c r="AA33" s="176"/>
      <c r="AB33" s="20"/>
      <c r="AD33" s="30"/>
    </row>
    <row r="34" ht="12.75" customHeight="1" spans="1:30">
      <c r="A34" s="30"/>
      <c r="C34" s="85" t="s">
        <v>614</v>
      </c>
      <c r="D34" s="86"/>
      <c r="E34" s="86"/>
      <c r="F34" s="86"/>
      <c r="G34" s="84" t="str">
        <f>VLOOKUP($C$2,Coscholastic!$A$1:$AAB$70,Coscholastic!K$5)</f>
        <v>c</v>
      </c>
      <c r="H34" s="84"/>
      <c r="I34" s="84"/>
      <c r="J34" s="84"/>
      <c r="K34" s="52" t="str">
        <f>VLOOKUP($C$2,Coscholastic!$A$1:$AAB$70,Coscholastic!AK$5)</f>
        <v>b</v>
      </c>
      <c r="L34" s="52"/>
      <c r="M34" s="52"/>
      <c r="N34" s="52"/>
      <c r="O34" s="20"/>
      <c r="P34" s="88" t="s">
        <v>615</v>
      </c>
      <c r="Q34" s="89"/>
      <c r="R34" s="89"/>
      <c r="S34" s="89"/>
      <c r="T34" s="84" t="str">
        <f>VLOOKUP($C$2,Coscholastic!$A$1:$AAB$70,Coscholastic!$AB$5)</f>
        <v>25kg</v>
      </c>
      <c r="U34" s="84"/>
      <c r="V34" s="84"/>
      <c r="W34" s="84"/>
      <c r="X34" s="157" t="str">
        <f>VLOOKUP($C$2,Coscholastic!$A$1:$AAB$70,Coscholastic!$BB$5)</f>
        <v>25KG</v>
      </c>
      <c r="Y34" s="173"/>
      <c r="Z34" s="173"/>
      <c r="AA34" s="174"/>
      <c r="AB34" s="20"/>
      <c r="AD34" s="30"/>
    </row>
    <row r="35" ht="12.75" customHeight="1" spans="1:30">
      <c r="A35" s="30"/>
      <c r="C35" s="88" t="s">
        <v>616</v>
      </c>
      <c r="D35" s="89"/>
      <c r="E35" s="89"/>
      <c r="F35" s="89"/>
      <c r="G35" s="84" t="str">
        <f>VLOOKUP($C$2,Coscholastic!$A$1:$AAB$70,Coscholastic!L$5)</f>
        <v>c</v>
      </c>
      <c r="H35" s="84"/>
      <c r="I35" s="84"/>
      <c r="J35" s="84"/>
      <c r="K35" s="52" t="str">
        <f>VLOOKUP($C$2,Coscholastic!$A$1:$AAB$70,Coscholastic!AL$5)</f>
        <v>b</v>
      </c>
      <c r="L35" s="52"/>
      <c r="M35" s="52"/>
      <c r="N35" s="52"/>
      <c r="O35" s="20"/>
      <c r="P35" s="20"/>
      <c r="Q35" s="20"/>
      <c r="R35" s="20"/>
      <c r="S35" s="20"/>
      <c r="T35" s="20"/>
      <c r="U35" s="20"/>
      <c r="V35" s="20"/>
      <c r="W35" s="20"/>
      <c r="X35" s="20"/>
      <c r="Y35" s="20"/>
      <c r="Z35" s="20"/>
      <c r="AA35" s="20"/>
      <c r="AB35" s="20"/>
      <c r="AD35" s="30"/>
    </row>
    <row r="36" ht="14.25" customHeight="1" spans="1:30">
      <c r="A36" s="30"/>
      <c r="G36" s="90"/>
      <c r="H36" s="90"/>
      <c r="I36" s="90"/>
      <c r="J36" s="90"/>
      <c r="K36" s="90"/>
      <c r="L36" s="90"/>
      <c r="M36" s="90"/>
      <c r="N36" s="90"/>
      <c r="O36" s="20"/>
      <c r="P36" s="44" t="s">
        <v>617</v>
      </c>
      <c r="Q36" s="44"/>
      <c r="R36" s="44"/>
      <c r="S36" s="44"/>
      <c r="T36" s="44"/>
      <c r="U36" s="44"/>
      <c r="V36" s="44"/>
      <c r="W36" s="44"/>
      <c r="X36" s="44"/>
      <c r="Y36" s="44"/>
      <c r="Z36" s="44"/>
      <c r="AA36" s="44"/>
      <c r="AB36" s="20"/>
      <c r="AD36" s="30"/>
    </row>
    <row r="37" spans="1:30">
      <c r="A37" s="30"/>
      <c r="C37" s="91" t="s">
        <v>618</v>
      </c>
      <c r="D37" s="92"/>
      <c r="E37" s="92"/>
      <c r="F37" s="93"/>
      <c r="G37" s="94" t="s">
        <v>592</v>
      </c>
      <c r="H37" s="95"/>
      <c r="I37" s="95"/>
      <c r="J37" s="131"/>
      <c r="K37" s="94" t="s">
        <v>593</v>
      </c>
      <c r="L37" s="95"/>
      <c r="M37" s="95"/>
      <c r="N37" s="132"/>
      <c r="O37" s="20"/>
      <c r="P37" s="70" t="s">
        <v>619</v>
      </c>
      <c r="Q37" s="71"/>
      <c r="R37" s="71"/>
      <c r="S37" s="71"/>
      <c r="T37" s="71" t="s">
        <v>408</v>
      </c>
      <c r="U37" s="71"/>
      <c r="V37" s="71"/>
      <c r="W37" s="71"/>
      <c r="X37" s="71"/>
      <c r="Y37" s="71" t="s">
        <v>620</v>
      </c>
      <c r="Z37" s="71"/>
      <c r="AA37" s="122"/>
      <c r="AB37" s="20"/>
      <c r="AD37" s="30"/>
    </row>
    <row r="38" ht="11.25" customHeight="1" spans="1:30">
      <c r="A38" s="30"/>
      <c r="C38" s="85" t="s">
        <v>612</v>
      </c>
      <c r="D38" s="86"/>
      <c r="E38" s="86"/>
      <c r="F38" s="86"/>
      <c r="G38" s="96" t="str">
        <f>VLOOKUP($C$2,Coscholastic!$A$1:$AAB$70,Coscholastic!N$5)</f>
        <v>c</v>
      </c>
      <c r="H38" s="96"/>
      <c r="I38" s="96"/>
      <c r="J38" s="96"/>
      <c r="K38" s="117" t="str">
        <f>VLOOKUP($C$2,Coscholastic!$A$1:$AAB$70,Coscholastic!AN$5)</f>
        <v>b</v>
      </c>
      <c r="L38" s="117"/>
      <c r="M38" s="117"/>
      <c r="N38" s="117"/>
      <c r="O38" s="20"/>
      <c r="P38" s="81" t="s">
        <v>621</v>
      </c>
      <c r="Q38" s="82"/>
      <c r="R38" s="82"/>
      <c r="S38" s="82"/>
      <c r="T38" s="82" t="s">
        <v>622</v>
      </c>
      <c r="U38" s="82"/>
      <c r="V38" s="82"/>
      <c r="W38" s="82"/>
      <c r="X38" s="82"/>
      <c r="Y38" s="73">
        <v>5</v>
      </c>
      <c r="Z38" s="73"/>
      <c r="AA38" s="177"/>
      <c r="AB38" s="20"/>
      <c r="AD38" s="30"/>
    </row>
    <row r="39" spans="1:30">
      <c r="A39" s="30"/>
      <c r="C39" s="85" t="s">
        <v>623</v>
      </c>
      <c r="D39" s="86"/>
      <c r="E39" s="86"/>
      <c r="F39" s="86"/>
      <c r="G39" s="96" t="str">
        <f>VLOOKUP($C$2,Coscholastic!$A$1:$AAB$70,Coscholastic!O$5)</f>
        <v>c</v>
      </c>
      <c r="H39" s="96"/>
      <c r="I39" s="96"/>
      <c r="J39" s="96"/>
      <c r="K39" s="117" t="str">
        <f>VLOOKUP($C$2,Coscholastic!$A$1:$AAB$70,Coscholastic!AO$5)</f>
        <v>b</v>
      </c>
      <c r="L39" s="117"/>
      <c r="M39" s="117"/>
      <c r="N39" s="117"/>
      <c r="O39" s="20"/>
      <c r="P39" s="81" t="s">
        <v>624</v>
      </c>
      <c r="Q39" s="82"/>
      <c r="R39" s="82"/>
      <c r="S39" s="82"/>
      <c r="T39" s="158" t="s">
        <v>625</v>
      </c>
      <c r="U39" s="158"/>
      <c r="V39" s="158"/>
      <c r="W39" s="158"/>
      <c r="X39" s="158"/>
      <c r="Y39" s="73">
        <v>4</v>
      </c>
      <c r="Z39" s="73"/>
      <c r="AA39" s="177"/>
      <c r="AB39" s="20"/>
      <c r="AD39" s="30"/>
    </row>
    <row r="40" spans="1:30">
      <c r="A40" s="30"/>
      <c r="C40" s="83" t="s">
        <v>626</v>
      </c>
      <c r="D40" s="97"/>
      <c r="E40" s="97"/>
      <c r="F40" s="98"/>
      <c r="G40" s="84" t="str">
        <f>VLOOKUP($C$2,Coscholastic!$A$1:$AAB$70,Coscholastic!P$5)</f>
        <v>c</v>
      </c>
      <c r="H40" s="84"/>
      <c r="I40" s="84"/>
      <c r="J40" s="84"/>
      <c r="K40" s="52" t="str">
        <f>VLOOKUP($C$2,Coscholastic!$A$1:$AAB$70,Coscholastic!AP$5)</f>
        <v>b</v>
      </c>
      <c r="L40" s="52"/>
      <c r="M40" s="52"/>
      <c r="N40" s="52"/>
      <c r="O40" s="20"/>
      <c r="P40" s="81" t="s">
        <v>627</v>
      </c>
      <c r="Q40" s="82"/>
      <c r="R40" s="82"/>
      <c r="S40" s="82"/>
      <c r="T40" s="158" t="s">
        <v>628</v>
      </c>
      <c r="U40" s="158"/>
      <c r="V40" s="158"/>
      <c r="W40" s="158"/>
      <c r="X40" s="158"/>
      <c r="Y40" s="73">
        <v>3</v>
      </c>
      <c r="Z40" s="73"/>
      <c r="AA40" s="177"/>
      <c r="AB40" s="20"/>
      <c r="AD40" s="30"/>
    </row>
    <row r="41" ht="12.75" customHeight="1" spans="1:30">
      <c r="A41" s="30"/>
      <c r="O41" s="20"/>
      <c r="P41" s="81" t="s">
        <v>629</v>
      </c>
      <c r="Q41" s="82"/>
      <c r="R41" s="82"/>
      <c r="S41" s="82"/>
      <c r="T41" s="158" t="s">
        <v>630</v>
      </c>
      <c r="U41" s="158"/>
      <c r="V41" s="158"/>
      <c r="W41" s="158"/>
      <c r="X41" s="158"/>
      <c r="Y41" s="73">
        <v>2</v>
      </c>
      <c r="Z41" s="73"/>
      <c r="AA41" s="177"/>
      <c r="AB41" s="20"/>
      <c r="AD41" s="30"/>
    </row>
    <row r="42" customHeight="1" spans="1:30">
      <c r="A42" s="30"/>
      <c r="O42" s="20"/>
      <c r="P42" s="88" t="s">
        <v>631</v>
      </c>
      <c r="Q42" s="89"/>
      <c r="R42" s="89"/>
      <c r="S42" s="89"/>
      <c r="T42" s="159" t="s">
        <v>632</v>
      </c>
      <c r="U42" s="159"/>
      <c r="V42" s="159"/>
      <c r="W42" s="159"/>
      <c r="X42" s="159"/>
      <c r="Y42" s="76">
        <v>1</v>
      </c>
      <c r="Z42" s="76"/>
      <c r="AA42" s="178"/>
      <c r="AB42" s="20"/>
      <c r="AD42" s="30"/>
    </row>
    <row r="43" ht="9.75" customHeight="1" spans="1:30">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row>
  </sheetData>
  <mergeCells count="169">
    <mergeCell ref="F2:K2"/>
    <mergeCell ref="O2:P2"/>
    <mergeCell ref="Y2:Z2"/>
    <mergeCell ref="C3:AC3"/>
    <mergeCell ref="C4:E4"/>
    <mergeCell ref="F4:K4"/>
    <mergeCell ref="M4:R4"/>
    <mergeCell ref="T4:W4"/>
    <mergeCell ref="Y4:AB4"/>
    <mergeCell ref="D8:E8"/>
    <mergeCell ref="D9:E9"/>
    <mergeCell ref="D10:E10"/>
    <mergeCell ref="D11:E11"/>
    <mergeCell ref="D12:E12"/>
    <mergeCell ref="F12:K12"/>
    <mergeCell ref="M12:R12"/>
    <mergeCell ref="T12:W12"/>
    <mergeCell ref="Y12:AB12"/>
    <mergeCell ref="D13:H13"/>
    <mergeCell ref="D14:E14"/>
    <mergeCell ref="D15:E15"/>
    <mergeCell ref="D16:E16"/>
    <mergeCell ref="D17:E17"/>
    <mergeCell ref="D18:E18"/>
    <mergeCell ref="F18:K18"/>
    <mergeCell ref="M18:R18"/>
    <mergeCell ref="T18:W18"/>
    <mergeCell ref="Y18:AB18"/>
    <mergeCell ref="C19:E19"/>
    <mergeCell ref="F19:K19"/>
    <mergeCell ref="M19:R19"/>
    <mergeCell ref="T19:W19"/>
    <mergeCell ref="Y19:AB19"/>
    <mergeCell ref="C20:N20"/>
    <mergeCell ref="C21:F21"/>
    <mergeCell ref="G21:J21"/>
    <mergeCell ref="K21:N21"/>
    <mergeCell ref="P21:V21"/>
    <mergeCell ref="W21:Y21"/>
    <mergeCell ref="Z21:AB21"/>
    <mergeCell ref="P22:V22"/>
    <mergeCell ref="W22:Y22"/>
    <mergeCell ref="Z22:AB22"/>
    <mergeCell ref="P23:V23"/>
    <mergeCell ref="W23:Y23"/>
    <mergeCell ref="Z23:AB23"/>
    <mergeCell ref="P24:V24"/>
    <mergeCell ref="W24:Y24"/>
    <mergeCell ref="Z24:AB24"/>
    <mergeCell ref="C25:N25"/>
    <mergeCell ref="P25:V25"/>
    <mergeCell ref="W25:Y25"/>
    <mergeCell ref="Z25:AB25"/>
    <mergeCell ref="P26:V26"/>
    <mergeCell ref="W26:Y26"/>
    <mergeCell ref="Z26:AB26"/>
    <mergeCell ref="C27:F27"/>
    <mergeCell ref="G27:J27"/>
    <mergeCell ref="K27:N27"/>
    <mergeCell ref="P27:V27"/>
    <mergeCell ref="W27:Y27"/>
    <mergeCell ref="Z27:AB27"/>
    <mergeCell ref="C28:F28"/>
    <mergeCell ref="G28:J28"/>
    <mergeCell ref="K28:N28"/>
    <mergeCell ref="P28:V28"/>
    <mergeCell ref="W28:Y28"/>
    <mergeCell ref="Z28:AB28"/>
    <mergeCell ref="C29:F29"/>
    <mergeCell ref="G29:J29"/>
    <mergeCell ref="K29:N29"/>
    <mergeCell ref="P29:V29"/>
    <mergeCell ref="W29:Y29"/>
    <mergeCell ref="Z29:AB29"/>
    <mergeCell ref="C30:F30"/>
    <mergeCell ref="G30:J30"/>
    <mergeCell ref="K30:N30"/>
    <mergeCell ref="P30:V30"/>
    <mergeCell ref="W30:Y30"/>
    <mergeCell ref="Z30:AB30"/>
    <mergeCell ref="C31:F31"/>
    <mergeCell ref="G31:J31"/>
    <mergeCell ref="K31:N31"/>
    <mergeCell ref="P31:AB31"/>
    <mergeCell ref="C32:F32"/>
    <mergeCell ref="G32:J32"/>
    <mergeCell ref="K32:N32"/>
    <mergeCell ref="P32:S32"/>
    <mergeCell ref="T32:W32"/>
    <mergeCell ref="X32:AA32"/>
    <mergeCell ref="C33:F33"/>
    <mergeCell ref="G33:J33"/>
    <mergeCell ref="K33:N33"/>
    <mergeCell ref="P33:S33"/>
    <mergeCell ref="T33:W33"/>
    <mergeCell ref="X33:AA33"/>
    <mergeCell ref="C34:F34"/>
    <mergeCell ref="G34:J34"/>
    <mergeCell ref="K34:N34"/>
    <mergeCell ref="P34:S34"/>
    <mergeCell ref="T34:W34"/>
    <mergeCell ref="X34:AA34"/>
    <mergeCell ref="C35:F35"/>
    <mergeCell ref="G35:J35"/>
    <mergeCell ref="K35:N35"/>
    <mergeCell ref="P36:AA36"/>
    <mergeCell ref="C37:F37"/>
    <mergeCell ref="G37:J37"/>
    <mergeCell ref="K37:N37"/>
    <mergeCell ref="P37:S37"/>
    <mergeCell ref="T37:X37"/>
    <mergeCell ref="Y37:AA37"/>
    <mergeCell ref="C38:F38"/>
    <mergeCell ref="G38:J38"/>
    <mergeCell ref="K38:N38"/>
    <mergeCell ref="P38:S38"/>
    <mergeCell ref="T38:X38"/>
    <mergeCell ref="Y38:AA38"/>
    <mergeCell ref="C39:F39"/>
    <mergeCell ref="G39:J39"/>
    <mergeCell ref="K39:N39"/>
    <mergeCell ref="P39:S39"/>
    <mergeCell ref="T39:X39"/>
    <mergeCell ref="Y39:AA39"/>
    <mergeCell ref="C40:F40"/>
    <mergeCell ref="G40:J40"/>
    <mergeCell ref="K40:N40"/>
    <mergeCell ref="P40:S40"/>
    <mergeCell ref="T40:X40"/>
    <mergeCell ref="Y40:AA40"/>
    <mergeCell ref="P41:S41"/>
    <mergeCell ref="T41:X41"/>
    <mergeCell ref="Y41:AA41"/>
    <mergeCell ref="P42:S42"/>
    <mergeCell ref="T42:X42"/>
    <mergeCell ref="Y42:AA42"/>
    <mergeCell ref="B43:AC43"/>
    <mergeCell ref="A1:A43"/>
    <mergeCell ref="C8:C12"/>
    <mergeCell ref="C13:C18"/>
    <mergeCell ref="F5:F7"/>
    <mergeCell ref="G5:G7"/>
    <mergeCell ref="H5:H7"/>
    <mergeCell ref="I5:I7"/>
    <mergeCell ref="J5:J7"/>
    <mergeCell ref="K5:K7"/>
    <mergeCell ref="L4:L7"/>
    <mergeCell ref="M5:M7"/>
    <mergeCell ref="N5:N7"/>
    <mergeCell ref="O5:O7"/>
    <mergeCell ref="P5:P7"/>
    <mergeCell ref="Q5:Q7"/>
    <mergeCell ref="R5:R7"/>
    <mergeCell ref="S4:S7"/>
    <mergeCell ref="T5:T7"/>
    <mergeCell ref="U5:U7"/>
    <mergeCell ref="V5:V7"/>
    <mergeCell ref="W5:W7"/>
    <mergeCell ref="X4:X7"/>
    <mergeCell ref="Y5:Y7"/>
    <mergeCell ref="Z5:Z7"/>
    <mergeCell ref="AA5:AA7"/>
    <mergeCell ref="AB5:AB7"/>
    <mergeCell ref="AC4:AC7"/>
    <mergeCell ref="AD1:AD43"/>
    <mergeCell ref="C22:F23"/>
    <mergeCell ref="G22:J23"/>
    <mergeCell ref="K22:N23"/>
    <mergeCell ref="C5:E7"/>
  </mergeCells>
  <pageMargins left="0.2" right="0" top="0.25" bottom="0" header="0.3" footer="0"/>
  <pageSetup paperSize="1" orientation="landscape" horizontalDpi="300" verticalDpi="30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3"/>
  </sheetPr>
  <dimension ref="A1:H73"/>
  <sheetViews>
    <sheetView topLeftCell="A43" workbookViewId="0">
      <selection activeCell="L9" sqref="L9"/>
    </sheetView>
  </sheetViews>
  <sheetFormatPr defaultColWidth="9" defaultRowHeight="15" outlineLevelCol="7"/>
  <cols>
    <col min="1" max="1" width="8.42857142857143" style="1" customWidth="1"/>
    <col min="2" max="2" width="10.2857142857143" style="1" customWidth="1"/>
    <col min="3" max="3" width="10.5714285714286" style="1" customWidth="1"/>
    <col min="4" max="4" width="39.4285714285714" style="1" customWidth="1"/>
    <col min="5" max="5" width="19" style="1" customWidth="1"/>
    <col min="6" max="6" width="19.4285714285714" style="1" customWidth="1"/>
    <col min="7" max="7" width="16.7142857142857" style="1" customWidth="1"/>
    <col min="8" max="8" width="15.2857142857143" style="1" hidden="1" customWidth="1"/>
    <col min="9" max="16384" width="9.14285714285714" style="1"/>
  </cols>
  <sheetData>
    <row r="1" ht="33" customHeight="1" spans="1:8">
      <c r="A1" s="2" t="str">
        <f>Home!F5</f>
        <v>KENDRIYA VIDYALAYA NO.2, SRIVIJAYANAGAR, VISAKHAPATNAM</v>
      </c>
      <c r="B1" s="3"/>
      <c r="C1" s="3"/>
      <c r="D1" s="3"/>
      <c r="E1" s="3"/>
      <c r="F1" s="3"/>
      <c r="G1" s="3"/>
      <c r="H1" s="4"/>
    </row>
    <row r="2" ht="26.25" customHeight="1" spans="1:8">
      <c r="A2" s="5" t="s">
        <v>633</v>
      </c>
      <c r="B2" s="6"/>
      <c r="C2" s="6"/>
      <c r="D2" s="6"/>
      <c r="E2" s="6"/>
      <c r="F2" s="6"/>
      <c r="G2" s="6"/>
      <c r="H2" s="7"/>
    </row>
    <row r="3" ht="26.25" customHeight="1" spans="1:8">
      <c r="A3" s="5" t="s">
        <v>634</v>
      </c>
      <c r="B3" s="6"/>
      <c r="C3" s="6"/>
      <c r="D3" s="6"/>
      <c r="E3" s="6"/>
      <c r="F3" s="6"/>
      <c r="G3" s="7"/>
      <c r="H3" s="8"/>
    </row>
    <row r="4" ht="24.95" customHeight="1" spans="1:7">
      <c r="A4" s="9" t="s">
        <v>635</v>
      </c>
      <c r="B4" s="9" t="s">
        <v>636</v>
      </c>
      <c r="C4" s="9" t="s">
        <v>637</v>
      </c>
      <c r="D4" s="9" t="s">
        <v>638</v>
      </c>
      <c r="E4" s="10" t="s">
        <v>639</v>
      </c>
      <c r="F4" s="10" t="s">
        <v>639</v>
      </c>
      <c r="G4" s="10" t="s">
        <v>639</v>
      </c>
    </row>
    <row r="5" ht="24.95" customHeight="1" spans="1:7">
      <c r="A5" s="11"/>
      <c r="B5" s="11"/>
      <c r="C5" s="11"/>
      <c r="D5" s="11"/>
      <c r="E5" s="12"/>
      <c r="F5" s="12"/>
      <c r="G5" s="12"/>
    </row>
    <row r="6" ht="24.95" customHeight="1" spans="1:7">
      <c r="A6" s="11">
        <v>1</v>
      </c>
      <c r="B6" s="11">
        <f>'Student Profile'!B6</f>
        <v>111</v>
      </c>
      <c r="C6" s="11">
        <f>'Student Profile'!A6</f>
        <v>1</v>
      </c>
      <c r="D6" s="13" t="str">
        <f>'Student Profile'!C6</f>
        <v>Anjali Kumari</v>
      </c>
      <c r="E6" s="14" t="s">
        <v>337</v>
      </c>
      <c r="F6" s="14" t="s">
        <v>337</v>
      </c>
      <c r="G6" s="14" t="s">
        <v>337</v>
      </c>
    </row>
    <row r="7" ht="24.95" customHeight="1" spans="1:7">
      <c r="A7" s="11">
        <v>2</v>
      </c>
      <c r="B7" s="11">
        <f>'Student Profile'!B7</f>
        <v>222</v>
      </c>
      <c r="C7" s="11">
        <f>'Student Profile'!A7</f>
        <v>2</v>
      </c>
      <c r="D7" s="13" t="str">
        <f>'Student Profile'!C7</f>
        <v>Ardra Hari</v>
      </c>
      <c r="E7" s="14"/>
      <c r="F7" s="14"/>
      <c r="G7" s="14"/>
    </row>
    <row r="8" ht="24.95" customHeight="1" spans="1:7">
      <c r="A8" s="11">
        <v>3</v>
      </c>
      <c r="B8" s="11">
        <f>'Student Profile'!B8</f>
        <v>333</v>
      </c>
      <c r="C8" s="11">
        <f>'Student Profile'!A8</f>
        <v>3</v>
      </c>
      <c r="D8" s="13" t="str">
        <f>'Student Profile'!C8</f>
        <v>Bhuvaneshwari</v>
      </c>
      <c r="E8" s="14"/>
      <c r="F8" s="14"/>
      <c r="G8" s="14"/>
    </row>
    <row r="9" ht="24.95" customHeight="1" spans="1:7">
      <c r="A9" s="11">
        <v>4</v>
      </c>
      <c r="B9" s="11">
        <f>'Student Profile'!B9</f>
        <v>444</v>
      </c>
      <c r="C9" s="11">
        <f>'Student Profile'!A9</f>
        <v>4</v>
      </c>
      <c r="D9" s="13" t="str">
        <f>'Student Profile'!C9</f>
        <v>Deeksha Singh</v>
      </c>
      <c r="E9" s="14"/>
      <c r="F9" s="14"/>
      <c r="G9" s="14"/>
    </row>
    <row r="10" ht="24.95" customHeight="1" spans="1:7">
      <c r="A10" s="11">
        <v>5</v>
      </c>
      <c r="B10" s="11">
        <f>'Student Profile'!B10</f>
        <v>555</v>
      </c>
      <c r="C10" s="11">
        <f>'Student Profile'!A10</f>
        <v>5</v>
      </c>
      <c r="D10" s="13" t="str">
        <f>'Student Profile'!C10</f>
        <v>Deepthi M</v>
      </c>
      <c r="E10" s="14"/>
      <c r="F10" s="14"/>
      <c r="G10" s="14"/>
    </row>
    <row r="11" ht="24.95" customHeight="1" spans="1:7">
      <c r="A11" s="11">
        <v>6</v>
      </c>
      <c r="B11" s="11">
        <f>'Student Profile'!B11</f>
        <v>666</v>
      </c>
      <c r="C11" s="11">
        <f>'Student Profile'!A11</f>
        <v>6</v>
      </c>
      <c r="D11" s="13" t="str">
        <f>'Student Profile'!C11</f>
        <v>Ganavi S</v>
      </c>
      <c r="E11" s="14"/>
      <c r="F11" s="14"/>
      <c r="G11" s="14"/>
    </row>
    <row r="12" ht="24.95" customHeight="1" spans="1:7">
      <c r="A12" s="11">
        <v>7</v>
      </c>
      <c r="B12" s="11">
        <f>'Student Profile'!B12</f>
        <v>777</v>
      </c>
      <c r="C12" s="11">
        <f>'Student Profile'!A12</f>
        <v>7</v>
      </c>
      <c r="D12" s="13" t="str">
        <f>'Student Profile'!C12</f>
        <v>R Krishaa</v>
      </c>
      <c r="E12" s="14"/>
      <c r="F12" s="14"/>
      <c r="G12" s="14"/>
    </row>
    <row r="13" ht="24.95" customHeight="1" spans="1:7">
      <c r="A13" s="11">
        <v>8</v>
      </c>
      <c r="B13" s="11">
        <f>'Student Profile'!B13</f>
        <v>888</v>
      </c>
      <c r="C13" s="11">
        <f>'Student Profile'!A13</f>
        <v>8</v>
      </c>
      <c r="D13" s="13" t="str">
        <f>'Student Profile'!C13</f>
        <v>Omja Dwivedi</v>
      </c>
      <c r="E13" s="14"/>
      <c r="F13" s="14"/>
      <c r="G13" s="14"/>
    </row>
    <row r="14" ht="24.95" customHeight="1" spans="1:7">
      <c r="A14" s="11">
        <v>9</v>
      </c>
      <c r="B14" s="11">
        <f>'Student Profile'!B14</f>
        <v>999</v>
      </c>
      <c r="C14" s="11">
        <f>'Student Profile'!A14</f>
        <v>9</v>
      </c>
      <c r="D14" s="13" t="str">
        <f>'Student Profile'!C14</f>
        <v>K Pooja</v>
      </c>
      <c r="E14" s="14"/>
      <c r="F14" s="14"/>
      <c r="G14" s="14"/>
    </row>
    <row r="15" ht="24.95" customHeight="1" spans="1:7">
      <c r="A15" s="11">
        <v>10</v>
      </c>
      <c r="B15" s="11">
        <f>'Student Profile'!B15</f>
        <v>1110</v>
      </c>
      <c r="C15" s="11">
        <f>'Student Profile'!A15</f>
        <v>10</v>
      </c>
      <c r="D15" s="13" t="str">
        <f>'Student Profile'!C15</f>
        <v>Ramya</v>
      </c>
      <c r="E15" s="14"/>
      <c r="F15" s="14"/>
      <c r="G15" s="14"/>
    </row>
    <row r="16" ht="24.95" customHeight="1" spans="1:7">
      <c r="A16" s="11">
        <v>11</v>
      </c>
      <c r="B16" s="11">
        <f>'Student Profile'!B16</f>
        <v>1221</v>
      </c>
      <c r="C16" s="11">
        <f>'Student Profile'!A16</f>
        <v>11</v>
      </c>
      <c r="D16" s="13" t="str">
        <f>'Student Profile'!C16</f>
        <v>Reshma Unnikrishnan</v>
      </c>
      <c r="E16" s="14"/>
      <c r="F16" s="14"/>
      <c r="G16" s="14"/>
    </row>
    <row r="17" ht="24.95" customHeight="1" spans="1:7">
      <c r="A17" s="11">
        <v>12</v>
      </c>
      <c r="B17" s="11">
        <f>'Student Profile'!B17</f>
        <v>1332</v>
      </c>
      <c r="C17" s="11">
        <f>'Student Profile'!A17</f>
        <v>12</v>
      </c>
      <c r="D17" s="13" t="str">
        <f>'Student Profile'!C17</f>
        <v>Sandra Santosh</v>
      </c>
      <c r="E17" s="14"/>
      <c r="F17" s="14"/>
      <c r="G17" s="14"/>
    </row>
    <row r="18" ht="24.95" customHeight="1" spans="1:7">
      <c r="A18" s="11">
        <v>13</v>
      </c>
      <c r="B18" s="11">
        <f>'Student Profile'!B18</f>
        <v>1443</v>
      </c>
      <c r="C18" s="11">
        <f>'Student Profile'!A18</f>
        <v>13</v>
      </c>
      <c r="D18" s="13" t="str">
        <f>'Student Profile'!C18</f>
        <v>Sheikh Haniah</v>
      </c>
      <c r="E18" s="14"/>
      <c r="F18" s="14"/>
      <c r="G18" s="14"/>
    </row>
    <row r="19" ht="24.95" customHeight="1" spans="1:7">
      <c r="A19" s="11">
        <v>14</v>
      </c>
      <c r="B19" s="11">
        <f>'Student Profile'!B19</f>
        <v>1554</v>
      </c>
      <c r="C19" s="11">
        <f>'Student Profile'!A19</f>
        <v>14</v>
      </c>
      <c r="D19" s="13" t="str">
        <f>'Student Profile'!C19</f>
        <v>Shwetha Saji</v>
      </c>
      <c r="E19" s="14"/>
      <c r="F19" s="14"/>
      <c r="G19" s="14"/>
    </row>
    <row r="20" ht="24.95" customHeight="1" spans="1:7">
      <c r="A20" s="11">
        <v>15</v>
      </c>
      <c r="B20" s="11">
        <f>'Student Profile'!B20</f>
        <v>1665</v>
      </c>
      <c r="C20" s="11">
        <f>'Student Profile'!A20</f>
        <v>15</v>
      </c>
      <c r="D20" s="13" t="str">
        <f>'Student Profile'!C20</f>
        <v>Tanushree</v>
      </c>
      <c r="E20" s="14"/>
      <c r="F20" s="14"/>
      <c r="G20" s="14"/>
    </row>
    <row r="21" ht="24.95" customHeight="1" spans="1:7">
      <c r="A21" s="11">
        <v>16</v>
      </c>
      <c r="B21" s="11">
        <f>'Student Profile'!B21</f>
        <v>1776</v>
      </c>
      <c r="C21" s="11">
        <f>'Student Profile'!A21</f>
        <v>16</v>
      </c>
      <c r="D21" s="13" t="str">
        <f>'Student Profile'!C21</f>
        <v>Vaishnavi</v>
      </c>
      <c r="E21" s="14"/>
      <c r="F21" s="14"/>
      <c r="G21" s="14"/>
    </row>
    <row r="22" ht="24.95" customHeight="1" spans="1:7">
      <c r="A22" s="11">
        <v>17</v>
      </c>
      <c r="B22" s="11">
        <f>'Student Profile'!B22</f>
        <v>1887</v>
      </c>
      <c r="C22" s="11">
        <f>'Student Profile'!A22</f>
        <v>17</v>
      </c>
      <c r="D22" s="13" t="str">
        <f>'Student Profile'!C22</f>
        <v>Aashish Sharma</v>
      </c>
      <c r="E22" s="14"/>
      <c r="F22" s="14"/>
      <c r="G22" s="14"/>
    </row>
    <row r="23" ht="24.95" customHeight="1" spans="1:7">
      <c r="A23" s="11">
        <v>18</v>
      </c>
      <c r="B23" s="11">
        <f>'Student Profile'!B23</f>
        <v>1998</v>
      </c>
      <c r="C23" s="11">
        <f>'Student Profile'!A23</f>
        <v>18</v>
      </c>
      <c r="D23" s="13" t="str">
        <f>'Student Profile'!C23</f>
        <v>V S Abhishek</v>
      </c>
      <c r="E23" s="14"/>
      <c r="F23" s="14"/>
      <c r="G23" s="14"/>
    </row>
    <row r="24" ht="24.95" customHeight="1" spans="1:7">
      <c r="A24" s="11">
        <v>19</v>
      </c>
      <c r="B24" s="11">
        <f>'Student Profile'!B24</f>
        <v>2109</v>
      </c>
      <c r="C24" s="11">
        <f>'Student Profile'!A24</f>
        <v>19</v>
      </c>
      <c r="D24" s="13" t="str">
        <f>'Student Profile'!C24</f>
        <v>Aman Dhyani</v>
      </c>
      <c r="E24" s="14"/>
      <c r="F24" s="14"/>
      <c r="G24" s="14"/>
    </row>
    <row r="25" ht="24.95" customHeight="1" spans="1:7">
      <c r="A25" s="11">
        <v>20</v>
      </c>
      <c r="B25" s="11">
        <f>'Student Profile'!B25</f>
        <v>2220</v>
      </c>
      <c r="C25" s="11">
        <f>'Student Profile'!A25</f>
        <v>20</v>
      </c>
      <c r="D25" s="13" t="str">
        <f>'Student Profile'!C25</f>
        <v>Amitesh Verma</v>
      </c>
      <c r="E25" s="14"/>
      <c r="F25" s="14"/>
      <c r="G25" s="14"/>
    </row>
    <row r="26" ht="24.95" customHeight="1" spans="1:7">
      <c r="A26" s="11">
        <v>21</v>
      </c>
      <c r="B26" s="11">
        <f>'Student Profile'!B26</f>
        <v>2331</v>
      </c>
      <c r="C26" s="11">
        <f>'Student Profile'!A26</f>
        <v>21</v>
      </c>
      <c r="D26" s="13" t="str">
        <f>'Student Profile'!C26</f>
        <v>Amogh Patel DK</v>
      </c>
      <c r="E26" s="14"/>
      <c r="F26" s="14"/>
      <c r="G26" s="14"/>
    </row>
    <row r="27" ht="24.95" customHeight="1" spans="1:7">
      <c r="A27" s="11">
        <v>22</v>
      </c>
      <c r="B27" s="11">
        <f>'Student Profile'!B27</f>
        <v>2442</v>
      </c>
      <c r="C27" s="11">
        <f>'Student Profile'!A27</f>
        <v>22</v>
      </c>
      <c r="D27" s="13" t="str">
        <f>'Student Profile'!C27</f>
        <v>Angom Hardson</v>
      </c>
      <c r="E27" s="14"/>
      <c r="F27" s="14"/>
      <c r="G27" s="14"/>
    </row>
    <row r="28" ht="24.95" customHeight="1" spans="1:7">
      <c r="A28" s="11">
        <v>23</v>
      </c>
      <c r="B28" s="11">
        <f>'Student Profile'!B28</f>
        <v>2553</v>
      </c>
      <c r="C28" s="11">
        <f>'Student Profile'!A28</f>
        <v>23</v>
      </c>
      <c r="D28" s="13" t="str">
        <f>'Student Profile'!C28</f>
        <v>Arihant Sukesh</v>
      </c>
      <c r="E28" s="14"/>
      <c r="F28" s="14"/>
      <c r="G28" s="14"/>
    </row>
    <row r="29" ht="24.95" customHeight="1" spans="1:7">
      <c r="A29" s="11">
        <v>24</v>
      </c>
      <c r="B29" s="11">
        <f>'Student Profile'!B29</f>
        <v>2664</v>
      </c>
      <c r="C29" s="11">
        <f>'Student Profile'!A29</f>
        <v>24</v>
      </c>
      <c r="D29" s="13" t="str">
        <f>'Student Profile'!C29</f>
        <v>Arjun Shastry</v>
      </c>
      <c r="E29" s="14"/>
      <c r="F29" s="14"/>
      <c r="G29" s="14"/>
    </row>
    <row r="30" ht="24.95" customHeight="1" spans="1:7">
      <c r="A30" s="11">
        <v>25</v>
      </c>
      <c r="B30" s="11">
        <f>'Student Profile'!B30</f>
        <v>2775</v>
      </c>
      <c r="C30" s="11">
        <f>'Student Profile'!A30</f>
        <v>25</v>
      </c>
      <c r="D30" s="13" t="str">
        <f>'Student Profile'!C30</f>
        <v>Charan N P</v>
      </c>
      <c r="E30" s="14"/>
      <c r="F30" s="14"/>
      <c r="G30" s="14"/>
    </row>
    <row r="31" ht="24.95" customHeight="1" spans="1:7">
      <c r="A31" s="11">
        <v>26</v>
      </c>
      <c r="B31" s="11">
        <f>'Student Profile'!B31</f>
        <v>2886</v>
      </c>
      <c r="C31" s="11">
        <f>'Student Profile'!A31</f>
        <v>26</v>
      </c>
      <c r="D31" s="13" t="str">
        <f>'Student Profile'!C31</f>
        <v>Chenji Leela Sagar</v>
      </c>
      <c r="E31" s="14"/>
      <c r="F31" s="14"/>
      <c r="G31" s="14"/>
    </row>
    <row r="32" ht="24.95" customHeight="1" spans="1:7">
      <c r="A32" s="11">
        <v>27</v>
      </c>
      <c r="B32" s="11">
        <f>'Student Profile'!B32</f>
        <v>2997</v>
      </c>
      <c r="C32" s="11">
        <f>'Student Profile'!A32</f>
        <v>27</v>
      </c>
      <c r="D32" s="13" t="str">
        <f>'Student Profile'!C32</f>
        <v>A Darshan Aras</v>
      </c>
      <c r="E32" s="14"/>
      <c r="F32" s="14"/>
      <c r="G32" s="14"/>
    </row>
    <row r="33" ht="24.95" customHeight="1" spans="1:7">
      <c r="A33" s="11">
        <v>28</v>
      </c>
      <c r="B33" s="11">
        <f>'Student Profile'!B33</f>
        <v>3108</v>
      </c>
      <c r="C33" s="11">
        <f>'Student Profile'!A33</f>
        <v>28</v>
      </c>
      <c r="D33" s="13" t="str">
        <f>'Student Profile'!C33</f>
        <v>Devang Kumar</v>
      </c>
      <c r="E33" s="14"/>
      <c r="F33" s="14"/>
      <c r="G33" s="14"/>
    </row>
    <row r="34" ht="24.95" customHeight="1" spans="1:7">
      <c r="A34" s="11">
        <v>29</v>
      </c>
      <c r="B34" s="11">
        <f>'Student Profile'!B34</f>
        <v>3219</v>
      </c>
      <c r="C34" s="11">
        <f>'Student Profile'!A34</f>
        <v>29</v>
      </c>
      <c r="D34" s="13" t="str">
        <f>'Student Profile'!C34</f>
        <v>Harman Singh</v>
      </c>
      <c r="E34" s="14"/>
      <c r="F34" s="14"/>
      <c r="G34" s="14"/>
    </row>
    <row r="35" ht="24.95" customHeight="1" spans="1:7">
      <c r="A35" s="11">
        <v>30</v>
      </c>
      <c r="B35" s="11">
        <f>'Student Profile'!B35</f>
        <v>3330</v>
      </c>
      <c r="C35" s="11">
        <f>'Student Profile'!A35</f>
        <v>30</v>
      </c>
      <c r="D35" s="13" t="str">
        <f>'Student Profile'!C35</f>
        <v>Jafar Hussain K S</v>
      </c>
      <c r="E35" s="14"/>
      <c r="F35" s="14"/>
      <c r="G35" s="14"/>
    </row>
    <row r="36" ht="24.95" customHeight="1" spans="1:7">
      <c r="A36" s="11">
        <v>31</v>
      </c>
      <c r="B36" s="11">
        <f>'Student Profile'!B36</f>
        <v>3441</v>
      </c>
      <c r="C36" s="11">
        <f>'Student Profile'!A36</f>
        <v>31</v>
      </c>
      <c r="D36" s="13" t="str">
        <f>'Student Profile'!C36</f>
        <v>Jaysheel Vinay</v>
      </c>
      <c r="E36" s="14"/>
      <c r="F36" s="14"/>
      <c r="G36" s="14"/>
    </row>
    <row r="37" ht="24.95" customHeight="1" spans="1:7">
      <c r="A37" s="11">
        <v>32</v>
      </c>
      <c r="B37" s="11">
        <f>'Student Profile'!B37</f>
        <v>3552</v>
      </c>
      <c r="C37" s="11">
        <f>'Student Profile'!A37</f>
        <v>32</v>
      </c>
      <c r="D37" s="13" t="str">
        <f>'Student Profile'!C37</f>
        <v>Karthik</v>
      </c>
      <c r="E37" s="14"/>
      <c r="F37" s="14"/>
      <c r="G37" s="14"/>
    </row>
    <row r="38" ht="24.95" customHeight="1" spans="1:7">
      <c r="A38" s="11">
        <v>33</v>
      </c>
      <c r="B38" s="11">
        <f>'Student Profile'!B38</f>
        <v>3663</v>
      </c>
      <c r="C38" s="11">
        <f>'Student Profile'!A38</f>
        <v>33</v>
      </c>
      <c r="D38" s="13" t="str">
        <f>'Student Profile'!C38</f>
        <v>Krishna</v>
      </c>
      <c r="E38" s="14"/>
      <c r="F38" s="14"/>
      <c r="G38" s="14"/>
    </row>
    <row r="39" ht="24.95" customHeight="1" spans="1:7">
      <c r="A39" s="11">
        <v>34</v>
      </c>
      <c r="B39" s="11">
        <f>'Student Profile'!B39</f>
        <v>3774</v>
      </c>
      <c r="C39" s="11">
        <f>'Student Profile'!A39</f>
        <v>34</v>
      </c>
      <c r="D39" s="13" t="str">
        <f>'Student Profile'!C39</f>
        <v>Nikhil Anurag</v>
      </c>
      <c r="E39" s="14"/>
      <c r="F39" s="14"/>
      <c r="G39" s="14"/>
    </row>
    <row r="40" ht="24.95" customHeight="1" spans="1:7">
      <c r="A40" s="11">
        <v>35</v>
      </c>
      <c r="B40" s="11">
        <f>'Student Profile'!B40</f>
        <v>3885</v>
      </c>
      <c r="C40" s="11">
        <f>'Student Profile'!A40</f>
        <v>35</v>
      </c>
      <c r="D40" s="13" t="str">
        <f>'Student Profile'!C40</f>
        <v>Rithik Kumar</v>
      </c>
      <c r="E40" s="14"/>
      <c r="F40" s="14"/>
      <c r="G40" s="14"/>
    </row>
    <row r="41" ht="24.95" customHeight="1" spans="1:7">
      <c r="A41" s="11">
        <v>36</v>
      </c>
      <c r="B41" s="11">
        <f>'Student Profile'!B41</f>
        <v>8674</v>
      </c>
      <c r="C41" s="11">
        <f>'Student Profile'!A41</f>
        <v>36</v>
      </c>
      <c r="D41" s="13" t="str">
        <f>'Student Profile'!C41</f>
        <v>A R Sidhu</v>
      </c>
      <c r="E41" s="14"/>
      <c r="F41" s="14"/>
      <c r="G41" s="14"/>
    </row>
    <row r="42" ht="24.95" customHeight="1" spans="1:7">
      <c r="A42" s="11">
        <v>37</v>
      </c>
      <c r="B42" s="11">
        <f>'Student Profile'!B42</f>
        <v>8795</v>
      </c>
      <c r="C42" s="11">
        <f>'Student Profile'!A42</f>
        <v>37</v>
      </c>
      <c r="D42" s="13" t="str">
        <f>'Student Profile'!C42</f>
        <v>S Srinivavas</v>
      </c>
      <c r="E42" s="14"/>
      <c r="F42" s="14"/>
      <c r="G42" s="14"/>
    </row>
    <row r="43" ht="24.95" customHeight="1" spans="1:7">
      <c r="A43" s="11">
        <v>38</v>
      </c>
      <c r="B43" s="11">
        <f>'Student Profile'!B43</f>
        <v>8668</v>
      </c>
      <c r="C43" s="11">
        <f>'Student Profile'!A43</f>
        <v>38</v>
      </c>
      <c r="D43" s="13" t="str">
        <f>'Student Profile'!C43</f>
        <v>Sudhir R</v>
      </c>
      <c r="E43" s="14"/>
      <c r="F43" s="14"/>
      <c r="G43" s="14"/>
    </row>
    <row r="44" ht="24.95" customHeight="1" spans="1:7">
      <c r="A44" s="11">
        <v>39</v>
      </c>
      <c r="B44" s="11">
        <f>'Student Profile'!B44</f>
        <v>8585</v>
      </c>
      <c r="C44" s="11">
        <f>'Student Profile'!A44</f>
        <v>39</v>
      </c>
      <c r="D44" s="13" t="str">
        <f>'Student Profile'!C44</f>
        <v>Subodh Aryan</v>
      </c>
      <c r="E44" s="14"/>
      <c r="F44" s="14"/>
      <c r="G44" s="14"/>
    </row>
    <row r="45" ht="24.95" customHeight="1" spans="1:7">
      <c r="A45" s="11">
        <v>40</v>
      </c>
      <c r="B45" s="11">
        <f>'Student Profile'!B45</f>
        <v>8542</v>
      </c>
      <c r="C45" s="11">
        <f>'Student Profile'!A45</f>
        <v>40</v>
      </c>
      <c r="D45" s="13" t="str">
        <f>'Student Profile'!C45</f>
        <v>Vaibhav N</v>
      </c>
      <c r="E45" s="14"/>
      <c r="F45" s="14"/>
      <c r="G45" s="14"/>
    </row>
    <row r="46" ht="24.95" customHeight="1" spans="1:7">
      <c r="A46" s="11">
        <v>41</v>
      </c>
      <c r="B46" s="11">
        <f>'Student Profile'!B46</f>
        <v>8822</v>
      </c>
      <c r="C46" s="11">
        <f>'Student Profile'!A46</f>
        <v>41</v>
      </c>
      <c r="D46" s="13" t="str">
        <f>'Student Profile'!C46</f>
        <v>Venkatsree S</v>
      </c>
      <c r="E46" s="14"/>
      <c r="F46" s="14"/>
      <c r="G46" s="14"/>
    </row>
    <row r="47" ht="24.95" customHeight="1" spans="1:7">
      <c r="A47" s="11">
        <v>42</v>
      </c>
      <c r="B47" s="11">
        <f>'Student Profile'!B47</f>
        <v>8745</v>
      </c>
      <c r="C47" s="11">
        <f>'Student Profile'!A47</f>
        <v>42</v>
      </c>
      <c r="D47" s="13" t="str">
        <f>'Student Profile'!C47</f>
        <v>M Vishva</v>
      </c>
      <c r="E47" s="14"/>
      <c r="F47" s="14"/>
      <c r="G47" s="14"/>
    </row>
    <row r="48" ht="24.95" customHeight="1" spans="1:7">
      <c r="A48" s="11">
        <v>43</v>
      </c>
      <c r="B48" s="11">
        <f>'Student Profile'!B48</f>
        <v>0</v>
      </c>
      <c r="C48" s="11">
        <f>'Student Profile'!A48</f>
        <v>43</v>
      </c>
      <c r="D48" s="13">
        <f>'Student Profile'!C48</f>
        <v>0</v>
      </c>
      <c r="E48" s="14"/>
      <c r="F48" s="14"/>
      <c r="G48" s="14"/>
    </row>
    <row r="49" ht="24.95" customHeight="1" spans="1:7">
      <c r="A49" s="11">
        <v>44</v>
      </c>
      <c r="B49" s="11">
        <f>'Student Profile'!B49</f>
        <v>0</v>
      </c>
      <c r="C49" s="11">
        <f>'Student Profile'!A49</f>
        <v>44</v>
      </c>
      <c r="D49" s="13">
        <f>'Student Profile'!C49</f>
        <v>0</v>
      </c>
      <c r="E49" s="14"/>
      <c r="F49" s="14"/>
      <c r="G49" s="14"/>
    </row>
    <row r="50" ht="24.95" customHeight="1" spans="1:7">
      <c r="A50" s="11">
        <v>45</v>
      </c>
      <c r="B50" s="11">
        <f>'Student Profile'!B50</f>
        <v>0</v>
      </c>
      <c r="C50" s="11">
        <f>'Student Profile'!A50</f>
        <v>45</v>
      </c>
      <c r="D50" s="13">
        <f>'Student Profile'!C50</f>
        <v>0</v>
      </c>
      <c r="E50" s="14"/>
      <c r="F50" s="14"/>
      <c r="G50" s="14"/>
    </row>
    <row r="51" ht="24.95" customHeight="1" spans="1:7">
      <c r="A51" s="11">
        <v>46</v>
      </c>
      <c r="B51" s="11">
        <f>'Student Profile'!B51</f>
        <v>0</v>
      </c>
      <c r="C51" s="11">
        <f>'Student Profile'!A51</f>
        <v>46</v>
      </c>
      <c r="D51" s="13">
        <f>'Student Profile'!C51</f>
        <v>0</v>
      </c>
      <c r="E51" s="14"/>
      <c r="F51" s="14"/>
      <c r="G51" s="14"/>
    </row>
    <row r="52" ht="24.95" customHeight="1" spans="1:7">
      <c r="A52" s="11">
        <v>47</v>
      </c>
      <c r="B52" s="11">
        <f>'Student Profile'!B52</f>
        <v>0</v>
      </c>
      <c r="C52" s="11">
        <f>'Student Profile'!A52</f>
        <v>47</v>
      </c>
      <c r="D52" s="13">
        <f>'Student Profile'!C52</f>
        <v>0</v>
      </c>
      <c r="E52" s="14"/>
      <c r="F52" s="14"/>
      <c r="G52" s="14"/>
    </row>
    <row r="53" ht="24.95" customHeight="1" spans="1:7">
      <c r="A53" s="11">
        <v>48</v>
      </c>
      <c r="B53" s="11">
        <f>'Student Profile'!B53</f>
        <v>0</v>
      </c>
      <c r="C53" s="11">
        <f>'Student Profile'!A53</f>
        <v>48</v>
      </c>
      <c r="D53" s="13">
        <f>'Student Profile'!C53</f>
        <v>0</v>
      </c>
      <c r="E53" s="14"/>
      <c r="F53" s="14"/>
      <c r="G53" s="14"/>
    </row>
    <row r="54" ht="24.95" customHeight="1" spans="1:7">
      <c r="A54" s="11">
        <v>49</v>
      </c>
      <c r="B54" s="11">
        <f>'Student Profile'!B54</f>
        <v>0</v>
      </c>
      <c r="C54" s="11">
        <f>'Student Profile'!A54</f>
        <v>49</v>
      </c>
      <c r="D54" s="13">
        <f>'Student Profile'!C54</f>
        <v>0</v>
      </c>
      <c r="E54" s="14"/>
      <c r="F54" s="14"/>
      <c r="G54" s="14"/>
    </row>
    <row r="55" ht="24.95" customHeight="1" spans="1:7">
      <c r="A55" s="11">
        <v>50</v>
      </c>
      <c r="B55" s="11">
        <f>'Student Profile'!B55</f>
        <v>0</v>
      </c>
      <c r="C55" s="11">
        <f>'Student Profile'!A55</f>
        <v>50</v>
      </c>
      <c r="D55" s="13">
        <f>'Student Profile'!C55</f>
        <v>0</v>
      </c>
      <c r="E55" s="14"/>
      <c r="F55" s="14"/>
      <c r="G55" s="14"/>
    </row>
    <row r="56" spans="1:6">
      <c r="A56" s="15"/>
      <c r="B56" s="16"/>
      <c r="C56" s="16"/>
      <c r="D56" s="15"/>
      <c r="E56" s="17"/>
      <c r="F56" s="17"/>
    </row>
    <row r="57" spans="1:6">
      <c r="A57" s="15"/>
      <c r="B57" s="16"/>
      <c r="C57" s="16"/>
      <c r="D57" s="15"/>
      <c r="E57" s="17"/>
      <c r="F57" s="17"/>
    </row>
    <row r="58" spans="1:6">
      <c r="A58" s="15"/>
      <c r="B58" s="16"/>
      <c r="C58" s="16"/>
      <c r="D58" s="15"/>
      <c r="E58" s="17"/>
      <c r="F58" s="17"/>
    </row>
    <row r="59" spans="1:6">
      <c r="A59" s="18" t="str">
        <f>'Student Profile'!C56</f>
        <v>sdsdad</v>
      </c>
      <c r="B59" s="19"/>
      <c r="C59" s="20"/>
      <c r="D59" s="21" t="str">
        <f>'Student Profile'!C57</f>
        <v>(MR. N.C.Bastray)</v>
      </c>
      <c r="E59" s="22"/>
      <c r="F59" s="23" t="str">
        <f>'Student Profile'!C58</f>
        <v>(Mr. M.V.R.S.S.V.L.N.Sastry)</v>
      </c>
    </row>
    <row r="60" spans="1:6">
      <c r="A60" s="24" t="str">
        <f>'Student Profile'!A56:B56</f>
        <v>Class Teacher: </v>
      </c>
      <c r="B60" s="25"/>
      <c r="C60" s="20"/>
      <c r="D60" s="25" t="s">
        <v>640</v>
      </c>
      <c r="E60" s="22"/>
      <c r="F60" s="26" t="s">
        <v>641</v>
      </c>
    </row>
    <row r="61" spans="1:6">
      <c r="A61" s="17"/>
      <c r="B61" s="27"/>
      <c r="C61" s="27"/>
      <c r="D61" s="17"/>
      <c r="E61" s="17"/>
      <c r="F61" s="17"/>
    </row>
    <row r="62" spans="1:6">
      <c r="A62" s="17"/>
      <c r="B62" s="27"/>
      <c r="C62" s="27"/>
      <c r="D62" s="17"/>
      <c r="E62" s="17"/>
      <c r="F62" s="17"/>
    </row>
    <row r="63" spans="1:6">
      <c r="A63" s="17"/>
      <c r="B63" s="27"/>
      <c r="C63" s="27"/>
      <c r="D63" s="17"/>
      <c r="E63" s="17"/>
      <c r="F63" s="17"/>
    </row>
    <row r="64" spans="1:6">
      <c r="A64" s="17"/>
      <c r="B64" s="27"/>
      <c r="C64" s="27"/>
      <c r="D64" s="17"/>
      <c r="E64" s="17"/>
      <c r="F64" s="17"/>
    </row>
    <row r="65" spans="1:6">
      <c r="A65" s="17"/>
      <c r="B65" s="27"/>
      <c r="C65" s="27"/>
      <c r="D65" s="17"/>
      <c r="E65" s="17"/>
      <c r="F65" s="17"/>
    </row>
    <row r="66" spans="1:6">
      <c r="A66" s="17"/>
      <c r="B66" s="27"/>
      <c r="C66" s="27"/>
      <c r="D66" s="17"/>
      <c r="E66" s="17"/>
      <c r="F66" s="17"/>
    </row>
    <row r="67" spans="1:6">
      <c r="A67" s="17"/>
      <c r="B67" s="27"/>
      <c r="C67" s="27"/>
      <c r="D67" s="17"/>
      <c r="E67" s="17"/>
      <c r="F67" s="17"/>
    </row>
    <row r="68" spans="1:6">
      <c r="A68" s="17"/>
      <c r="B68" s="27"/>
      <c r="C68" s="27"/>
      <c r="D68" s="17"/>
      <c r="E68" s="17"/>
      <c r="F68" s="17"/>
    </row>
    <row r="69" spans="1:6">
      <c r="A69" s="17"/>
      <c r="B69" s="27"/>
      <c r="C69" s="27"/>
      <c r="D69" s="17"/>
      <c r="E69" s="17"/>
      <c r="F69" s="17"/>
    </row>
    <row r="70" spans="1:6">
      <c r="A70" s="17"/>
      <c r="B70" s="27"/>
      <c r="C70" s="27"/>
      <c r="D70" s="17"/>
      <c r="E70" s="17"/>
      <c r="F70" s="17"/>
    </row>
    <row r="71" spans="1:6">
      <c r="A71" s="17"/>
      <c r="B71" s="27"/>
      <c r="C71" s="27"/>
      <c r="D71" s="17"/>
      <c r="E71" s="17"/>
      <c r="F71" s="17"/>
    </row>
    <row r="72" spans="1:6">
      <c r="A72" s="17"/>
      <c r="B72" s="27"/>
      <c r="C72" s="27"/>
      <c r="D72" s="17"/>
      <c r="E72" s="17"/>
      <c r="F72" s="17"/>
    </row>
    <row r="73" spans="1:6">
      <c r="A73" s="17"/>
      <c r="B73" s="27"/>
      <c r="C73" s="27"/>
      <c r="D73" s="17"/>
      <c r="E73" s="17"/>
      <c r="F73" s="17"/>
    </row>
  </sheetData>
  <mergeCells count="10">
    <mergeCell ref="A1:H1"/>
    <mergeCell ref="A2:H2"/>
    <mergeCell ref="A3:G3"/>
    <mergeCell ref="A4:A5"/>
    <mergeCell ref="B4:B5"/>
    <mergeCell ref="C4:C5"/>
    <mergeCell ref="D4:D5"/>
    <mergeCell ref="E4:E5"/>
    <mergeCell ref="F4:F5"/>
    <mergeCell ref="G4:G5"/>
  </mergeCells>
  <pageMargins left="0.699305555555556" right="0.699305555555556" top="0.75" bottom="0.75" header="0.3" footer="0.3"/>
  <pageSetup paperSize="1"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5"/>
  <sheetData/>
  <pageMargins left="0.699305555555556" right="0.699305555555556" top="0.75" bottom="0.75" header="0.3" footer="0.3"/>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5"/>
  <sheetData/>
  <pageMargins left="0.699305555555556" right="0.699305555555556" top="0.75" bottom="0.75" header="0.3" footer="0.3"/>
  <pageSetup paperSize="9"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5"/>
  <sheetData/>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3"/>
  </sheetPr>
  <dimension ref="A2:U20"/>
  <sheetViews>
    <sheetView zoomScale="90" zoomScaleNormal="90" workbookViewId="0">
      <selection activeCell="H14" sqref="H14"/>
    </sheetView>
  </sheetViews>
  <sheetFormatPr defaultColWidth="9.14285714285714" defaultRowHeight="15"/>
  <cols>
    <col min="1" max="16384" width="9.14285714285714" style="1024"/>
  </cols>
  <sheetData>
    <row r="2" ht="42.75" customHeight="1" spans="2:13">
      <c r="B2" s="1025" t="s">
        <v>81</v>
      </c>
      <c r="C2" s="1026"/>
      <c r="D2" s="1026"/>
      <c r="E2" s="1026"/>
      <c r="F2" s="1026"/>
      <c r="G2" s="1026"/>
      <c r="H2" s="1026"/>
      <c r="I2" s="1026"/>
      <c r="J2" s="1026"/>
      <c r="K2" s="1026"/>
      <c r="L2" s="1026"/>
      <c r="M2" s="1046"/>
    </row>
    <row r="3" ht="27" customHeight="1" spans="2:21">
      <c r="B3" s="1027" t="s">
        <v>82</v>
      </c>
      <c r="C3" s="1028"/>
      <c r="D3" s="1028"/>
      <c r="E3" s="1028"/>
      <c r="F3" s="1028"/>
      <c r="G3" s="1028"/>
      <c r="H3" s="1028"/>
      <c r="I3" s="1028"/>
      <c r="J3" s="1028"/>
      <c r="K3" s="1028"/>
      <c r="L3" s="1028"/>
      <c r="M3" s="1047"/>
      <c r="N3" s="1048"/>
      <c r="O3" s="1048"/>
      <c r="P3" s="1048"/>
      <c r="Q3" s="1048"/>
      <c r="R3" s="1048"/>
      <c r="S3" s="1048"/>
      <c r="T3" s="1048"/>
      <c r="U3" s="1048"/>
    </row>
    <row r="4" ht="34.5" spans="2:21">
      <c r="B4" s="1029" t="s">
        <v>83</v>
      </c>
      <c r="C4" s="1030"/>
      <c r="D4" s="1030"/>
      <c r="E4" s="1030"/>
      <c r="F4" s="1030"/>
      <c r="G4" s="1030"/>
      <c r="H4" s="1030"/>
      <c r="I4" s="1030"/>
      <c r="J4" s="1030"/>
      <c r="K4" s="1030"/>
      <c r="L4" s="1030"/>
      <c r="M4" s="1049"/>
      <c r="N4" s="1050"/>
      <c r="O4" s="1050"/>
      <c r="P4" s="1050"/>
      <c r="Q4" s="1050"/>
      <c r="R4" s="1050"/>
      <c r="S4" s="1050"/>
      <c r="T4" s="1050"/>
      <c r="U4" s="1050"/>
    </row>
    <row r="5" spans="2:13">
      <c r="B5" s="1031"/>
      <c r="C5" s="1032"/>
      <c r="D5" s="1032"/>
      <c r="E5" s="1032"/>
      <c r="F5" s="1032"/>
      <c r="G5" s="1032"/>
      <c r="H5" s="1032"/>
      <c r="I5" s="1032"/>
      <c r="J5" s="1032"/>
      <c r="K5" s="1032"/>
      <c r="L5" s="1032"/>
      <c r="M5" s="1051"/>
    </row>
    <row r="6" ht="29.25" customHeight="1" spans="2:21">
      <c r="B6" s="1033"/>
      <c r="C6" s="1034"/>
      <c r="D6" s="1034"/>
      <c r="E6" s="1034"/>
      <c r="F6" s="1034"/>
      <c r="G6" s="1034"/>
      <c r="H6" s="1034"/>
      <c r="I6" s="1034"/>
      <c r="J6" s="1034"/>
      <c r="K6" s="1034"/>
      <c r="L6" s="1034"/>
      <c r="M6" s="1052"/>
      <c r="N6" s="1035"/>
      <c r="O6" s="1035"/>
      <c r="P6" s="1035"/>
      <c r="Q6" s="1035"/>
      <c r="R6" s="1035"/>
      <c r="S6" s="1035"/>
      <c r="T6" s="1035"/>
      <c r="U6" s="1035"/>
    </row>
    <row r="7" customHeight="1" spans="1:21">
      <c r="A7" s="1035"/>
      <c r="B7" s="1036"/>
      <c r="C7" s="1037"/>
      <c r="D7" s="1037"/>
      <c r="E7" s="1032"/>
      <c r="F7" s="1032"/>
      <c r="G7" s="1032"/>
      <c r="H7" s="1032"/>
      <c r="I7" s="1032"/>
      <c r="J7" s="1037"/>
      <c r="K7" s="1037"/>
      <c r="L7" s="1037"/>
      <c r="M7" s="1053"/>
      <c r="N7" s="1035"/>
      <c r="O7" s="1035"/>
      <c r="P7" s="1035"/>
      <c r="Q7" s="1035"/>
      <c r="R7" s="1035"/>
      <c r="S7" s="1035"/>
      <c r="T7" s="1035"/>
      <c r="U7" s="1035"/>
    </row>
    <row r="8" ht="18.75" customHeight="1" spans="2:13">
      <c r="B8" s="1031"/>
      <c r="C8" s="1032"/>
      <c r="D8" s="1032"/>
      <c r="E8" s="1032"/>
      <c r="F8" s="1038" t="s">
        <v>84</v>
      </c>
      <c r="G8" s="1038"/>
      <c r="H8" s="1038"/>
      <c r="I8" s="1038"/>
      <c r="J8" s="1038"/>
      <c r="K8" s="850"/>
      <c r="L8" s="850"/>
      <c r="M8" s="1054"/>
    </row>
    <row r="9" ht="18.75" spans="2:14">
      <c r="B9" s="1031"/>
      <c r="C9" s="1032"/>
      <c r="D9" s="1032"/>
      <c r="E9" s="1032"/>
      <c r="F9" s="1039" t="s">
        <v>85</v>
      </c>
      <c r="G9" s="1039"/>
      <c r="H9" s="1039"/>
      <c r="I9" s="1039"/>
      <c r="J9" s="1039"/>
      <c r="K9" s="1039"/>
      <c r="L9" s="1041"/>
      <c r="M9" s="1055"/>
      <c r="N9" s="1056"/>
    </row>
    <row r="10" ht="18.75" spans="2:14">
      <c r="B10" s="1031"/>
      <c r="C10" s="1032"/>
      <c r="D10" s="1032"/>
      <c r="E10" s="1032"/>
      <c r="F10" s="1040"/>
      <c r="G10" s="1032"/>
      <c r="H10" s="1041"/>
      <c r="I10" s="1057"/>
      <c r="J10" s="1057"/>
      <c r="K10" s="1057"/>
      <c r="L10" s="1057"/>
      <c r="M10" s="1058"/>
      <c r="N10" s="1059"/>
    </row>
    <row r="11" ht="18.75" spans="2:14">
      <c r="B11" s="1031"/>
      <c r="C11" s="1032"/>
      <c r="D11" s="1032"/>
      <c r="E11" s="1032"/>
      <c r="F11" s="1042" t="s">
        <v>86</v>
      </c>
      <c r="G11" s="1042"/>
      <c r="H11" s="1042"/>
      <c r="I11" s="1042"/>
      <c r="J11" s="1042"/>
      <c r="K11" s="1057"/>
      <c r="L11" s="1057"/>
      <c r="M11" s="1058"/>
      <c r="N11" s="1059"/>
    </row>
    <row r="12" ht="18.75" spans="2:14">
      <c r="B12" s="1031"/>
      <c r="C12" s="1032"/>
      <c r="D12" s="1032"/>
      <c r="E12" s="1032"/>
      <c r="F12" s="1043" t="s">
        <v>87</v>
      </c>
      <c r="G12" s="1043"/>
      <c r="H12" s="1043"/>
      <c r="I12" s="1043"/>
      <c r="J12" s="1043"/>
      <c r="K12" s="1043"/>
      <c r="L12" s="1043"/>
      <c r="M12" s="1060"/>
      <c r="N12" s="1059"/>
    </row>
    <row r="13" ht="18.75" spans="2:14">
      <c r="B13" s="1031"/>
      <c r="C13" s="1032"/>
      <c r="D13" s="1032"/>
      <c r="E13" s="1032"/>
      <c r="F13" s="1043" t="s">
        <v>88</v>
      </c>
      <c r="G13" s="1032"/>
      <c r="H13" s="850"/>
      <c r="I13" s="1061"/>
      <c r="J13" s="1061"/>
      <c r="K13" s="1057"/>
      <c r="L13" s="1057"/>
      <c r="M13" s="1058"/>
      <c r="N13" s="1062"/>
    </row>
    <row r="14" ht="18.75" spans="2:14">
      <c r="B14" s="1031"/>
      <c r="C14" s="1032"/>
      <c r="D14" s="1032"/>
      <c r="E14" s="1032"/>
      <c r="F14" s="1043" t="s">
        <v>89</v>
      </c>
      <c r="G14" s="1043"/>
      <c r="H14" s="1043"/>
      <c r="I14" s="1043"/>
      <c r="J14" s="1043"/>
      <c r="K14" s="1043"/>
      <c r="L14" s="1043"/>
      <c r="M14" s="1060"/>
      <c r="N14" s="1063"/>
    </row>
    <row r="15" ht="18.75" spans="2:14">
      <c r="B15" s="1031"/>
      <c r="C15" s="1032"/>
      <c r="D15" s="1032"/>
      <c r="E15" s="1032"/>
      <c r="K15" s="1061"/>
      <c r="L15" s="1061"/>
      <c r="M15" s="1064"/>
      <c r="N15" s="1063"/>
    </row>
    <row r="16" spans="2:14">
      <c r="B16" s="1031"/>
      <c r="C16" s="1032"/>
      <c r="D16" s="1032"/>
      <c r="E16" s="1032"/>
      <c r="K16" s="1065"/>
      <c r="L16" s="1065"/>
      <c r="M16" s="1066"/>
      <c r="N16" s="1067"/>
    </row>
    <row r="17" ht="18.75" spans="2:13">
      <c r="B17" s="1031"/>
      <c r="C17" s="1032"/>
      <c r="D17" s="1032"/>
      <c r="E17" s="1032"/>
      <c r="F17" s="1032"/>
      <c r="G17" s="1032"/>
      <c r="H17" s="1032"/>
      <c r="I17" s="1032"/>
      <c r="J17" s="1032"/>
      <c r="K17" s="1032"/>
      <c r="L17" s="1068"/>
      <c r="M17" s="1051"/>
    </row>
    <row r="18" ht="15.75" spans="2:13">
      <c r="B18" s="1044"/>
      <c r="C18" s="1045"/>
      <c r="D18" s="1045"/>
      <c r="E18" s="1045"/>
      <c r="F18" s="1045"/>
      <c r="G18" s="1045"/>
      <c r="H18" s="1045"/>
      <c r="I18" s="1045"/>
      <c r="J18" s="1045"/>
      <c r="K18" s="1069"/>
      <c r="L18" s="1070" t="s">
        <v>90</v>
      </c>
      <c r="M18" s="1070"/>
    </row>
    <row r="20" spans="9:9">
      <c r="I20" s="1071"/>
    </row>
  </sheetData>
  <mergeCells count="8">
    <mergeCell ref="B2:M2"/>
    <mergeCell ref="B3:M3"/>
    <mergeCell ref="B4:M4"/>
    <mergeCell ref="B6:M6"/>
    <mergeCell ref="F8:J8"/>
    <mergeCell ref="F9:K9"/>
    <mergeCell ref="F11:J11"/>
    <mergeCell ref="L18:M18"/>
  </mergeCells>
  <pageMargins left="0.699305555555556" right="0.699305555555556" top="0.75" bottom="0.75" header="0.3" footer="0.3"/>
  <pageSetup paperSize="1" orientation="portrait" horizontalDpi="1200" verticalDpi="1200"/>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46"/>
  </sheetPr>
  <dimension ref="B1:U26"/>
  <sheetViews>
    <sheetView workbookViewId="0">
      <selection activeCell="F19" sqref="F19:L19"/>
    </sheetView>
  </sheetViews>
  <sheetFormatPr defaultColWidth="9.14285714285714" defaultRowHeight="15"/>
  <cols>
    <col min="1" max="12" width="9.14285714285714" style="953"/>
    <col min="13" max="13" width="9.14285714285714" style="953" customWidth="1"/>
    <col min="14" max="18" width="9.14285714285714" style="953"/>
    <col min="19" max="19" width="10.8571428571429" style="953" customWidth="1"/>
    <col min="20" max="16384" width="9.14285714285714" style="953"/>
  </cols>
  <sheetData>
    <row r="1" spans="2:13">
      <c r="B1" s="954"/>
      <c r="C1" s="955"/>
      <c r="D1" s="955"/>
      <c r="E1" s="955"/>
      <c r="F1" s="955"/>
      <c r="G1" s="955"/>
      <c r="H1" s="955"/>
      <c r="I1" s="955"/>
      <c r="J1" s="955"/>
      <c r="K1" s="955"/>
      <c r="L1" s="955"/>
      <c r="M1" s="1008"/>
    </row>
    <row r="2" ht="29.25" customHeight="1" spans="2:21">
      <c r="B2" s="956" t="s">
        <v>91</v>
      </c>
      <c r="C2" s="957"/>
      <c r="D2" s="957"/>
      <c r="E2" s="957"/>
      <c r="F2" s="957"/>
      <c r="G2" s="957"/>
      <c r="H2" s="957"/>
      <c r="I2" s="957"/>
      <c r="J2" s="957"/>
      <c r="K2" s="957"/>
      <c r="L2" s="957"/>
      <c r="M2" s="1009"/>
      <c r="N2" s="1010"/>
      <c r="O2" s="1010"/>
      <c r="P2" s="1010"/>
      <c r="Q2" s="1010"/>
      <c r="R2" s="1010"/>
      <c r="S2" s="1010"/>
      <c r="T2" s="1010"/>
      <c r="U2" s="1010"/>
    </row>
    <row r="3" ht="29.25" customHeight="1" spans="2:21">
      <c r="B3" s="958" t="s">
        <v>92</v>
      </c>
      <c r="C3" s="959"/>
      <c r="D3" s="960"/>
      <c r="E3" s="960"/>
      <c r="F3" s="961" t="s">
        <v>93</v>
      </c>
      <c r="G3" s="962"/>
      <c r="H3" s="962"/>
      <c r="I3" s="1011"/>
      <c r="J3" s="960"/>
      <c r="K3" s="960"/>
      <c r="L3" s="960"/>
      <c r="M3" s="1012"/>
      <c r="N3" s="1010"/>
      <c r="O3" s="1010"/>
      <c r="P3" s="1010"/>
      <c r="Q3" s="1010"/>
      <c r="R3" s="1010"/>
      <c r="S3" s="1010"/>
      <c r="T3" s="1010"/>
      <c r="U3" s="1010"/>
    </row>
    <row r="4" spans="2:13">
      <c r="B4" s="963"/>
      <c r="C4" s="964"/>
      <c r="D4" s="964"/>
      <c r="E4" s="964"/>
      <c r="F4" s="964"/>
      <c r="G4" s="964"/>
      <c r="H4" s="964"/>
      <c r="I4" s="964"/>
      <c r="J4" s="964"/>
      <c r="K4" s="964"/>
      <c r="L4" s="964"/>
      <c r="M4" s="1013"/>
    </row>
    <row r="5" ht="22.5" customHeight="1" spans="2:13">
      <c r="B5" s="965" t="s">
        <v>94</v>
      </c>
      <c r="C5" s="966"/>
      <c r="D5" s="966"/>
      <c r="E5" s="967"/>
      <c r="F5" s="968" t="s">
        <v>95</v>
      </c>
      <c r="G5" s="969"/>
      <c r="H5" s="969"/>
      <c r="I5" s="969"/>
      <c r="J5" s="969"/>
      <c r="K5" s="969"/>
      <c r="L5" s="1014"/>
      <c r="M5" s="1013"/>
    </row>
    <row r="6" ht="22.5" customHeight="1" spans="2:13">
      <c r="B6" s="970"/>
      <c r="C6" s="971"/>
      <c r="D6" s="971"/>
      <c r="E6" s="971"/>
      <c r="F6" s="972"/>
      <c r="G6" s="972"/>
      <c r="H6" s="972"/>
      <c r="I6" s="972"/>
      <c r="J6" s="972"/>
      <c r="K6" s="972"/>
      <c r="L6" s="972"/>
      <c r="M6" s="1013"/>
    </row>
    <row r="7" ht="22.5" customHeight="1" spans="2:13">
      <c r="B7" s="973" t="s">
        <v>96</v>
      </c>
      <c r="C7" s="974"/>
      <c r="D7" s="974"/>
      <c r="E7" s="975"/>
      <c r="F7" s="976" t="s">
        <v>97</v>
      </c>
      <c r="G7" s="977"/>
      <c r="H7" s="977"/>
      <c r="I7" s="977"/>
      <c r="J7" s="977"/>
      <c r="K7" s="977"/>
      <c r="L7" s="1015"/>
      <c r="M7" s="1016"/>
    </row>
    <row r="8" spans="2:13">
      <c r="B8" s="978"/>
      <c r="C8" s="979"/>
      <c r="D8" s="979"/>
      <c r="E8" s="979"/>
      <c r="F8" s="979"/>
      <c r="G8" s="979"/>
      <c r="H8" s="979"/>
      <c r="I8" s="979"/>
      <c r="J8" s="979"/>
      <c r="K8" s="979"/>
      <c r="L8" s="979"/>
      <c r="M8" s="1017"/>
    </row>
    <row r="9" ht="23.25" spans="2:13">
      <c r="B9" s="980" t="s">
        <v>98</v>
      </c>
      <c r="C9" s="981"/>
      <c r="D9" s="981"/>
      <c r="E9" s="982"/>
      <c r="F9" s="983" t="s">
        <v>99</v>
      </c>
      <c r="G9" s="984"/>
      <c r="H9" s="984"/>
      <c r="I9" s="984"/>
      <c r="J9" s="984"/>
      <c r="K9" s="984"/>
      <c r="L9" s="1018"/>
      <c r="M9" s="1013"/>
    </row>
    <row r="10" spans="2:13">
      <c r="B10" s="963"/>
      <c r="C10" s="964"/>
      <c r="D10" s="964"/>
      <c r="E10" s="964"/>
      <c r="F10" s="964"/>
      <c r="G10" s="964"/>
      <c r="H10" s="964"/>
      <c r="I10" s="964"/>
      <c r="J10" s="964"/>
      <c r="K10" s="964"/>
      <c r="L10" s="964"/>
      <c r="M10" s="1013"/>
    </row>
    <row r="11" ht="21" spans="2:13">
      <c r="B11" s="985" t="s">
        <v>100</v>
      </c>
      <c r="C11" s="986"/>
      <c r="D11" s="986"/>
      <c r="E11" s="987"/>
      <c r="F11" s="988" t="s">
        <v>101</v>
      </c>
      <c r="G11" s="989"/>
      <c r="H11" s="989"/>
      <c r="I11" s="989"/>
      <c r="J11" s="989"/>
      <c r="K11" s="989"/>
      <c r="L11" s="1019"/>
      <c r="M11" s="1013"/>
    </row>
    <row r="12" spans="2:13">
      <c r="B12" s="963"/>
      <c r="C12" s="964"/>
      <c r="D12" s="964"/>
      <c r="E12" s="964"/>
      <c r="F12" s="964"/>
      <c r="G12" s="964"/>
      <c r="H12" s="964"/>
      <c r="I12" s="964"/>
      <c r="J12" s="964"/>
      <c r="K12" s="964"/>
      <c r="L12" s="964"/>
      <c r="M12" s="1013"/>
    </row>
    <row r="13" ht="21" spans="2:13">
      <c r="B13" s="990" t="s">
        <v>102</v>
      </c>
      <c r="C13" s="991"/>
      <c r="D13" s="991"/>
      <c r="E13" s="992"/>
      <c r="F13" s="993" t="s">
        <v>103</v>
      </c>
      <c r="G13" s="994"/>
      <c r="H13" s="994"/>
      <c r="I13" s="994"/>
      <c r="J13" s="994"/>
      <c r="K13" s="994"/>
      <c r="L13" s="1020"/>
      <c r="M13" s="1013"/>
    </row>
    <row r="14" ht="12" customHeight="1" spans="2:13">
      <c r="B14" s="963"/>
      <c r="C14" s="964"/>
      <c r="D14" s="964"/>
      <c r="E14" s="964"/>
      <c r="F14" s="964"/>
      <c r="G14" s="964"/>
      <c r="H14" s="964"/>
      <c r="I14" s="964"/>
      <c r="J14" s="964"/>
      <c r="K14" s="964"/>
      <c r="L14" s="964"/>
      <c r="M14" s="1013"/>
    </row>
    <row r="15" ht="17.25" customHeight="1" spans="2:13">
      <c r="B15" s="995" t="s">
        <v>104</v>
      </c>
      <c r="C15" s="996"/>
      <c r="D15" s="996"/>
      <c r="E15" s="996"/>
      <c r="F15" s="996"/>
      <c r="G15" s="996"/>
      <c r="H15" s="996"/>
      <c r="I15" s="996"/>
      <c r="J15" s="996"/>
      <c r="K15" s="996"/>
      <c r="L15" s="996"/>
      <c r="M15" s="1013"/>
    </row>
    <row r="16" spans="2:13">
      <c r="B16" s="963"/>
      <c r="C16" s="964"/>
      <c r="D16" s="964"/>
      <c r="E16" s="964"/>
      <c r="F16" s="964"/>
      <c r="G16" s="964"/>
      <c r="H16" s="964"/>
      <c r="I16" s="964"/>
      <c r="J16" s="964"/>
      <c r="K16" s="964"/>
      <c r="L16" s="964"/>
      <c r="M16" s="1013"/>
    </row>
    <row r="17" ht="18" customHeight="1" spans="2:13">
      <c r="B17" s="997" t="s">
        <v>105</v>
      </c>
      <c r="C17" s="998"/>
      <c r="D17" s="998"/>
      <c r="E17" s="998"/>
      <c r="F17" s="999"/>
      <c r="G17" s="1000"/>
      <c r="H17" s="1000"/>
      <c r="I17" s="1000"/>
      <c r="J17" s="1000"/>
      <c r="K17" s="1000"/>
      <c r="L17" s="1021"/>
      <c r="M17" s="1013"/>
    </row>
    <row r="18" ht="15.75" customHeight="1" spans="2:13">
      <c r="B18" s="997"/>
      <c r="C18" s="998"/>
      <c r="D18" s="998"/>
      <c r="E18" s="998"/>
      <c r="F18" s="1001"/>
      <c r="G18" s="1001"/>
      <c r="H18" s="1001"/>
      <c r="I18" s="1001"/>
      <c r="J18" s="1001"/>
      <c r="K18" s="1001"/>
      <c r="L18" s="1001"/>
      <c r="M18" s="1013"/>
    </row>
    <row r="19" ht="18.75" customHeight="1" spans="2:13">
      <c r="B19" s="997" t="s">
        <v>106</v>
      </c>
      <c r="C19" s="998"/>
      <c r="D19" s="998"/>
      <c r="E19" s="998"/>
      <c r="F19" s="999"/>
      <c r="G19" s="1000"/>
      <c r="H19" s="1000"/>
      <c r="I19" s="1000"/>
      <c r="J19" s="1000"/>
      <c r="K19" s="1000"/>
      <c r="L19" s="1021"/>
      <c r="M19" s="1013"/>
    </row>
    <row r="20" ht="21" spans="2:13">
      <c r="B20" s="997"/>
      <c r="C20" s="998"/>
      <c r="D20" s="998"/>
      <c r="E20" s="998"/>
      <c r="F20" s="1001"/>
      <c r="G20" s="1001"/>
      <c r="H20" s="1001"/>
      <c r="I20" s="1001"/>
      <c r="J20" s="1001"/>
      <c r="K20" s="1001"/>
      <c r="L20" s="1001"/>
      <c r="M20" s="1013"/>
    </row>
    <row r="21" ht="21" customHeight="1" spans="2:19">
      <c r="B21" s="997" t="s">
        <v>107</v>
      </c>
      <c r="C21" s="998"/>
      <c r="D21" s="998"/>
      <c r="E21" s="998"/>
      <c r="F21" s="999"/>
      <c r="G21" s="1000"/>
      <c r="H21" s="1000"/>
      <c r="I21" s="1000"/>
      <c r="J21" s="1000"/>
      <c r="K21" s="1000"/>
      <c r="L21" s="1021"/>
      <c r="M21" s="1013"/>
      <c r="Q21" s="1023"/>
      <c r="R21" s="1023"/>
      <c r="S21" s="1023"/>
    </row>
    <row r="22" ht="11.25" customHeight="1" spans="2:13">
      <c r="B22" s="997"/>
      <c r="C22" s="998"/>
      <c r="D22" s="998"/>
      <c r="E22" s="998"/>
      <c r="F22" s="1001"/>
      <c r="G22" s="1001"/>
      <c r="H22" s="1001"/>
      <c r="I22" s="1001"/>
      <c r="J22" s="1001"/>
      <c r="K22" s="1001"/>
      <c r="L22" s="1001"/>
      <c r="M22" s="1013"/>
    </row>
    <row r="23" ht="21.75" customHeight="1" spans="2:13">
      <c r="B23" s="997" t="s">
        <v>108</v>
      </c>
      <c r="C23" s="998"/>
      <c r="D23" s="998"/>
      <c r="E23" s="998"/>
      <c r="F23" s="999"/>
      <c r="G23" s="1000"/>
      <c r="H23" s="1000"/>
      <c r="I23" s="1000"/>
      <c r="J23" s="1000"/>
      <c r="K23" s="1000"/>
      <c r="L23" s="1021"/>
      <c r="M23" s="1013"/>
    </row>
    <row r="24" ht="21.75" customHeight="1" spans="2:13">
      <c r="B24" s="997"/>
      <c r="C24" s="998"/>
      <c r="D24" s="998"/>
      <c r="E24" s="998"/>
      <c r="F24" s="1001"/>
      <c r="G24" s="1001"/>
      <c r="H24" s="1001"/>
      <c r="I24" s="1001"/>
      <c r="J24" s="1001"/>
      <c r="K24" s="1001"/>
      <c r="L24" s="1001"/>
      <c r="M24" s="1013"/>
    </row>
    <row r="25" ht="21.75" customHeight="1" spans="2:13">
      <c r="B25" s="1002" t="s">
        <v>109</v>
      </c>
      <c r="C25" s="1003"/>
      <c r="D25" s="1003"/>
      <c r="E25" s="1004"/>
      <c r="F25" s="999"/>
      <c r="G25" s="1000"/>
      <c r="H25" s="1000"/>
      <c r="I25" s="1000"/>
      <c r="J25" s="1000"/>
      <c r="K25" s="1000"/>
      <c r="L25" s="1021"/>
      <c r="M25" s="1013"/>
    </row>
    <row r="26" ht="16.5" customHeight="1" spans="2:13">
      <c r="B26" s="1005"/>
      <c r="C26" s="1006"/>
      <c r="D26" s="1006"/>
      <c r="E26" s="1006"/>
      <c r="F26" s="1007"/>
      <c r="G26" s="1007"/>
      <c r="H26" s="1007"/>
      <c r="I26" s="1007"/>
      <c r="J26" s="1007"/>
      <c r="K26" s="1007"/>
      <c r="L26" s="1007"/>
      <c r="M26" s="1022"/>
    </row>
  </sheetData>
  <mergeCells count="25">
    <mergeCell ref="B2:M2"/>
    <mergeCell ref="F3:I3"/>
    <mergeCell ref="B5:E5"/>
    <mergeCell ref="F5:L5"/>
    <mergeCell ref="B7:E7"/>
    <mergeCell ref="F7:L7"/>
    <mergeCell ref="B8:M8"/>
    <mergeCell ref="B9:E9"/>
    <mergeCell ref="F9:L9"/>
    <mergeCell ref="B11:E11"/>
    <mergeCell ref="F11:L11"/>
    <mergeCell ref="B13:E13"/>
    <mergeCell ref="F13:L13"/>
    <mergeCell ref="B15:L15"/>
    <mergeCell ref="B17:E17"/>
    <mergeCell ref="F17:L17"/>
    <mergeCell ref="B19:E19"/>
    <mergeCell ref="F19:L19"/>
    <mergeCell ref="B20:E20"/>
    <mergeCell ref="B21:E21"/>
    <mergeCell ref="F21:L21"/>
    <mergeCell ref="B23:E23"/>
    <mergeCell ref="F23:L23"/>
    <mergeCell ref="B25:E25"/>
    <mergeCell ref="F25:L25"/>
  </mergeCells>
  <hyperlinks>
    <hyperlink ref="F11" r:id="rId1" display="kvtwosvn@yahoo.con"/>
  </hyperlinks>
  <pageMargins left="0.699305555555556" right="0.699305555555556" top="0.75" bottom="0.75" header="0.3" footer="0.3"/>
  <pageSetup paperSize="1" orientation="portrait" horizontalDpi="1200" verticalDpi="12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46"/>
  </sheetPr>
  <dimension ref="A1:AAX81"/>
  <sheetViews>
    <sheetView zoomScale="80" zoomScaleNormal="80" workbookViewId="0">
      <pane xSplit="3" ySplit="5" topLeftCell="D54" activePane="bottomRight" state="frozen"/>
      <selection/>
      <selection pane="topRight"/>
      <selection pane="bottomLeft"/>
      <selection pane="bottomRight" activeCell="C58" sqref="C58"/>
    </sheetView>
  </sheetViews>
  <sheetFormatPr defaultColWidth="9" defaultRowHeight="12.75"/>
  <cols>
    <col min="1" max="1" width="9.14285714285714" style="862"/>
    <col min="2" max="2" width="11.4285714285714" style="863" customWidth="1"/>
    <col min="3" max="3" width="30.4285714285714" style="864" customWidth="1"/>
    <col min="4" max="4" width="14.2857142857143" style="862" customWidth="1"/>
    <col min="5" max="5" width="17.1428571428571" style="862" customWidth="1"/>
    <col min="6" max="6" width="27.7142857142857" style="862" customWidth="1"/>
    <col min="7" max="7" width="27.1428571428571" style="862" customWidth="1"/>
    <col min="8" max="8" width="42.5714285714286" style="865" customWidth="1"/>
    <col min="9" max="9" width="39.2857142857143" style="866" customWidth="1"/>
    <col min="10" max="10" width="15.8571428571429" style="866" customWidth="1"/>
    <col min="11" max="11" width="16.8571428571429" style="182" customWidth="1"/>
    <col min="12" max="12" width="17.8571428571429" style="862" customWidth="1"/>
    <col min="13" max="13" width="14.5714285714286" style="862" customWidth="1"/>
    <col min="14" max="14" width="15" style="862" customWidth="1"/>
    <col min="15" max="15" width="20.1428571428571" style="862" customWidth="1"/>
    <col min="16" max="16" width="18.5714285714286" style="862" customWidth="1"/>
    <col min="17" max="17" width="18" style="862" customWidth="1"/>
    <col min="18" max="18" width="10.1428571428571" style="182" customWidth="1"/>
    <col min="19" max="61" width="9.14285714285714" style="867"/>
    <col min="62" max="62" width="9.14285714285714" style="868"/>
    <col min="63" max="113" width="9.14285714285714" style="867"/>
    <col min="114" max="114" width="9.14285714285714" style="868"/>
    <col min="115" max="726" width="9.14285714285714" style="867"/>
    <col min="727" max="16384" width="9.14285714285714" style="182"/>
  </cols>
  <sheetData>
    <row r="1" s="856" customFormat="1" ht="40.5" customHeight="1" spans="1:726">
      <c r="A1" s="869" t="str">
        <f>Home!F5</f>
        <v>KENDRIYA VIDYALAYA NO.2, SRIVIJAYANAGAR, VISAKHAPATNAM</v>
      </c>
      <c r="B1" s="869"/>
      <c r="C1" s="869"/>
      <c r="D1" s="869"/>
      <c r="E1" s="869"/>
      <c r="F1" s="869"/>
      <c r="G1" s="869"/>
      <c r="H1" s="869"/>
      <c r="I1" s="869"/>
      <c r="J1" s="869"/>
      <c r="K1" s="869"/>
      <c r="L1" s="869"/>
      <c r="M1" s="869"/>
      <c r="N1" s="869"/>
      <c r="O1" s="869"/>
      <c r="P1" s="869"/>
      <c r="Q1" s="869"/>
      <c r="R1" s="869"/>
      <c r="S1" s="867"/>
      <c r="T1" s="867"/>
      <c r="U1" s="867"/>
      <c r="V1" s="867"/>
      <c r="W1" s="867"/>
      <c r="X1" s="867"/>
      <c r="Y1" s="867"/>
      <c r="Z1" s="867"/>
      <c r="AA1" s="867"/>
      <c r="AB1" s="867"/>
      <c r="AC1" s="867"/>
      <c r="AD1" s="867"/>
      <c r="AE1" s="867"/>
      <c r="AF1" s="867"/>
      <c r="AG1" s="867"/>
      <c r="AH1" s="867"/>
      <c r="AI1" s="867"/>
      <c r="AJ1" s="867"/>
      <c r="AK1" s="867"/>
      <c r="AL1" s="867"/>
      <c r="AM1" s="867"/>
      <c r="AN1" s="867"/>
      <c r="AO1" s="867"/>
      <c r="AP1" s="867"/>
      <c r="AQ1" s="867"/>
      <c r="AR1" s="867"/>
      <c r="AS1" s="867"/>
      <c r="AT1" s="867"/>
      <c r="AU1" s="867"/>
      <c r="AV1" s="867"/>
      <c r="AW1" s="867"/>
      <c r="AX1" s="867"/>
      <c r="AY1" s="867"/>
      <c r="AZ1" s="867"/>
      <c r="BA1" s="867"/>
      <c r="BB1" s="867"/>
      <c r="BC1" s="867"/>
      <c r="BD1" s="867"/>
      <c r="BE1" s="867"/>
      <c r="BF1" s="867"/>
      <c r="BG1" s="867"/>
      <c r="BH1" s="867"/>
      <c r="BI1" s="867"/>
      <c r="BJ1" s="868"/>
      <c r="BK1" s="867"/>
      <c r="BL1" s="867"/>
      <c r="BM1" s="867"/>
      <c r="BN1" s="867"/>
      <c r="BO1" s="867"/>
      <c r="BP1" s="867"/>
      <c r="BQ1" s="867"/>
      <c r="BR1" s="867"/>
      <c r="BS1" s="867"/>
      <c r="BT1" s="867"/>
      <c r="BU1" s="867"/>
      <c r="BV1" s="867"/>
      <c r="BW1" s="867"/>
      <c r="BX1" s="867"/>
      <c r="BY1" s="867"/>
      <c r="BZ1" s="867"/>
      <c r="CA1" s="867"/>
      <c r="CB1" s="867"/>
      <c r="CC1" s="867"/>
      <c r="CD1" s="867"/>
      <c r="CE1" s="867"/>
      <c r="CF1" s="867"/>
      <c r="CG1" s="867"/>
      <c r="CH1" s="867"/>
      <c r="CI1" s="867"/>
      <c r="CJ1" s="867"/>
      <c r="CK1" s="867"/>
      <c r="CL1" s="867"/>
      <c r="CM1" s="867"/>
      <c r="CN1" s="867"/>
      <c r="CO1" s="867"/>
      <c r="CP1" s="867"/>
      <c r="CQ1" s="867"/>
      <c r="CR1" s="867"/>
      <c r="CS1" s="867"/>
      <c r="CT1" s="867"/>
      <c r="CU1" s="867"/>
      <c r="CV1" s="867"/>
      <c r="CW1" s="867"/>
      <c r="CX1" s="867"/>
      <c r="CY1" s="867"/>
      <c r="CZ1" s="867"/>
      <c r="DA1" s="867"/>
      <c r="DB1" s="867"/>
      <c r="DC1" s="867"/>
      <c r="DD1" s="867"/>
      <c r="DE1" s="867"/>
      <c r="DF1" s="867"/>
      <c r="DG1" s="867"/>
      <c r="DH1" s="867"/>
      <c r="DI1" s="867"/>
      <c r="DJ1" s="868"/>
      <c r="DK1" s="867"/>
      <c r="DL1" s="867"/>
      <c r="DM1" s="867"/>
      <c r="DN1" s="867"/>
      <c r="DO1" s="867"/>
      <c r="DP1" s="867"/>
      <c r="DQ1" s="867"/>
      <c r="DR1" s="867"/>
      <c r="DS1" s="867"/>
      <c r="DT1" s="867"/>
      <c r="DU1" s="867"/>
      <c r="DV1" s="867"/>
      <c r="DW1" s="867"/>
      <c r="DX1" s="867"/>
      <c r="DY1" s="867"/>
      <c r="DZ1" s="867"/>
      <c r="EA1" s="867"/>
      <c r="EB1" s="867"/>
      <c r="EC1" s="867"/>
      <c r="ED1" s="867"/>
      <c r="EE1" s="867"/>
      <c r="EF1" s="867"/>
      <c r="EG1" s="867"/>
      <c r="EH1" s="867"/>
      <c r="EI1" s="867"/>
      <c r="EJ1" s="867"/>
      <c r="EK1" s="867"/>
      <c r="EL1" s="867"/>
      <c r="EM1" s="867"/>
      <c r="EN1" s="867"/>
      <c r="EO1" s="867"/>
      <c r="EP1" s="867"/>
      <c r="EQ1" s="867"/>
      <c r="ER1" s="867"/>
      <c r="ES1" s="867"/>
      <c r="ET1" s="867"/>
      <c r="EU1" s="867"/>
      <c r="EV1" s="867"/>
      <c r="EW1" s="867"/>
      <c r="EX1" s="867"/>
      <c r="EY1" s="867"/>
      <c r="EZ1" s="867"/>
      <c r="FA1" s="867"/>
      <c r="FB1" s="867"/>
      <c r="FC1" s="867"/>
      <c r="FD1" s="867"/>
      <c r="FE1" s="867"/>
      <c r="FF1" s="867"/>
      <c r="FG1" s="867"/>
      <c r="FH1" s="867"/>
      <c r="FI1" s="867"/>
      <c r="FJ1" s="867"/>
      <c r="FK1" s="867"/>
      <c r="FL1" s="867"/>
      <c r="FM1" s="867"/>
      <c r="FN1" s="867"/>
      <c r="FO1" s="867"/>
      <c r="FP1" s="867"/>
      <c r="FQ1" s="867"/>
      <c r="FR1" s="867"/>
      <c r="FS1" s="867"/>
      <c r="FT1" s="867"/>
      <c r="FU1" s="867"/>
      <c r="FV1" s="867"/>
      <c r="FW1" s="867"/>
      <c r="FX1" s="867"/>
      <c r="FY1" s="867"/>
      <c r="FZ1" s="867"/>
      <c r="GA1" s="867"/>
      <c r="GB1" s="867"/>
      <c r="GC1" s="867"/>
      <c r="GD1" s="867"/>
      <c r="GE1" s="867"/>
      <c r="GF1" s="867"/>
      <c r="GG1" s="867"/>
      <c r="GH1" s="867"/>
      <c r="GI1" s="867"/>
      <c r="GJ1" s="867"/>
      <c r="GK1" s="867"/>
      <c r="GL1" s="867"/>
      <c r="GM1" s="867"/>
      <c r="GN1" s="867"/>
      <c r="GO1" s="867"/>
      <c r="GP1" s="867"/>
      <c r="GQ1" s="867"/>
      <c r="GR1" s="867"/>
      <c r="GS1" s="867"/>
      <c r="GT1" s="867"/>
      <c r="GU1" s="867"/>
      <c r="GV1" s="867"/>
      <c r="GW1" s="867"/>
      <c r="GX1" s="867"/>
      <c r="GY1" s="867"/>
      <c r="GZ1" s="867"/>
      <c r="HA1" s="867"/>
      <c r="HB1" s="867"/>
      <c r="HC1" s="867"/>
      <c r="HD1" s="867"/>
      <c r="HE1" s="867"/>
      <c r="HF1" s="867"/>
      <c r="HG1" s="867"/>
      <c r="HH1" s="867"/>
      <c r="HI1" s="867"/>
      <c r="HJ1" s="867"/>
      <c r="HK1" s="867"/>
      <c r="HL1" s="867"/>
      <c r="HM1" s="867"/>
      <c r="HN1" s="867"/>
      <c r="HO1" s="867"/>
      <c r="HP1" s="867"/>
      <c r="HQ1" s="867"/>
      <c r="HR1" s="867"/>
      <c r="HS1" s="867"/>
      <c r="HT1" s="867"/>
      <c r="HU1" s="867"/>
      <c r="HV1" s="867"/>
      <c r="HW1" s="867"/>
      <c r="HX1" s="867"/>
      <c r="HY1" s="867"/>
      <c r="HZ1" s="867"/>
      <c r="IA1" s="867"/>
      <c r="IB1" s="867"/>
      <c r="IC1" s="867"/>
      <c r="ID1" s="867"/>
      <c r="IE1" s="867"/>
      <c r="IF1" s="867"/>
      <c r="IG1" s="867"/>
      <c r="IH1" s="867"/>
      <c r="II1" s="867"/>
      <c r="IJ1" s="867"/>
      <c r="IK1" s="867"/>
      <c r="IL1" s="867"/>
      <c r="IM1" s="867"/>
      <c r="IN1" s="867"/>
      <c r="IO1" s="867"/>
      <c r="IP1" s="867"/>
      <c r="IQ1" s="867"/>
      <c r="IR1" s="867"/>
      <c r="IS1" s="867"/>
      <c r="IT1" s="867"/>
      <c r="IU1" s="867"/>
      <c r="IV1" s="867"/>
      <c r="IW1" s="867"/>
      <c r="IX1" s="867"/>
      <c r="IY1" s="867"/>
      <c r="IZ1" s="867"/>
      <c r="JA1" s="867"/>
      <c r="JB1" s="867"/>
      <c r="JC1" s="867"/>
      <c r="JD1" s="867"/>
      <c r="JE1" s="867"/>
      <c r="JF1" s="867"/>
      <c r="JG1" s="867"/>
      <c r="JH1" s="867"/>
      <c r="JI1" s="867"/>
      <c r="JJ1" s="867"/>
      <c r="JK1" s="867"/>
      <c r="JL1" s="867"/>
      <c r="JM1" s="867"/>
      <c r="JN1" s="867"/>
      <c r="JO1" s="867"/>
      <c r="JP1" s="867"/>
      <c r="JQ1" s="867"/>
      <c r="JR1" s="867"/>
      <c r="JS1" s="867"/>
      <c r="JT1" s="867"/>
      <c r="JU1" s="867"/>
      <c r="JV1" s="867"/>
      <c r="JW1" s="867"/>
      <c r="JX1" s="867"/>
      <c r="JY1" s="867"/>
      <c r="JZ1" s="867"/>
      <c r="KA1" s="867"/>
      <c r="KB1" s="867"/>
      <c r="KC1" s="867"/>
      <c r="KD1" s="867"/>
      <c r="KE1" s="867"/>
      <c r="KF1" s="867"/>
      <c r="KG1" s="867"/>
      <c r="KH1" s="867"/>
      <c r="KI1" s="867"/>
      <c r="KJ1" s="867"/>
      <c r="KK1" s="867"/>
      <c r="KL1" s="867"/>
      <c r="KM1" s="867"/>
      <c r="KN1" s="867"/>
      <c r="KO1" s="867"/>
      <c r="KP1" s="867"/>
      <c r="KQ1" s="867"/>
      <c r="KR1" s="867"/>
      <c r="KS1" s="867"/>
      <c r="KT1" s="867"/>
      <c r="KU1" s="867"/>
      <c r="KV1" s="867"/>
      <c r="KW1" s="867"/>
      <c r="KX1" s="867"/>
      <c r="KY1" s="867"/>
      <c r="KZ1" s="867"/>
      <c r="LA1" s="867"/>
      <c r="LB1" s="867"/>
      <c r="LC1" s="867"/>
      <c r="LD1" s="867"/>
      <c r="LE1" s="867"/>
      <c r="LF1" s="867"/>
      <c r="LG1" s="867"/>
      <c r="LH1" s="867"/>
      <c r="LI1" s="867"/>
      <c r="LJ1" s="867"/>
      <c r="LK1" s="867"/>
      <c r="LL1" s="867"/>
      <c r="LM1" s="867"/>
      <c r="LN1" s="867"/>
      <c r="LO1" s="867"/>
      <c r="LP1" s="867"/>
      <c r="LQ1" s="867"/>
      <c r="LR1" s="867"/>
      <c r="LS1" s="867"/>
      <c r="LT1" s="867"/>
      <c r="LU1" s="867"/>
      <c r="LV1" s="867"/>
      <c r="LW1" s="867"/>
      <c r="LX1" s="867"/>
      <c r="LY1" s="867"/>
      <c r="LZ1" s="867"/>
      <c r="MA1" s="867"/>
      <c r="MB1" s="867"/>
      <c r="MC1" s="867"/>
      <c r="MD1" s="867"/>
      <c r="ME1" s="867"/>
      <c r="MF1" s="867"/>
      <c r="MG1" s="867"/>
      <c r="MH1" s="867"/>
      <c r="MI1" s="867"/>
      <c r="MJ1" s="867"/>
      <c r="MK1" s="867"/>
      <c r="ML1" s="867"/>
      <c r="MM1" s="867"/>
      <c r="MN1" s="867"/>
      <c r="MO1" s="867"/>
      <c r="MP1" s="867"/>
      <c r="MQ1" s="867"/>
      <c r="MR1" s="867"/>
      <c r="MS1" s="867"/>
      <c r="MT1" s="867"/>
      <c r="MU1" s="867"/>
      <c r="MV1" s="867"/>
      <c r="MW1" s="867"/>
      <c r="MX1" s="867"/>
      <c r="MY1" s="867"/>
      <c r="MZ1" s="867"/>
      <c r="NA1" s="867"/>
      <c r="NB1" s="867"/>
      <c r="NC1" s="867"/>
      <c r="ND1" s="867"/>
      <c r="NE1" s="867"/>
      <c r="NF1" s="867"/>
      <c r="NG1" s="867"/>
      <c r="NH1" s="867"/>
      <c r="NI1" s="867"/>
      <c r="NJ1" s="867"/>
      <c r="NK1" s="867"/>
      <c r="NL1" s="867"/>
      <c r="NM1" s="867"/>
      <c r="NN1" s="867"/>
      <c r="NO1" s="867"/>
      <c r="NP1" s="867"/>
      <c r="NQ1" s="867"/>
      <c r="NR1" s="867"/>
      <c r="NS1" s="867"/>
      <c r="NT1" s="867"/>
      <c r="NU1" s="867"/>
      <c r="NV1" s="867"/>
      <c r="NW1" s="867"/>
      <c r="NX1" s="867"/>
      <c r="NY1" s="867"/>
      <c r="NZ1" s="867"/>
      <c r="OA1" s="867"/>
      <c r="OB1" s="867"/>
      <c r="OC1" s="867"/>
      <c r="OD1" s="867"/>
      <c r="OE1" s="867"/>
      <c r="OF1" s="867"/>
      <c r="OG1" s="867"/>
      <c r="OH1" s="867"/>
      <c r="OI1" s="867"/>
      <c r="OJ1" s="867"/>
      <c r="OK1" s="867"/>
      <c r="OL1" s="867"/>
      <c r="OM1" s="867"/>
      <c r="ON1" s="867"/>
      <c r="OO1" s="867"/>
      <c r="OP1" s="867"/>
      <c r="OQ1" s="867"/>
      <c r="OR1" s="867"/>
      <c r="OS1" s="867"/>
      <c r="OT1" s="867"/>
      <c r="OU1" s="867"/>
      <c r="OV1" s="867"/>
      <c r="OW1" s="867"/>
      <c r="OX1" s="867"/>
      <c r="OY1" s="867"/>
      <c r="OZ1" s="867"/>
      <c r="PA1" s="867"/>
      <c r="PB1" s="867"/>
      <c r="PC1" s="867"/>
      <c r="PD1" s="867"/>
      <c r="PE1" s="867"/>
      <c r="PF1" s="867"/>
      <c r="PG1" s="867"/>
      <c r="PH1" s="867"/>
      <c r="PI1" s="867"/>
      <c r="PJ1" s="867"/>
      <c r="PK1" s="867"/>
      <c r="PL1" s="867"/>
      <c r="PM1" s="867"/>
      <c r="PN1" s="867"/>
      <c r="PO1" s="867"/>
      <c r="PP1" s="867"/>
      <c r="PQ1" s="867"/>
      <c r="PR1" s="867"/>
      <c r="PS1" s="867"/>
      <c r="PT1" s="867"/>
      <c r="PU1" s="867"/>
      <c r="PV1" s="867"/>
      <c r="PW1" s="867"/>
      <c r="PX1" s="867"/>
      <c r="PY1" s="867"/>
      <c r="PZ1" s="867"/>
      <c r="QA1" s="867"/>
      <c r="QB1" s="867"/>
      <c r="QC1" s="867"/>
      <c r="QD1" s="867"/>
      <c r="QE1" s="867"/>
      <c r="QF1" s="867"/>
      <c r="QG1" s="867"/>
      <c r="QH1" s="867"/>
      <c r="QI1" s="867"/>
      <c r="QJ1" s="867"/>
      <c r="QK1" s="867"/>
      <c r="QL1" s="867"/>
      <c r="QM1" s="867"/>
      <c r="QN1" s="867"/>
      <c r="QO1" s="867"/>
      <c r="QP1" s="867"/>
      <c r="QQ1" s="867"/>
      <c r="QR1" s="867"/>
      <c r="QS1" s="867"/>
      <c r="QT1" s="867"/>
      <c r="QU1" s="867"/>
      <c r="QV1" s="867"/>
      <c r="QW1" s="867"/>
      <c r="QX1" s="867"/>
      <c r="QY1" s="867"/>
      <c r="QZ1" s="867"/>
      <c r="RA1" s="867"/>
      <c r="RB1" s="867"/>
      <c r="RC1" s="867"/>
      <c r="RD1" s="867"/>
      <c r="RE1" s="867"/>
      <c r="RF1" s="867"/>
      <c r="RG1" s="867"/>
      <c r="RH1" s="867"/>
      <c r="RI1" s="867"/>
      <c r="RJ1" s="867"/>
      <c r="RK1" s="867"/>
      <c r="RL1" s="867"/>
      <c r="RM1" s="867"/>
      <c r="RN1" s="867"/>
      <c r="RO1" s="867"/>
      <c r="RP1" s="867"/>
      <c r="RQ1" s="867"/>
      <c r="RR1" s="867"/>
      <c r="RS1" s="867"/>
      <c r="RT1" s="867"/>
      <c r="RU1" s="867"/>
      <c r="RV1" s="867"/>
      <c r="RW1" s="867"/>
      <c r="RX1" s="867"/>
      <c r="RY1" s="867"/>
      <c r="RZ1" s="867"/>
      <c r="SA1" s="867"/>
      <c r="SB1" s="867"/>
      <c r="SC1" s="867"/>
      <c r="SD1" s="867"/>
      <c r="SE1" s="867"/>
      <c r="SF1" s="867"/>
      <c r="SG1" s="867"/>
      <c r="SH1" s="867"/>
      <c r="SI1" s="867"/>
      <c r="SJ1" s="867"/>
      <c r="SK1" s="867"/>
      <c r="SL1" s="867"/>
      <c r="SM1" s="867"/>
      <c r="SN1" s="867"/>
      <c r="SO1" s="867"/>
      <c r="SP1" s="867"/>
      <c r="SQ1" s="867"/>
      <c r="SR1" s="867"/>
      <c r="SS1" s="867"/>
      <c r="ST1" s="867"/>
      <c r="SU1" s="867"/>
      <c r="SV1" s="867"/>
      <c r="SW1" s="867"/>
      <c r="SX1" s="867"/>
      <c r="SY1" s="867"/>
      <c r="SZ1" s="867"/>
      <c r="TA1" s="867"/>
      <c r="TB1" s="867"/>
      <c r="TC1" s="867"/>
      <c r="TD1" s="867"/>
      <c r="TE1" s="867"/>
      <c r="TF1" s="867"/>
      <c r="TG1" s="867"/>
      <c r="TH1" s="867"/>
      <c r="TI1" s="867"/>
      <c r="TJ1" s="867"/>
      <c r="TK1" s="867"/>
      <c r="TL1" s="867"/>
      <c r="TM1" s="867"/>
      <c r="TN1" s="867"/>
      <c r="TO1" s="867"/>
      <c r="TP1" s="867"/>
      <c r="TQ1" s="867"/>
      <c r="TR1" s="867"/>
      <c r="TS1" s="867"/>
      <c r="TT1" s="867"/>
      <c r="TU1" s="867"/>
      <c r="TV1" s="867"/>
      <c r="TW1" s="867"/>
      <c r="TX1" s="867"/>
      <c r="TY1" s="867"/>
      <c r="TZ1" s="867"/>
      <c r="UA1" s="867"/>
      <c r="UB1" s="867"/>
      <c r="UC1" s="867"/>
      <c r="UD1" s="867"/>
      <c r="UE1" s="867"/>
      <c r="UF1" s="867"/>
      <c r="UG1" s="867"/>
      <c r="UH1" s="867"/>
      <c r="UI1" s="867"/>
      <c r="UJ1" s="867"/>
      <c r="UK1" s="867"/>
      <c r="UL1" s="867"/>
      <c r="UM1" s="867"/>
      <c r="UN1" s="867"/>
      <c r="UO1" s="867"/>
      <c r="UP1" s="867"/>
      <c r="UQ1" s="867"/>
      <c r="UR1" s="867"/>
      <c r="US1" s="867"/>
      <c r="UT1" s="867"/>
      <c r="UU1" s="867"/>
      <c r="UV1" s="867"/>
      <c r="UW1" s="867"/>
      <c r="UX1" s="867"/>
      <c r="UY1" s="867"/>
      <c r="UZ1" s="867"/>
      <c r="VA1" s="867"/>
      <c r="VB1" s="867"/>
      <c r="VC1" s="867"/>
      <c r="VD1" s="867"/>
      <c r="VE1" s="867"/>
      <c r="VF1" s="867"/>
      <c r="VG1" s="867"/>
      <c r="VH1" s="867"/>
      <c r="VI1" s="867"/>
      <c r="VJ1" s="867"/>
      <c r="VK1" s="867"/>
      <c r="VL1" s="867"/>
      <c r="VM1" s="867"/>
      <c r="VN1" s="867"/>
      <c r="VO1" s="867"/>
      <c r="VP1" s="867"/>
      <c r="VQ1" s="867"/>
      <c r="VR1" s="867"/>
      <c r="VS1" s="867"/>
      <c r="VT1" s="867"/>
      <c r="VU1" s="867"/>
      <c r="VV1" s="867"/>
      <c r="VW1" s="867"/>
      <c r="VX1" s="867"/>
      <c r="VY1" s="867"/>
      <c r="VZ1" s="867"/>
      <c r="WA1" s="867"/>
      <c r="WB1" s="867"/>
      <c r="WC1" s="867"/>
      <c r="WD1" s="867"/>
      <c r="WE1" s="867"/>
      <c r="WF1" s="867"/>
      <c r="WG1" s="867"/>
      <c r="WH1" s="867"/>
      <c r="WI1" s="867"/>
      <c r="WJ1" s="867"/>
      <c r="WK1" s="867"/>
      <c r="WL1" s="867"/>
      <c r="WM1" s="867"/>
      <c r="WN1" s="867"/>
      <c r="WO1" s="867"/>
      <c r="WP1" s="867"/>
      <c r="WQ1" s="867"/>
      <c r="WR1" s="867"/>
      <c r="WS1" s="867"/>
      <c r="WT1" s="867"/>
      <c r="WU1" s="867"/>
      <c r="WV1" s="867"/>
      <c r="WW1" s="867"/>
      <c r="WX1" s="867"/>
      <c r="WY1" s="867"/>
      <c r="WZ1" s="867"/>
      <c r="XA1" s="867"/>
      <c r="XB1" s="867"/>
      <c r="XC1" s="867"/>
      <c r="XD1" s="867"/>
      <c r="XE1" s="867"/>
      <c r="XF1" s="867"/>
      <c r="XG1" s="867"/>
      <c r="XH1" s="867"/>
      <c r="XI1" s="867"/>
      <c r="XJ1" s="867"/>
      <c r="XK1" s="867"/>
      <c r="XL1" s="867"/>
      <c r="XM1" s="867"/>
      <c r="XN1" s="867"/>
      <c r="XO1" s="867"/>
      <c r="XP1" s="867"/>
      <c r="XQ1" s="867"/>
      <c r="XR1" s="867"/>
      <c r="XS1" s="867"/>
      <c r="XT1" s="867"/>
      <c r="XU1" s="867"/>
      <c r="XV1" s="867"/>
      <c r="XW1" s="867"/>
      <c r="XX1" s="867"/>
      <c r="XY1" s="867"/>
      <c r="XZ1" s="867"/>
      <c r="YA1" s="867"/>
      <c r="YB1" s="867"/>
      <c r="YC1" s="867"/>
      <c r="YD1" s="867"/>
      <c r="YE1" s="867"/>
      <c r="YF1" s="867"/>
      <c r="YG1" s="867"/>
      <c r="YH1" s="867"/>
      <c r="YI1" s="867"/>
      <c r="YJ1" s="867"/>
      <c r="YK1" s="867"/>
      <c r="YL1" s="867"/>
      <c r="YM1" s="867"/>
      <c r="YN1" s="867"/>
      <c r="YO1" s="867"/>
      <c r="YP1" s="867"/>
      <c r="YQ1" s="867"/>
      <c r="YR1" s="867"/>
      <c r="YS1" s="867"/>
      <c r="YT1" s="867"/>
      <c r="YU1" s="867"/>
      <c r="YV1" s="867"/>
      <c r="YW1" s="867"/>
      <c r="YX1" s="867"/>
      <c r="YY1" s="867"/>
      <c r="YZ1" s="867"/>
      <c r="ZA1" s="867"/>
      <c r="ZB1" s="867"/>
      <c r="ZC1" s="867"/>
      <c r="ZD1" s="867"/>
      <c r="ZE1" s="867"/>
      <c r="ZF1" s="867"/>
      <c r="ZG1" s="867"/>
      <c r="ZH1" s="867"/>
      <c r="ZI1" s="867"/>
      <c r="ZJ1" s="867"/>
      <c r="ZK1" s="867"/>
      <c r="ZL1" s="867"/>
      <c r="ZM1" s="867"/>
      <c r="ZN1" s="867"/>
      <c r="ZO1" s="867"/>
      <c r="ZP1" s="867"/>
      <c r="ZQ1" s="867"/>
      <c r="ZR1" s="867"/>
      <c r="ZS1" s="867"/>
      <c r="ZT1" s="867"/>
      <c r="ZU1" s="867"/>
      <c r="ZV1" s="867"/>
      <c r="ZW1" s="867"/>
      <c r="ZX1" s="867"/>
      <c r="ZY1" s="867"/>
      <c r="ZZ1" s="867"/>
      <c r="AAA1" s="867"/>
      <c r="AAB1" s="867"/>
      <c r="AAC1" s="867"/>
      <c r="AAD1" s="867"/>
      <c r="AAE1" s="867"/>
      <c r="AAF1" s="867"/>
      <c r="AAG1" s="867"/>
      <c r="AAH1" s="867"/>
      <c r="AAI1" s="867"/>
      <c r="AAJ1" s="867"/>
      <c r="AAK1" s="867"/>
      <c r="AAL1" s="867"/>
      <c r="AAM1" s="867"/>
      <c r="AAN1" s="867"/>
      <c r="AAO1" s="867"/>
      <c r="AAP1" s="867"/>
      <c r="AAQ1" s="867"/>
      <c r="AAR1" s="867"/>
      <c r="AAS1" s="867"/>
      <c r="AAT1" s="867"/>
      <c r="AAU1" s="867"/>
      <c r="AAV1" s="867"/>
      <c r="AAW1" s="867"/>
      <c r="AAX1" s="867"/>
    </row>
    <row r="2" s="856" customFormat="1" ht="40.5" customHeight="1" spans="1:726">
      <c r="A2" s="870" t="s">
        <v>110</v>
      </c>
      <c r="B2" s="871"/>
      <c r="C2" s="872">
        <f>D6</f>
        <v>0</v>
      </c>
      <c r="D2" s="873" t="s">
        <v>111</v>
      </c>
      <c r="E2" s="873"/>
      <c r="F2" s="873"/>
      <c r="G2" s="873"/>
      <c r="H2" s="873"/>
      <c r="I2" s="873"/>
      <c r="J2" s="873"/>
      <c r="K2" s="873"/>
      <c r="L2" s="871" t="s">
        <v>112</v>
      </c>
      <c r="M2" s="871"/>
      <c r="N2" s="871"/>
      <c r="O2" s="872">
        <f>Home!F25</f>
        <v>0</v>
      </c>
      <c r="P2" s="872"/>
      <c r="Q2" s="872"/>
      <c r="R2" s="872"/>
      <c r="S2" s="928"/>
      <c r="T2" s="928"/>
      <c r="U2" s="928"/>
      <c r="V2" s="928"/>
      <c r="W2" s="928"/>
      <c r="X2" s="928"/>
      <c r="Y2" s="928"/>
      <c r="Z2" s="928"/>
      <c r="AA2" s="928"/>
      <c r="AB2" s="928"/>
      <c r="AC2" s="935"/>
      <c r="AD2" s="867"/>
      <c r="AE2" s="867"/>
      <c r="AF2" s="867"/>
      <c r="AG2" s="867"/>
      <c r="AH2" s="867"/>
      <c r="AI2" s="867"/>
      <c r="AJ2" s="867"/>
      <c r="AK2" s="867"/>
      <c r="AL2" s="867"/>
      <c r="AM2" s="867"/>
      <c r="AN2" s="867"/>
      <c r="AO2" s="867"/>
      <c r="AP2" s="867"/>
      <c r="AQ2" s="867"/>
      <c r="AR2" s="867"/>
      <c r="AS2" s="867"/>
      <c r="AT2" s="867"/>
      <c r="AU2" s="867"/>
      <c r="AV2" s="867"/>
      <c r="AW2" s="867"/>
      <c r="AX2" s="867"/>
      <c r="AY2" s="867"/>
      <c r="AZ2" s="867"/>
      <c r="BA2" s="867"/>
      <c r="BB2" s="867"/>
      <c r="BC2" s="867"/>
      <c r="BD2" s="867"/>
      <c r="BE2" s="867"/>
      <c r="BF2" s="867"/>
      <c r="BG2" s="867"/>
      <c r="BH2" s="867"/>
      <c r="BI2" s="867"/>
      <c r="BJ2" s="868"/>
      <c r="BK2" s="867"/>
      <c r="BL2" s="867"/>
      <c r="BM2" s="867"/>
      <c r="BN2" s="867"/>
      <c r="BO2" s="867"/>
      <c r="BP2" s="867"/>
      <c r="BQ2" s="867"/>
      <c r="BR2" s="867"/>
      <c r="BS2" s="867"/>
      <c r="BT2" s="867"/>
      <c r="BU2" s="867"/>
      <c r="BV2" s="867"/>
      <c r="BW2" s="867"/>
      <c r="BX2" s="867"/>
      <c r="BY2" s="867"/>
      <c r="BZ2" s="867"/>
      <c r="CA2" s="867"/>
      <c r="CB2" s="867"/>
      <c r="CC2" s="867"/>
      <c r="CD2" s="867"/>
      <c r="CE2" s="867"/>
      <c r="CF2" s="867"/>
      <c r="CG2" s="867"/>
      <c r="CH2" s="867"/>
      <c r="CI2" s="867"/>
      <c r="CJ2" s="867"/>
      <c r="CK2" s="867"/>
      <c r="CL2" s="867"/>
      <c r="CM2" s="867"/>
      <c r="CN2" s="867"/>
      <c r="CO2" s="867"/>
      <c r="CP2" s="867"/>
      <c r="CQ2" s="867"/>
      <c r="CR2" s="867"/>
      <c r="CS2" s="867"/>
      <c r="CT2" s="867"/>
      <c r="CU2" s="867"/>
      <c r="CV2" s="867"/>
      <c r="CW2" s="867"/>
      <c r="CX2" s="867"/>
      <c r="CY2" s="867"/>
      <c r="CZ2" s="867"/>
      <c r="DA2" s="867"/>
      <c r="DB2" s="867"/>
      <c r="DC2" s="867"/>
      <c r="DD2" s="867"/>
      <c r="DE2" s="867"/>
      <c r="DF2" s="867"/>
      <c r="DG2" s="867"/>
      <c r="DH2" s="867"/>
      <c r="DI2" s="867"/>
      <c r="DJ2" s="940"/>
      <c r="DK2" s="867"/>
      <c r="DL2" s="867"/>
      <c r="DM2" s="867"/>
      <c r="DN2" s="867"/>
      <c r="DO2" s="867"/>
      <c r="DP2" s="867"/>
      <c r="DQ2" s="867"/>
      <c r="DR2" s="867"/>
      <c r="DS2" s="867"/>
      <c r="DT2" s="867"/>
      <c r="DU2" s="867"/>
      <c r="DV2" s="867"/>
      <c r="DW2" s="867"/>
      <c r="DX2" s="867"/>
      <c r="DY2" s="867"/>
      <c r="DZ2" s="867"/>
      <c r="EA2" s="867"/>
      <c r="EB2" s="867"/>
      <c r="EC2" s="867"/>
      <c r="ED2" s="867"/>
      <c r="EE2" s="867"/>
      <c r="EF2" s="867"/>
      <c r="EG2" s="867"/>
      <c r="EH2" s="867"/>
      <c r="EI2" s="867"/>
      <c r="EJ2" s="867"/>
      <c r="EK2" s="867"/>
      <c r="EL2" s="867"/>
      <c r="EM2" s="867"/>
      <c r="EN2" s="867"/>
      <c r="EO2" s="867"/>
      <c r="EP2" s="867"/>
      <c r="EQ2" s="867"/>
      <c r="ER2" s="867"/>
      <c r="ES2" s="867"/>
      <c r="ET2" s="867"/>
      <c r="EU2" s="867"/>
      <c r="EV2" s="867"/>
      <c r="EW2" s="867"/>
      <c r="EX2" s="867"/>
      <c r="EY2" s="867"/>
      <c r="EZ2" s="867"/>
      <c r="FA2" s="867"/>
      <c r="FB2" s="867"/>
      <c r="FC2" s="867"/>
      <c r="FD2" s="867"/>
      <c r="FE2" s="867"/>
      <c r="FF2" s="867"/>
      <c r="FG2" s="867"/>
      <c r="FH2" s="867"/>
      <c r="FI2" s="867"/>
      <c r="FJ2" s="867"/>
      <c r="FK2" s="867"/>
      <c r="FL2" s="867"/>
      <c r="FM2" s="867"/>
      <c r="FN2" s="867"/>
      <c r="FO2" s="867"/>
      <c r="FP2" s="867"/>
      <c r="FQ2" s="867"/>
      <c r="FR2" s="867"/>
      <c r="FS2" s="867"/>
      <c r="FT2" s="867"/>
      <c r="FU2" s="867"/>
      <c r="FV2" s="867"/>
      <c r="FW2" s="867"/>
      <c r="FX2" s="867"/>
      <c r="FY2" s="867"/>
      <c r="FZ2" s="867"/>
      <c r="GA2" s="867"/>
      <c r="GB2" s="867"/>
      <c r="GC2" s="867"/>
      <c r="GD2" s="867"/>
      <c r="GE2" s="867"/>
      <c r="GF2" s="867"/>
      <c r="GG2" s="867"/>
      <c r="GH2" s="867"/>
      <c r="GI2" s="867"/>
      <c r="GJ2" s="867"/>
      <c r="GK2" s="867"/>
      <c r="GL2" s="867"/>
      <c r="GM2" s="867"/>
      <c r="GN2" s="867"/>
      <c r="GO2" s="867"/>
      <c r="GP2" s="867"/>
      <c r="GQ2" s="867"/>
      <c r="GR2" s="867"/>
      <c r="GS2" s="867"/>
      <c r="GT2" s="867"/>
      <c r="GU2" s="867"/>
      <c r="GV2" s="867"/>
      <c r="GW2" s="867"/>
      <c r="GX2" s="867"/>
      <c r="GY2" s="867"/>
      <c r="GZ2" s="867"/>
      <c r="HA2" s="867"/>
      <c r="HB2" s="867"/>
      <c r="HC2" s="867"/>
      <c r="HD2" s="867"/>
      <c r="HE2" s="867"/>
      <c r="HF2" s="867"/>
      <c r="HG2" s="867"/>
      <c r="HH2" s="867"/>
      <c r="HI2" s="867"/>
      <c r="HJ2" s="867"/>
      <c r="HK2" s="867"/>
      <c r="HL2" s="867"/>
      <c r="HM2" s="867"/>
      <c r="HN2" s="867"/>
      <c r="HO2" s="867"/>
      <c r="HP2" s="867"/>
      <c r="HQ2" s="867"/>
      <c r="HR2" s="867"/>
      <c r="HS2" s="867"/>
      <c r="HT2" s="867"/>
      <c r="HU2" s="867"/>
      <c r="HV2" s="867"/>
      <c r="HW2" s="867"/>
      <c r="HX2" s="867"/>
      <c r="HY2" s="867"/>
      <c r="HZ2" s="867"/>
      <c r="IA2" s="867"/>
      <c r="IB2" s="867"/>
      <c r="IC2" s="867"/>
      <c r="ID2" s="867"/>
      <c r="IE2" s="867"/>
      <c r="IF2" s="867"/>
      <c r="IG2" s="867"/>
      <c r="IH2" s="867"/>
      <c r="II2" s="867"/>
      <c r="IJ2" s="867"/>
      <c r="IK2" s="867"/>
      <c r="IL2" s="867"/>
      <c r="IM2" s="867"/>
      <c r="IN2" s="867"/>
      <c r="IO2" s="867"/>
      <c r="IP2" s="867"/>
      <c r="IQ2" s="867"/>
      <c r="IR2" s="867"/>
      <c r="IS2" s="867"/>
      <c r="IT2" s="867"/>
      <c r="IU2" s="867"/>
      <c r="IV2" s="867"/>
      <c r="IW2" s="867"/>
      <c r="IX2" s="867"/>
      <c r="IY2" s="867"/>
      <c r="IZ2" s="867"/>
      <c r="JA2" s="867"/>
      <c r="JB2" s="867"/>
      <c r="JC2" s="867"/>
      <c r="JD2" s="867"/>
      <c r="JE2" s="867"/>
      <c r="JF2" s="867"/>
      <c r="JG2" s="867"/>
      <c r="JH2" s="867"/>
      <c r="JI2" s="867"/>
      <c r="JJ2" s="867"/>
      <c r="JK2" s="867"/>
      <c r="JL2" s="867"/>
      <c r="JM2" s="867"/>
      <c r="JN2" s="867"/>
      <c r="JO2" s="867"/>
      <c r="JP2" s="867"/>
      <c r="JQ2" s="867"/>
      <c r="JR2" s="867"/>
      <c r="JS2" s="867"/>
      <c r="JT2" s="867"/>
      <c r="JU2" s="867"/>
      <c r="JV2" s="867"/>
      <c r="JW2" s="867"/>
      <c r="JX2" s="867"/>
      <c r="JY2" s="867"/>
      <c r="JZ2" s="867"/>
      <c r="KA2" s="867"/>
      <c r="KB2" s="867"/>
      <c r="KC2" s="867"/>
      <c r="KD2" s="867"/>
      <c r="KE2" s="867"/>
      <c r="KF2" s="867"/>
      <c r="KG2" s="867"/>
      <c r="KH2" s="867"/>
      <c r="KI2" s="867"/>
      <c r="KJ2" s="867"/>
      <c r="KK2" s="867"/>
      <c r="KL2" s="867"/>
      <c r="KM2" s="867"/>
      <c r="KN2" s="867"/>
      <c r="KO2" s="867"/>
      <c r="KP2" s="867"/>
      <c r="KQ2" s="867"/>
      <c r="KR2" s="867"/>
      <c r="KS2" s="867"/>
      <c r="KT2" s="867"/>
      <c r="KU2" s="867"/>
      <c r="KV2" s="867"/>
      <c r="KW2" s="867"/>
      <c r="KX2" s="867"/>
      <c r="KY2" s="867"/>
      <c r="KZ2" s="867"/>
      <c r="LA2" s="867"/>
      <c r="LB2" s="867"/>
      <c r="LC2" s="867"/>
      <c r="LD2" s="867"/>
      <c r="LE2" s="867"/>
      <c r="LF2" s="867"/>
      <c r="LG2" s="867"/>
      <c r="LH2" s="867"/>
      <c r="LI2" s="867"/>
      <c r="LJ2" s="867"/>
      <c r="LK2" s="867"/>
      <c r="LL2" s="867"/>
      <c r="LM2" s="867"/>
      <c r="LN2" s="867"/>
      <c r="LO2" s="867"/>
      <c r="LP2" s="867"/>
      <c r="LQ2" s="867"/>
      <c r="LR2" s="867"/>
      <c r="LS2" s="867"/>
      <c r="LT2" s="867"/>
      <c r="LU2" s="867"/>
      <c r="LV2" s="867"/>
      <c r="LW2" s="867"/>
      <c r="LX2" s="867"/>
      <c r="LY2" s="867"/>
      <c r="LZ2" s="867"/>
      <c r="MA2" s="867"/>
      <c r="MB2" s="867"/>
      <c r="MC2" s="867"/>
      <c r="MD2" s="867"/>
      <c r="ME2" s="867"/>
      <c r="MF2" s="867"/>
      <c r="MG2" s="867"/>
      <c r="MH2" s="867"/>
      <c r="MI2" s="867"/>
      <c r="MJ2" s="867"/>
      <c r="MK2" s="867"/>
      <c r="ML2" s="867"/>
      <c r="MM2" s="867"/>
      <c r="MN2" s="867"/>
      <c r="MO2" s="867"/>
      <c r="MP2" s="867"/>
      <c r="MQ2" s="867"/>
      <c r="MR2" s="867"/>
      <c r="MS2" s="867"/>
      <c r="MT2" s="867"/>
      <c r="MU2" s="867"/>
      <c r="MV2" s="867"/>
      <c r="MW2" s="867"/>
      <c r="MX2" s="867"/>
      <c r="MY2" s="867"/>
      <c r="MZ2" s="867"/>
      <c r="NA2" s="867"/>
      <c r="NB2" s="867"/>
      <c r="NC2" s="867"/>
      <c r="ND2" s="867"/>
      <c r="NE2" s="867"/>
      <c r="NF2" s="867"/>
      <c r="NG2" s="867"/>
      <c r="NH2" s="867"/>
      <c r="NI2" s="867"/>
      <c r="NJ2" s="867"/>
      <c r="NK2" s="867"/>
      <c r="NL2" s="867"/>
      <c r="NM2" s="867"/>
      <c r="NN2" s="867"/>
      <c r="NO2" s="867"/>
      <c r="NP2" s="867"/>
      <c r="NQ2" s="867"/>
      <c r="NR2" s="867"/>
      <c r="NS2" s="867"/>
      <c r="NT2" s="867"/>
      <c r="NU2" s="867"/>
      <c r="NV2" s="867"/>
      <c r="NW2" s="867"/>
      <c r="NX2" s="867"/>
      <c r="NY2" s="867"/>
      <c r="NZ2" s="867"/>
      <c r="OA2" s="867"/>
      <c r="OB2" s="867"/>
      <c r="OC2" s="867"/>
      <c r="OD2" s="867"/>
      <c r="OE2" s="867"/>
      <c r="OF2" s="867"/>
      <c r="OG2" s="867"/>
      <c r="OH2" s="867"/>
      <c r="OI2" s="867"/>
      <c r="OJ2" s="867"/>
      <c r="OK2" s="867"/>
      <c r="OL2" s="867"/>
      <c r="OM2" s="867"/>
      <c r="ON2" s="867"/>
      <c r="OO2" s="867"/>
      <c r="OP2" s="867"/>
      <c r="OQ2" s="867"/>
      <c r="OR2" s="867"/>
      <c r="OS2" s="867"/>
      <c r="OT2" s="867"/>
      <c r="OU2" s="867"/>
      <c r="OV2" s="867"/>
      <c r="OW2" s="867"/>
      <c r="OX2" s="867"/>
      <c r="OY2" s="867"/>
      <c r="OZ2" s="867"/>
      <c r="PA2" s="867"/>
      <c r="PB2" s="867"/>
      <c r="PC2" s="867"/>
      <c r="PD2" s="867"/>
      <c r="PE2" s="867"/>
      <c r="PF2" s="867"/>
      <c r="PG2" s="867"/>
      <c r="PH2" s="867"/>
      <c r="PI2" s="867"/>
      <c r="PJ2" s="867"/>
      <c r="PK2" s="867"/>
      <c r="PL2" s="867"/>
      <c r="PM2" s="867"/>
      <c r="PN2" s="867"/>
      <c r="PO2" s="867"/>
      <c r="PP2" s="867"/>
      <c r="PQ2" s="867"/>
      <c r="PR2" s="867"/>
      <c r="PS2" s="867"/>
      <c r="PT2" s="867"/>
      <c r="PU2" s="867"/>
      <c r="PV2" s="867"/>
      <c r="PW2" s="867"/>
      <c r="PX2" s="867"/>
      <c r="PY2" s="867"/>
      <c r="PZ2" s="867"/>
      <c r="QA2" s="867"/>
      <c r="QB2" s="867"/>
      <c r="QC2" s="867"/>
      <c r="QD2" s="867"/>
      <c r="QE2" s="867"/>
      <c r="QF2" s="867"/>
      <c r="QG2" s="867"/>
      <c r="QH2" s="867"/>
      <c r="QI2" s="867"/>
      <c r="QJ2" s="867"/>
      <c r="QK2" s="867"/>
      <c r="QL2" s="867"/>
      <c r="QM2" s="867"/>
      <c r="QN2" s="867"/>
      <c r="QO2" s="867"/>
      <c r="QP2" s="867"/>
      <c r="QQ2" s="867"/>
      <c r="QR2" s="867"/>
      <c r="QS2" s="867"/>
      <c r="QT2" s="867"/>
      <c r="QU2" s="867"/>
      <c r="QV2" s="867"/>
      <c r="QW2" s="867"/>
      <c r="QX2" s="867"/>
      <c r="QY2" s="867"/>
      <c r="QZ2" s="867"/>
      <c r="RA2" s="867"/>
      <c r="RB2" s="867"/>
      <c r="RC2" s="867"/>
      <c r="RD2" s="867"/>
      <c r="RE2" s="867"/>
      <c r="RF2" s="867"/>
      <c r="RG2" s="867"/>
      <c r="RH2" s="867"/>
      <c r="RI2" s="867"/>
      <c r="RJ2" s="867"/>
      <c r="RK2" s="867"/>
      <c r="RL2" s="867"/>
      <c r="RM2" s="867"/>
      <c r="RN2" s="867"/>
      <c r="RO2" s="867"/>
      <c r="RP2" s="867"/>
      <c r="RQ2" s="867"/>
      <c r="RR2" s="867"/>
      <c r="RS2" s="867"/>
      <c r="RT2" s="867"/>
      <c r="RU2" s="867"/>
      <c r="RV2" s="867"/>
      <c r="RW2" s="867"/>
      <c r="RX2" s="867"/>
      <c r="RY2" s="867"/>
      <c r="RZ2" s="867"/>
      <c r="SA2" s="867"/>
      <c r="SB2" s="867"/>
      <c r="SC2" s="867"/>
      <c r="SD2" s="867"/>
      <c r="SE2" s="867"/>
      <c r="SF2" s="867"/>
      <c r="SG2" s="867"/>
      <c r="SH2" s="867"/>
      <c r="SI2" s="867"/>
      <c r="SJ2" s="867"/>
      <c r="SK2" s="867"/>
      <c r="SL2" s="867"/>
      <c r="SM2" s="867"/>
      <c r="SN2" s="867"/>
      <c r="SO2" s="867"/>
      <c r="SP2" s="867"/>
      <c r="SQ2" s="867"/>
      <c r="SR2" s="867"/>
      <c r="SS2" s="867"/>
      <c r="ST2" s="867"/>
      <c r="SU2" s="867"/>
      <c r="SV2" s="867"/>
      <c r="SW2" s="867"/>
      <c r="SX2" s="867"/>
      <c r="SY2" s="867"/>
      <c r="SZ2" s="867"/>
      <c r="TA2" s="867"/>
      <c r="TB2" s="867"/>
      <c r="TC2" s="867"/>
      <c r="TD2" s="867"/>
      <c r="TE2" s="867"/>
      <c r="TF2" s="867"/>
      <c r="TG2" s="867"/>
      <c r="TH2" s="867"/>
      <c r="TI2" s="867"/>
      <c r="TJ2" s="867"/>
      <c r="TK2" s="867"/>
      <c r="TL2" s="867"/>
      <c r="TM2" s="867"/>
      <c r="TN2" s="867"/>
      <c r="TO2" s="867"/>
      <c r="TP2" s="867"/>
      <c r="TQ2" s="867"/>
      <c r="TR2" s="867"/>
      <c r="TS2" s="867"/>
      <c r="TT2" s="867"/>
      <c r="TU2" s="867"/>
      <c r="TV2" s="867"/>
      <c r="TW2" s="867"/>
      <c r="TX2" s="867"/>
      <c r="TY2" s="867"/>
      <c r="TZ2" s="867"/>
      <c r="UA2" s="867"/>
      <c r="UB2" s="867"/>
      <c r="UC2" s="867"/>
      <c r="UD2" s="867"/>
      <c r="UE2" s="867"/>
      <c r="UF2" s="867"/>
      <c r="UG2" s="867"/>
      <c r="UH2" s="867"/>
      <c r="UI2" s="867"/>
      <c r="UJ2" s="867"/>
      <c r="UK2" s="867"/>
      <c r="UL2" s="867"/>
      <c r="UM2" s="867"/>
      <c r="UN2" s="867"/>
      <c r="UO2" s="867"/>
      <c r="UP2" s="867"/>
      <c r="UQ2" s="867"/>
      <c r="UR2" s="867"/>
      <c r="US2" s="867"/>
      <c r="UT2" s="867"/>
      <c r="UU2" s="867"/>
      <c r="UV2" s="867"/>
      <c r="UW2" s="867"/>
      <c r="UX2" s="867"/>
      <c r="UY2" s="867"/>
      <c r="UZ2" s="867"/>
      <c r="VA2" s="867"/>
      <c r="VB2" s="867"/>
      <c r="VC2" s="867"/>
      <c r="VD2" s="867"/>
      <c r="VE2" s="867"/>
      <c r="VF2" s="867"/>
      <c r="VG2" s="867"/>
      <c r="VH2" s="867"/>
      <c r="VI2" s="867"/>
      <c r="VJ2" s="867"/>
      <c r="VK2" s="867"/>
      <c r="VL2" s="867"/>
      <c r="VM2" s="867"/>
      <c r="VN2" s="867"/>
      <c r="VO2" s="867"/>
      <c r="VP2" s="867"/>
      <c r="VQ2" s="867"/>
      <c r="VR2" s="867"/>
      <c r="VS2" s="867"/>
      <c r="VT2" s="867"/>
      <c r="VU2" s="867"/>
      <c r="VV2" s="867"/>
      <c r="VW2" s="867"/>
      <c r="VX2" s="867"/>
      <c r="VY2" s="867"/>
      <c r="VZ2" s="867"/>
      <c r="WA2" s="867"/>
      <c r="WB2" s="867"/>
      <c r="WC2" s="867"/>
      <c r="WD2" s="867"/>
      <c r="WE2" s="867"/>
      <c r="WF2" s="867"/>
      <c r="WG2" s="867"/>
      <c r="WH2" s="867"/>
      <c r="WI2" s="867"/>
      <c r="WJ2" s="867"/>
      <c r="WK2" s="867"/>
      <c r="WL2" s="867"/>
      <c r="WM2" s="867"/>
      <c r="WN2" s="867"/>
      <c r="WO2" s="867"/>
      <c r="WP2" s="867"/>
      <c r="WQ2" s="867"/>
      <c r="WR2" s="867"/>
      <c r="WS2" s="867"/>
      <c r="WT2" s="867"/>
      <c r="WU2" s="867"/>
      <c r="WV2" s="867"/>
      <c r="WW2" s="867"/>
      <c r="WX2" s="867"/>
      <c r="WY2" s="867"/>
      <c r="WZ2" s="867"/>
      <c r="XA2" s="867"/>
      <c r="XB2" s="867"/>
      <c r="XC2" s="867"/>
      <c r="XD2" s="867"/>
      <c r="XE2" s="867"/>
      <c r="XF2" s="867"/>
      <c r="XG2" s="867"/>
      <c r="XH2" s="867"/>
      <c r="XI2" s="867"/>
      <c r="XJ2" s="867"/>
      <c r="XK2" s="867"/>
      <c r="XL2" s="867"/>
      <c r="XM2" s="867"/>
      <c r="XN2" s="867"/>
      <c r="XO2" s="867"/>
      <c r="XP2" s="867"/>
      <c r="XQ2" s="867"/>
      <c r="XR2" s="867"/>
      <c r="XS2" s="867"/>
      <c r="XT2" s="867"/>
      <c r="XU2" s="867"/>
      <c r="XV2" s="867"/>
      <c r="XW2" s="867"/>
      <c r="XX2" s="867"/>
      <c r="XY2" s="867"/>
      <c r="XZ2" s="867"/>
      <c r="YA2" s="867"/>
      <c r="YB2" s="867"/>
      <c r="YC2" s="867"/>
      <c r="YD2" s="867"/>
      <c r="YE2" s="867"/>
      <c r="YF2" s="867"/>
      <c r="YG2" s="867"/>
      <c r="YH2" s="867"/>
      <c r="YI2" s="867"/>
      <c r="YJ2" s="867"/>
      <c r="YK2" s="867"/>
      <c r="YL2" s="867"/>
      <c r="YM2" s="867"/>
      <c r="YN2" s="867"/>
      <c r="YO2" s="867"/>
      <c r="YP2" s="867"/>
      <c r="YQ2" s="867"/>
      <c r="YR2" s="867"/>
      <c r="YS2" s="867"/>
      <c r="YT2" s="867"/>
      <c r="YU2" s="867"/>
      <c r="YV2" s="867"/>
      <c r="YW2" s="867"/>
      <c r="YX2" s="867"/>
      <c r="YY2" s="867"/>
      <c r="YZ2" s="867"/>
      <c r="ZA2" s="867"/>
      <c r="ZB2" s="867"/>
      <c r="ZC2" s="867"/>
      <c r="ZD2" s="867"/>
      <c r="ZE2" s="867"/>
      <c r="ZF2" s="867"/>
      <c r="ZG2" s="867"/>
      <c r="ZH2" s="867"/>
      <c r="ZI2" s="867"/>
      <c r="ZJ2" s="867"/>
      <c r="ZK2" s="867"/>
      <c r="ZL2" s="867"/>
      <c r="ZM2" s="867"/>
      <c r="ZN2" s="867"/>
      <c r="ZO2" s="867"/>
      <c r="ZP2" s="867"/>
      <c r="ZQ2" s="867"/>
      <c r="ZR2" s="867"/>
      <c r="ZS2" s="867"/>
      <c r="ZT2" s="867"/>
      <c r="ZU2" s="867"/>
      <c r="ZV2" s="867"/>
      <c r="ZW2" s="867"/>
      <c r="ZX2" s="867"/>
      <c r="ZY2" s="867"/>
      <c r="ZZ2" s="867"/>
      <c r="AAA2" s="867"/>
      <c r="AAB2" s="867"/>
      <c r="AAC2" s="867"/>
      <c r="AAD2" s="867"/>
      <c r="AAE2" s="867"/>
      <c r="AAF2" s="867"/>
      <c r="AAG2" s="867"/>
      <c r="AAH2" s="867"/>
      <c r="AAI2" s="867"/>
      <c r="AAJ2" s="867"/>
      <c r="AAK2" s="867"/>
      <c r="AAL2" s="867"/>
      <c r="AAM2" s="867"/>
      <c r="AAN2" s="867"/>
      <c r="AAO2" s="867"/>
      <c r="AAP2" s="867"/>
      <c r="AAQ2" s="867"/>
      <c r="AAR2" s="867"/>
      <c r="AAS2" s="867"/>
      <c r="AAT2" s="867"/>
      <c r="AAU2" s="867"/>
      <c r="AAV2" s="867"/>
      <c r="AAW2" s="867"/>
      <c r="AAX2" s="867"/>
    </row>
    <row r="3" s="857" customFormat="1" ht="23.25" customHeight="1" spans="1:114">
      <c r="A3" s="874" t="s">
        <v>113</v>
      </c>
      <c r="B3" s="874" t="s">
        <v>114</v>
      </c>
      <c r="C3" s="874" t="s">
        <v>115</v>
      </c>
      <c r="D3" s="874" t="s">
        <v>116</v>
      </c>
      <c r="E3" s="874" t="s">
        <v>117</v>
      </c>
      <c r="F3" s="875" t="s">
        <v>118</v>
      </c>
      <c r="G3" s="875" t="s">
        <v>119</v>
      </c>
      <c r="H3" s="874" t="s">
        <v>120</v>
      </c>
      <c r="I3" s="874" t="s">
        <v>121</v>
      </c>
      <c r="J3" s="875" t="s">
        <v>122</v>
      </c>
      <c r="K3" s="875" t="s">
        <v>123</v>
      </c>
      <c r="L3" s="875" t="s">
        <v>124</v>
      </c>
      <c r="M3" s="875" t="s">
        <v>125</v>
      </c>
      <c r="N3" s="874" t="s">
        <v>126</v>
      </c>
      <c r="O3" s="912" t="s">
        <v>127</v>
      </c>
      <c r="P3" s="913" t="s">
        <v>128</v>
      </c>
      <c r="Q3" s="929" t="s">
        <v>129</v>
      </c>
      <c r="R3" s="930" t="s">
        <v>130</v>
      </c>
      <c r="BJ3" s="936"/>
      <c r="DJ3" s="941"/>
    </row>
    <row r="4" s="857" customFormat="1" ht="39.75" customHeight="1" spans="1:114">
      <c r="A4" s="876"/>
      <c r="B4" s="876"/>
      <c r="C4" s="876"/>
      <c r="D4" s="876"/>
      <c r="E4" s="876"/>
      <c r="F4" s="877"/>
      <c r="G4" s="877"/>
      <c r="H4" s="876"/>
      <c r="I4" s="876"/>
      <c r="J4" s="877"/>
      <c r="K4" s="877"/>
      <c r="L4" s="877"/>
      <c r="M4" s="877"/>
      <c r="N4" s="876"/>
      <c r="O4" s="914"/>
      <c r="P4" s="913"/>
      <c r="Q4" s="929"/>
      <c r="R4" s="931"/>
      <c r="BJ4" s="936"/>
      <c r="DJ4" s="942"/>
    </row>
    <row r="5" s="858" customFormat="1" ht="13.5" customHeight="1" spans="1:726">
      <c r="A5" s="878">
        <v>1</v>
      </c>
      <c r="B5" s="878">
        <v>2</v>
      </c>
      <c r="C5" s="878">
        <v>3</v>
      </c>
      <c r="D5" s="878">
        <v>4</v>
      </c>
      <c r="E5" s="878">
        <v>5</v>
      </c>
      <c r="F5" s="878">
        <v>6</v>
      </c>
      <c r="G5" s="878">
        <v>7</v>
      </c>
      <c r="H5" s="878">
        <v>8</v>
      </c>
      <c r="I5" s="878">
        <v>9</v>
      </c>
      <c r="J5" s="878">
        <v>10</v>
      </c>
      <c r="K5" s="878">
        <v>11</v>
      </c>
      <c r="L5" s="878">
        <v>12</v>
      </c>
      <c r="M5" s="878">
        <v>13</v>
      </c>
      <c r="N5" s="878">
        <v>14</v>
      </c>
      <c r="O5" s="878">
        <v>15</v>
      </c>
      <c r="P5" s="878">
        <v>16</v>
      </c>
      <c r="Q5" s="878">
        <v>17</v>
      </c>
      <c r="R5" s="878">
        <v>18</v>
      </c>
      <c r="S5" s="932"/>
      <c r="T5" s="932"/>
      <c r="U5" s="932"/>
      <c r="V5" s="932"/>
      <c r="W5" s="932"/>
      <c r="X5" s="932"/>
      <c r="Y5" s="932"/>
      <c r="Z5" s="932"/>
      <c r="AA5" s="932"/>
      <c r="AB5" s="932"/>
      <c r="AC5" s="932"/>
      <c r="AD5" s="932"/>
      <c r="AE5" s="932"/>
      <c r="AF5" s="932"/>
      <c r="AG5" s="932"/>
      <c r="AH5" s="932"/>
      <c r="AI5" s="932"/>
      <c r="AJ5" s="932"/>
      <c r="AK5" s="932"/>
      <c r="AL5" s="932"/>
      <c r="AM5" s="932"/>
      <c r="AN5" s="932"/>
      <c r="AO5" s="932"/>
      <c r="AP5" s="932"/>
      <c r="AQ5" s="932"/>
      <c r="AR5" s="932"/>
      <c r="AS5" s="932"/>
      <c r="AT5" s="932"/>
      <c r="AU5" s="932"/>
      <c r="AV5" s="932"/>
      <c r="AW5" s="932"/>
      <c r="AX5" s="932"/>
      <c r="AY5" s="932"/>
      <c r="AZ5" s="932"/>
      <c r="BA5" s="932"/>
      <c r="BB5" s="932"/>
      <c r="BC5" s="932"/>
      <c r="BD5" s="932"/>
      <c r="BE5" s="932"/>
      <c r="BF5" s="932"/>
      <c r="BG5" s="932"/>
      <c r="BH5" s="932"/>
      <c r="BI5" s="932"/>
      <c r="BJ5" s="937"/>
      <c r="BK5" s="932"/>
      <c r="BL5" s="932"/>
      <c r="BM5" s="932"/>
      <c r="BN5" s="932"/>
      <c r="BO5" s="932"/>
      <c r="BP5" s="932"/>
      <c r="BQ5" s="932"/>
      <c r="BR5" s="932"/>
      <c r="BS5" s="932"/>
      <c r="BT5" s="932"/>
      <c r="BU5" s="932"/>
      <c r="BV5" s="932"/>
      <c r="BW5" s="932"/>
      <c r="BX5" s="932"/>
      <c r="BY5" s="932"/>
      <c r="BZ5" s="932"/>
      <c r="CA5" s="932"/>
      <c r="CB5" s="932"/>
      <c r="CC5" s="932"/>
      <c r="CD5" s="932"/>
      <c r="CE5" s="932"/>
      <c r="CF5" s="932"/>
      <c r="CG5" s="932"/>
      <c r="CH5" s="932"/>
      <c r="CI5" s="932"/>
      <c r="CJ5" s="932"/>
      <c r="CK5" s="932"/>
      <c r="CL5" s="932"/>
      <c r="CM5" s="932"/>
      <c r="CN5" s="932"/>
      <c r="CO5" s="932"/>
      <c r="CP5" s="932"/>
      <c r="CQ5" s="932"/>
      <c r="CR5" s="932"/>
      <c r="CS5" s="932"/>
      <c r="CT5" s="932"/>
      <c r="CU5" s="932"/>
      <c r="CV5" s="932"/>
      <c r="CW5" s="932"/>
      <c r="CX5" s="932"/>
      <c r="CY5" s="932"/>
      <c r="CZ5" s="932"/>
      <c r="DA5" s="932"/>
      <c r="DB5" s="932"/>
      <c r="DC5" s="932"/>
      <c r="DD5" s="932"/>
      <c r="DE5" s="932"/>
      <c r="DF5" s="932"/>
      <c r="DG5" s="932"/>
      <c r="DH5" s="932"/>
      <c r="DI5" s="932"/>
      <c r="DJ5" s="937"/>
      <c r="DK5" s="932"/>
      <c r="DL5" s="932"/>
      <c r="DM5" s="932"/>
      <c r="DN5" s="932"/>
      <c r="DO5" s="932"/>
      <c r="DP5" s="932"/>
      <c r="DQ5" s="932"/>
      <c r="DR5" s="932"/>
      <c r="DS5" s="932"/>
      <c r="DT5" s="932"/>
      <c r="DU5" s="932"/>
      <c r="DV5" s="932"/>
      <c r="DW5" s="932"/>
      <c r="DX5" s="932"/>
      <c r="DY5" s="932"/>
      <c r="DZ5" s="932"/>
      <c r="EA5" s="932"/>
      <c r="EB5" s="932"/>
      <c r="EC5" s="932"/>
      <c r="ED5" s="932"/>
      <c r="EE5" s="932"/>
      <c r="EF5" s="932"/>
      <c r="EG5" s="932"/>
      <c r="EH5" s="932"/>
      <c r="EI5" s="932"/>
      <c r="EJ5" s="932"/>
      <c r="EK5" s="932"/>
      <c r="EL5" s="932"/>
      <c r="EM5" s="932"/>
      <c r="EN5" s="932"/>
      <c r="EO5" s="932"/>
      <c r="EP5" s="932"/>
      <c r="EQ5" s="932"/>
      <c r="ER5" s="932"/>
      <c r="ES5" s="932"/>
      <c r="ET5" s="932"/>
      <c r="EU5" s="932"/>
      <c r="EV5" s="932"/>
      <c r="EW5" s="932"/>
      <c r="EX5" s="932"/>
      <c r="EY5" s="932"/>
      <c r="EZ5" s="932"/>
      <c r="FA5" s="932"/>
      <c r="FB5" s="932"/>
      <c r="FC5" s="932"/>
      <c r="FD5" s="932"/>
      <c r="FE5" s="932"/>
      <c r="FF5" s="932"/>
      <c r="FG5" s="932"/>
      <c r="FH5" s="932"/>
      <c r="FI5" s="932"/>
      <c r="FJ5" s="932"/>
      <c r="FK5" s="932"/>
      <c r="FL5" s="932"/>
      <c r="FM5" s="932"/>
      <c r="FN5" s="932"/>
      <c r="FO5" s="932"/>
      <c r="FP5" s="932"/>
      <c r="FQ5" s="932"/>
      <c r="FR5" s="932"/>
      <c r="FS5" s="932"/>
      <c r="FT5" s="932"/>
      <c r="FU5" s="932"/>
      <c r="FV5" s="932"/>
      <c r="FW5" s="932"/>
      <c r="FX5" s="932"/>
      <c r="FY5" s="932"/>
      <c r="FZ5" s="932"/>
      <c r="GA5" s="932"/>
      <c r="GB5" s="932"/>
      <c r="GC5" s="932"/>
      <c r="GD5" s="932"/>
      <c r="GE5" s="932"/>
      <c r="GF5" s="932"/>
      <c r="GG5" s="932"/>
      <c r="GH5" s="932"/>
      <c r="GI5" s="932"/>
      <c r="GJ5" s="932"/>
      <c r="GK5" s="932"/>
      <c r="GL5" s="932"/>
      <c r="GM5" s="932"/>
      <c r="GN5" s="932"/>
      <c r="GO5" s="932"/>
      <c r="GP5" s="932"/>
      <c r="GQ5" s="932"/>
      <c r="GR5" s="932"/>
      <c r="GS5" s="932"/>
      <c r="GT5" s="932"/>
      <c r="GU5" s="932"/>
      <c r="GV5" s="932"/>
      <c r="GW5" s="932"/>
      <c r="GX5" s="932"/>
      <c r="GY5" s="932"/>
      <c r="GZ5" s="932"/>
      <c r="HA5" s="932"/>
      <c r="HB5" s="932"/>
      <c r="HC5" s="932"/>
      <c r="HD5" s="932"/>
      <c r="HE5" s="932"/>
      <c r="HF5" s="932"/>
      <c r="HG5" s="932"/>
      <c r="HH5" s="932"/>
      <c r="HI5" s="932"/>
      <c r="HJ5" s="932"/>
      <c r="HK5" s="932"/>
      <c r="HL5" s="932"/>
      <c r="HM5" s="932"/>
      <c r="HN5" s="932"/>
      <c r="HO5" s="932"/>
      <c r="HP5" s="932"/>
      <c r="HQ5" s="932"/>
      <c r="HR5" s="932"/>
      <c r="HS5" s="932"/>
      <c r="HT5" s="932"/>
      <c r="HU5" s="932"/>
      <c r="HV5" s="932"/>
      <c r="HW5" s="932"/>
      <c r="HX5" s="932"/>
      <c r="HY5" s="932"/>
      <c r="HZ5" s="932"/>
      <c r="IA5" s="932"/>
      <c r="IB5" s="932"/>
      <c r="IC5" s="932"/>
      <c r="ID5" s="932"/>
      <c r="IE5" s="932"/>
      <c r="IF5" s="932"/>
      <c r="IG5" s="932"/>
      <c r="IH5" s="932"/>
      <c r="II5" s="932"/>
      <c r="IJ5" s="932"/>
      <c r="IK5" s="932"/>
      <c r="IL5" s="932"/>
      <c r="IM5" s="932"/>
      <c r="IN5" s="932"/>
      <c r="IO5" s="932"/>
      <c r="IP5" s="932"/>
      <c r="IQ5" s="932"/>
      <c r="IR5" s="932"/>
      <c r="IS5" s="932"/>
      <c r="IT5" s="932"/>
      <c r="IU5" s="932"/>
      <c r="IV5" s="932"/>
      <c r="IW5" s="932"/>
      <c r="IX5" s="932"/>
      <c r="IY5" s="932"/>
      <c r="IZ5" s="932"/>
      <c r="JA5" s="932"/>
      <c r="JB5" s="932"/>
      <c r="JC5" s="932"/>
      <c r="JD5" s="932"/>
      <c r="JE5" s="932"/>
      <c r="JF5" s="932"/>
      <c r="JG5" s="932"/>
      <c r="JH5" s="932"/>
      <c r="JI5" s="932"/>
      <c r="JJ5" s="932"/>
      <c r="JK5" s="932"/>
      <c r="JL5" s="932"/>
      <c r="JM5" s="932"/>
      <c r="JN5" s="932"/>
      <c r="JO5" s="932"/>
      <c r="JP5" s="932"/>
      <c r="JQ5" s="932"/>
      <c r="JR5" s="932"/>
      <c r="JS5" s="932"/>
      <c r="JT5" s="932"/>
      <c r="JU5" s="932"/>
      <c r="JV5" s="932"/>
      <c r="JW5" s="932"/>
      <c r="JX5" s="932"/>
      <c r="JY5" s="932"/>
      <c r="JZ5" s="932"/>
      <c r="KA5" s="932"/>
      <c r="KB5" s="932"/>
      <c r="KC5" s="932"/>
      <c r="KD5" s="932"/>
      <c r="KE5" s="932"/>
      <c r="KF5" s="932"/>
      <c r="KG5" s="932"/>
      <c r="KH5" s="932"/>
      <c r="KI5" s="932"/>
      <c r="KJ5" s="932"/>
      <c r="KK5" s="932"/>
      <c r="KL5" s="932"/>
      <c r="KM5" s="932"/>
      <c r="KN5" s="932"/>
      <c r="KO5" s="932"/>
      <c r="KP5" s="932"/>
      <c r="KQ5" s="932"/>
      <c r="KR5" s="932"/>
      <c r="KS5" s="932"/>
      <c r="KT5" s="932"/>
      <c r="KU5" s="932"/>
      <c r="KV5" s="932"/>
      <c r="KW5" s="932"/>
      <c r="KX5" s="932"/>
      <c r="KY5" s="932"/>
      <c r="KZ5" s="932"/>
      <c r="LA5" s="932"/>
      <c r="LB5" s="932"/>
      <c r="LC5" s="932"/>
      <c r="LD5" s="932"/>
      <c r="LE5" s="932"/>
      <c r="LF5" s="932"/>
      <c r="LG5" s="932"/>
      <c r="LH5" s="932"/>
      <c r="LI5" s="932"/>
      <c r="LJ5" s="932"/>
      <c r="LK5" s="932"/>
      <c r="LL5" s="932"/>
      <c r="LM5" s="932"/>
      <c r="LN5" s="932"/>
      <c r="LO5" s="932"/>
      <c r="LP5" s="932"/>
      <c r="LQ5" s="932"/>
      <c r="LR5" s="932"/>
      <c r="LS5" s="932"/>
      <c r="LT5" s="932"/>
      <c r="LU5" s="932"/>
      <c r="LV5" s="932"/>
      <c r="LW5" s="932"/>
      <c r="LX5" s="932"/>
      <c r="LY5" s="932"/>
      <c r="LZ5" s="932"/>
      <c r="MA5" s="932"/>
      <c r="MB5" s="932"/>
      <c r="MC5" s="932"/>
      <c r="MD5" s="932"/>
      <c r="ME5" s="932"/>
      <c r="MF5" s="932"/>
      <c r="MG5" s="932"/>
      <c r="MH5" s="932"/>
      <c r="MI5" s="932"/>
      <c r="MJ5" s="932"/>
      <c r="MK5" s="932"/>
      <c r="ML5" s="932"/>
      <c r="MM5" s="932"/>
      <c r="MN5" s="932"/>
      <c r="MO5" s="932"/>
      <c r="MP5" s="932"/>
      <c r="MQ5" s="932"/>
      <c r="MR5" s="932"/>
      <c r="MS5" s="932"/>
      <c r="MT5" s="932"/>
      <c r="MU5" s="932"/>
      <c r="MV5" s="932"/>
      <c r="MW5" s="932"/>
      <c r="MX5" s="932"/>
      <c r="MY5" s="932"/>
      <c r="MZ5" s="932"/>
      <c r="NA5" s="932"/>
      <c r="NB5" s="932"/>
      <c r="NC5" s="932"/>
      <c r="ND5" s="932"/>
      <c r="NE5" s="932"/>
      <c r="NF5" s="932"/>
      <c r="NG5" s="932"/>
      <c r="NH5" s="932"/>
      <c r="NI5" s="932"/>
      <c r="NJ5" s="932"/>
      <c r="NK5" s="932"/>
      <c r="NL5" s="932"/>
      <c r="NM5" s="932"/>
      <c r="NN5" s="932"/>
      <c r="NO5" s="932"/>
      <c r="NP5" s="932"/>
      <c r="NQ5" s="932"/>
      <c r="NR5" s="932"/>
      <c r="NS5" s="932"/>
      <c r="NT5" s="932"/>
      <c r="NU5" s="932"/>
      <c r="NV5" s="932"/>
      <c r="NW5" s="932"/>
      <c r="NX5" s="932"/>
      <c r="NY5" s="932"/>
      <c r="NZ5" s="932"/>
      <c r="OA5" s="932"/>
      <c r="OB5" s="932"/>
      <c r="OC5" s="932"/>
      <c r="OD5" s="932"/>
      <c r="OE5" s="932"/>
      <c r="OF5" s="932"/>
      <c r="OG5" s="932"/>
      <c r="OH5" s="932"/>
      <c r="OI5" s="932"/>
      <c r="OJ5" s="932"/>
      <c r="OK5" s="932"/>
      <c r="OL5" s="932"/>
      <c r="OM5" s="932"/>
      <c r="ON5" s="932"/>
      <c r="OO5" s="932"/>
      <c r="OP5" s="932"/>
      <c r="OQ5" s="932"/>
      <c r="OR5" s="932"/>
      <c r="OS5" s="932"/>
      <c r="OT5" s="932"/>
      <c r="OU5" s="932"/>
      <c r="OV5" s="932"/>
      <c r="OW5" s="932"/>
      <c r="OX5" s="932"/>
      <c r="OY5" s="932"/>
      <c r="OZ5" s="932"/>
      <c r="PA5" s="932"/>
      <c r="PB5" s="932"/>
      <c r="PC5" s="932"/>
      <c r="PD5" s="932"/>
      <c r="PE5" s="932"/>
      <c r="PF5" s="932"/>
      <c r="PG5" s="932"/>
      <c r="PH5" s="932"/>
      <c r="PI5" s="932"/>
      <c r="PJ5" s="932"/>
      <c r="PK5" s="932"/>
      <c r="PL5" s="932"/>
      <c r="PM5" s="932"/>
      <c r="PN5" s="932"/>
      <c r="PO5" s="932"/>
      <c r="PP5" s="932"/>
      <c r="PQ5" s="932"/>
      <c r="PR5" s="932"/>
      <c r="PS5" s="932"/>
      <c r="PT5" s="932"/>
      <c r="PU5" s="932"/>
      <c r="PV5" s="932"/>
      <c r="PW5" s="932"/>
      <c r="PX5" s="932"/>
      <c r="PY5" s="932"/>
      <c r="PZ5" s="932"/>
      <c r="QA5" s="932"/>
      <c r="QB5" s="932"/>
      <c r="QC5" s="932"/>
      <c r="QD5" s="932"/>
      <c r="QE5" s="932"/>
      <c r="QF5" s="932"/>
      <c r="QG5" s="932"/>
      <c r="QH5" s="932"/>
      <c r="QI5" s="932"/>
      <c r="QJ5" s="932"/>
      <c r="QK5" s="932"/>
      <c r="QL5" s="932"/>
      <c r="QM5" s="932"/>
      <c r="QN5" s="932"/>
      <c r="QO5" s="932"/>
      <c r="QP5" s="932"/>
      <c r="QQ5" s="932"/>
      <c r="QR5" s="932"/>
      <c r="QS5" s="932"/>
      <c r="QT5" s="932"/>
      <c r="QU5" s="932"/>
      <c r="QV5" s="932"/>
      <c r="QW5" s="932"/>
      <c r="QX5" s="932"/>
      <c r="QY5" s="932"/>
      <c r="QZ5" s="932"/>
      <c r="RA5" s="932"/>
      <c r="RB5" s="932"/>
      <c r="RC5" s="932"/>
      <c r="RD5" s="932"/>
      <c r="RE5" s="932"/>
      <c r="RF5" s="932"/>
      <c r="RG5" s="932"/>
      <c r="RH5" s="932"/>
      <c r="RI5" s="932"/>
      <c r="RJ5" s="932"/>
      <c r="RK5" s="932"/>
      <c r="RL5" s="932"/>
      <c r="RM5" s="932"/>
      <c r="RN5" s="932"/>
      <c r="RO5" s="932"/>
      <c r="RP5" s="932"/>
      <c r="RQ5" s="932"/>
      <c r="RR5" s="932"/>
      <c r="RS5" s="932"/>
      <c r="RT5" s="932"/>
      <c r="RU5" s="932"/>
      <c r="RV5" s="932"/>
      <c r="RW5" s="932"/>
      <c r="RX5" s="932"/>
      <c r="RY5" s="932"/>
      <c r="RZ5" s="932"/>
      <c r="SA5" s="932"/>
      <c r="SB5" s="932"/>
      <c r="SC5" s="932"/>
      <c r="SD5" s="932"/>
      <c r="SE5" s="932"/>
      <c r="SF5" s="932"/>
      <c r="SG5" s="932"/>
      <c r="SH5" s="932"/>
      <c r="SI5" s="932"/>
      <c r="SJ5" s="932"/>
      <c r="SK5" s="932"/>
      <c r="SL5" s="932"/>
      <c r="SM5" s="932"/>
      <c r="SN5" s="932"/>
      <c r="SO5" s="932"/>
      <c r="SP5" s="932"/>
      <c r="SQ5" s="932"/>
      <c r="SR5" s="932"/>
      <c r="SS5" s="932"/>
      <c r="ST5" s="932"/>
      <c r="SU5" s="932"/>
      <c r="SV5" s="932"/>
      <c r="SW5" s="932"/>
      <c r="SX5" s="932"/>
      <c r="SY5" s="932"/>
      <c r="SZ5" s="932"/>
      <c r="TA5" s="932"/>
      <c r="TB5" s="932"/>
      <c r="TC5" s="932"/>
      <c r="TD5" s="932"/>
      <c r="TE5" s="932"/>
      <c r="TF5" s="932"/>
      <c r="TG5" s="932"/>
      <c r="TH5" s="932"/>
      <c r="TI5" s="932"/>
      <c r="TJ5" s="932"/>
      <c r="TK5" s="932"/>
      <c r="TL5" s="932"/>
      <c r="TM5" s="932"/>
      <c r="TN5" s="932"/>
      <c r="TO5" s="932"/>
      <c r="TP5" s="932"/>
      <c r="TQ5" s="932"/>
      <c r="TR5" s="932"/>
      <c r="TS5" s="932"/>
      <c r="TT5" s="932"/>
      <c r="TU5" s="932"/>
      <c r="TV5" s="932"/>
      <c r="TW5" s="932"/>
      <c r="TX5" s="932"/>
      <c r="TY5" s="932"/>
      <c r="TZ5" s="932"/>
      <c r="UA5" s="932"/>
      <c r="UB5" s="932"/>
      <c r="UC5" s="932"/>
      <c r="UD5" s="932"/>
      <c r="UE5" s="932"/>
      <c r="UF5" s="932"/>
      <c r="UG5" s="932"/>
      <c r="UH5" s="932"/>
      <c r="UI5" s="932"/>
      <c r="UJ5" s="932"/>
      <c r="UK5" s="932"/>
      <c r="UL5" s="932"/>
      <c r="UM5" s="932"/>
      <c r="UN5" s="932"/>
      <c r="UO5" s="932"/>
      <c r="UP5" s="932"/>
      <c r="UQ5" s="932"/>
      <c r="UR5" s="932"/>
      <c r="US5" s="932"/>
      <c r="UT5" s="932"/>
      <c r="UU5" s="932"/>
      <c r="UV5" s="932"/>
      <c r="UW5" s="932"/>
      <c r="UX5" s="932"/>
      <c r="UY5" s="932"/>
      <c r="UZ5" s="932"/>
      <c r="VA5" s="932"/>
      <c r="VB5" s="932"/>
      <c r="VC5" s="932"/>
      <c r="VD5" s="932"/>
      <c r="VE5" s="932"/>
      <c r="VF5" s="932"/>
      <c r="VG5" s="932"/>
      <c r="VH5" s="932"/>
      <c r="VI5" s="932"/>
      <c r="VJ5" s="932"/>
      <c r="VK5" s="932"/>
      <c r="VL5" s="932"/>
      <c r="VM5" s="932"/>
      <c r="VN5" s="932"/>
      <c r="VO5" s="932"/>
      <c r="VP5" s="932"/>
      <c r="VQ5" s="932"/>
      <c r="VR5" s="932"/>
      <c r="VS5" s="932"/>
      <c r="VT5" s="932"/>
      <c r="VU5" s="932"/>
      <c r="VV5" s="932"/>
      <c r="VW5" s="932"/>
      <c r="VX5" s="932"/>
      <c r="VY5" s="932"/>
      <c r="VZ5" s="932"/>
      <c r="WA5" s="932"/>
      <c r="WB5" s="932"/>
      <c r="WC5" s="932"/>
      <c r="WD5" s="932"/>
      <c r="WE5" s="932"/>
      <c r="WF5" s="932"/>
      <c r="WG5" s="932"/>
      <c r="WH5" s="932"/>
      <c r="WI5" s="932"/>
      <c r="WJ5" s="932"/>
      <c r="WK5" s="932"/>
      <c r="WL5" s="932"/>
      <c r="WM5" s="932"/>
      <c r="WN5" s="932"/>
      <c r="WO5" s="932"/>
      <c r="WP5" s="932"/>
      <c r="WQ5" s="932"/>
      <c r="WR5" s="932"/>
      <c r="WS5" s="932"/>
      <c r="WT5" s="932"/>
      <c r="WU5" s="932"/>
      <c r="WV5" s="932"/>
      <c r="WW5" s="932"/>
      <c r="WX5" s="932"/>
      <c r="WY5" s="932"/>
      <c r="WZ5" s="932"/>
      <c r="XA5" s="932"/>
      <c r="XB5" s="932"/>
      <c r="XC5" s="932"/>
      <c r="XD5" s="932"/>
      <c r="XE5" s="932"/>
      <c r="XF5" s="932"/>
      <c r="XG5" s="932"/>
      <c r="XH5" s="932"/>
      <c r="XI5" s="932"/>
      <c r="XJ5" s="932"/>
      <c r="XK5" s="932"/>
      <c r="XL5" s="932"/>
      <c r="XM5" s="932"/>
      <c r="XN5" s="932"/>
      <c r="XO5" s="932"/>
      <c r="XP5" s="932"/>
      <c r="XQ5" s="932"/>
      <c r="XR5" s="932"/>
      <c r="XS5" s="932"/>
      <c r="XT5" s="932"/>
      <c r="XU5" s="932"/>
      <c r="XV5" s="932"/>
      <c r="XW5" s="932"/>
      <c r="XX5" s="932"/>
      <c r="XY5" s="932"/>
      <c r="XZ5" s="932"/>
      <c r="YA5" s="932"/>
      <c r="YB5" s="932"/>
      <c r="YC5" s="932"/>
      <c r="YD5" s="932"/>
      <c r="YE5" s="932"/>
      <c r="YF5" s="932"/>
      <c r="YG5" s="932"/>
      <c r="YH5" s="932"/>
      <c r="YI5" s="932"/>
      <c r="YJ5" s="932"/>
      <c r="YK5" s="932"/>
      <c r="YL5" s="932"/>
      <c r="YM5" s="932"/>
      <c r="YN5" s="932"/>
      <c r="YO5" s="932"/>
      <c r="YP5" s="932"/>
      <c r="YQ5" s="932"/>
      <c r="YR5" s="932"/>
      <c r="YS5" s="932"/>
      <c r="YT5" s="932"/>
      <c r="YU5" s="932"/>
      <c r="YV5" s="932"/>
      <c r="YW5" s="932"/>
      <c r="YX5" s="932"/>
      <c r="YY5" s="932"/>
      <c r="YZ5" s="932"/>
      <c r="ZA5" s="932"/>
      <c r="ZB5" s="932"/>
      <c r="ZC5" s="932"/>
      <c r="ZD5" s="932"/>
      <c r="ZE5" s="932"/>
      <c r="ZF5" s="932"/>
      <c r="ZG5" s="932"/>
      <c r="ZH5" s="932"/>
      <c r="ZI5" s="932"/>
      <c r="ZJ5" s="932"/>
      <c r="ZK5" s="932"/>
      <c r="ZL5" s="932"/>
      <c r="ZM5" s="932"/>
      <c r="ZN5" s="932"/>
      <c r="ZO5" s="932"/>
      <c r="ZP5" s="932"/>
      <c r="ZQ5" s="932"/>
      <c r="ZR5" s="932"/>
      <c r="ZS5" s="932"/>
      <c r="ZT5" s="932"/>
      <c r="ZU5" s="932"/>
      <c r="ZV5" s="932"/>
      <c r="ZW5" s="932"/>
      <c r="ZX5" s="932"/>
      <c r="ZY5" s="932"/>
      <c r="ZZ5" s="932"/>
      <c r="AAA5" s="932"/>
      <c r="AAB5" s="932"/>
      <c r="AAC5" s="932"/>
      <c r="AAD5" s="932"/>
      <c r="AAE5" s="932"/>
      <c r="AAF5" s="932"/>
      <c r="AAG5" s="932"/>
      <c r="AAH5" s="932"/>
      <c r="AAI5" s="932"/>
      <c r="AAJ5" s="932"/>
      <c r="AAK5" s="932"/>
      <c r="AAL5" s="932"/>
      <c r="AAM5" s="932"/>
      <c r="AAN5" s="932"/>
      <c r="AAO5" s="932"/>
      <c r="AAP5" s="932"/>
      <c r="AAQ5" s="932"/>
      <c r="AAR5" s="932"/>
      <c r="AAS5" s="932"/>
      <c r="AAT5" s="932"/>
      <c r="AAU5" s="932"/>
      <c r="AAV5" s="932"/>
      <c r="AAW5" s="932"/>
      <c r="AAX5" s="932"/>
    </row>
    <row r="6" s="859" customFormat="1" ht="75" customHeight="1" spans="1:726">
      <c r="A6" s="879">
        <v>1</v>
      </c>
      <c r="B6" s="880">
        <v>111</v>
      </c>
      <c r="C6" s="881" t="s">
        <v>131</v>
      </c>
      <c r="D6" s="882"/>
      <c r="E6" s="883" t="s">
        <v>132</v>
      </c>
      <c r="F6" s="884" t="s">
        <v>133</v>
      </c>
      <c r="G6" s="885" t="s">
        <v>134</v>
      </c>
      <c r="H6" s="880" t="s">
        <v>135</v>
      </c>
      <c r="I6" s="882">
        <v>999999999</v>
      </c>
      <c r="J6" s="882" t="s">
        <v>136</v>
      </c>
      <c r="K6" s="882" t="s">
        <v>137</v>
      </c>
      <c r="L6" s="882" t="s">
        <v>138</v>
      </c>
      <c r="M6" s="915" t="s">
        <v>139</v>
      </c>
      <c r="N6" s="882" t="s">
        <v>140</v>
      </c>
      <c r="O6" s="882" t="s">
        <v>141</v>
      </c>
      <c r="P6" s="882" t="s">
        <v>142</v>
      </c>
      <c r="Q6" s="882" t="s">
        <v>142</v>
      </c>
      <c r="R6" s="933"/>
      <c r="S6" s="860"/>
      <c r="T6" s="860"/>
      <c r="U6" s="860"/>
      <c r="V6" s="860"/>
      <c r="W6" s="860"/>
      <c r="X6" s="860"/>
      <c r="Y6" s="860"/>
      <c r="Z6" s="860"/>
      <c r="AA6" s="860"/>
      <c r="AB6" s="860"/>
      <c r="AC6" s="860"/>
      <c r="AD6" s="860"/>
      <c r="AE6" s="860"/>
      <c r="AF6" s="860"/>
      <c r="AG6" s="860"/>
      <c r="AH6" s="860"/>
      <c r="AI6" s="860"/>
      <c r="AJ6" s="860"/>
      <c r="AK6" s="860"/>
      <c r="AL6" s="860"/>
      <c r="AM6" s="860"/>
      <c r="AN6" s="860"/>
      <c r="AO6" s="860"/>
      <c r="AP6" s="860"/>
      <c r="AQ6" s="860"/>
      <c r="AR6" s="860"/>
      <c r="AS6" s="860"/>
      <c r="AT6" s="860"/>
      <c r="AU6" s="860"/>
      <c r="AV6" s="860"/>
      <c r="AW6" s="860"/>
      <c r="AX6" s="860"/>
      <c r="AY6" s="860"/>
      <c r="AZ6" s="860"/>
      <c r="BA6" s="860"/>
      <c r="BB6" s="860"/>
      <c r="BC6" s="860"/>
      <c r="BD6" s="860"/>
      <c r="BE6" s="860"/>
      <c r="BF6" s="860"/>
      <c r="BG6" s="860"/>
      <c r="BH6" s="860"/>
      <c r="BI6" s="860"/>
      <c r="BJ6" s="938"/>
      <c r="BK6" s="860"/>
      <c r="BL6" s="860"/>
      <c r="BM6" s="860"/>
      <c r="BN6" s="860"/>
      <c r="BO6" s="860"/>
      <c r="BP6" s="860"/>
      <c r="BQ6" s="860"/>
      <c r="BR6" s="860"/>
      <c r="BS6" s="860"/>
      <c r="BT6" s="860"/>
      <c r="BU6" s="860"/>
      <c r="BV6" s="860"/>
      <c r="BW6" s="860"/>
      <c r="BX6" s="860"/>
      <c r="BY6" s="860"/>
      <c r="BZ6" s="860"/>
      <c r="CA6" s="860"/>
      <c r="CB6" s="860"/>
      <c r="CC6" s="860"/>
      <c r="CD6" s="860"/>
      <c r="CE6" s="860"/>
      <c r="CF6" s="860"/>
      <c r="CG6" s="860"/>
      <c r="CH6" s="860"/>
      <c r="CI6" s="860"/>
      <c r="CJ6" s="860"/>
      <c r="CK6" s="860"/>
      <c r="CL6" s="860"/>
      <c r="CM6" s="860"/>
      <c r="CN6" s="860"/>
      <c r="CO6" s="860"/>
      <c r="CP6" s="860"/>
      <c r="CQ6" s="860"/>
      <c r="CR6" s="860"/>
      <c r="CS6" s="860"/>
      <c r="CT6" s="860"/>
      <c r="CU6" s="860"/>
      <c r="CV6" s="860"/>
      <c r="CW6" s="860"/>
      <c r="CX6" s="860"/>
      <c r="CY6" s="860"/>
      <c r="CZ6" s="860"/>
      <c r="DA6" s="860"/>
      <c r="DB6" s="860"/>
      <c r="DC6" s="860"/>
      <c r="DD6" s="860"/>
      <c r="DE6" s="860"/>
      <c r="DF6" s="860"/>
      <c r="DG6" s="860"/>
      <c r="DH6" s="860"/>
      <c r="DI6" s="860"/>
      <c r="DJ6" s="938"/>
      <c r="DK6" s="860"/>
      <c r="DL6" s="860"/>
      <c r="DM6" s="860"/>
      <c r="DN6" s="860"/>
      <c r="DO6" s="860"/>
      <c r="DP6" s="860"/>
      <c r="DQ6" s="860"/>
      <c r="DR6" s="860"/>
      <c r="DS6" s="860"/>
      <c r="DT6" s="860"/>
      <c r="DU6" s="860"/>
      <c r="DV6" s="860"/>
      <c r="DW6" s="860"/>
      <c r="DX6" s="860"/>
      <c r="DY6" s="860"/>
      <c r="DZ6" s="860"/>
      <c r="EA6" s="860"/>
      <c r="EB6" s="860"/>
      <c r="EC6" s="860"/>
      <c r="ED6" s="860"/>
      <c r="EE6" s="860"/>
      <c r="EF6" s="860"/>
      <c r="EG6" s="860"/>
      <c r="EH6" s="860"/>
      <c r="EI6" s="860"/>
      <c r="EJ6" s="860"/>
      <c r="EK6" s="860"/>
      <c r="EL6" s="860"/>
      <c r="EM6" s="860"/>
      <c r="EN6" s="860"/>
      <c r="EO6" s="860"/>
      <c r="EP6" s="860"/>
      <c r="EQ6" s="860"/>
      <c r="ER6" s="860"/>
      <c r="ES6" s="860"/>
      <c r="ET6" s="860"/>
      <c r="EU6" s="860"/>
      <c r="EV6" s="860"/>
      <c r="EW6" s="860"/>
      <c r="EX6" s="860"/>
      <c r="EY6" s="860"/>
      <c r="EZ6" s="860"/>
      <c r="FA6" s="860"/>
      <c r="FB6" s="860"/>
      <c r="FC6" s="860"/>
      <c r="FD6" s="860"/>
      <c r="FE6" s="860"/>
      <c r="FF6" s="860"/>
      <c r="FG6" s="860"/>
      <c r="FH6" s="860"/>
      <c r="FI6" s="860"/>
      <c r="FJ6" s="860"/>
      <c r="FK6" s="860"/>
      <c r="FL6" s="860"/>
      <c r="FM6" s="860"/>
      <c r="FN6" s="860"/>
      <c r="FO6" s="860"/>
      <c r="FP6" s="860"/>
      <c r="FQ6" s="860"/>
      <c r="FR6" s="860"/>
      <c r="FS6" s="860"/>
      <c r="FT6" s="860"/>
      <c r="FU6" s="860"/>
      <c r="FV6" s="860"/>
      <c r="FW6" s="860"/>
      <c r="FX6" s="860"/>
      <c r="FY6" s="860"/>
      <c r="FZ6" s="860"/>
      <c r="GA6" s="860"/>
      <c r="GB6" s="860"/>
      <c r="GC6" s="860"/>
      <c r="GD6" s="860"/>
      <c r="GE6" s="860"/>
      <c r="GF6" s="860"/>
      <c r="GG6" s="860"/>
      <c r="GH6" s="860"/>
      <c r="GI6" s="860"/>
      <c r="GJ6" s="860"/>
      <c r="GK6" s="860"/>
      <c r="GL6" s="860"/>
      <c r="GM6" s="860"/>
      <c r="GN6" s="860"/>
      <c r="GO6" s="860"/>
      <c r="GP6" s="860"/>
      <c r="GQ6" s="860"/>
      <c r="GR6" s="860"/>
      <c r="GS6" s="860"/>
      <c r="GT6" s="860"/>
      <c r="GU6" s="860"/>
      <c r="GV6" s="860"/>
      <c r="GW6" s="860"/>
      <c r="GX6" s="860"/>
      <c r="GY6" s="860"/>
      <c r="GZ6" s="860"/>
      <c r="HA6" s="860"/>
      <c r="HB6" s="860"/>
      <c r="HC6" s="860"/>
      <c r="HD6" s="860"/>
      <c r="HE6" s="860"/>
      <c r="HF6" s="860"/>
      <c r="HG6" s="860"/>
      <c r="HH6" s="860"/>
      <c r="HI6" s="860"/>
      <c r="HJ6" s="860"/>
      <c r="HK6" s="860"/>
      <c r="HL6" s="860"/>
      <c r="HM6" s="860"/>
      <c r="HN6" s="860"/>
      <c r="HO6" s="860"/>
      <c r="HP6" s="860"/>
      <c r="HQ6" s="860"/>
      <c r="HR6" s="860"/>
      <c r="HS6" s="860"/>
      <c r="HT6" s="860"/>
      <c r="HU6" s="860"/>
      <c r="HV6" s="860"/>
      <c r="HW6" s="860"/>
      <c r="HX6" s="860"/>
      <c r="HY6" s="860"/>
      <c r="HZ6" s="860"/>
      <c r="IA6" s="860"/>
      <c r="IB6" s="860"/>
      <c r="IC6" s="860"/>
      <c r="ID6" s="860"/>
      <c r="IE6" s="860"/>
      <c r="IF6" s="860"/>
      <c r="IG6" s="860"/>
      <c r="IH6" s="860"/>
      <c r="II6" s="860"/>
      <c r="IJ6" s="860"/>
      <c r="IK6" s="860"/>
      <c r="IL6" s="860"/>
      <c r="IM6" s="860"/>
      <c r="IN6" s="860"/>
      <c r="IO6" s="860"/>
      <c r="IP6" s="860"/>
      <c r="IQ6" s="860"/>
      <c r="IR6" s="860"/>
      <c r="IS6" s="860"/>
      <c r="IT6" s="860"/>
      <c r="IU6" s="860"/>
      <c r="IV6" s="860"/>
      <c r="IW6" s="860"/>
      <c r="IX6" s="860"/>
      <c r="IY6" s="860"/>
      <c r="IZ6" s="860"/>
      <c r="JA6" s="860"/>
      <c r="JB6" s="860"/>
      <c r="JC6" s="860"/>
      <c r="JD6" s="860"/>
      <c r="JE6" s="860"/>
      <c r="JF6" s="860"/>
      <c r="JG6" s="860"/>
      <c r="JH6" s="860"/>
      <c r="JI6" s="860"/>
      <c r="JJ6" s="860"/>
      <c r="JK6" s="860"/>
      <c r="JL6" s="860"/>
      <c r="JM6" s="860"/>
      <c r="JN6" s="860"/>
      <c r="JO6" s="860"/>
      <c r="JP6" s="860"/>
      <c r="JQ6" s="860"/>
      <c r="JR6" s="860"/>
      <c r="JS6" s="860"/>
      <c r="JT6" s="860"/>
      <c r="JU6" s="860"/>
      <c r="JV6" s="860"/>
      <c r="JW6" s="860"/>
      <c r="JX6" s="860"/>
      <c r="JY6" s="860"/>
      <c r="JZ6" s="860"/>
      <c r="KA6" s="860"/>
      <c r="KB6" s="860"/>
      <c r="KC6" s="860"/>
      <c r="KD6" s="860"/>
      <c r="KE6" s="860"/>
      <c r="KF6" s="860"/>
      <c r="KG6" s="860"/>
      <c r="KH6" s="860"/>
      <c r="KI6" s="860"/>
      <c r="KJ6" s="860"/>
      <c r="KK6" s="860"/>
      <c r="KL6" s="860"/>
      <c r="KM6" s="860"/>
      <c r="KN6" s="860"/>
      <c r="KO6" s="860"/>
      <c r="KP6" s="860"/>
      <c r="KQ6" s="860"/>
      <c r="KR6" s="860"/>
      <c r="KS6" s="860"/>
      <c r="KT6" s="860"/>
      <c r="KU6" s="860"/>
      <c r="KV6" s="860"/>
      <c r="KW6" s="860"/>
      <c r="KX6" s="860"/>
      <c r="KY6" s="860"/>
      <c r="KZ6" s="860"/>
      <c r="LA6" s="860"/>
      <c r="LB6" s="860"/>
      <c r="LC6" s="860"/>
      <c r="LD6" s="860"/>
      <c r="LE6" s="860"/>
      <c r="LF6" s="860"/>
      <c r="LG6" s="860"/>
      <c r="LH6" s="860"/>
      <c r="LI6" s="860"/>
      <c r="LJ6" s="860"/>
      <c r="LK6" s="860"/>
      <c r="LL6" s="860"/>
      <c r="LM6" s="860"/>
      <c r="LN6" s="860"/>
      <c r="LO6" s="860"/>
      <c r="LP6" s="860"/>
      <c r="LQ6" s="860"/>
      <c r="LR6" s="860"/>
      <c r="LS6" s="860"/>
      <c r="LT6" s="860"/>
      <c r="LU6" s="860"/>
      <c r="LV6" s="860"/>
      <c r="LW6" s="860"/>
      <c r="LX6" s="860"/>
      <c r="LY6" s="860"/>
      <c r="LZ6" s="860"/>
      <c r="MA6" s="860"/>
      <c r="MB6" s="860"/>
      <c r="MC6" s="860"/>
      <c r="MD6" s="860"/>
      <c r="ME6" s="860"/>
      <c r="MF6" s="860"/>
      <c r="MG6" s="860"/>
      <c r="MH6" s="860"/>
      <c r="MI6" s="860"/>
      <c r="MJ6" s="860"/>
      <c r="MK6" s="860"/>
      <c r="ML6" s="860"/>
      <c r="MM6" s="860"/>
      <c r="MN6" s="860"/>
      <c r="MO6" s="860"/>
      <c r="MP6" s="860"/>
      <c r="MQ6" s="860"/>
      <c r="MR6" s="860"/>
      <c r="MS6" s="860"/>
      <c r="MT6" s="860"/>
      <c r="MU6" s="860"/>
      <c r="MV6" s="860"/>
      <c r="MW6" s="860"/>
      <c r="MX6" s="860"/>
      <c r="MY6" s="860"/>
      <c r="MZ6" s="860"/>
      <c r="NA6" s="860"/>
      <c r="NB6" s="860"/>
      <c r="NC6" s="860"/>
      <c r="ND6" s="860"/>
      <c r="NE6" s="860"/>
      <c r="NF6" s="860"/>
      <c r="NG6" s="860"/>
      <c r="NH6" s="860"/>
      <c r="NI6" s="860"/>
      <c r="NJ6" s="860"/>
      <c r="NK6" s="860"/>
      <c r="NL6" s="860"/>
      <c r="NM6" s="860"/>
      <c r="NN6" s="860"/>
      <c r="NO6" s="860"/>
      <c r="NP6" s="860"/>
      <c r="NQ6" s="860"/>
      <c r="NR6" s="860"/>
      <c r="NS6" s="860"/>
      <c r="NT6" s="860"/>
      <c r="NU6" s="860"/>
      <c r="NV6" s="860"/>
      <c r="NW6" s="860"/>
      <c r="NX6" s="860"/>
      <c r="NY6" s="860"/>
      <c r="NZ6" s="860"/>
      <c r="OA6" s="860"/>
      <c r="OB6" s="860"/>
      <c r="OC6" s="860"/>
      <c r="OD6" s="860"/>
      <c r="OE6" s="860"/>
      <c r="OF6" s="860"/>
      <c r="OG6" s="860"/>
      <c r="OH6" s="860"/>
      <c r="OI6" s="860"/>
      <c r="OJ6" s="860"/>
      <c r="OK6" s="860"/>
      <c r="OL6" s="860"/>
      <c r="OM6" s="860"/>
      <c r="ON6" s="860"/>
      <c r="OO6" s="860"/>
      <c r="OP6" s="860"/>
      <c r="OQ6" s="860"/>
      <c r="OR6" s="860"/>
      <c r="OS6" s="860"/>
      <c r="OT6" s="860"/>
      <c r="OU6" s="860"/>
      <c r="OV6" s="860"/>
      <c r="OW6" s="860"/>
      <c r="OX6" s="860"/>
      <c r="OY6" s="860"/>
      <c r="OZ6" s="860"/>
      <c r="PA6" s="860"/>
      <c r="PB6" s="860"/>
      <c r="PC6" s="860"/>
      <c r="PD6" s="860"/>
      <c r="PE6" s="860"/>
      <c r="PF6" s="860"/>
      <c r="PG6" s="860"/>
      <c r="PH6" s="860"/>
      <c r="PI6" s="860"/>
      <c r="PJ6" s="860"/>
      <c r="PK6" s="860"/>
      <c r="PL6" s="860"/>
      <c r="PM6" s="860"/>
      <c r="PN6" s="860"/>
      <c r="PO6" s="860"/>
      <c r="PP6" s="860"/>
      <c r="PQ6" s="860"/>
      <c r="PR6" s="860"/>
      <c r="PS6" s="860"/>
      <c r="PT6" s="860"/>
      <c r="PU6" s="860"/>
      <c r="PV6" s="860"/>
      <c r="PW6" s="860"/>
      <c r="PX6" s="860"/>
      <c r="PY6" s="860"/>
      <c r="PZ6" s="860"/>
      <c r="QA6" s="860"/>
      <c r="QB6" s="860"/>
      <c r="QC6" s="860"/>
      <c r="QD6" s="860"/>
      <c r="QE6" s="860"/>
      <c r="QF6" s="860"/>
      <c r="QG6" s="860"/>
      <c r="QH6" s="860"/>
      <c r="QI6" s="860"/>
      <c r="QJ6" s="860"/>
      <c r="QK6" s="860"/>
      <c r="QL6" s="860"/>
      <c r="QM6" s="860"/>
      <c r="QN6" s="860"/>
      <c r="QO6" s="860"/>
      <c r="QP6" s="860"/>
      <c r="QQ6" s="860"/>
      <c r="QR6" s="860"/>
      <c r="QS6" s="860"/>
      <c r="QT6" s="860"/>
      <c r="QU6" s="860"/>
      <c r="QV6" s="860"/>
      <c r="QW6" s="860"/>
      <c r="QX6" s="860"/>
      <c r="QY6" s="860"/>
      <c r="QZ6" s="860"/>
      <c r="RA6" s="860"/>
      <c r="RB6" s="860"/>
      <c r="RC6" s="860"/>
      <c r="RD6" s="860"/>
      <c r="RE6" s="860"/>
      <c r="RF6" s="860"/>
      <c r="RG6" s="860"/>
      <c r="RH6" s="860"/>
      <c r="RI6" s="860"/>
      <c r="RJ6" s="860"/>
      <c r="RK6" s="860"/>
      <c r="RL6" s="860"/>
      <c r="RM6" s="860"/>
      <c r="RN6" s="860"/>
      <c r="RO6" s="860"/>
      <c r="RP6" s="860"/>
      <c r="RQ6" s="860"/>
      <c r="RR6" s="860"/>
      <c r="RS6" s="860"/>
      <c r="RT6" s="860"/>
      <c r="RU6" s="860"/>
      <c r="RV6" s="860"/>
      <c r="RW6" s="860"/>
      <c r="RX6" s="860"/>
      <c r="RY6" s="860"/>
      <c r="RZ6" s="860"/>
      <c r="SA6" s="860"/>
      <c r="SB6" s="860"/>
      <c r="SC6" s="860"/>
      <c r="SD6" s="860"/>
      <c r="SE6" s="860"/>
      <c r="SF6" s="860"/>
      <c r="SG6" s="860"/>
      <c r="SH6" s="860"/>
      <c r="SI6" s="860"/>
      <c r="SJ6" s="860"/>
      <c r="SK6" s="860"/>
      <c r="SL6" s="860"/>
      <c r="SM6" s="860"/>
      <c r="SN6" s="860"/>
      <c r="SO6" s="860"/>
      <c r="SP6" s="860"/>
      <c r="SQ6" s="860"/>
      <c r="SR6" s="860"/>
      <c r="SS6" s="860"/>
      <c r="ST6" s="860"/>
      <c r="SU6" s="860"/>
      <c r="SV6" s="860"/>
      <c r="SW6" s="860"/>
      <c r="SX6" s="860"/>
      <c r="SY6" s="860"/>
      <c r="SZ6" s="860"/>
      <c r="TA6" s="860"/>
      <c r="TB6" s="860"/>
      <c r="TC6" s="860"/>
      <c r="TD6" s="860"/>
      <c r="TE6" s="860"/>
      <c r="TF6" s="860"/>
      <c r="TG6" s="860"/>
      <c r="TH6" s="860"/>
      <c r="TI6" s="860"/>
      <c r="TJ6" s="860"/>
      <c r="TK6" s="860"/>
      <c r="TL6" s="860"/>
      <c r="TM6" s="860"/>
      <c r="TN6" s="860"/>
      <c r="TO6" s="860"/>
      <c r="TP6" s="860"/>
      <c r="TQ6" s="860"/>
      <c r="TR6" s="860"/>
      <c r="TS6" s="860"/>
      <c r="TT6" s="860"/>
      <c r="TU6" s="860"/>
      <c r="TV6" s="860"/>
      <c r="TW6" s="860"/>
      <c r="TX6" s="860"/>
      <c r="TY6" s="860"/>
      <c r="TZ6" s="860"/>
      <c r="UA6" s="860"/>
      <c r="UB6" s="860"/>
      <c r="UC6" s="860"/>
      <c r="UD6" s="860"/>
      <c r="UE6" s="860"/>
      <c r="UF6" s="860"/>
      <c r="UG6" s="860"/>
      <c r="UH6" s="860"/>
      <c r="UI6" s="860"/>
      <c r="UJ6" s="860"/>
      <c r="UK6" s="860"/>
      <c r="UL6" s="860"/>
      <c r="UM6" s="860"/>
      <c r="UN6" s="860"/>
      <c r="UO6" s="860"/>
      <c r="UP6" s="860"/>
      <c r="UQ6" s="860"/>
      <c r="UR6" s="860"/>
      <c r="US6" s="860"/>
      <c r="UT6" s="860"/>
      <c r="UU6" s="860"/>
      <c r="UV6" s="860"/>
      <c r="UW6" s="860"/>
      <c r="UX6" s="860"/>
      <c r="UY6" s="860"/>
      <c r="UZ6" s="860"/>
      <c r="VA6" s="860"/>
      <c r="VB6" s="860"/>
      <c r="VC6" s="860"/>
      <c r="VD6" s="860"/>
      <c r="VE6" s="860"/>
      <c r="VF6" s="860"/>
      <c r="VG6" s="860"/>
      <c r="VH6" s="860"/>
      <c r="VI6" s="860"/>
      <c r="VJ6" s="860"/>
      <c r="VK6" s="860"/>
      <c r="VL6" s="860"/>
      <c r="VM6" s="860"/>
      <c r="VN6" s="860"/>
      <c r="VO6" s="860"/>
      <c r="VP6" s="860"/>
      <c r="VQ6" s="860"/>
      <c r="VR6" s="860"/>
      <c r="VS6" s="860"/>
      <c r="VT6" s="860"/>
      <c r="VU6" s="860"/>
      <c r="VV6" s="860"/>
      <c r="VW6" s="860"/>
      <c r="VX6" s="860"/>
      <c r="VY6" s="860"/>
      <c r="VZ6" s="860"/>
      <c r="WA6" s="860"/>
      <c r="WB6" s="860"/>
      <c r="WC6" s="860"/>
      <c r="WD6" s="860"/>
      <c r="WE6" s="860"/>
      <c r="WF6" s="860"/>
      <c r="WG6" s="860"/>
      <c r="WH6" s="860"/>
      <c r="WI6" s="860"/>
      <c r="WJ6" s="860"/>
      <c r="WK6" s="860"/>
      <c r="WL6" s="860"/>
      <c r="WM6" s="860"/>
      <c r="WN6" s="860"/>
      <c r="WO6" s="860"/>
      <c r="WP6" s="860"/>
      <c r="WQ6" s="860"/>
      <c r="WR6" s="860"/>
      <c r="WS6" s="860"/>
      <c r="WT6" s="860"/>
      <c r="WU6" s="860"/>
      <c r="WV6" s="860"/>
      <c r="WW6" s="860"/>
      <c r="WX6" s="860"/>
      <c r="WY6" s="860"/>
      <c r="WZ6" s="860"/>
      <c r="XA6" s="860"/>
      <c r="XB6" s="860"/>
      <c r="XC6" s="860"/>
      <c r="XD6" s="860"/>
      <c r="XE6" s="860"/>
      <c r="XF6" s="860"/>
      <c r="XG6" s="860"/>
      <c r="XH6" s="860"/>
      <c r="XI6" s="860"/>
      <c r="XJ6" s="860"/>
      <c r="XK6" s="860"/>
      <c r="XL6" s="860"/>
      <c r="XM6" s="860"/>
      <c r="XN6" s="860"/>
      <c r="XO6" s="860"/>
      <c r="XP6" s="860"/>
      <c r="XQ6" s="860"/>
      <c r="XR6" s="860"/>
      <c r="XS6" s="860"/>
      <c r="XT6" s="860"/>
      <c r="XU6" s="860"/>
      <c r="XV6" s="860"/>
      <c r="XW6" s="860"/>
      <c r="XX6" s="860"/>
      <c r="XY6" s="860"/>
      <c r="XZ6" s="860"/>
      <c r="YA6" s="860"/>
      <c r="YB6" s="860"/>
      <c r="YC6" s="860"/>
      <c r="YD6" s="860"/>
      <c r="YE6" s="860"/>
      <c r="YF6" s="860"/>
      <c r="YG6" s="860"/>
      <c r="YH6" s="860"/>
      <c r="YI6" s="860"/>
      <c r="YJ6" s="860"/>
      <c r="YK6" s="860"/>
      <c r="YL6" s="860"/>
      <c r="YM6" s="860"/>
      <c r="YN6" s="860"/>
      <c r="YO6" s="860"/>
      <c r="YP6" s="860"/>
      <c r="YQ6" s="860"/>
      <c r="YR6" s="860"/>
      <c r="YS6" s="860"/>
      <c r="YT6" s="860"/>
      <c r="YU6" s="860"/>
      <c r="YV6" s="860"/>
      <c r="YW6" s="860"/>
      <c r="YX6" s="860"/>
      <c r="YY6" s="860"/>
      <c r="YZ6" s="860"/>
      <c r="ZA6" s="860"/>
      <c r="ZB6" s="860"/>
      <c r="ZC6" s="860"/>
      <c r="ZD6" s="860"/>
      <c r="ZE6" s="860"/>
      <c r="ZF6" s="860"/>
      <c r="ZG6" s="860"/>
      <c r="ZH6" s="860"/>
      <c r="ZI6" s="860"/>
      <c r="ZJ6" s="860"/>
      <c r="ZK6" s="860"/>
      <c r="ZL6" s="860"/>
      <c r="ZM6" s="860"/>
      <c r="ZN6" s="860"/>
      <c r="ZO6" s="860"/>
      <c r="ZP6" s="860"/>
      <c r="ZQ6" s="860"/>
      <c r="ZR6" s="860"/>
      <c r="ZS6" s="860"/>
      <c r="ZT6" s="860"/>
      <c r="ZU6" s="860"/>
      <c r="ZV6" s="860"/>
      <c r="ZW6" s="860"/>
      <c r="ZX6" s="860"/>
      <c r="ZY6" s="860"/>
      <c r="ZZ6" s="860"/>
      <c r="AAA6" s="860"/>
      <c r="AAB6" s="860"/>
      <c r="AAC6" s="860"/>
      <c r="AAD6" s="860"/>
      <c r="AAE6" s="860"/>
      <c r="AAF6" s="860"/>
      <c r="AAG6" s="860"/>
      <c r="AAH6" s="860"/>
      <c r="AAI6" s="860"/>
      <c r="AAJ6" s="860"/>
      <c r="AAK6" s="860"/>
      <c r="AAL6" s="860"/>
      <c r="AAM6" s="860"/>
      <c r="AAN6" s="860"/>
      <c r="AAO6" s="860"/>
      <c r="AAP6" s="860"/>
      <c r="AAQ6" s="860"/>
      <c r="AAR6" s="860"/>
      <c r="AAS6" s="860"/>
      <c r="AAT6" s="860"/>
      <c r="AAU6" s="860"/>
      <c r="AAV6" s="860"/>
      <c r="AAW6" s="860"/>
      <c r="AAX6" s="860"/>
    </row>
    <row r="7" s="860" customFormat="1" ht="75" customHeight="1" spans="1:114">
      <c r="A7" s="886">
        <v>2</v>
      </c>
      <c r="B7" s="880">
        <v>222</v>
      </c>
      <c r="C7" s="887" t="s">
        <v>143</v>
      </c>
      <c r="D7" s="882" t="s">
        <v>137</v>
      </c>
      <c r="E7" s="883" t="s">
        <v>144</v>
      </c>
      <c r="F7" s="884" t="s">
        <v>145</v>
      </c>
      <c r="G7" s="885" t="s">
        <v>146</v>
      </c>
      <c r="H7" s="880" t="s">
        <v>147</v>
      </c>
      <c r="I7" s="882">
        <v>999999999</v>
      </c>
      <c r="J7" s="882"/>
      <c r="K7" s="882" t="s">
        <v>137</v>
      </c>
      <c r="L7" s="882" t="s">
        <v>148</v>
      </c>
      <c r="M7" s="915" t="s">
        <v>149</v>
      </c>
      <c r="N7" s="882" t="s">
        <v>150</v>
      </c>
      <c r="O7" s="916" t="s">
        <v>141</v>
      </c>
      <c r="P7" s="916"/>
      <c r="Q7" s="916"/>
      <c r="R7" s="933"/>
      <c r="BJ7" s="938"/>
      <c r="DJ7" s="938"/>
    </row>
    <row r="8" s="859" customFormat="1" ht="75" customHeight="1" spans="1:726">
      <c r="A8" s="886">
        <v>3</v>
      </c>
      <c r="B8" s="880">
        <v>333</v>
      </c>
      <c r="C8" s="887" t="s">
        <v>151</v>
      </c>
      <c r="D8" s="882" t="s">
        <v>137</v>
      </c>
      <c r="E8" s="883" t="s">
        <v>152</v>
      </c>
      <c r="F8" s="884" t="s">
        <v>153</v>
      </c>
      <c r="G8" s="885" t="s">
        <v>134</v>
      </c>
      <c r="H8" s="880" t="s">
        <v>154</v>
      </c>
      <c r="I8" s="882">
        <v>999999999</v>
      </c>
      <c r="J8" s="882"/>
      <c r="K8" s="882" t="s">
        <v>137</v>
      </c>
      <c r="L8" s="882"/>
      <c r="M8" s="915" t="s">
        <v>155</v>
      </c>
      <c r="N8" s="882" t="s">
        <v>141</v>
      </c>
      <c r="O8" s="916"/>
      <c r="P8" s="916"/>
      <c r="Q8" s="916"/>
      <c r="R8" s="933"/>
      <c r="S8" s="860"/>
      <c r="T8" s="860"/>
      <c r="U8" s="860"/>
      <c r="V8" s="860"/>
      <c r="W8" s="860"/>
      <c r="X8" s="860"/>
      <c r="Y8" s="860"/>
      <c r="Z8" s="860"/>
      <c r="AA8" s="860"/>
      <c r="AB8" s="860"/>
      <c r="AC8" s="860"/>
      <c r="AD8" s="860"/>
      <c r="AE8" s="860"/>
      <c r="AF8" s="860"/>
      <c r="AG8" s="860"/>
      <c r="AH8" s="860"/>
      <c r="AI8" s="860"/>
      <c r="AJ8" s="860"/>
      <c r="AK8" s="860"/>
      <c r="AL8" s="860"/>
      <c r="AM8" s="860"/>
      <c r="AN8" s="860"/>
      <c r="AO8" s="860"/>
      <c r="AP8" s="860"/>
      <c r="AQ8" s="860"/>
      <c r="AR8" s="860"/>
      <c r="AS8" s="860"/>
      <c r="AT8" s="860"/>
      <c r="AU8" s="860"/>
      <c r="AV8" s="860"/>
      <c r="AW8" s="860"/>
      <c r="AX8" s="860"/>
      <c r="AY8" s="860"/>
      <c r="AZ8" s="860"/>
      <c r="BA8" s="860"/>
      <c r="BB8" s="860"/>
      <c r="BC8" s="860"/>
      <c r="BD8" s="860"/>
      <c r="BE8" s="860"/>
      <c r="BF8" s="860"/>
      <c r="BG8" s="860"/>
      <c r="BH8" s="860"/>
      <c r="BI8" s="860"/>
      <c r="BJ8" s="938"/>
      <c r="BK8" s="860"/>
      <c r="BL8" s="860"/>
      <c r="BM8" s="860"/>
      <c r="BN8" s="860"/>
      <c r="BO8" s="860"/>
      <c r="BP8" s="860"/>
      <c r="BQ8" s="860"/>
      <c r="BR8" s="860"/>
      <c r="BS8" s="860"/>
      <c r="BT8" s="860"/>
      <c r="BU8" s="860"/>
      <c r="BV8" s="860"/>
      <c r="BW8" s="860"/>
      <c r="BX8" s="860"/>
      <c r="BY8" s="860"/>
      <c r="BZ8" s="860"/>
      <c r="CA8" s="860"/>
      <c r="CB8" s="860"/>
      <c r="CC8" s="860"/>
      <c r="CD8" s="860"/>
      <c r="CE8" s="860"/>
      <c r="CF8" s="860"/>
      <c r="CG8" s="860"/>
      <c r="CH8" s="860"/>
      <c r="CI8" s="860"/>
      <c r="CJ8" s="860"/>
      <c r="CK8" s="860"/>
      <c r="CL8" s="860"/>
      <c r="CM8" s="860"/>
      <c r="CN8" s="860"/>
      <c r="CO8" s="860"/>
      <c r="CP8" s="860"/>
      <c r="CQ8" s="860"/>
      <c r="CR8" s="860"/>
      <c r="CS8" s="860"/>
      <c r="CT8" s="860"/>
      <c r="CU8" s="860"/>
      <c r="CV8" s="860"/>
      <c r="CW8" s="860"/>
      <c r="CX8" s="860"/>
      <c r="CY8" s="860"/>
      <c r="CZ8" s="860"/>
      <c r="DA8" s="860"/>
      <c r="DB8" s="860"/>
      <c r="DC8" s="860"/>
      <c r="DD8" s="860"/>
      <c r="DE8" s="860"/>
      <c r="DF8" s="860"/>
      <c r="DG8" s="860"/>
      <c r="DH8" s="860"/>
      <c r="DI8" s="860"/>
      <c r="DJ8" s="938"/>
      <c r="DK8" s="860"/>
      <c r="DL8" s="860"/>
      <c r="DM8" s="860"/>
      <c r="DN8" s="860"/>
      <c r="DO8" s="860"/>
      <c r="DP8" s="860"/>
      <c r="DQ8" s="860"/>
      <c r="DR8" s="860"/>
      <c r="DS8" s="860"/>
      <c r="DT8" s="860"/>
      <c r="DU8" s="860"/>
      <c r="DV8" s="860"/>
      <c r="DW8" s="860"/>
      <c r="DX8" s="860"/>
      <c r="DY8" s="860"/>
      <c r="DZ8" s="860"/>
      <c r="EA8" s="860"/>
      <c r="EB8" s="860"/>
      <c r="EC8" s="860"/>
      <c r="ED8" s="860"/>
      <c r="EE8" s="860"/>
      <c r="EF8" s="860"/>
      <c r="EG8" s="860"/>
      <c r="EH8" s="860"/>
      <c r="EI8" s="860"/>
      <c r="EJ8" s="860"/>
      <c r="EK8" s="860"/>
      <c r="EL8" s="860"/>
      <c r="EM8" s="860"/>
      <c r="EN8" s="860"/>
      <c r="EO8" s="860"/>
      <c r="EP8" s="860"/>
      <c r="EQ8" s="860"/>
      <c r="ER8" s="860"/>
      <c r="ES8" s="860"/>
      <c r="ET8" s="860"/>
      <c r="EU8" s="860"/>
      <c r="EV8" s="860"/>
      <c r="EW8" s="860"/>
      <c r="EX8" s="860"/>
      <c r="EY8" s="860"/>
      <c r="EZ8" s="860"/>
      <c r="FA8" s="860"/>
      <c r="FB8" s="860"/>
      <c r="FC8" s="860"/>
      <c r="FD8" s="860"/>
      <c r="FE8" s="860"/>
      <c r="FF8" s="860"/>
      <c r="FG8" s="860"/>
      <c r="FH8" s="860"/>
      <c r="FI8" s="860"/>
      <c r="FJ8" s="860"/>
      <c r="FK8" s="860"/>
      <c r="FL8" s="860"/>
      <c r="FM8" s="860"/>
      <c r="FN8" s="860"/>
      <c r="FO8" s="860"/>
      <c r="FP8" s="860"/>
      <c r="FQ8" s="860"/>
      <c r="FR8" s="860"/>
      <c r="FS8" s="860"/>
      <c r="FT8" s="860"/>
      <c r="FU8" s="860"/>
      <c r="FV8" s="860"/>
      <c r="FW8" s="860"/>
      <c r="FX8" s="860"/>
      <c r="FY8" s="860"/>
      <c r="FZ8" s="860"/>
      <c r="GA8" s="860"/>
      <c r="GB8" s="860"/>
      <c r="GC8" s="860"/>
      <c r="GD8" s="860"/>
      <c r="GE8" s="860"/>
      <c r="GF8" s="860"/>
      <c r="GG8" s="860"/>
      <c r="GH8" s="860"/>
      <c r="GI8" s="860"/>
      <c r="GJ8" s="860"/>
      <c r="GK8" s="860"/>
      <c r="GL8" s="860"/>
      <c r="GM8" s="860"/>
      <c r="GN8" s="860"/>
      <c r="GO8" s="860"/>
      <c r="GP8" s="860"/>
      <c r="GQ8" s="860"/>
      <c r="GR8" s="860"/>
      <c r="GS8" s="860"/>
      <c r="GT8" s="860"/>
      <c r="GU8" s="860"/>
      <c r="GV8" s="860"/>
      <c r="GW8" s="860"/>
      <c r="GX8" s="860"/>
      <c r="GY8" s="860"/>
      <c r="GZ8" s="860"/>
      <c r="HA8" s="860"/>
      <c r="HB8" s="860"/>
      <c r="HC8" s="860"/>
      <c r="HD8" s="860"/>
      <c r="HE8" s="860"/>
      <c r="HF8" s="860"/>
      <c r="HG8" s="860"/>
      <c r="HH8" s="860"/>
      <c r="HI8" s="860"/>
      <c r="HJ8" s="860"/>
      <c r="HK8" s="860"/>
      <c r="HL8" s="860"/>
      <c r="HM8" s="860"/>
      <c r="HN8" s="860"/>
      <c r="HO8" s="860"/>
      <c r="HP8" s="860"/>
      <c r="HQ8" s="860"/>
      <c r="HR8" s="860"/>
      <c r="HS8" s="860"/>
      <c r="HT8" s="860"/>
      <c r="HU8" s="860"/>
      <c r="HV8" s="860"/>
      <c r="HW8" s="860"/>
      <c r="HX8" s="860"/>
      <c r="HY8" s="860"/>
      <c r="HZ8" s="860"/>
      <c r="IA8" s="860"/>
      <c r="IB8" s="860"/>
      <c r="IC8" s="860"/>
      <c r="ID8" s="860"/>
      <c r="IE8" s="860"/>
      <c r="IF8" s="860"/>
      <c r="IG8" s="860"/>
      <c r="IH8" s="860"/>
      <c r="II8" s="860"/>
      <c r="IJ8" s="860"/>
      <c r="IK8" s="860"/>
      <c r="IL8" s="860"/>
      <c r="IM8" s="860"/>
      <c r="IN8" s="860"/>
      <c r="IO8" s="860"/>
      <c r="IP8" s="860"/>
      <c r="IQ8" s="860"/>
      <c r="IR8" s="860"/>
      <c r="IS8" s="860"/>
      <c r="IT8" s="860"/>
      <c r="IU8" s="860"/>
      <c r="IV8" s="860"/>
      <c r="IW8" s="860"/>
      <c r="IX8" s="860"/>
      <c r="IY8" s="860"/>
      <c r="IZ8" s="860"/>
      <c r="JA8" s="860"/>
      <c r="JB8" s="860"/>
      <c r="JC8" s="860"/>
      <c r="JD8" s="860"/>
      <c r="JE8" s="860"/>
      <c r="JF8" s="860"/>
      <c r="JG8" s="860"/>
      <c r="JH8" s="860"/>
      <c r="JI8" s="860"/>
      <c r="JJ8" s="860"/>
      <c r="JK8" s="860"/>
      <c r="JL8" s="860"/>
      <c r="JM8" s="860"/>
      <c r="JN8" s="860"/>
      <c r="JO8" s="860"/>
      <c r="JP8" s="860"/>
      <c r="JQ8" s="860"/>
      <c r="JR8" s="860"/>
      <c r="JS8" s="860"/>
      <c r="JT8" s="860"/>
      <c r="JU8" s="860"/>
      <c r="JV8" s="860"/>
      <c r="JW8" s="860"/>
      <c r="JX8" s="860"/>
      <c r="JY8" s="860"/>
      <c r="JZ8" s="860"/>
      <c r="KA8" s="860"/>
      <c r="KB8" s="860"/>
      <c r="KC8" s="860"/>
      <c r="KD8" s="860"/>
      <c r="KE8" s="860"/>
      <c r="KF8" s="860"/>
      <c r="KG8" s="860"/>
      <c r="KH8" s="860"/>
      <c r="KI8" s="860"/>
      <c r="KJ8" s="860"/>
      <c r="KK8" s="860"/>
      <c r="KL8" s="860"/>
      <c r="KM8" s="860"/>
      <c r="KN8" s="860"/>
      <c r="KO8" s="860"/>
      <c r="KP8" s="860"/>
      <c r="KQ8" s="860"/>
      <c r="KR8" s="860"/>
      <c r="KS8" s="860"/>
      <c r="KT8" s="860"/>
      <c r="KU8" s="860"/>
      <c r="KV8" s="860"/>
      <c r="KW8" s="860"/>
      <c r="KX8" s="860"/>
      <c r="KY8" s="860"/>
      <c r="KZ8" s="860"/>
      <c r="LA8" s="860"/>
      <c r="LB8" s="860"/>
      <c r="LC8" s="860"/>
      <c r="LD8" s="860"/>
      <c r="LE8" s="860"/>
      <c r="LF8" s="860"/>
      <c r="LG8" s="860"/>
      <c r="LH8" s="860"/>
      <c r="LI8" s="860"/>
      <c r="LJ8" s="860"/>
      <c r="LK8" s="860"/>
      <c r="LL8" s="860"/>
      <c r="LM8" s="860"/>
      <c r="LN8" s="860"/>
      <c r="LO8" s="860"/>
      <c r="LP8" s="860"/>
      <c r="LQ8" s="860"/>
      <c r="LR8" s="860"/>
      <c r="LS8" s="860"/>
      <c r="LT8" s="860"/>
      <c r="LU8" s="860"/>
      <c r="LV8" s="860"/>
      <c r="LW8" s="860"/>
      <c r="LX8" s="860"/>
      <c r="LY8" s="860"/>
      <c r="LZ8" s="860"/>
      <c r="MA8" s="860"/>
      <c r="MB8" s="860"/>
      <c r="MC8" s="860"/>
      <c r="MD8" s="860"/>
      <c r="ME8" s="860"/>
      <c r="MF8" s="860"/>
      <c r="MG8" s="860"/>
      <c r="MH8" s="860"/>
      <c r="MI8" s="860"/>
      <c r="MJ8" s="860"/>
      <c r="MK8" s="860"/>
      <c r="ML8" s="860"/>
      <c r="MM8" s="860"/>
      <c r="MN8" s="860"/>
      <c r="MO8" s="860"/>
      <c r="MP8" s="860"/>
      <c r="MQ8" s="860"/>
      <c r="MR8" s="860"/>
      <c r="MS8" s="860"/>
      <c r="MT8" s="860"/>
      <c r="MU8" s="860"/>
      <c r="MV8" s="860"/>
      <c r="MW8" s="860"/>
      <c r="MX8" s="860"/>
      <c r="MY8" s="860"/>
      <c r="MZ8" s="860"/>
      <c r="NA8" s="860"/>
      <c r="NB8" s="860"/>
      <c r="NC8" s="860"/>
      <c r="ND8" s="860"/>
      <c r="NE8" s="860"/>
      <c r="NF8" s="860"/>
      <c r="NG8" s="860"/>
      <c r="NH8" s="860"/>
      <c r="NI8" s="860"/>
      <c r="NJ8" s="860"/>
      <c r="NK8" s="860"/>
      <c r="NL8" s="860"/>
      <c r="NM8" s="860"/>
      <c r="NN8" s="860"/>
      <c r="NO8" s="860"/>
      <c r="NP8" s="860"/>
      <c r="NQ8" s="860"/>
      <c r="NR8" s="860"/>
      <c r="NS8" s="860"/>
      <c r="NT8" s="860"/>
      <c r="NU8" s="860"/>
      <c r="NV8" s="860"/>
      <c r="NW8" s="860"/>
      <c r="NX8" s="860"/>
      <c r="NY8" s="860"/>
      <c r="NZ8" s="860"/>
      <c r="OA8" s="860"/>
      <c r="OB8" s="860"/>
      <c r="OC8" s="860"/>
      <c r="OD8" s="860"/>
      <c r="OE8" s="860"/>
      <c r="OF8" s="860"/>
      <c r="OG8" s="860"/>
      <c r="OH8" s="860"/>
      <c r="OI8" s="860"/>
      <c r="OJ8" s="860"/>
      <c r="OK8" s="860"/>
      <c r="OL8" s="860"/>
      <c r="OM8" s="860"/>
      <c r="ON8" s="860"/>
      <c r="OO8" s="860"/>
      <c r="OP8" s="860"/>
      <c r="OQ8" s="860"/>
      <c r="OR8" s="860"/>
      <c r="OS8" s="860"/>
      <c r="OT8" s="860"/>
      <c r="OU8" s="860"/>
      <c r="OV8" s="860"/>
      <c r="OW8" s="860"/>
      <c r="OX8" s="860"/>
      <c r="OY8" s="860"/>
      <c r="OZ8" s="860"/>
      <c r="PA8" s="860"/>
      <c r="PB8" s="860"/>
      <c r="PC8" s="860"/>
      <c r="PD8" s="860"/>
      <c r="PE8" s="860"/>
      <c r="PF8" s="860"/>
      <c r="PG8" s="860"/>
      <c r="PH8" s="860"/>
      <c r="PI8" s="860"/>
      <c r="PJ8" s="860"/>
      <c r="PK8" s="860"/>
      <c r="PL8" s="860"/>
      <c r="PM8" s="860"/>
      <c r="PN8" s="860"/>
      <c r="PO8" s="860"/>
      <c r="PP8" s="860"/>
      <c r="PQ8" s="860"/>
      <c r="PR8" s="860"/>
      <c r="PS8" s="860"/>
      <c r="PT8" s="860"/>
      <c r="PU8" s="860"/>
      <c r="PV8" s="860"/>
      <c r="PW8" s="860"/>
      <c r="PX8" s="860"/>
      <c r="PY8" s="860"/>
      <c r="PZ8" s="860"/>
      <c r="QA8" s="860"/>
      <c r="QB8" s="860"/>
      <c r="QC8" s="860"/>
      <c r="QD8" s="860"/>
      <c r="QE8" s="860"/>
      <c r="QF8" s="860"/>
      <c r="QG8" s="860"/>
      <c r="QH8" s="860"/>
      <c r="QI8" s="860"/>
      <c r="QJ8" s="860"/>
      <c r="QK8" s="860"/>
      <c r="QL8" s="860"/>
      <c r="QM8" s="860"/>
      <c r="QN8" s="860"/>
      <c r="QO8" s="860"/>
      <c r="QP8" s="860"/>
      <c r="QQ8" s="860"/>
      <c r="QR8" s="860"/>
      <c r="QS8" s="860"/>
      <c r="QT8" s="860"/>
      <c r="QU8" s="860"/>
      <c r="QV8" s="860"/>
      <c r="QW8" s="860"/>
      <c r="QX8" s="860"/>
      <c r="QY8" s="860"/>
      <c r="QZ8" s="860"/>
      <c r="RA8" s="860"/>
      <c r="RB8" s="860"/>
      <c r="RC8" s="860"/>
      <c r="RD8" s="860"/>
      <c r="RE8" s="860"/>
      <c r="RF8" s="860"/>
      <c r="RG8" s="860"/>
      <c r="RH8" s="860"/>
      <c r="RI8" s="860"/>
      <c r="RJ8" s="860"/>
      <c r="RK8" s="860"/>
      <c r="RL8" s="860"/>
      <c r="RM8" s="860"/>
      <c r="RN8" s="860"/>
      <c r="RO8" s="860"/>
      <c r="RP8" s="860"/>
      <c r="RQ8" s="860"/>
      <c r="RR8" s="860"/>
      <c r="RS8" s="860"/>
      <c r="RT8" s="860"/>
      <c r="RU8" s="860"/>
      <c r="RV8" s="860"/>
      <c r="RW8" s="860"/>
      <c r="RX8" s="860"/>
      <c r="RY8" s="860"/>
      <c r="RZ8" s="860"/>
      <c r="SA8" s="860"/>
      <c r="SB8" s="860"/>
      <c r="SC8" s="860"/>
      <c r="SD8" s="860"/>
      <c r="SE8" s="860"/>
      <c r="SF8" s="860"/>
      <c r="SG8" s="860"/>
      <c r="SH8" s="860"/>
      <c r="SI8" s="860"/>
      <c r="SJ8" s="860"/>
      <c r="SK8" s="860"/>
      <c r="SL8" s="860"/>
      <c r="SM8" s="860"/>
      <c r="SN8" s="860"/>
      <c r="SO8" s="860"/>
      <c r="SP8" s="860"/>
      <c r="SQ8" s="860"/>
      <c r="SR8" s="860"/>
      <c r="SS8" s="860"/>
      <c r="ST8" s="860"/>
      <c r="SU8" s="860"/>
      <c r="SV8" s="860"/>
      <c r="SW8" s="860"/>
      <c r="SX8" s="860"/>
      <c r="SY8" s="860"/>
      <c r="SZ8" s="860"/>
      <c r="TA8" s="860"/>
      <c r="TB8" s="860"/>
      <c r="TC8" s="860"/>
      <c r="TD8" s="860"/>
      <c r="TE8" s="860"/>
      <c r="TF8" s="860"/>
      <c r="TG8" s="860"/>
      <c r="TH8" s="860"/>
      <c r="TI8" s="860"/>
      <c r="TJ8" s="860"/>
      <c r="TK8" s="860"/>
      <c r="TL8" s="860"/>
      <c r="TM8" s="860"/>
      <c r="TN8" s="860"/>
      <c r="TO8" s="860"/>
      <c r="TP8" s="860"/>
      <c r="TQ8" s="860"/>
      <c r="TR8" s="860"/>
      <c r="TS8" s="860"/>
      <c r="TT8" s="860"/>
      <c r="TU8" s="860"/>
      <c r="TV8" s="860"/>
      <c r="TW8" s="860"/>
      <c r="TX8" s="860"/>
      <c r="TY8" s="860"/>
      <c r="TZ8" s="860"/>
      <c r="UA8" s="860"/>
      <c r="UB8" s="860"/>
      <c r="UC8" s="860"/>
      <c r="UD8" s="860"/>
      <c r="UE8" s="860"/>
      <c r="UF8" s="860"/>
      <c r="UG8" s="860"/>
      <c r="UH8" s="860"/>
      <c r="UI8" s="860"/>
      <c r="UJ8" s="860"/>
      <c r="UK8" s="860"/>
      <c r="UL8" s="860"/>
      <c r="UM8" s="860"/>
      <c r="UN8" s="860"/>
      <c r="UO8" s="860"/>
      <c r="UP8" s="860"/>
      <c r="UQ8" s="860"/>
      <c r="UR8" s="860"/>
      <c r="US8" s="860"/>
      <c r="UT8" s="860"/>
      <c r="UU8" s="860"/>
      <c r="UV8" s="860"/>
      <c r="UW8" s="860"/>
      <c r="UX8" s="860"/>
      <c r="UY8" s="860"/>
      <c r="UZ8" s="860"/>
      <c r="VA8" s="860"/>
      <c r="VB8" s="860"/>
      <c r="VC8" s="860"/>
      <c r="VD8" s="860"/>
      <c r="VE8" s="860"/>
      <c r="VF8" s="860"/>
      <c r="VG8" s="860"/>
      <c r="VH8" s="860"/>
      <c r="VI8" s="860"/>
      <c r="VJ8" s="860"/>
      <c r="VK8" s="860"/>
      <c r="VL8" s="860"/>
      <c r="VM8" s="860"/>
      <c r="VN8" s="860"/>
      <c r="VO8" s="860"/>
      <c r="VP8" s="860"/>
      <c r="VQ8" s="860"/>
      <c r="VR8" s="860"/>
      <c r="VS8" s="860"/>
      <c r="VT8" s="860"/>
      <c r="VU8" s="860"/>
      <c r="VV8" s="860"/>
      <c r="VW8" s="860"/>
      <c r="VX8" s="860"/>
      <c r="VY8" s="860"/>
      <c r="VZ8" s="860"/>
      <c r="WA8" s="860"/>
      <c r="WB8" s="860"/>
      <c r="WC8" s="860"/>
      <c r="WD8" s="860"/>
      <c r="WE8" s="860"/>
      <c r="WF8" s="860"/>
      <c r="WG8" s="860"/>
      <c r="WH8" s="860"/>
      <c r="WI8" s="860"/>
      <c r="WJ8" s="860"/>
      <c r="WK8" s="860"/>
      <c r="WL8" s="860"/>
      <c r="WM8" s="860"/>
      <c r="WN8" s="860"/>
      <c r="WO8" s="860"/>
      <c r="WP8" s="860"/>
      <c r="WQ8" s="860"/>
      <c r="WR8" s="860"/>
      <c r="WS8" s="860"/>
      <c r="WT8" s="860"/>
      <c r="WU8" s="860"/>
      <c r="WV8" s="860"/>
      <c r="WW8" s="860"/>
      <c r="WX8" s="860"/>
      <c r="WY8" s="860"/>
      <c r="WZ8" s="860"/>
      <c r="XA8" s="860"/>
      <c r="XB8" s="860"/>
      <c r="XC8" s="860"/>
      <c r="XD8" s="860"/>
      <c r="XE8" s="860"/>
      <c r="XF8" s="860"/>
      <c r="XG8" s="860"/>
      <c r="XH8" s="860"/>
      <c r="XI8" s="860"/>
      <c r="XJ8" s="860"/>
      <c r="XK8" s="860"/>
      <c r="XL8" s="860"/>
      <c r="XM8" s="860"/>
      <c r="XN8" s="860"/>
      <c r="XO8" s="860"/>
      <c r="XP8" s="860"/>
      <c r="XQ8" s="860"/>
      <c r="XR8" s="860"/>
      <c r="XS8" s="860"/>
      <c r="XT8" s="860"/>
      <c r="XU8" s="860"/>
      <c r="XV8" s="860"/>
      <c r="XW8" s="860"/>
      <c r="XX8" s="860"/>
      <c r="XY8" s="860"/>
      <c r="XZ8" s="860"/>
      <c r="YA8" s="860"/>
      <c r="YB8" s="860"/>
      <c r="YC8" s="860"/>
      <c r="YD8" s="860"/>
      <c r="YE8" s="860"/>
      <c r="YF8" s="860"/>
      <c r="YG8" s="860"/>
      <c r="YH8" s="860"/>
      <c r="YI8" s="860"/>
      <c r="YJ8" s="860"/>
      <c r="YK8" s="860"/>
      <c r="YL8" s="860"/>
      <c r="YM8" s="860"/>
      <c r="YN8" s="860"/>
      <c r="YO8" s="860"/>
      <c r="YP8" s="860"/>
      <c r="YQ8" s="860"/>
      <c r="YR8" s="860"/>
      <c r="YS8" s="860"/>
      <c r="YT8" s="860"/>
      <c r="YU8" s="860"/>
      <c r="YV8" s="860"/>
      <c r="YW8" s="860"/>
      <c r="YX8" s="860"/>
      <c r="YY8" s="860"/>
      <c r="YZ8" s="860"/>
      <c r="ZA8" s="860"/>
      <c r="ZB8" s="860"/>
      <c r="ZC8" s="860"/>
      <c r="ZD8" s="860"/>
      <c r="ZE8" s="860"/>
      <c r="ZF8" s="860"/>
      <c r="ZG8" s="860"/>
      <c r="ZH8" s="860"/>
      <c r="ZI8" s="860"/>
      <c r="ZJ8" s="860"/>
      <c r="ZK8" s="860"/>
      <c r="ZL8" s="860"/>
      <c r="ZM8" s="860"/>
      <c r="ZN8" s="860"/>
      <c r="ZO8" s="860"/>
      <c r="ZP8" s="860"/>
      <c r="ZQ8" s="860"/>
      <c r="ZR8" s="860"/>
      <c r="ZS8" s="860"/>
      <c r="ZT8" s="860"/>
      <c r="ZU8" s="860"/>
      <c r="ZV8" s="860"/>
      <c r="ZW8" s="860"/>
      <c r="ZX8" s="860"/>
      <c r="ZY8" s="860"/>
      <c r="ZZ8" s="860"/>
      <c r="AAA8" s="860"/>
      <c r="AAB8" s="860"/>
      <c r="AAC8" s="860"/>
      <c r="AAD8" s="860"/>
      <c r="AAE8" s="860"/>
      <c r="AAF8" s="860"/>
      <c r="AAG8" s="860"/>
      <c r="AAH8" s="860"/>
      <c r="AAI8" s="860"/>
      <c r="AAJ8" s="860"/>
      <c r="AAK8" s="860"/>
      <c r="AAL8" s="860"/>
      <c r="AAM8" s="860"/>
      <c r="AAN8" s="860"/>
      <c r="AAO8" s="860"/>
      <c r="AAP8" s="860"/>
      <c r="AAQ8" s="860"/>
      <c r="AAR8" s="860"/>
      <c r="AAS8" s="860"/>
      <c r="AAT8" s="860"/>
      <c r="AAU8" s="860"/>
      <c r="AAV8" s="860"/>
      <c r="AAW8" s="860"/>
      <c r="AAX8" s="860"/>
    </row>
    <row r="9" s="860" customFormat="1" ht="75" customHeight="1" spans="1:114">
      <c r="A9" s="879">
        <v>4</v>
      </c>
      <c r="B9" s="880">
        <v>444</v>
      </c>
      <c r="C9" s="887" t="s">
        <v>156</v>
      </c>
      <c r="D9" s="882" t="s">
        <v>137</v>
      </c>
      <c r="E9" s="883" t="s">
        <v>157</v>
      </c>
      <c r="F9" s="884" t="s">
        <v>153</v>
      </c>
      <c r="G9" s="885" t="s">
        <v>146</v>
      </c>
      <c r="H9" s="880" t="s">
        <v>158</v>
      </c>
      <c r="I9" s="882">
        <v>999999999</v>
      </c>
      <c r="J9" s="917"/>
      <c r="K9" s="882" t="s">
        <v>159</v>
      </c>
      <c r="L9" s="882" t="s">
        <v>138</v>
      </c>
      <c r="M9" s="915" t="s">
        <v>160</v>
      </c>
      <c r="N9" s="882"/>
      <c r="O9" s="916"/>
      <c r="P9" s="916"/>
      <c r="Q9" s="916"/>
      <c r="R9" s="933"/>
      <c r="BJ9" s="938"/>
      <c r="DJ9" s="938"/>
    </row>
    <row r="10" s="859" customFormat="1" ht="75" customHeight="1" spans="1:726">
      <c r="A10" s="886">
        <v>5</v>
      </c>
      <c r="B10" s="880">
        <v>555</v>
      </c>
      <c r="C10" s="887" t="s">
        <v>161</v>
      </c>
      <c r="D10" s="882" t="s">
        <v>137</v>
      </c>
      <c r="E10" s="883" t="s">
        <v>162</v>
      </c>
      <c r="F10" s="884" t="s">
        <v>153</v>
      </c>
      <c r="G10" s="885" t="s">
        <v>134</v>
      </c>
      <c r="H10" s="880" t="s">
        <v>163</v>
      </c>
      <c r="I10" s="882">
        <v>999999999</v>
      </c>
      <c r="J10" s="882"/>
      <c r="K10" s="882" t="s">
        <v>164</v>
      </c>
      <c r="L10" s="882" t="s">
        <v>165</v>
      </c>
      <c r="M10" s="915" t="s">
        <v>166</v>
      </c>
      <c r="N10" s="882" t="s">
        <v>141</v>
      </c>
      <c r="O10" s="916"/>
      <c r="P10" s="916"/>
      <c r="Q10" s="916"/>
      <c r="R10" s="933"/>
      <c r="S10" s="860"/>
      <c r="T10" s="860"/>
      <c r="U10" s="860"/>
      <c r="V10" s="860"/>
      <c r="W10" s="860"/>
      <c r="X10" s="860"/>
      <c r="Y10" s="860"/>
      <c r="Z10" s="860"/>
      <c r="AA10" s="860"/>
      <c r="AB10" s="860"/>
      <c r="AC10" s="860"/>
      <c r="AD10" s="860"/>
      <c r="AE10" s="860"/>
      <c r="AF10" s="860"/>
      <c r="AG10" s="860"/>
      <c r="AH10" s="860"/>
      <c r="AI10" s="860"/>
      <c r="AJ10" s="860"/>
      <c r="AK10" s="860"/>
      <c r="AL10" s="860"/>
      <c r="AM10" s="860"/>
      <c r="AN10" s="860"/>
      <c r="AO10" s="860"/>
      <c r="AP10" s="860"/>
      <c r="AQ10" s="860"/>
      <c r="AR10" s="860"/>
      <c r="AS10" s="860"/>
      <c r="AT10" s="860"/>
      <c r="AU10" s="860"/>
      <c r="AV10" s="860"/>
      <c r="AW10" s="860"/>
      <c r="AX10" s="860"/>
      <c r="AY10" s="860"/>
      <c r="AZ10" s="860"/>
      <c r="BA10" s="860"/>
      <c r="BB10" s="860"/>
      <c r="BC10" s="860"/>
      <c r="BD10" s="860"/>
      <c r="BE10" s="860"/>
      <c r="BF10" s="860"/>
      <c r="BG10" s="860"/>
      <c r="BH10" s="860"/>
      <c r="BI10" s="860"/>
      <c r="BJ10" s="938"/>
      <c r="BK10" s="860"/>
      <c r="BL10" s="860"/>
      <c r="BM10" s="860"/>
      <c r="BN10" s="860"/>
      <c r="BO10" s="860"/>
      <c r="BP10" s="860"/>
      <c r="BQ10" s="860"/>
      <c r="BR10" s="860"/>
      <c r="BS10" s="860"/>
      <c r="BT10" s="860"/>
      <c r="BU10" s="860"/>
      <c r="BV10" s="860"/>
      <c r="BW10" s="860"/>
      <c r="BX10" s="860"/>
      <c r="BY10" s="860"/>
      <c r="BZ10" s="860"/>
      <c r="CA10" s="860"/>
      <c r="CB10" s="860"/>
      <c r="CC10" s="860"/>
      <c r="CD10" s="860"/>
      <c r="CE10" s="860"/>
      <c r="CF10" s="860"/>
      <c r="CG10" s="860"/>
      <c r="CH10" s="860"/>
      <c r="CI10" s="860"/>
      <c r="CJ10" s="860"/>
      <c r="CK10" s="860"/>
      <c r="CL10" s="860"/>
      <c r="CM10" s="860"/>
      <c r="CN10" s="860"/>
      <c r="CO10" s="860"/>
      <c r="CP10" s="860"/>
      <c r="CQ10" s="860"/>
      <c r="CR10" s="860"/>
      <c r="CS10" s="860"/>
      <c r="CT10" s="860"/>
      <c r="CU10" s="860"/>
      <c r="CV10" s="860"/>
      <c r="CW10" s="860"/>
      <c r="CX10" s="860"/>
      <c r="CY10" s="860"/>
      <c r="CZ10" s="860"/>
      <c r="DA10" s="860"/>
      <c r="DB10" s="860"/>
      <c r="DC10" s="860"/>
      <c r="DD10" s="860"/>
      <c r="DE10" s="860"/>
      <c r="DF10" s="860"/>
      <c r="DG10" s="860"/>
      <c r="DH10" s="860"/>
      <c r="DI10" s="860"/>
      <c r="DJ10" s="938"/>
      <c r="DK10" s="860"/>
      <c r="DL10" s="860"/>
      <c r="DM10" s="860"/>
      <c r="DN10" s="860"/>
      <c r="DO10" s="860"/>
      <c r="DP10" s="860"/>
      <c r="DQ10" s="860"/>
      <c r="DR10" s="860"/>
      <c r="DS10" s="860"/>
      <c r="DT10" s="860"/>
      <c r="DU10" s="860"/>
      <c r="DV10" s="860"/>
      <c r="DW10" s="860"/>
      <c r="DX10" s="860"/>
      <c r="DY10" s="860"/>
      <c r="DZ10" s="860"/>
      <c r="EA10" s="860"/>
      <c r="EB10" s="860"/>
      <c r="EC10" s="860"/>
      <c r="ED10" s="860"/>
      <c r="EE10" s="860"/>
      <c r="EF10" s="860"/>
      <c r="EG10" s="860"/>
      <c r="EH10" s="860"/>
      <c r="EI10" s="860"/>
      <c r="EJ10" s="860"/>
      <c r="EK10" s="860"/>
      <c r="EL10" s="860"/>
      <c r="EM10" s="860"/>
      <c r="EN10" s="860"/>
      <c r="EO10" s="860"/>
      <c r="EP10" s="860"/>
      <c r="EQ10" s="860"/>
      <c r="ER10" s="860"/>
      <c r="ES10" s="860"/>
      <c r="ET10" s="860"/>
      <c r="EU10" s="860"/>
      <c r="EV10" s="860"/>
      <c r="EW10" s="860"/>
      <c r="EX10" s="860"/>
      <c r="EY10" s="860"/>
      <c r="EZ10" s="860"/>
      <c r="FA10" s="860"/>
      <c r="FB10" s="860"/>
      <c r="FC10" s="860"/>
      <c r="FD10" s="860"/>
      <c r="FE10" s="860"/>
      <c r="FF10" s="860"/>
      <c r="FG10" s="860"/>
      <c r="FH10" s="860"/>
      <c r="FI10" s="860"/>
      <c r="FJ10" s="860"/>
      <c r="FK10" s="860"/>
      <c r="FL10" s="860"/>
      <c r="FM10" s="860"/>
      <c r="FN10" s="860"/>
      <c r="FO10" s="860"/>
      <c r="FP10" s="860"/>
      <c r="FQ10" s="860"/>
      <c r="FR10" s="860"/>
      <c r="FS10" s="860"/>
      <c r="FT10" s="860"/>
      <c r="FU10" s="860"/>
      <c r="FV10" s="860"/>
      <c r="FW10" s="860"/>
      <c r="FX10" s="860"/>
      <c r="FY10" s="860"/>
      <c r="FZ10" s="860"/>
      <c r="GA10" s="860"/>
      <c r="GB10" s="860"/>
      <c r="GC10" s="860"/>
      <c r="GD10" s="860"/>
      <c r="GE10" s="860"/>
      <c r="GF10" s="860"/>
      <c r="GG10" s="860"/>
      <c r="GH10" s="860"/>
      <c r="GI10" s="860"/>
      <c r="GJ10" s="860"/>
      <c r="GK10" s="860"/>
      <c r="GL10" s="860"/>
      <c r="GM10" s="860"/>
      <c r="GN10" s="860"/>
      <c r="GO10" s="860"/>
      <c r="GP10" s="860"/>
      <c r="GQ10" s="860"/>
      <c r="GR10" s="860"/>
      <c r="GS10" s="860"/>
      <c r="GT10" s="860"/>
      <c r="GU10" s="860"/>
      <c r="GV10" s="860"/>
      <c r="GW10" s="860"/>
      <c r="GX10" s="860"/>
      <c r="GY10" s="860"/>
      <c r="GZ10" s="860"/>
      <c r="HA10" s="860"/>
      <c r="HB10" s="860"/>
      <c r="HC10" s="860"/>
      <c r="HD10" s="860"/>
      <c r="HE10" s="860"/>
      <c r="HF10" s="860"/>
      <c r="HG10" s="860"/>
      <c r="HH10" s="860"/>
      <c r="HI10" s="860"/>
      <c r="HJ10" s="860"/>
      <c r="HK10" s="860"/>
      <c r="HL10" s="860"/>
      <c r="HM10" s="860"/>
      <c r="HN10" s="860"/>
      <c r="HO10" s="860"/>
      <c r="HP10" s="860"/>
      <c r="HQ10" s="860"/>
      <c r="HR10" s="860"/>
      <c r="HS10" s="860"/>
      <c r="HT10" s="860"/>
      <c r="HU10" s="860"/>
      <c r="HV10" s="860"/>
      <c r="HW10" s="860"/>
      <c r="HX10" s="860"/>
      <c r="HY10" s="860"/>
      <c r="HZ10" s="860"/>
      <c r="IA10" s="860"/>
      <c r="IB10" s="860"/>
      <c r="IC10" s="860"/>
      <c r="ID10" s="860"/>
      <c r="IE10" s="860"/>
      <c r="IF10" s="860"/>
      <c r="IG10" s="860"/>
      <c r="IH10" s="860"/>
      <c r="II10" s="860"/>
      <c r="IJ10" s="860"/>
      <c r="IK10" s="860"/>
      <c r="IL10" s="860"/>
      <c r="IM10" s="860"/>
      <c r="IN10" s="860"/>
      <c r="IO10" s="860"/>
      <c r="IP10" s="860"/>
      <c r="IQ10" s="860"/>
      <c r="IR10" s="860"/>
      <c r="IS10" s="860"/>
      <c r="IT10" s="860"/>
      <c r="IU10" s="860"/>
      <c r="IV10" s="860"/>
      <c r="IW10" s="860"/>
      <c r="IX10" s="860"/>
      <c r="IY10" s="860"/>
      <c r="IZ10" s="860"/>
      <c r="JA10" s="860"/>
      <c r="JB10" s="860"/>
      <c r="JC10" s="860"/>
      <c r="JD10" s="860"/>
      <c r="JE10" s="860"/>
      <c r="JF10" s="860"/>
      <c r="JG10" s="860"/>
      <c r="JH10" s="860"/>
      <c r="JI10" s="860"/>
      <c r="JJ10" s="860"/>
      <c r="JK10" s="860"/>
      <c r="JL10" s="860"/>
      <c r="JM10" s="860"/>
      <c r="JN10" s="860"/>
      <c r="JO10" s="860"/>
      <c r="JP10" s="860"/>
      <c r="JQ10" s="860"/>
      <c r="JR10" s="860"/>
      <c r="JS10" s="860"/>
      <c r="JT10" s="860"/>
      <c r="JU10" s="860"/>
      <c r="JV10" s="860"/>
      <c r="JW10" s="860"/>
      <c r="JX10" s="860"/>
      <c r="JY10" s="860"/>
      <c r="JZ10" s="860"/>
      <c r="KA10" s="860"/>
      <c r="KB10" s="860"/>
      <c r="KC10" s="860"/>
      <c r="KD10" s="860"/>
      <c r="KE10" s="860"/>
      <c r="KF10" s="860"/>
      <c r="KG10" s="860"/>
      <c r="KH10" s="860"/>
      <c r="KI10" s="860"/>
      <c r="KJ10" s="860"/>
      <c r="KK10" s="860"/>
      <c r="KL10" s="860"/>
      <c r="KM10" s="860"/>
      <c r="KN10" s="860"/>
      <c r="KO10" s="860"/>
      <c r="KP10" s="860"/>
      <c r="KQ10" s="860"/>
      <c r="KR10" s="860"/>
      <c r="KS10" s="860"/>
      <c r="KT10" s="860"/>
      <c r="KU10" s="860"/>
      <c r="KV10" s="860"/>
      <c r="KW10" s="860"/>
      <c r="KX10" s="860"/>
      <c r="KY10" s="860"/>
      <c r="KZ10" s="860"/>
      <c r="LA10" s="860"/>
      <c r="LB10" s="860"/>
      <c r="LC10" s="860"/>
      <c r="LD10" s="860"/>
      <c r="LE10" s="860"/>
      <c r="LF10" s="860"/>
      <c r="LG10" s="860"/>
      <c r="LH10" s="860"/>
      <c r="LI10" s="860"/>
      <c r="LJ10" s="860"/>
      <c r="LK10" s="860"/>
      <c r="LL10" s="860"/>
      <c r="LM10" s="860"/>
      <c r="LN10" s="860"/>
      <c r="LO10" s="860"/>
      <c r="LP10" s="860"/>
      <c r="LQ10" s="860"/>
      <c r="LR10" s="860"/>
      <c r="LS10" s="860"/>
      <c r="LT10" s="860"/>
      <c r="LU10" s="860"/>
      <c r="LV10" s="860"/>
      <c r="LW10" s="860"/>
      <c r="LX10" s="860"/>
      <c r="LY10" s="860"/>
      <c r="LZ10" s="860"/>
      <c r="MA10" s="860"/>
      <c r="MB10" s="860"/>
      <c r="MC10" s="860"/>
      <c r="MD10" s="860"/>
      <c r="ME10" s="860"/>
      <c r="MF10" s="860"/>
      <c r="MG10" s="860"/>
      <c r="MH10" s="860"/>
      <c r="MI10" s="860"/>
      <c r="MJ10" s="860"/>
      <c r="MK10" s="860"/>
      <c r="ML10" s="860"/>
      <c r="MM10" s="860"/>
      <c r="MN10" s="860"/>
      <c r="MO10" s="860"/>
      <c r="MP10" s="860"/>
      <c r="MQ10" s="860"/>
      <c r="MR10" s="860"/>
      <c r="MS10" s="860"/>
      <c r="MT10" s="860"/>
      <c r="MU10" s="860"/>
      <c r="MV10" s="860"/>
      <c r="MW10" s="860"/>
      <c r="MX10" s="860"/>
      <c r="MY10" s="860"/>
      <c r="MZ10" s="860"/>
      <c r="NA10" s="860"/>
      <c r="NB10" s="860"/>
      <c r="NC10" s="860"/>
      <c r="ND10" s="860"/>
      <c r="NE10" s="860"/>
      <c r="NF10" s="860"/>
      <c r="NG10" s="860"/>
      <c r="NH10" s="860"/>
      <c r="NI10" s="860"/>
      <c r="NJ10" s="860"/>
      <c r="NK10" s="860"/>
      <c r="NL10" s="860"/>
      <c r="NM10" s="860"/>
      <c r="NN10" s="860"/>
      <c r="NO10" s="860"/>
      <c r="NP10" s="860"/>
      <c r="NQ10" s="860"/>
      <c r="NR10" s="860"/>
      <c r="NS10" s="860"/>
      <c r="NT10" s="860"/>
      <c r="NU10" s="860"/>
      <c r="NV10" s="860"/>
      <c r="NW10" s="860"/>
      <c r="NX10" s="860"/>
      <c r="NY10" s="860"/>
      <c r="NZ10" s="860"/>
      <c r="OA10" s="860"/>
      <c r="OB10" s="860"/>
      <c r="OC10" s="860"/>
      <c r="OD10" s="860"/>
      <c r="OE10" s="860"/>
      <c r="OF10" s="860"/>
      <c r="OG10" s="860"/>
      <c r="OH10" s="860"/>
      <c r="OI10" s="860"/>
      <c r="OJ10" s="860"/>
      <c r="OK10" s="860"/>
      <c r="OL10" s="860"/>
      <c r="OM10" s="860"/>
      <c r="ON10" s="860"/>
      <c r="OO10" s="860"/>
      <c r="OP10" s="860"/>
      <c r="OQ10" s="860"/>
      <c r="OR10" s="860"/>
      <c r="OS10" s="860"/>
      <c r="OT10" s="860"/>
      <c r="OU10" s="860"/>
      <c r="OV10" s="860"/>
      <c r="OW10" s="860"/>
      <c r="OX10" s="860"/>
      <c r="OY10" s="860"/>
      <c r="OZ10" s="860"/>
      <c r="PA10" s="860"/>
      <c r="PB10" s="860"/>
      <c r="PC10" s="860"/>
      <c r="PD10" s="860"/>
      <c r="PE10" s="860"/>
      <c r="PF10" s="860"/>
      <c r="PG10" s="860"/>
      <c r="PH10" s="860"/>
      <c r="PI10" s="860"/>
      <c r="PJ10" s="860"/>
      <c r="PK10" s="860"/>
      <c r="PL10" s="860"/>
      <c r="PM10" s="860"/>
      <c r="PN10" s="860"/>
      <c r="PO10" s="860"/>
      <c r="PP10" s="860"/>
      <c r="PQ10" s="860"/>
      <c r="PR10" s="860"/>
      <c r="PS10" s="860"/>
      <c r="PT10" s="860"/>
      <c r="PU10" s="860"/>
      <c r="PV10" s="860"/>
      <c r="PW10" s="860"/>
      <c r="PX10" s="860"/>
      <c r="PY10" s="860"/>
      <c r="PZ10" s="860"/>
      <c r="QA10" s="860"/>
      <c r="QB10" s="860"/>
      <c r="QC10" s="860"/>
      <c r="QD10" s="860"/>
      <c r="QE10" s="860"/>
      <c r="QF10" s="860"/>
      <c r="QG10" s="860"/>
      <c r="QH10" s="860"/>
      <c r="QI10" s="860"/>
      <c r="QJ10" s="860"/>
      <c r="QK10" s="860"/>
      <c r="QL10" s="860"/>
      <c r="QM10" s="860"/>
      <c r="QN10" s="860"/>
      <c r="QO10" s="860"/>
      <c r="QP10" s="860"/>
      <c r="QQ10" s="860"/>
      <c r="QR10" s="860"/>
      <c r="QS10" s="860"/>
      <c r="QT10" s="860"/>
      <c r="QU10" s="860"/>
      <c r="QV10" s="860"/>
      <c r="QW10" s="860"/>
      <c r="QX10" s="860"/>
      <c r="QY10" s="860"/>
      <c r="QZ10" s="860"/>
      <c r="RA10" s="860"/>
      <c r="RB10" s="860"/>
      <c r="RC10" s="860"/>
      <c r="RD10" s="860"/>
      <c r="RE10" s="860"/>
      <c r="RF10" s="860"/>
      <c r="RG10" s="860"/>
      <c r="RH10" s="860"/>
      <c r="RI10" s="860"/>
      <c r="RJ10" s="860"/>
      <c r="RK10" s="860"/>
      <c r="RL10" s="860"/>
      <c r="RM10" s="860"/>
      <c r="RN10" s="860"/>
      <c r="RO10" s="860"/>
      <c r="RP10" s="860"/>
      <c r="RQ10" s="860"/>
      <c r="RR10" s="860"/>
      <c r="RS10" s="860"/>
      <c r="RT10" s="860"/>
      <c r="RU10" s="860"/>
      <c r="RV10" s="860"/>
      <c r="RW10" s="860"/>
      <c r="RX10" s="860"/>
      <c r="RY10" s="860"/>
      <c r="RZ10" s="860"/>
      <c r="SA10" s="860"/>
      <c r="SB10" s="860"/>
      <c r="SC10" s="860"/>
      <c r="SD10" s="860"/>
      <c r="SE10" s="860"/>
      <c r="SF10" s="860"/>
      <c r="SG10" s="860"/>
      <c r="SH10" s="860"/>
      <c r="SI10" s="860"/>
      <c r="SJ10" s="860"/>
      <c r="SK10" s="860"/>
      <c r="SL10" s="860"/>
      <c r="SM10" s="860"/>
      <c r="SN10" s="860"/>
      <c r="SO10" s="860"/>
      <c r="SP10" s="860"/>
      <c r="SQ10" s="860"/>
      <c r="SR10" s="860"/>
      <c r="SS10" s="860"/>
      <c r="ST10" s="860"/>
      <c r="SU10" s="860"/>
      <c r="SV10" s="860"/>
      <c r="SW10" s="860"/>
      <c r="SX10" s="860"/>
      <c r="SY10" s="860"/>
      <c r="SZ10" s="860"/>
      <c r="TA10" s="860"/>
      <c r="TB10" s="860"/>
      <c r="TC10" s="860"/>
      <c r="TD10" s="860"/>
      <c r="TE10" s="860"/>
      <c r="TF10" s="860"/>
      <c r="TG10" s="860"/>
      <c r="TH10" s="860"/>
      <c r="TI10" s="860"/>
      <c r="TJ10" s="860"/>
      <c r="TK10" s="860"/>
      <c r="TL10" s="860"/>
      <c r="TM10" s="860"/>
      <c r="TN10" s="860"/>
      <c r="TO10" s="860"/>
      <c r="TP10" s="860"/>
      <c r="TQ10" s="860"/>
      <c r="TR10" s="860"/>
      <c r="TS10" s="860"/>
      <c r="TT10" s="860"/>
      <c r="TU10" s="860"/>
      <c r="TV10" s="860"/>
      <c r="TW10" s="860"/>
      <c r="TX10" s="860"/>
      <c r="TY10" s="860"/>
      <c r="TZ10" s="860"/>
      <c r="UA10" s="860"/>
      <c r="UB10" s="860"/>
      <c r="UC10" s="860"/>
      <c r="UD10" s="860"/>
      <c r="UE10" s="860"/>
      <c r="UF10" s="860"/>
      <c r="UG10" s="860"/>
      <c r="UH10" s="860"/>
      <c r="UI10" s="860"/>
      <c r="UJ10" s="860"/>
      <c r="UK10" s="860"/>
      <c r="UL10" s="860"/>
      <c r="UM10" s="860"/>
      <c r="UN10" s="860"/>
      <c r="UO10" s="860"/>
      <c r="UP10" s="860"/>
      <c r="UQ10" s="860"/>
      <c r="UR10" s="860"/>
      <c r="US10" s="860"/>
      <c r="UT10" s="860"/>
      <c r="UU10" s="860"/>
      <c r="UV10" s="860"/>
      <c r="UW10" s="860"/>
      <c r="UX10" s="860"/>
      <c r="UY10" s="860"/>
      <c r="UZ10" s="860"/>
      <c r="VA10" s="860"/>
      <c r="VB10" s="860"/>
      <c r="VC10" s="860"/>
      <c r="VD10" s="860"/>
      <c r="VE10" s="860"/>
      <c r="VF10" s="860"/>
      <c r="VG10" s="860"/>
      <c r="VH10" s="860"/>
      <c r="VI10" s="860"/>
      <c r="VJ10" s="860"/>
      <c r="VK10" s="860"/>
      <c r="VL10" s="860"/>
      <c r="VM10" s="860"/>
      <c r="VN10" s="860"/>
      <c r="VO10" s="860"/>
      <c r="VP10" s="860"/>
      <c r="VQ10" s="860"/>
      <c r="VR10" s="860"/>
      <c r="VS10" s="860"/>
      <c r="VT10" s="860"/>
      <c r="VU10" s="860"/>
      <c r="VV10" s="860"/>
      <c r="VW10" s="860"/>
      <c r="VX10" s="860"/>
      <c r="VY10" s="860"/>
      <c r="VZ10" s="860"/>
      <c r="WA10" s="860"/>
      <c r="WB10" s="860"/>
      <c r="WC10" s="860"/>
      <c r="WD10" s="860"/>
      <c r="WE10" s="860"/>
      <c r="WF10" s="860"/>
      <c r="WG10" s="860"/>
      <c r="WH10" s="860"/>
      <c r="WI10" s="860"/>
      <c r="WJ10" s="860"/>
      <c r="WK10" s="860"/>
      <c r="WL10" s="860"/>
      <c r="WM10" s="860"/>
      <c r="WN10" s="860"/>
      <c r="WO10" s="860"/>
      <c r="WP10" s="860"/>
      <c r="WQ10" s="860"/>
      <c r="WR10" s="860"/>
      <c r="WS10" s="860"/>
      <c r="WT10" s="860"/>
      <c r="WU10" s="860"/>
      <c r="WV10" s="860"/>
      <c r="WW10" s="860"/>
      <c r="WX10" s="860"/>
      <c r="WY10" s="860"/>
      <c r="WZ10" s="860"/>
      <c r="XA10" s="860"/>
      <c r="XB10" s="860"/>
      <c r="XC10" s="860"/>
      <c r="XD10" s="860"/>
      <c r="XE10" s="860"/>
      <c r="XF10" s="860"/>
      <c r="XG10" s="860"/>
      <c r="XH10" s="860"/>
      <c r="XI10" s="860"/>
      <c r="XJ10" s="860"/>
      <c r="XK10" s="860"/>
      <c r="XL10" s="860"/>
      <c r="XM10" s="860"/>
      <c r="XN10" s="860"/>
      <c r="XO10" s="860"/>
      <c r="XP10" s="860"/>
      <c r="XQ10" s="860"/>
      <c r="XR10" s="860"/>
      <c r="XS10" s="860"/>
      <c r="XT10" s="860"/>
      <c r="XU10" s="860"/>
      <c r="XV10" s="860"/>
      <c r="XW10" s="860"/>
      <c r="XX10" s="860"/>
      <c r="XY10" s="860"/>
      <c r="XZ10" s="860"/>
      <c r="YA10" s="860"/>
      <c r="YB10" s="860"/>
      <c r="YC10" s="860"/>
      <c r="YD10" s="860"/>
      <c r="YE10" s="860"/>
      <c r="YF10" s="860"/>
      <c r="YG10" s="860"/>
      <c r="YH10" s="860"/>
      <c r="YI10" s="860"/>
      <c r="YJ10" s="860"/>
      <c r="YK10" s="860"/>
      <c r="YL10" s="860"/>
      <c r="YM10" s="860"/>
      <c r="YN10" s="860"/>
      <c r="YO10" s="860"/>
      <c r="YP10" s="860"/>
      <c r="YQ10" s="860"/>
      <c r="YR10" s="860"/>
      <c r="YS10" s="860"/>
      <c r="YT10" s="860"/>
      <c r="YU10" s="860"/>
      <c r="YV10" s="860"/>
      <c r="YW10" s="860"/>
      <c r="YX10" s="860"/>
      <c r="YY10" s="860"/>
      <c r="YZ10" s="860"/>
      <c r="ZA10" s="860"/>
      <c r="ZB10" s="860"/>
      <c r="ZC10" s="860"/>
      <c r="ZD10" s="860"/>
      <c r="ZE10" s="860"/>
      <c r="ZF10" s="860"/>
      <c r="ZG10" s="860"/>
      <c r="ZH10" s="860"/>
      <c r="ZI10" s="860"/>
      <c r="ZJ10" s="860"/>
      <c r="ZK10" s="860"/>
      <c r="ZL10" s="860"/>
      <c r="ZM10" s="860"/>
      <c r="ZN10" s="860"/>
      <c r="ZO10" s="860"/>
      <c r="ZP10" s="860"/>
      <c r="ZQ10" s="860"/>
      <c r="ZR10" s="860"/>
      <c r="ZS10" s="860"/>
      <c r="ZT10" s="860"/>
      <c r="ZU10" s="860"/>
      <c r="ZV10" s="860"/>
      <c r="ZW10" s="860"/>
      <c r="ZX10" s="860"/>
      <c r="ZY10" s="860"/>
      <c r="ZZ10" s="860"/>
      <c r="AAA10" s="860"/>
      <c r="AAB10" s="860"/>
      <c r="AAC10" s="860"/>
      <c r="AAD10" s="860"/>
      <c r="AAE10" s="860"/>
      <c r="AAF10" s="860"/>
      <c r="AAG10" s="860"/>
      <c r="AAH10" s="860"/>
      <c r="AAI10" s="860"/>
      <c r="AAJ10" s="860"/>
      <c r="AAK10" s="860"/>
      <c r="AAL10" s="860"/>
      <c r="AAM10" s="860"/>
      <c r="AAN10" s="860"/>
      <c r="AAO10" s="860"/>
      <c r="AAP10" s="860"/>
      <c r="AAQ10" s="860"/>
      <c r="AAR10" s="860"/>
      <c r="AAS10" s="860"/>
      <c r="AAT10" s="860"/>
      <c r="AAU10" s="860"/>
      <c r="AAV10" s="860"/>
      <c r="AAW10" s="860"/>
      <c r="AAX10" s="860"/>
    </row>
    <row r="11" s="860" customFormat="1" ht="75" customHeight="1" spans="1:114">
      <c r="A11" s="886">
        <v>6</v>
      </c>
      <c r="B11" s="880">
        <v>666</v>
      </c>
      <c r="C11" s="887" t="s">
        <v>167</v>
      </c>
      <c r="D11" s="882" t="s">
        <v>137</v>
      </c>
      <c r="E11" s="883" t="s">
        <v>168</v>
      </c>
      <c r="F11" s="884" t="s">
        <v>153</v>
      </c>
      <c r="G11" s="885" t="s">
        <v>146</v>
      </c>
      <c r="H11" s="880" t="s">
        <v>169</v>
      </c>
      <c r="I11" s="882">
        <v>999999999</v>
      </c>
      <c r="J11" s="917"/>
      <c r="K11" s="882" t="s">
        <v>137</v>
      </c>
      <c r="L11" s="882" t="s">
        <v>148</v>
      </c>
      <c r="M11" s="915" t="s">
        <v>139</v>
      </c>
      <c r="N11" s="882"/>
      <c r="O11" s="916"/>
      <c r="P11" s="916"/>
      <c r="Q11" s="916"/>
      <c r="R11" s="933"/>
      <c r="BJ11" s="938"/>
      <c r="DJ11" s="938"/>
    </row>
    <row r="12" s="859" customFormat="1" ht="75" customHeight="1" spans="1:726">
      <c r="A12" s="879">
        <v>7</v>
      </c>
      <c r="B12" s="880">
        <v>777</v>
      </c>
      <c r="C12" s="887" t="s">
        <v>170</v>
      </c>
      <c r="D12" s="882" t="s">
        <v>137</v>
      </c>
      <c r="E12" s="883" t="s">
        <v>171</v>
      </c>
      <c r="F12" s="884" t="s">
        <v>153</v>
      </c>
      <c r="G12" s="885" t="s">
        <v>134</v>
      </c>
      <c r="H12" s="880" t="s">
        <v>172</v>
      </c>
      <c r="I12" s="882">
        <v>999999999</v>
      </c>
      <c r="J12" s="882"/>
      <c r="K12" s="882" t="s">
        <v>164</v>
      </c>
      <c r="L12" s="882"/>
      <c r="M12" s="915" t="s">
        <v>139</v>
      </c>
      <c r="N12" s="882" t="s">
        <v>141</v>
      </c>
      <c r="O12" s="916"/>
      <c r="P12" s="916"/>
      <c r="Q12" s="916"/>
      <c r="R12" s="933"/>
      <c r="S12" s="860"/>
      <c r="T12" s="860"/>
      <c r="U12" s="860"/>
      <c r="V12" s="860"/>
      <c r="W12" s="860"/>
      <c r="X12" s="860"/>
      <c r="Y12" s="860"/>
      <c r="Z12" s="860"/>
      <c r="AA12" s="860"/>
      <c r="AB12" s="860"/>
      <c r="AC12" s="860"/>
      <c r="AD12" s="860"/>
      <c r="AE12" s="860"/>
      <c r="AF12" s="860"/>
      <c r="AG12" s="860"/>
      <c r="AH12" s="860"/>
      <c r="AI12" s="860"/>
      <c r="AJ12" s="860"/>
      <c r="AK12" s="860"/>
      <c r="AL12" s="860"/>
      <c r="AM12" s="860"/>
      <c r="AN12" s="860"/>
      <c r="AO12" s="860"/>
      <c r="AP12" s="860"/>
      <c r="AQ12" s="860"/>
      <c r="AR12" s="860"/>
      <c r="AS12" s="860"/>
      <c r="AT12" s="860"/>
      <c r="AU12" s="860"/>
      <c r="AV12" s="860"/>
      <c r="AW12" s="860"/>
      <c r="AX12" s="860"/>
      <c r="AY12" s="860"/>
      <c r="AZ12" s="860"/>
      <c r="BA12" s="860"/>
      <c r="BB12" s="860"/>
      <c r="BC12" s="860"/>
      <c r="BD12" s="860"/>
      <c r="BE12" s="860"/>
      <c r="BF12" s="860"/>
      <c r="BG12" s="860"/>
      <c r="BH12" s="860"/>
      <c r="BI12" s="860"/>
      <c r="BJ12" s="938"/>
      <c r="BK12" s="860"/>
      <c r="BL12" s="860"/>
      <c r="BM12" s="860"/>
      <c r="BN12" s="860"/>
      <c r="BO12" s="860"/>
      <c r="BP12" s="860"/>
      <c r="BQ12" s="860"/>
      <c r="BR12" s="860"/>
      <c r="BS12" s="860"/>
      <c r="BT12" s="860"/>
      <c r="BU12" s="860"/>
      <c r="BV12" s="860"/>
      <c r="BW12" s="860"/>
      <c r="BX12" s="860"/>
      <c r="BY12" s="860"/>
      <c r="BZ12" s="860"/>
      <c r="CA12" s="860"/>
      <c r="CB12" s="860"/>
      <c r="CC12" s="860"/>
      <c r="CD12" s="860"/>
      <c r="CE12" s="860"/>
      <c r="CF12" s="860"/>
      <c r="CG12" s="860"/>
      <c r="CH12" s="860"/>
      <c r="CI12" s="860"/>
      <c r="CJ12" s="860"/>
      <c r="CK12" s="860"/>
      <c r="CL12" s="860"/>
      <c r="CM12" s="860"/>
      <c r="CN12" s="860"/>
      <c r="CO12" s="860"/>
      <c r="CP12" s="860"/>
      <c r="CQ12" s="860"/>
      <c r="CR12" s="860"/>
      <c r="CS12" s="860"/>
      <c r="CT12" s="860"/>
      <c r="CU12" s="860"/>
      <c r="CV12" s="860"/>
      <c r="CW12" s="860"/>
      <c r="CX12" s="860"/>
      <c r="CY12" s="860"/>
      <c r="CZ12" s="860"/>
      <c r="DA12" s="860"/>
      <c r="DB12" s="860"/>
      <c r="DC12" s="860"/>
      <c r="DD12" s="860"/>
      <c r="DE12" s="860"/>
      <c r="DF12" s="860"/>
      <c r="DG12" s="860"/>
      <c r="DH12" s="860"/>
      <c r="DI12" s="860"/>
      <c r="DJ12" s="938"/>
      <c r="DK12" s="860"/>
      <c r="DL12" s="860"/>
      <c r="DM12" s="860"/>
      <c r="DN12" s="860"/>
      <c r="DO12" s="860"/>
      <c r="DP12" s="860"/>
      <c r="DQ12" s="860"/>
      <c r="DR12" s="860"/>
      <c r="DS12" s="860"/>
      <c r="DT12" s="860"/>
      <c r="DU12" s="860"/>
      <c r="DV12" s="860"/>
      <c r="DW12" s="860"/>
      <c r="DX12" s="860"/>
      <c r="DY12" s="860"/>
      <c r="DZ12" s="860"/>
      <c r="EA12" s="860"/>
      <c r="EB12" s="860"/>
      <c r="EC12" s="860"/>
      <c r="ED12" s="860"/>
      <c r="EE12" s="860"/>
      <c r="EF12" s="860"/>
      <c r="EG12" s="860"/>
      <c r="EH12" s="860"/>
      <c r="EI12" s="860"/>
      <c r="EJ12" s="860"/>
      <c r="EK12" s="860"/>
      <c r="EL12" s="860"/>
      <c r="EM12" s="860"/>
      <c r="EN12" s="860"/>
      <c r="EO12" s="860"/>
      <c r="EP12" s="860"/>
      <c r="EQ12" s="860"/>
      <c r="ER12" s="860"/>
      <c r="ES12" s="860"/>
      <c r="ET12" s="860"/>
      <c r="EU12" s="860"/>
      <c r="EV12" s="860"/>
      <c r="EW12" s="860"/>
      <c r="EX12" s="860"/>
      <c r="EY12" s="860"/>
      <c r="EZ12" s="860"/>
      <c r="FA12" s="860"/>
      <c r="FB12" s="860"/>
      <c r="FC12" s="860"/>
      <c r="FD12" s="860"/>
      <c r="FE12" s="860"/>
      <c r="FF12" s="860"/>
      <c r="FG12" s="860"/>
      <c r="FH12" s="860"/>
      <c r="FI12" s="860"/>
      <c r="FJ12" s="860"/>
      <c r="FK12" s="860"/>
      <c r="FL12" s="860"/>
      <c r="FM12" s="860"/>
      <c r="FN12" s="860"/>
      <c r="FO12" s="860"/>
      <c r="FP12" s="860"/>
      <c r="FQ12" s="860"/>
      <c r="FR12" s="860"/>
      <c r="FS12" s="860"/>
      <c r="FT12" s="860"/>
      <c r="FU12" s="860"/>
      <c r="FV12" s="860"/>
      <c r="FW12" s="860"/>
      <c r="FX12" s="860"/>
      <c r="FY12" s="860"/>
      <c r="FZ12" s="860"/>
      <c r="GA12" s="860"/>
      <c r="GB12" s="860"/>
      <c r="GC12" s="860"/>
      <c r="GD12" s="860"/>
      <c r="GE12" s="860"/>
      <c r="GF12" s="860"/>
      <c r="GG12" s="860"/>
      <c r="GH12" s="860"/>
      <c r="GI12" s="860"/>
      <c r="GJ12" s="860"/>
      <c r="GK12" s="860"/>
      <c r="GL12" s="860"/>
      <c r="GM12" s="860"/>
      <c r="GN12" s="860"/>
      <c r="GO12" s="860"/>
      <c r="GP12" s="860"/>
      <c r="GQ12" s="860"/>
      <c r="GR12" s="860"/>
      <c r="GS12" s="860"/>
      <c r="GT12" s="860"/>
      <c r="GU12" s="860"/>
      <c r="GV12" s="860"/>
      <c r="GW12" s="860"/>
      <c r="GX12" s="860"/>
      <c r="GY12" s="860"/>
      <c r="GZ12" s="860"/>
      <c r="HA12" s="860"/>
      <c r="HB12" s="860"/>
      <c r="HC12" s="860"/>
      <c r="HD12" s="860"/>
      <c r="HE12" s="860"/>
      <c r="HF12" s="860"/>
      <c r="HG12" s="860"/>
      <c r="HH12" s="860"/>
      <c r="HI12" s="860"/>
      <c r="HJ12" s="860"/>
      <c r="HK12" s="860"/>
      <c r="HL12" s="860"/>
      <c r="HM12" s="860"/>
      <c r="HN12" s="860"/>
      <c r="HO12" s="860"/>
      <c r="HP12" s="860"/>
      <c r="HQ12" s="860"/>
      <c r="HR12" s="860"/>
      <c r="HS12" s="860"/>
      <c r="HT12" s="860"/>
      <c r="HU12" s="860"/>
      <c r="HV12" s="860"/>
      <c r="HW12" s="860"/>
      <c r="HX12" s="860"/>
      <c r="HY12" s="860"/>
      <c r="HZ12" s="860"/>
      <c r="IA12" s="860"/>
      <c r="IB12" s="860"/>
      <c r="IC12" s="860"/>
      <c r="ID12" s="860"/>
      <c r="IE12" s="860"/>
      <c r="IF12" s="860"/>
      <c r="IG12" s="860"/>
      <c r="IH12" s="860"/>
      <c r="II12" s="860"/>
      <c r="IJ12" s="860"/>
      <c r="IK12" s="860"/>
      <c r="IL12" s="860"/>
      <c r="IM12" s="860"/>
      <c r="IN12" s="860"/>
      <c r="IO12" s="860"/>
      <c r="IP12" s="860"/>
      <c r="IQ12" s="860"/>
      <c r="IR12" s="860"/>
      <c r="IS12" s="860"/>
      <c r="IT12" s="860"/>
      <c r="IU12" s="860"/>
      <c r="IV12" s="860"/>
      <c r="IW12" s="860"/>
      <c r="IX12" s="860"/>
      <c r="IY12" s="860"/>
      <c r="IZ12" s="860"/>
      <c r="JA12" s="860"/>
      <c r="JB12" s="860"/>
      <c r="JC12" s="860"/>
      <c r="JD12" s="860"/>
      <c r="JE12" s="860"/>
      <c r="JF12" s="860"/>
      <c r="JG12" s="860"/>
      <c r="JH12" s="860"/>
      <c r="JI12" s="860"/>
      <c r="JJ12" s="860"/>
      <c r="JK12" s="860"/>
      <c r="JL12" s="860"/>
      <c r="JM12" s="860"/>
      <c r="JN12" s="860"/>
      <c r="JO12" s="860"/>
      <c r="JP12" s="860"/>
      <c r="JQ12" s="860"/>
      <c r="JR12" s="860"/>
      <c r="JS12" s="860"/>
      <c r="JT12" s="860"/>
      <c r="JU12" s="860"/>
      <c r="JV12" s="860"/>
      <c r="JW12" s="860"/>
      <c r="JX12" s="860"/>
      <c r="JY12" s="860"/>
      <c r="JZ12" s="860"/>
      <c r="KA12" s="860"/>
      <c r="KB12" s="860"/>
      <c r="KC12" s="860"/>
      <c r="KD12" s="860"/>
      <c r="KE12" s="860"/>
      <c r="KF12" s="860"/>
      <c r="KG12" s="860"/>
      <c r="KH12" s="860"/>
      <c r="KI12" s="860"/>
      <c r="KJ12" s="860"/>
      <c r="KK12" s="860"/>
      <c r="KL12" s="860"/>
      <c r="KM12" s="860"/>
      <c r="KN12" s="860"/>
      <c r="KO12" s="860"/>
      <c r="KP12" s="860"/>
      <c r="KQ12" s="860"/>
      <c r="KR12" s="860"/>
      <c r="KS12" s="860"/>
      <c r="KT12" s="860"/>
      <c r="KU12" s="860"/>
      <c r="KV12" s="860"/>
      <c r="KW12" s="860"/>
      <c r="KX12" s="860"/>
      <c r="KY12" s="860"/>
      <c r="KZ12" s="860"/>
      <c r="LA12" s="860"/>
      <c r="LB12" s="860"/>
      <c r="LC12" s="860"/>
      <c r="LD12" s="860"/>
      <c r="LE12" s="860"/>
      <c r="LF12" s="860"/>
      <c r="LG12" s="860"/>
      <c r="LH12" s="860"/>
      <c r="LI12" s="860"/>
      <c r="LJ12" s="860"/>
      <c r="LK12" s="860"/>
      <c r="LL12" s="860"/>
      <c r="LM12" s="860"/>
      <c r="LN12" s="860"/>
      <c r="LO12" s="860"/>
      <c r="LP12" s="860"/>
      <c r="LQ12" s="860"/>
      <c r="LR12" s="860"/>
      <c r="LS12" s="860"/>
      <c r="LT12" s="860"/>
      <c r="LU12" s="860"/>
      <c r="LV12" s="860"/>
      <c r="LW12" s="860"/>
      <c r="LX12" s="860"/>
      <c r="LY12" s="860"/>
      <c r="LZ12" s="860"/>
      <c r="MA12" s="860"/>
      <c r="MB12" s="860"/>
      <c r="MC12" s="860"/>
      <c r="MD12" s="860"/>
      <c r="ME12" s="860"/>
      <c r="MF12" s="860"/>
      <c r="MG12" s="860"/>
      <c r="MH12" s="860"/>
      <c r="MI12" s="860"/>
      <c r="MJ12" s="860"/>
      <c r="MK12" s="860"/>
      <c r="ML12" s="860"/>
      <c r="MM12" s="860"/>
      <c r="MN12" s="860"/>
      <c r="MO12" s="860"/>
      <c r="MP12" s="860"/>
      <c r="MQ12" s="860"/>
      <c r="MR12" s="860"/>
      <c r="MS12" s="860"/>
      <c r="MT12" s="860"/>
      <c r="MU12" s="860"/>
      <c r="MV12" s="860"/>
      <c r="MW12" s="860"/>
      <c r="MX12" s="860"/>
      <c r="MY12" s="860"/>
      <c r="MZ12" s="860"/>
      <c r="NA12" s="860"/>
      <c r="NB12" s="860"/>
      <c r="NC12" s="860"/>
      <c r="ND12" s="860"/>
      <c r="NE12" s="860"/>
      <c r="NF12" s="860"/>
      <c r="NG12" s="860"/>
      <c r="NH12" s="860"/>
      <c r="NI12" s="860"/>
      <c r="NJ12" s="860"/>
      <c r="NK12" s="860"/>
      <c r="NL12" s="860"/>
      <c r="NM12" s="860"/>
      <c r="NN12" s="860"/>
      <c r="NO12" s="860"/>
      <c r="NP12" s="860"/>
      <c r="NQ12" s="860"/>
      <c r="NR12" s="860"/>
      <c r="NS12" s="860"/>
      <c r="NT12" s="860"/>
      <c r="NU12" s="860"/>
      <c r="NV12" s="860"/>
      <c r="NW12" s="860"/>
      <c r="NX12" s="860"/>
      <c r="NY12" s="860"/>
      <c r="NZ12" s="860"/>
      <c r="OA12" s="860"/>
      <c r="OB12" s="860"/>
      <c r="OC12" s="860"/>
      <c r="OD12" s="860"/>
      <c r="OE12" s="860"/>
      <c r="OF12" s="860"/>
      <c r="OG12" s="860"/>
      <c r="OH12" s="860"/>
      <c r="OI12" s="860"/>
      <c r="OJ12" s="860"/>
      <c r="OK12" s="860"/>
      <c r="OL12" s="860"/>
      <c r="OM12" s="860"/>
      <c r="ON12" s="860"/>
      <c r="OO12" s="860"/>
      <c r="OP12" s="860"/>
      <c r="OQ12" s="860"/>
      <c r="OR12" s="860"/>
      <c r="OS12" s="860"/>
      <c r="OT12" s="860"/>
      <c r="OU12" s="860"/>
      <c r="OV12" s="860"/>
      <c r="OW12" s="860"/>
      <c r="OX12" s="860"/>
      <c r="OY12" s="860"/>
      <c r="OZ12" s="860"/>
      <c r="PA12" s="860"/>
      <c r="PB12" s="860"/>
      <c r="PC12" s="860"/>
      <c r="PD12" s="860"/>
      <c r="PE12" s="860"/>
      <c r="PF12" s="860"/>
      <c r="PG12" s="860"/>
      <c r="PH12" s="860"/>
      <c r="PI12" s="860"/>
      <c r="PJ12" s="860"/>
      <c r="PK12" s="860"/>
      <c r="PL12" s="860"/>
      <c r="PM12" s="860"/>
      <c r="PN12" s="860"/>
      <c r="PO12" s="860"/>
      <c r="PP12" s="860"/>
      <c r="PQ12" s="860"/>
      <c r="PR12" s="860"/>
      <c r="PS12" s="860"/>
      <c r="PT12" s="860"/>
      <c r="PU12" s="860"/>
      <c r="PV12" s="860"/>
      <c r="PW12" s="860"/>
      <c r="PX12" s="860"/>
      <c r="PY12" s="860"/>
      <c r="PZ12" s="860"/>
      <c r="QA12" s="860"/>
      <c r="QB12" s="860"/>
      <c r="QC12" s="860"/>
      <c r="QD12" s="860"/>
      <c r="QE12" s="860"/>
      <c r="QF12" s="860"/>
      <c r="QG12" s="860"/>
      <c r="QH12" s="860"/>
      <c r="QI12" s="860"/>
      <c r="QJ12" s="860"/>
      <c r="QK12" s="860"/>
      <c r="QL12" s="860"/>
      <c r="QM12" s="860"/>
      <c r="QN12" s="860"/>
      <c r="QO12" s="860"/>
      <c r="QP12" s="860"/>
      <c r="QQ12" s="860"/>
      <c r="QR12" s="860"/>
      <c r="QS12" s="860"/>
      <c r="QT12" s="860"/>
      <c r="QU12" s="860"/>
      <c r="QV12" s="860"/>
      <c r="QW12" s="860"/>
      <c r="QX12" s="860"/>
      <c r="QY12" s="860"/>
      <c r="QZ12" s="860"/>
      <c r="RA12" s="860"/>
      <c r="RB12" s="860"/>
      <c r="RC12" s="860"/>
      <c r="RD12" s="860"/>
      <c r="RE12" s="860"/>
      <c r="RF12" s="860"/>
      <c r="RG12" s="860"/>
      <c r="RH12" s="860"/>
      <c r="RI12" s="860"/>
      <c r="RJ12" s="860"/>
      <c r="RK12" s="860"/>
      <c r="RL12" s="860"/>
      <c r="RM12" s="860"/>
      <c r="RN12" s="860"/>
      <c r="RO12" s="860"/>
      <c r="RP12" s="860"/>
      <c r="RQ12" s="860"/>
      <c r="RR12" s="860"/>
      <c r="RS12" s="860"/>
      <c r="RT12" s="860"/>
      <c r="RU12" s="860"/>
      <c r="RV12" s="860"/>
      <c r="RW12" s="860"/>
      <c r="RX12" s="860"/>
      <c r="RY12" s="860"/>
      <c r="RZ12" s="860"/>
      <c r="SA12" s="860"/>
      <c r="SB12" s="860"/>
      <c r="SC12" s="860"/>
      <c r="SD12" s="860"/>
      <c r="SE12" s="860"/>
      <c r="SF12" s="860"/>
      <c r="SG12" s="860"/>
      <c r="SH12" s="860"/>
      <c r="SI12" s="860"/>
      <c r="SJ12" s="860"/>
      <c r="SK12" s="860"/>
      <c r="SL12" s="860"/>
      <c r="SM12" s="860"/>
      <c r="SN12" s="860"/>
      <c r="SO12" s="860"/>
      <c r="SP12" s="860"/>
      <c r="SQ12" s="860"/>
      <c r="SR12" s="860"/>
      <c r="SS12" s="860"/>
      <c r="ST12" s="860"/>
      <c r="SU12" s="860"/>
      <c r="SV12" s="860"/>
      <c r="SW12" s="860"/>
      <c r="SX12" s="860"/>
      <c r="SY12" s="860"/>
      <c r="SZ12" s="860"/>
      <c r="TA12" s="860"/>
      <c r="TB12" s="860"/>
      <c r="TC12" s="860"/>
      <c r="TD12" s="860"/>
      <c r="TE12" s="860"/>
      <c r="TF12" s="860"/>
      <c r="TG12" s="860"/>
      <c r="TH12" s="860"/>
      <c r="TI12" s="860"/>
      <c r="TJ12" s="860"/>
      <c r="TK12" s="860"/>
      <c r="TL12" s="860"/>
      <c r="TM12" s="860"/>
      <c r="TN12" s="860"/>
      <c r="TO12" s="860"/>
      <c r="TP12" s="860"/>
      <c r="TQ12" s="860"/>
      <c r="TR12" s="860"/>
      <c r="TS12" s="860"/>
      <c r="TT12" s="860"/>
      <c r="TU12" s="860"/>
      <c r="TV12" s="860"/>
      <c r="TW12" s="860"/>
      <c r="TX12" s="860"/>
      <c r="TY12" s="860"/>
      <c r="TZ12" s="860"/>
      <c r="UA12" s="860"/>
      <c r="UB12" s="860"/>
      <c r="UC12" s="860"/>
      <c r="UD12" s="860"/>
      <c r="UE12" s="860"/>
      <c r="UF12" s="860"/>
      <c r="UG12" s="860"/>
      <c r="UH12" s="860"/>
      <c r="UI12" s="860"/>
      <c r="UJ12" s="860"/>
      <c r="UK12" s="860"/>
      <c r="UL12" s="860"/>
      <c r="UM12" s="860"/>
      <c r="UN12" s="860"/>
      <c r="UO12" s="860"/>
      <c r="UP12" s="860"/>
      <c r="UQ12" s="860"/>
      <c r="UR12" s="860"/>
      <c r="US12" s="860"/>
      <c r="UT12" s="860"/>
      <c r="UU12" s="860"/>
      <c r="UV12" s="860"/>
      <c r="UW12" s="860"/>
      <c r="UX12" s="860"/>
      <c r="UY12" s="860"/>
      <c r="UZ12" s="860"/>
      <c r="VA12" s="860"/>
      <c r="VB12" s="860"/>
      <c r="VC12" s="860"/>
      <c r="VD12" s="860"/>
      <c r="VE12" s="860"/>
      <c r="VF12" s="860"/>
      <c r="VG12" s="860"/>
      <c r="VH12" s="860"/>
      <c r="VI12" s="860"/>
      <c r="VJ12" s="860"/>
      <c r="VK12" s="860"/>
      <c r="VL12" s="860"/>
      <c r="VM12" s="860"/>
      <c r="VN12" s="860"/>
      <c r="VO12" s="860"/>
      <c r="VP12" s="860"/>
      <c r="VQ12" s="860"/>
      <c r="VR12" s="860"/>
      <c r="VS12" s="860"/>
      <c r="VT12" s="860"/>
      <c r="VU12" s="860"/>
      <c r="VV12" s="860"/>
      <c r="VW12" s="860"/>
      <c r="VX12" s="860"/>
      <c r="VY12" s="860"/>
      <c r="VZ12" s="860"/>
      <c r="WA12" s="860"/>
      <c r="WB12" s="860"/>
      <c r="WC12" s="860"/>
      <c r="WD12" s="860"/>
      <c r="WE12" s="860"/>
      <c r="WF12" s="860"/>
      <c r="WG12" s="860"/>
      <c r="WH12" s="860"/>
      <c r="WI12" s="860"/>
      <c r="WJ12" s="860"/>
      <c r="WK12" s="860"/>
      <c r="WL12" s="860"/>
      <c r="WM12" s="860"/>
      <c r="WN12" s="860"/>
      <c r="WO12" s="860"/>
      <c r="WP12" s="860"/>
      <c r="WQ12" s="860"/>
      <c r="WR12" s="860"/>
      <c r="WS12" s="860"/>
      <c r="WT12" s="860"/>
      <c r="WU12" s="860"/>
      <c r="WV12" s="860"/>
      <c r="WW12" s="860"/>
      <c r="WX12" s="860"/>
      <c r="WY12" s="860"/>
      <c r="WZ12" s="860"/>
      <c r="XA12" s="860"/>
      <c r="XB12" s="860"/>
      <c r="XC12" s="860"/>
      <c r="XD12" s="860"/>
      <c r="XE12" s="860"/>
      <c r="XF12" s="860"/>
      <c r="XG12" s="860"/>
      <c r="XH12" s="860"/>
      <c r="XI12" s="860"/>
      <c r="XJ12" s="860"/>
      <c r="XK12" s="860"/>
      <c r="XL12" s="860"/>
      <c r="XM12" s="860"/>
      <c r="XN12" s="860"/>
      <c r="XO12" s="860"/>
      <c r="XP12" s="860"/>
      <c r="XQ12" s="860"/>
      <c r="XR12" s="860"/>
      <c r="XS12" s="860"/>
      <c r="XT12" s="860"/>
      <c r="XU12" s="860"/>
      <c r="XV12" s="860"/>
      <c r="XW12" s="860"/>
      <c r="XX12" s="860"/>
      <c r="XY12" s="860"/>
      <c r="XZ12" s="860"/>
      <c r="YA12" s="860"/>
      <c r="YB12" s="860"/>
      <c r="YC12" s="860"/>
      <c r="YD12" s="860"/>
      <c r="YE12" s="860"/>
      <c r="YF12" s="860"/>
      <c r="YG12" s="860"/>
      <c r="YH12" s="860"/>
      <c r="YI12" s="860"/>
      <c r="YJ12" s="860"/>
      <c r="YK12" s="860"/>
      <c r="YL12" s="860"/>
      <c r="YM12" s="860"/>
      <c r="YN12" s="860"/>
      <c r="YO12" s="860"/>
      <c r="YP12" s="860"/>
      <c r="YQ12" s="860"/>
      <c r="YR12" s="860"/>
      <c r="YS12" s="860"/>
      <c r="YT12" s="860"/>
      <c r="YU12" s="860"/>
      <c r="YV12" s="860"/>
      <c r="YW12" s="860"/>
      <c r="YX12" s="860"/>
      <c r="YY12" s="860"/>
      <c r="YZ12" s="860"/>
      <c r="ZA12" s="860"/>
      <c r="ZB12" s="860"/>
      <c r="ZC12" s="860"/>
      <c r="ZD12" s="860"/>
      <c r="ZE12" s="860"/>
      <c r="ZF12" s="860"/>
      <c r="ZG12" s="860"/>
      <c r="ZH12" s="860"/>
      <c r="ZI12" s="860"/>
      <c r="ZJ12" s="860"/>
      <c r="ZK12" s="860"/>
      <c r="ZL12" s="860"/>
      <c r="ZM12" s="860"/>
      <c r="ZN12" s="860"/>
      <c r="ZO12" s="860"/>
      <c r="ZP12" s="860"/>
      <c r="ZQ12" s="860"/>
      <c r="ZR12" s="860"/>
      <c r="ZS12" s="860"/>
      <c r="ZT12" s="860"/>
      <c r="ZU12" s="860"/>
      <c r="ZV12" s="860"/>
      <c r="ZW12" s="860"/>
      <c r="ZX12" s="860"/>
      <c r="ZY12" s="860"/>
      <c r="ZZ12" s="860"/>
      <c r="AAA12" s="860"/>
      <c r="AAB12" s="860"/>
      <c r="AAC12" s="860"/>
      <c r="AAD12" s="860"/>
      <c r="AAE12" s="860"/>
      <c r="AAF12" s="860"/>
      <c r="AAG12" s="860"/>
      <c r="AAH12" s="860"/>
      <c r="AAI12" s="860"/>
      <c r="AAJ12" s="860"/>
      <c r="AAK12" s="860"/>
      <c r="AAL12" s="860"/>
      <c r="AAM12" s="860"/>
      <c r="AAN12" s="860"/>
      <c r="AAO12" s="860"/>
      <c r="AAP12" s="860"/>
      <c r="AAQ12" s="860"/>
      <c r="AAR12" s="860"/>
      <c r="AAS12" s="860"/>
      <c r="AAT12" s="860"/>
      <c r="AAU12" s="860"/>
      <c r="AAV12" s="860"/>
      <c r="AAW12" s="860"/>
      <c r="AAX12" s="860"/>
    </row>
    <row r="13" s="860" customFormat="1" ht="75" customHeight="1" spans="1:114">
      <c r="A13" s="886">
        <v>8</v>
      </c>
      <c r="B13" s="880">
        <v>888</v>
      </c>
      <c r="C13" s="887" t="s">
        <v>173</v>
      </c>
      <c r="D13" s="882" t="s">
        <v>137</v>
      </c>
      <c r="E13" s="883" t="s">
        <v>174</v>
      </c>
      <c r="F13" s="884" t="s">
        <v>153</v>
      </c>
      <c r="G13" s="885" t="s">
        <v>146</v>
      </c>
      <c r="H13" s="880" t="s">
        <v>175</v>
      </c>
      <c r="I13" s="882">
        <v>999999999</v>
      </c>
      <c r="J13" s="917"/>
      <c r="K13" s="882" t="s">
        <v>164</v>
      </c>
      <c r="L13" s="882"/>
      <c r="M13" s="915" t="s">
        <v>139</v>
      </c>
      <c r="N13" s="882"/>
      <c r="O13" s="916"/>
      <c r="P13" s="916"/>
      <c r="Q13" s="916"/>
      <c r="R13" s="933"/>
      <c r="BJ13" s="938"/>
      <c r="DJ13" s="938"/>
    </row>
    <row r="14" s="859" customFormat="1" ht="75" customHeight="1" spans="1:726">
      <c r="A14" s="886">
        <v>9</v>
      </c>
      <c r="B14" s="880">
        <v>999</v>
      </c>
      <c r="C14" s="887" t="s">
        <v>176</v>
      </c>
      <c r="D14" s="882" t="s">
        <v>137</v>
      </c>
      <c r="E14" s="883" t="s">
        <v>177</v>
      </c>
      <c r="F14" s="884" t="s">
        <v>153</v>
      </c>
      <c r="G14" s="885" t="s">
        <v>134</v>
      </c>
      <c r="H14" s="880" t="s">
        <v>178</v>
      </c>
      <c r="I14" s="882">
        <v>999999999</v>
      </c>
      <c r="J14" s="882"/>
      <c r="K14" s="882" t="s">
        <v>137</v>
      </c>
      <c r="L14" s="882"/>
      <c r="M14" s="915" t="s">
        <v>149</v>
      </c>
      <c r="N14" s="882"/>
      <c r="O14" s="916"/>
      <c r="P14" s="916"/>
      <c r="Q14" s="916"/>
      <c r="R14" s="933"/>
      <c r="S14" s="860"/>
      <c r="T14" s="860"/>
      <c r="U14" s="860"/>
      <c r="V14" s="860"/>
      <c r="W14" s="860"/>
      <c r="X14" s="860"/>
      <c r="Y14" s="860"/>
      <c r="Z14" s="860"/>
      <c r="AA14" s="860"/>
      <c r="AB14" s="860"/>
      <c r="AC14" s="860"/>
      <c r="AD14" s="860"/>
      <c r="AE14" s="860"/>
      <c r="AF14" s="860"/>
      <c r="AG14" s="860"/>
      <c r="AH14" s="860"/>
      <c r="AI14" s="860"/>
      <c r="AJ14" s="860"/>
      <c r="AK14" s="860"/>
      <c r="AL14" s="860"/>
      <c r="AM14" s="860"/>
      <c r="AN14" s="860"/>
      <c r="AO14" s="860"/>
      <c r="AP14" s="860"/>
      <c r="AQ14" s="860"/>
      <c r="AR14" s="860"/>
      <c r="AS14" s="860"/>
      <c r="AT14" s="860"/>
      <c r="AU14" s="860"/>
      <c r="AV14" s="860"/>
      <c r="AW14" s="860"/>
      <c r="AX14" s="860"/>
      <c r="AY14" s="860"/>
      <c r="AZ14" s="860"/>
      <c r="BA14" s="860"/>
      <c r="BB14" s="860"/>
      <c r="BC14" s="860"/>
      <c r="BD14" s="860"/>
      <c r="BE14" s="860"/>
      <c r="BF14" s="860"/>
      <c r="BG14" s="860"/>
      <c r="BH14" s="860"/>
      <c r="BI14" s="860"/>
      <c r="BJ14" s="938"/>
      <c r="BK14" s="860"/>
      <c r="BL14" s="860"/>
      <c r="BM14" s="860"/>
      <c r="BN14" s="860"/>
      <c r="BO14" s="860"/>
      <c r="BP14" s="860"/>
      <c r="BQ14" s="860"/>
      <c r="BR14" s="860"/>
      <c r="BS14" s="860"/>
      <c r="BT14" s="860"/>
      <c r="BU14" s="860"/>
      <c r="BV14" s="860"/>
      <c r="BW14" s="860"/>
      <c r="BX14" s="860"/>
      <c r="BY14" s="860"/>
      <c r="BZ14" s="860"/>
      <c r="CA14" s="860"/>
      <c r="CB14" s="860"/>
      <c r="CC14" s="860"/>
      <c r="CD14" s="860"/>
      <c r="CE14" s="860"/>
      <c r="CF14" s="860"/>
      <c r="CG14" s="860"/>
      <c r="CH14" s="860"/>
      <c r="CI14" s="860"/>
      <c r="CJ14" s="860"/>
      <c r="CK14" s="860"/>
      <c r="CL14" s="860"/>
      <c r="CM14" s="860"/>
      <c r="CN14" s="860"/>
      <c r="CO14" s="860"/>
      <c r="CP14" s="860"/>
      <c r="CQ14" s="860"/>
      <c r="CR14" s="860"/>
      <c r="CS14" s="860"/>
      <c r="CT14" s="860"/>
      <c r="CU14" s="860"/>
      <c r="CV14" s="860"/>
      <c r="CW14" s="860"/>
      <c r="CX14" s="860"/>
      <c r="CY14" s="860"/>
      <c r="CZ14" s="860"/>
      <c r="DA14" s="860"/>
      <c r="DB14" s="860"/>
      <c r="DC14" s="860"/>
      <c r="DD14" s="860"/>
      <c r="DE14" s="860"/>
      <c r="DF14" s="860"/>
      <c r="DG14" s="860"/>
      <c r="DH14" s="860"/>
      <c r="DI14" s="860"/>
      <c r="DJ14" s="938"/>
      <c r="DK14" s="860"/>
      <c r="DL14" s="860"/>
      <c r="DM14" s="860"/>
      <c r="DN14" s="860"/>
      <c r="DO14" s="860"/>
      <c r="DP14" s="860"/>
      <c r="DQ14" s="860"/>
      <c r="DR14" s="860"/>
      <c r="DS14" s="860"/>
      <c r="DT14" s="860"/>
      <c r="DU14" s="860"/>
      <c r="DV14" s="860"/>
      <c r="DW14" s="860"/>
      <c r="DX14" s="860"/>
      <c r="DY14" s="860"/>
      <c r="DZ14" s="860"/>
      <c r="EA14" s="860"/>
      <c r="EB14" s="860"/>
      <c r="EC14" s="860"/>
      <c r="ED14" s="860"/>
      <c r="EE14" s="860"/>
      <c r="EF14" s="860"/>
      <c r="EG14" s="860"/>
      <c r="EH14" s="860"/>
      <c r="EI14" s="860"/>
      <c r="EJ14" s="860"/>
      <c r="EK14" s="860"/>
      <c r="EL14" s="860"/>
      <c r="EM14" s="860"/>
      <c r="EN14" s="860"/>
      <c r="EO14" s="860"/>
      <c r="EP14" s="860"/>
      <c r="EQ14" s="860"/>
      <c r="ER14" s="860"/>
      <c r="ES14" s="860"/>
      <c r="ET14" s="860"/>
      <c r="EU14" s="860"/>
      <c r="EV14" s="860"/>
      <c r="EW14" s="860"/>
      <c r="EX14" s="860"/>
      <c r="EY14" s="860"/>
      <c r="EZ14" s="860"/>
      <c r="FA14" s="860"/>
      <c r="FB14" s="860"/>
      <c r="FC14" s="860"/>
      <c r="FD14" s="860"/>
      <c r="FE14" s="860"/>
      <c r="FF14" s="860"/>
      <c r="FG14" s="860"/>
      <c r="FH14" s="860"/>
      <c r="FI14" s="860"/>
      <c r="FJ14" s="860"/>
      <c r="FK14" s="860"/>
      <c r="FL14" s="860"/>
      <c r="FM14" s="860"/>
      <c r="FN14" s="860"/>
      <c r="FO14" s="860"/>
      <c r="FP14" s="860"/>
      <c r="FQ14" s="860"/>
      <c r="FR14" s="860"/>
      <c r="FS14" s="860"/>
      <c r="FT14" s="860"/>
      <c r="FU14" s="860"/>
      <c r="FV14" s="860"/>
      <c r="FW14" s="860"/>
      <c r="FX14" s="860"/>
      <c r="FY14" s="860"/>
      <c r="FZ14" s="860"/>
      <c r="GA14" s="860"/>
      <c r="GB14" s="860"/>
      <c r="GC14" s="860"/>
      <c r="GD14" s="860"/>
      <c r="GE14" s="860"/>
      <c r="GF14" s="860"/>
      <c r="GG14" s="860"/>
      <c r="GH14" s="860"/>
      <c r="GI14" s="860"/>
      <c r="GJ14" s="860"/>
      <c r="GK14" s="860"/>
      <c r="GL14" s="860"/>
      <c r="GM14" s="860"/>
      <c r="GN14" s="860"/>
      <c r="GO14" s="860"/>
      <c r="GP14" s="860"/>
      <c r="GQ14" s="860"/>
      <c r="GR14" s="860"/>
      <c r="GS14" s="860"/>
      <c r="GT14" s="860"/>
      <c r="GU14" s="860"/>
      <c r="GV14" s="860"/>
      <c r="GW14" s="860"/>
      <c r="GX14" s="860"/>
      <c r="GY14" s="860"/>
      <c r="GZ14" s="860"/>
      <c r="HA14" s="860"/>
      <c r="HB14" s="860"/>
      <c r="HC14" s="860"/>
      <c r="HD14" s="860"/>
      <c r="HE14" s="860"/>
      <c r="HF14" s="860"/>
      <c r="HG14" s="860"/>
      <c r="HH14" s="860"/>
      <c r="HI14" s="860"/>
      <c r="HJ14" s="860"/>
      <c r="HK14" s="860"/>
      <c r="HL14" s="860"/>
      <c r="HM14" s="860"/>
      <c r="HN14" s="860"/>
      <c r="HO14" s="860"/>
      <c r="HP14" s="860"/>
      <c r="HQ14" s="860"/>
      <c r="HR14" s="860"/>
      <c r="HS14" s="860"/>
      <c r="HT14" s="860"/>
      <c r="HU14" s="860"/>
      <c r="HV14" s="860"/>
      <c r="HW14" s="860"/>
      <c r="HX14" s="860"/>
      <c r="HY14" s="860"/>
      <c r="HZ14" s="860"/>
      <c r="IA14" s="860"/>
      <c r="IB14" s="860"/>
      <c r="IC14" s="860"/>
      <c r="ID14" s="860"/>
      <c r="IE14" s="860"/>
      <c r="IF14" s="860"/>
      <c r="IG14" s="860"/>
      <c r="IH14" s="860"/>
      <c r="II14" s="860"/>
      <c r="IJ14" s="860"/>
      <c r="IK14" s="860"/>
      <c r="IL14" s="860"/>
      <c r="IM14" s="860"/>
      <c r="IN14" s="860"/>
      <c r="IO14" s="860"/>
      <c r="IP14" s="860"/>
      <c r="IQ14" s="860"/>
      <c r="IR14" s="860"/>
      <c r="IS14" s="860"/>
      <c r="IT14" s="860"/>
      <c r="IU14" s="860"/>
      <c r="IV14" s="860"/>
      <c r="IW14" s="860"/>
      <c r="IX14" s="860"/>
      <c r="IY14" s="860"/>
      <c r="IZ14" s="860"/>
      <c r="JA14" s="860"/>
      <c r="JB14" s="860"/>
      <c r="JC14" s="860"/>
      <c r="JD14" s="860"/>
      <c r="JE14" s="860"/>
      <c r="JF14" s="860"/>
      <c r="JG14" s="860"/>
      <c r="JH14" s="860"/>
      <c r="JI14" s="860"/>
      <c r="JJ14" s="860"/>
      <c r="JK14" s="860"/>
      <c r="JL14" s="860"/>
      <c r="JM14" s="860"/>
      <c r="JN14" s="860"/>
      <c r="JO14" s="860"/>
      <c r="JP14" s="860"/>
      <c r="JQ14" s="860"/>
      <c r="JR14" s="860"/>
      <c r="JS14" s="860"/>
      <c r="JT14" s="860"/>
      <c r="JU14" s="860"/>
      <c r="JV14" s="860"/>
      <c r="JW14" s="860"/>
      <c r="JX14" s="860"/>
      <c r="JY14" s="860"/>
      <c r="JZ14" s="860"/>
      <c r="KA14" s="860"/>
      <c r="KB14" s="860"/>
      <c r="KC14" s="860"/>
      <c r="KD14" s="860"/>
      <c r="KE14" s="860"/>
      <c r="KF14" s="860"/>
      <c r="KG14" s="860"/>
      <c r="KH14" s="860"/>
      <c r="KI14" s="860"/>
      <c r="KJ14" s="860"/>
      <c r="KK14" s="860"/>
      <c r="KL14" s="860"/>
      <c r="KM14" s="860"/>
      <c r="KN14" s="860"/>
      <c r="KO14" s="860"/>
      <c r="KP14" s="860"/>
      <c r="KQ14" s="860"/>
      <c r="KR14" s="860"/>
      <c r="KS14" s="860"/>
      <c r="KT14" s="860"/>
      <c r="KU14" s="860"/>
      <c r="KV14" s="860"/>
      <c r="KW14" s="860"/>
      <c r="KX14" s="860"/>
      <c r="KY14" s="860"/>
      <c r="KZ14" s="860"/>
      <c r="LA14" s="860"/>
      <c r="LB14" s="860"/>
      <c r="LC14" s="860"/>
      <c r="LD14" s="860"/>
      <c r="LE14" s="860"/>
      <c r="LF14" s="860"/>
      <c r="LG14" s="860"/>
      <c r="LH14" s="860"/>
      <c r="LI14" s="860"/>
      <c r="LJ14" s="860"/>
      <c r="LK14" s="860"/>
      <c r="LL14" s="860"/>
      <c r="LM14" s="860"/>
      <c r="LN14" s="860"/>
      <c r="LO14" s="860"/>
      <c r="LP14" s="860"/>
      <c r="LQ14" s="860"/>
      <c r="LR14" s="860"/>
      <c r="LS14" s="860"/>
      <c r="LT14" s="860"/>
      <c r="LU14" s="860"/>
      <c r="LV14" s="860"/>
      <c r="LW14" s="860"/>
      <c r="LX14" s="860"/>
      <c r="LY14" s="860"/>
      <c r="LZ14" s="860"/>
      <c r="MA14" s="860"/>
      <c r="MB14" s="860"/>
      <c r="MC14" s="860"/>
      <c r="MD14" s="860"/>
      <c r="ME14" s="860"/>
      <c r="MF14" s="860"/>
      <c r="MG14" s="860"/>
      <c r="MH14" s="860"/>
      <c r="MI14" s="860"/>
      <c r="MJ14" s="860"/>
      <c r="MK14" s="860"/>
      <c r="ML14" s="860"/>
      <c r="MM14" s="860"/>
      <c r="MN14" s="860"/>
      <c r="MO14" s="860"/>
      <c r="MP14" s="860"/>
      <c r="MQ14" s="860"/>
      <c r="MR14" s="860"/>
      <c r="MS14" s="860"/>
      <c r="MT14" s="860"/>
      <c r="MU14" s="860"/>
      <c r="MV14" s="860"/>
      <c r="MW14" s="860"/>
      <c r="MX14" s="860"/>
      <c r="MY14" s="860"/>
      <c r="MZ14" s="860"/>
      <c r="NA14" s="860"/>
      <c r="NB14" s="860"/>
      <c r="NC14" s="860"/>
      <c r="ND14" s="860"/>
      <c r="NE14" s="860"/>
      <c r="NF14" s="860"/>
      <c r="NG14" s="860"/>
      <c r="NH14" s="860"/>
      <c r="NI14" s="860"/>
      <c r="NJ14" s="860"/>
      <c r="NK14" s="860"/>
      <c r="NL14" s="860"/>
      <c r="NM14" s="860"/>
      <c r="NN14" s="860"/>
      <c r="NO14" s="860"/>
      <c r="NP14" s="860"/>
      <c r="NQ14" s="860"/>
      <c r="NR14" s="860"/>
      <c r="NS14" s="860"/>
      <c r="NT14" s="860"/>
      <c r="NU14" s="860"/>
      <c r="NV14" s="860"/>
      <c r="NW14" s="860"/>
      <c r="NX14" s="860"/>
      <c r="NY14" s="860"/>
      <c r="NZ14" s="860"/>
      <c r="OA14" s="860"/>
      <c r="OB14" s="860"/>
      <c r="OC14" s="860"/>
      <c r="OD14" s="860"/>
      <c r="OE14" s="860"/>
      <c r="OF14" s="860"/>
      <c r="OG14" s="860"/>
      <c r="OH14" s="860"/>
      <c r="OI14" s="860"/>
      <c r="OJ14" s="860"/>
      <c r="OK14" s="860"/>
      <c r="OL14" s="860"/>
      <c r="OM14" s="860"/>
      <c r="ON14" s="860"/>
      <c r="OO14" s="860"/>
      <c r="OP14" s="860"/>
      <c r="OQ14" s="860"/>
      <c r="OR14" s="860"/>
      <c r="OS14" s="860"/>
      <c r="OT14" s="860"/>
      <c r="OU14" s="860"/>
      <c r="OV14" s="860"/>
      <c r="OW14" s="860"/>
      <c r="OX14" s="860"/>
      <c r="OY14" s="860"/>
      <c r="OZ14" s="860"/>
      <c r="PA14" s="860"/>
      <c r="PB14" s="860"/>
      <c r="PC14" s="860"/>
      <c r="PD14" s="860"/>
      <c r="PE14" s="860"/>
      <c r="PF14" s="860"/>
      <c r="PG14" s="860"/>
      <c r="PH14" s="860"/>
      <c r="PI14" s="860"/>
      <c r="PJ14" s="860"/>
      <c r="PK14" s="860"/>
      <c r="PL14" s="860"/>
      <c r="PM14" s="860"/>
      <c r="PN14" s="860"/>
      <c r="PO14" s="860"/>
      <c r="PP14" s="860"/>
      <c r="PQ14" s="860"/>
      <c r="PR14" s="860"/>
      <c r="PS14" s="860"/>
      <c r="PT14" s="860"/>
      <c r="PU14" s="860"/>
      <c r="PV14" s="860"/>
      <c r="PW14" s="860"/>
      <c r="PX14" s="860"/>
      <c r="PY14" s="860"/>
      <c r="PZ14" s="860"/>
      <c r="QA14" s="860"/>
      <c r="QB14" s="860"/>
      <c r="QC14" s="860"/>
      <c r="QD14" s="860"/>
      <c r="QE14" s="860"/>
      <c r="QF14" s="860"/>
      <c r="QG14" s="860"/>
      <c r="QH14" s="860"/>
      <c r="QI14" s="860"/>
      <c r="QJ14" s="860"/>
      <c r="QK14" s="860"/>
      <c r="QL14" s="860"/>
      <c r="QM14" s="860"/>
      <c r="QN14" s="860"/>
      <c r="QO14" s="860"/>
      <c r="QP14" s="860"/>
      <c r="QQ14" s="860"/>
      <c r="QR14" s="860"/>
      <c r="QS14" s="860"/>
      <c r="QT14" s="860"/>
      <c r="QU14" s="860"/>
      <c r="QV14" s="860"/>
      <c r="QW14" s="860"/>
      <c r="QX14" s="860"/>
      <c r="QY14" s="860"/>
      <c r="QZ14" s="860"/>
      <c r="RA14" s="860"/>
      <c r="RB14" s="860"/>
      <c r="RC14" s="860"/>
      <c r="RD14" s="860"/>
      <c r="RE14" s="860"/>
      <c r="RF14" s="860"/>
      <c r="RG14" s="860"/>
      <c r="RH14" s="860"/>
      <c r="RI14" s="860"/>
      <c r="RJ14" s="860"/>
      <c r="RK14" s="860"/>
      <c r="RL14" s="860"/>
      <c r="RM14" s="860"/>
      <c r="RN14" s="860"/>
      <c r="RO14" s="860"/>
      <c r="RP14" s="860"/>
      <c r="RQ14" s="860"/>
      <c r="RR14" s="860"/>
      <c r="RS14" s="860"/>
      <c r="RT14" s="860"/>
      <c r="RU14" s="860"/>
      <c r="RV14" s="860"/>
      <c r="RW14" s="860"/>
      <c r="RX14" s="860"/>
      <c r="RY14" s="860"/>
      <c r="RZ14" s="860"/>
      <c r="SA14" s="860"/>
      <c r="SB14" s="860"/>
      <c r="SC14" s="860"/>
      <c r="SD14" s="860"/>
      <c r="SE14" s="860"/>
      <c r="SF14" s="860"/>
      <c r="SG14" s="860"/>
      <c r="SH14" s="860"/>
      <c r="SI14" s="860"/>
      <c r="SJ14" s="860"/>
      <c r="SK14" s="860"/>
      <c r="SL14" s="860"/>
      <c r="SM14" s="860"/>
      <c r="SN14" s="860"/>
      <c r="SO14" s="860"/>
      <c r="SP14" s="860"/>
      <c r="SQ14" s="860"/>
      <c r="SR14" s="860"/>
      <c r="SS14" s="860"/>
      <c r="ST14" s="860"/>
      <c r="SU14" s="860"/>
      <c r="SV14" s="860"/>
      <c r="SW14" s="860"/>
      <c r="SX14" s="860"/>
      <c r="SY14" s="860"/>
      <c r="SZ14" s="860"/>
      <c r="TA14" s="860"/>
      <c r="TB14" s="860"/>
      <c r="TC14" s="860"/>
      <c r="TD14" s="860"/>
      <c r="TE14" s="860"/>
      <c r="TF14" s="860"/>
      <c r="TG14" s="860"/>
      <c r="TH14" s="860"/>
      <c r="TI14" s="860"/>
      <c r="TJ14" s="860"/>
      <c r="TK14" s="860"/>
      <c r="TL14" s="860"/>
      <c r="TM14" s="860"/>
      <c r="TN14" s="860"/>
      <c r="TO14" s="860"/>
      <c r="TP14" s="860"/>
      <c r="TQ14" s="860"/>
      <c r="TR14" s="860"/>
      <c r="TS14" s="860"/>
      <c r="TT14" s="860"/>
      <c r="TU14" s="860"/>
      <c r="TV14" s="860"/>
      <c r="TW14" s="860"/>
      <c r="TX14" s="860"/>
      <c r="TY14" s="860"/>
      <c r="TZ14" s="860"/>
      <c r="UA14" s="860"/>
      <c r="UB14" s="860"/>
      <c r="UC14" s="860"/>
      <c r="UD14" s="860"/>
      <c r="UE14" s="860"/>
      <c r="UF14" s="860"/>
      <c r="UG14" s="860"/>
      <c r="UH14" s="860"/>
      <c r="UI14" s="860"/>
      <c r="UJ14" s="860"/>
      <c r="UK14" s="860"/>
      <c r="UL14" s="860"/>
      <c r="UM14" s="860"/>
      <c r="UN14" s="860"/>
      <c r="UO14" s="860"/>
      <c r="UP14" s="860"/>
      <c r="UQ14" s="860"/>
      <c r="UR14" s="860"/>
      <c r="US14" s="860"/>
      <c r="UT14" s="860"/>
      <c r="UU14" s="860"/>
      <c r="UV14" s="860"/>
      <c r="UW14" s="860"/>
      <c r="UX14" s="860"/>
      <c r="UY14" s="860"/>
      <c r="UZ14" s="860"/>
      <c r="VA14" s="860"/>
      <c r="VB14" s="860"/>
      <c r="VC14" s="860"/>
      <c r="VD14" s="860"/>
      <c r="VE14" s="860"/>
      <c r="VF14" s="860"/>
      <c r="VG14" s="860"/>
      <c r="VH14" s="860"/>
      <c r="VI14" s="860"/>
      <c r="VJ14" s="860"/>
      <c r="VK14" s="860"/>
      <c r="VL14" s="860"/>
      <c r="VM14" s="860"/>
      <c r="VN14" s="860"/>
      <c r="VO14" s="860"/>
      <c r="VP14" s="860"/>
      <c r="VQ14" s="860"/>
      <c r="VR14" s="860"/>
      <c r="VS14" s="860"/>
      <c r="VT14" s="860"/>
      <c r="VU14" s="860"/>
      <c r="VV14" s="860"/>
      <c r="VW14" s="860"/>
      <c r="VX14" s="860"/>
      <c r="VY14" s="860"/>
      <c r="VZ14" s="860"/>
      <c r="WA14" s="860"/>
      <c r="WB14" s="860"/>
      <c r="WC14" s="860"/>
      <c r="WD14" s="860"/>
      <c r="WE14" s="860"/>
      <c r="WF14" s="860"/>
      <c r="WG14" s="860"/>
      <c r="WH14" s="860"/>
      <c r="WI14" s="860"/>
      <c r="WJ14" s="860"/>
      <c r="WK14" s="860"/>
      <c r="WL14" s="860"/>
      <c r="WM14" s="860"/>
      <c r="WN14" s="860"/>
      <c r="WO14" s="860"/>
      <c r="WP14" s="860"/>
      <c r="WQ14" s="860"/>
      <c r="WR14" s="860"/>
      <c r="WS14" s="860"/>
      <c r="WT14" s="860"/>
      <c r="WU14" s="860"/>
      <c r="WV14" s="860"/>
      <c r="WW14" s="860"/>
      <c r="WX14" s="860"/>
      <c r="WY14" s="860"/>
      <c r="WZ14" s="860"/>
      <c r="XA14" s="860"/>
      <c r="XB14" s="860"/>
      <c r="XC14" s="860"/>
      <c r="XD14" s="860"/>
      <c r="XE14" s="860"/>
      <c r="XF14" s="860"/>
      <c r="XG14" s="860"/>
      <c r="XH14" s="860"/>
      <c r="XI14" s="860"/>
      <c r="XJ14" s="860"/>
      <c r="XK14" s="860"/>
      <c r="XL14" s="860"/>
      <c r="XM14" s="860"/>
      <c r="XN14" s="860"/>
      <c r="XO14" s="860"/>
      <c r="XP14" s="860"/>
      <c r="XQ14" s="860"/>
      <c r="XR14" s="860"/>
      <c r="XS14" s="860"/>
      <c r="XT14" s="860"/>
      <c r="XU14" s="860"/>
      <c r="XV14" s="860"/>
      <c r="XW14" s="860"/>
      <c r="XX14" s="860"/>
      <c r="XY14" s="860"/>
      <c r="XZ14" s="860"/>
      <c r="YA14" s="860"/>
      <c r="YB14" s="860"/>
      <c r="YC14" s="860"/>
      <c r="YD14" s="860"/>
      <c r="YE14" s="860"/>
      <c r="YF14" s="860"/>
      <c r="YG14" s="860"/>
      <c r="YH14" s="860"/>
      <c r="YI14" s="860"/>
      <c r="YJ14" s="860"/>
      <c r="YK14" s="860"/>
      <c r="YL14" s="860"/>
      <c r="YM14" s="860"/>
      <c r="YN14" s="860"/>
      <c r="YO14" s="860"/>
      <c r="YP14" s="860"/>
      <c r="YQ14" s="860"/>
      <c r="YR14" s="860"/>
      <c r="YS14" s="860"/>
      <c r="YT14" s="860"/>
      <c r="YU14" s="860"/>
      <c r="YV14" s="860"/>
      <c r="YW14" s="860"/>
      <c r="YX14" s="860"/>
      <c r="YY14" s="860"/>
      <c r="YZ14" s="860"/>
      <c r="ZA14" s="860"/>
      <c r="ZB14" s="860"/>
      <c r="ZC14" s="860"/>
      <c r="ZD14" s="860"/>
      <c r="ZE14" s="860"/>
      <c r="ZF14" s="860"/>
      <c r="ZG14" s="860"/>
      <c r="ZH14" s="860"/>
      <c r="ZI14" s="860"/>
      <c r="ZJ14" s="860"/>
      <c r="ZK14" s="860"/>
      <c r="ZL14" s="860"/>
      <c r="ZM14" s="860"/>
      <c r="ZN14" s="860"/>
      <c r="ZO14" s="860"/>
      <c r="ZP14" s="860"/>
      <c r="ZQ14" s="860"/>
      <c r="ZR14" s="860"/>
      <c r="ZS14" s="860"/>
      <c r="ZT14" s="860"/>
      <c r="ZU14" s="860"/>
      <c r="ZV14" s="860"/>
      <c r="ZW14" s="860"/>
      <c r="ZX14" s="860"/>
      <c r="ZY14" s="860"/>
      <c r="ZZ14" s="860"/>
      <c r="AAA14" s="860"/>
      <c r="AAB14" s="860"/>
      <c r="AAC14" s="860"/>
      <c r="AAD14" s="860"/>
      <c r="AAE14" s="860"/>
      <c r="AAF14" s="860"/>
      <c r="AAG14" s="860"/>
      <c r="AAH14" s="860"/>
      <c r="AAI14" s="860"/>
      <c r="AAJ14" s="860"/>
      <c r="AAK14" s="860"/>
      <c r="AAL14" s="860"/>
      <c r="AAM14" s="860"/>
      <c r="AAN14" s="860"/>
      <c r="AAO14" s="860"/>
      <c r="AAP14" s="860"/>
      <c r="AAQ14" s="860"/>
      <c r="AAR14" s="860"/>
      <c r="AAS14" s="860"/>
      <c r="AAT14" s="860"/>
      <c r="AAU14" s="860"/>
      <c r="AAV14" s="860"/>
      <c r="AAW14" s="860"/>
      <c r="AAX14" s="860"/>
    </row>
    <row r="15" s="860" customFormat="1" ht="75" customHeight="1" spans="1:114">
      <c r="A15" s="879">
        <v>10</v>
      </c>
      <c r="B15" s="880">
        <v>1110</v>
      </c>
      <c r="C15" s="887" t="s">
        <v>179</v>
      </c>
      <c r="D15" s="882" t="s">
        <v>137</v>
      </c>
      <c r="E15" s="883" t="s">
        <v>180</v>
      </c>
      <c r="F15" s="884" t="s">
        <v>153</v>
      </c>
      <c r="G15" s="885" t="s">
        <v>146</v>
      </c>
      <c r="H15" s="880" t="s">
        <v>181</v>
      </c>
      <c r="I15" s="882">
        <v>999999999</v>
      </c>
      <c r="J15" s="917" t="s">
        <v>182</v>
      </c>
      <c r="K15" s="882" t="s">
        <v>137</v>
      </c>
      <c r="L15" s="882"/>
      <c r="M15" s="915"/>
      <c r="N15" s="882"/>
      <c r="O15" s="916"/>
      <c r="P15" s="916"/>
      <c r="Q15" s="916"/>
      <c r="R15" s="933"/>
      <c r="BJ15" s="938"/>
      <c r="DJ15" s="938"/>
    </row>
    <row r="16" s="859" customFormat="1" ht="75" customHeight="1" spans="1:726">
      <c r="A16" s="886">
        <v>11</v>
      </c>
      <c r="B16" s="880">
        <v>1221</v>
      </c>
      <c r="C16" s="887" t="s">
        <v>183</v>
      </c>
      <c r="D16" s="882" t="s">
        <v>137</v>
      </c>
      <c r="E16" s="883" t="s">
        <v>184</v>
      </c>
      <c r="F16" s="884" t="s">
        <v>153</v>
      </c>
      <c r="G16" s="885" t="s">
        <v>134</v>
      </c>
      <c r="H16" s="880" t="s">
        <v>185</v>
      </c>
      <c r="I16" s="882">
        <v>999999999</v>
      </c>
      <c r="J16" s="882" t="s">
        <v>186</v>
      </c>
      <c r="K16" s="882" t="s">
        <v>137</v>
      </c>
      <c r="L16" s="882" t="s">
        <v>138</v>
      </c>
      <c r="M16" s="915"/>
      <c r="N16" s="882"/>
      <c r="O16" s="916"/>
      <c r="P16" s="916"/>
      <c r="Q16" s="916"/>
      <c r="R16" s="933"/>
      <c r="S16" s="860"/>
      <c r="T16" s="860"/>
      <c r="U16" s="860"/>
      <c r="V16" s="860"/>
      <c r="W16" s="860"/>
      <c r="X16" s="860"/>
      <c r="Y16" s="860"/>
      <c r="Z16" s="860"/>
      <c r="AA16" s="860"/>
      <c r="AB16" s="860"/>
      <c r="AC16" s="860"/>
      <c r="AD16" s="860"/>
      <c r="AE16" s="860"/>
      <c r="AF16" s="860"/>
      <c r="AG16" s="860"/>
      <c r="AH16" s="860"/>
      <c r="AI16" s="860"/>
      <c r="AJ16" s="860"/>
      <c r="AK16" s="860"/>
      <c r="AL16" s="860"/>
      <c r="AM16" s="860"/>
      <c r="AN16" s="860"/>
      <c r="AO16" s="860"/>
      <c r="AP16" s="860"/>
      <c r="AQ16" s="860"/>
      <c r="AR16" s="860"/>
      <c r="AS16" s="860"/>
      <c r="AT16" s="860"/>
      <c r="AU16" s="860"/>
      <c r="AV16" s="860"/>
      <c r="AW16" s="860"/>
      <c r="AX16" s="860"/>
      <c r="AY16" s="860"/>
      <c r="AZ16" s="860"/>
      <c r="BA16" s="860"/>
      <c r="BB16" s="860"/>
      <c r="BC16" s="860"/>
      <c r="BD16" s="860"/>
      <c r="BE16" s="860"/>
      <c r="BF16" s="860"/>
      <c r="BG16" s="860"/>
      <c r="BH16" s="860"/>
      <c r="BI16" s="860"/>
      <c r="BJ16" s="938"/>
      <c r="BK16" s="860"/>
      <c r="BL16" s="860"/>
      <c r="BM16" s="860"/>
      <c r="BN16" s="860"/>
      <c r="BO16" s="860"/>
      <c r="BP16" s="860"/>
      <c r="BQ16" s="860"/>
      <c r="BR16" s="860"/>
      <c r="BS16" s="860"/>
      <c r="BT16" s="860"/>
      <c r="BU16" s="860"/>
      <c r="BV16" s="860"/>
      <c r="BW16" s="860"/>
      <c r="BX16" s="860"/>
      <c r="BY16" s="860"/>
      <c r="BZ16" s="860"/>
      <c r="CA16" s="860"/>
      <c r="CB16" s="860"/>
      <c r="CC16" s="860"/>
      <c r="CD16" s="860"/>
      <c r="CE16" s="860"/>
      <c r="CF16" s="860"/>
      <c r="CG16" s="860"/>
      <c r="CH16" s="860"/>
      <c r="CI16" s="860"/>
      <c r="CJ16" s="860"/>
      <c r="CK16" s="860"/>
      <c r="CL16" s="860"/>
      <c r="CM16" s="860"/>
      <c r="CN16" s="860"/>
      <c r="CO16" s="860"/>
      <c r="CP16" s="860"/>
      <c r="CQ16" s="860"/>
      <c r="CR16" s="860"/>
      <c r="CS16" s="860"/>
      <c r="CT16" s="860"/>
      <c r="CU16" s="860"/>
      <c r="CV16" s="860"/>
      <c r="CW16" s="860"/>
      <c r="CX16" s="860"/>
      <c r="CY16" s="860"/>
      <c r="CZ16" s="860"/>
      <c r="DA16" s="860"/>
      <c r="DB16" s="860"/>
      <c r="DC16" s="860"/>
      <c r="DD16" s="860"/>
      <c r="DE16" s="860"/>
      <c r="DF16" s="860"/>
      <c r="DG16" s="860"/>
      <c r="DH16" s="860"/>
      <c r="DI16" s="860"/>
      <c r="DJ16" s="938"/>
      <c r="DK16" s="860"/>
      <c r="DL16" s="860"/>
      <c r="DM16" s="860"/>
      <c r="DN16" s="860"/>
      <c r="DO16" s="860"/>
      <c r="DP16" s="860"/>
      <c r="DQ16" s="860"/>
      <c r="DR16" s="860"/>
      <c r="DS16" s="860"/>
      <c r="DT16" s="860"/>
      <c r="DU16" s="860"/>
      <c r="DV16" s="860"/>
      <c r="DW16" s="860"/>
      <c r="DX16" s="860"/>
      <c r="DY16" s="860"/>
      <c r="DZ16" s="860"/>
      <c r="EA16" s="860"/>
      <c r="EB16" s="860"/>
      <c r="EC16" s="860"/>
      <c r="ED16" s="860"/>
      <c r="EE16" s="860"/>
      <c r="EF16" s="860"/>
      <c r="EG16" s="860"/>
      <c r="EH16" s="860"/>
      <c r="EI16" s="860"/>
      <c r="EJ16" s="860"/>
      <c r="EK16" s="860"/>
      <c r="EL16" s="860"/>
      <c r="EM16" s="860"/>
      <c r="EN16" s="860"/>
      <c r="EO16" s="860"/>
      <c r="EP16" s="860"/>
      <c r="EQ16" s="860"/>
      <c r="ER16" s="860"/>
      <c r="ES16" s="860"/>
      <c r="ET16" s="860"/>
      <c r="EU16" s="860"/>
      <c r="EV16" s="860"/>
      <c r="EW16" s="860"/>
      <c r="EX16" s="860"/>
      <c r="EY16" s="860"/>
      <c r="EZ16" s="860"/>
      <c r="FA16" s="860"/>
      <c r="FB16" s="860"/>
      <c r="FC16" s="860"/>
      <c r="FD16" s="860"/>
      <c r="FE16" s="860"/>
      <c r="FF16" s="860"/>
      <c r="FG16" s="860"/>
      <c r="FH16" s="860"/>
      <c r="FI16" s="860"/>
      <c r="FJ16" s="860"/>
      <c r="FK16" s="860"/>
      <c r="FL16" s="860"/>
      <c r="FM16" s="860"/>
      <c r="FN16" s="860"/>
      <c r="FO16" s="860"/>
      <c r="FP16" s="860"/>
      <c r="FQ16" s="860"/>
      <c r="FR16" s="860"/>
      <c r="FS16" s="860"/>
      <c r="FT16" s="860"/>
      <c r="FU16" s="860"/>
      <c r="FV16" s="860"/>
      <c r="FW16" s="860"/>
      <c r="FX16" s="860"/>
      <c r="FY16" s="860"/>
      <c r="FZ16" s="860"/>
      <c r="GA16" s="860"/>
      <c r="GB16" s="860"/>
      <c r="GC16" s="860"/>
      <c r="GD16" s="860"/>
      <c r="GE16" s="860"/>
      <c r="GF16" s="860"/>
      <c r="GG16" s="860"/>
      <c r="GH16" s="860"/>
      <c r="GI16" s="860"/>
      <c r="GJ16" s="860"/>
      <c r="GK16" s="860"/>
      <c r="GL16" s="860"/>
      <c r="GM16" s="860"/>
      <c r="GN16" s="860"/>
      <c r="GO16" s="860"/>
      <c r="GP16" s="860"/>
      <c r="GQ16" s="860"/>
      <c r="GR16" s="860"/>
      <c r="GS16" s="860"/>
      <c r="GT16" s="860"/>
      <c r="GU16" s="860"/>
      <c r="GV16" s="860"/>
      <c r="GW16" s="860"/>
      <c r="GX16" s="860"/>
      <c r="GY16" s="860"/>
      <c r="GZ16" s="860"/>
      <c r="HA16" s="860"/>
      <c r="HB16" s="860"/>
      <c r="HC16" s="860"/>
      <c r="HD16" s="860"/>
      <c r="HE16" s="860"/>
      <c r="HF16" s="860"/>
      <c r="HG16" s="860"/>
      <c r="HH16" s="860"/>
      <c r="HI16" s="860"/>
      <c r="HJ16" s="860"/>
      <c r="HK16" s="860"/>
      <c r="HL16" s="860"/>
      <c r="HM16" s="860"/>
      <c r="HN16" s="860"/>
      <c r="HO16" s="860"/>
      <c r="HP16" s="860"/>
      <c r="HQ16" s="860"/>
      <c r="HR16" s="860"/>
      <c r="HS16" s="860"/>
      <c r="HT16" s="860"/>
      <c r="HU16" s="860"/>
      <c r="HV16" s="860"/>
      <c r="HW16" s="860"/>
      <c r="HX16" s="860"/>
      <c r="HY16" s="860"/>
      <c r="HZ16" s="860"/>
      <c r="IA16" s="860"/>
      <c r="IB16" s="860"/>
      <c r="IC16" s="860"/>
      <c r="ID16" s="860"/>
      <c r="IE16" s="860"/>
      <c r="IF16" s="860"/>
      <c r="IG16" s="860"/>
      <c r="IH16" s="860"/>
      <c r="II16" s="860"/>
      <c r="IJ16" s="860"/>
      <c r="IK16" s="860"/>
      <c r="IL16" s="860"/>
      <c r="IM16" s="860"/>
      <c r="IN16" s="860"/>
      <c r="IO16" s="860"/>
      <c r="IP16" s="860"/>
      <c r="IQ16" s="860"/>
      <c r="IR16" s="860"/>
      <c r="IS16" s="860"/>
      <c r="IT16" s="860"/>
      <c r="IU16" s="860"/>
      <c r="IV16" s="860"/>
      <c r="IW16" s="860"/>
      <c r="IX16" s="860"/>
      <c r="IY16" s="860"/>
      <c r="IZ16" s="860"/>
      <c r="JA16" s="860"/>
      <c r="JB16" s="860"/>
      <c r="JC16" s="860"/>
      <c r="JD16" s="860"/>
      <c r="JE16" s="860"/>
      <c r="JF16" s="860"/>
      <c r="JG16" s="860"/>
      <c r="JH16" s="860"/>
      <c r="JI16" s="860"/>
      <c r="JJ16" s="860"/>
      <c r="JK16" s="860"/>
      <c r="JL16" s="860"/>
      <c r="JM16" s="860"/>
      <c r="JN16" s="860"/>
      <c r="JO16" s="860"/>
      <c r="JP16" s="860"/>
      <c r="JQ16" s="860"/>
      <c r="JR16" s="860"/>
      <c r="JS16" s="860"/>
      <c r="JT16" s="860"/>
      <c r="JU16" s="860"/>
      <c r="JV16" s="860"/>
      <c r="JW16" s="860"/>
      <c r="JX16" s="860"/>
      <c r="JY16" s="860"/>
      <c r="JZ16" s="860"/>
      <c r="KA16" s="860"/>
      <c r="KB16" s="860"/>
      <c r="KC16" s="860"/>
      <c r="KD16" s="860"/>
      <c r="KE16" s="860"/>
      <c r="KF16" s="860"/>
      <c r="KG16" s="860"/>
      <c r="KH16" s="860"/>
      <c r="KI16" s="860"/>
      <c r="KJ16" s="860"/>
      <c r="KK16" s="860"/>
      <c r="KL16" s="860"/>
      <c r="KM16" s="860"/>
      <c r="KN16" s="860"/>
      <c r="KO16" s="860"/>
      <c r="KP16" s="860"/>
      <c r="KQ16" s="860"/>
      <c r="KR16" s="860"/>
      <c r="KS16" s="860"/>
      <c r="KT16" s="860"/>
      <c r="KU16" s="860"/>
      <c r="KV16" s="860"/>
      <c r="KW16" s="860"/>
      <c r="KX16" s="860"/>
      <c r="KY16" s="860"/>
      <c r="KZ16" s="860"/>
      <c r="LA16" s="860"/>
      <c r="LB16" s="860"/>
      <c r="LC16" s="860"/>
      <c r="LD16" s="860"/>
      <c r="LE16" s="860"/>
      <c r="LF16" s="860"/>
      <c r="LG16" s="860"/>
      <c r="LH16" s="860"/>
      <c r="LI16" s="860"/>
      <c r="LJ16" s="860"/>
      <c r="LK16" s="860"/>
      <c r="LL16" s="860"/>
      <c r="LM16" s="860"/>
      <c r="LN16" s="860"/>
      <c r="LO16" s="860"/>
      <c r="LP16" s="860"/>
      <c r="LQ16" s="860"/>
      <c r="LR16" s="860"/>
      <c r="LS16" s="860"/>
      <c r="LT16" s="860"/>
      <c r="LU16" s="860"/>
      <c r="LV16" s="860"/>
      <c r="LW16" s="860"/>
      <c r="LX16" s="860"/>
      <c r="LY16" s="860"/>
      <c r="LZ16" s="860"/>
      <c r="MA16" s="860"/>
      <c r="MB16" s="860"/>
      <c r="MC16" s="860"/>
      <c r="MD16" s="860"/>
      <c r="ME16" s="860"/>
      <c r="MF16" s="860"/>
      <c r="MG16" s="860"/>
      <c r="MH16" s="860"/>
      <c r="MI16" s="860"/>
      <c r="MJ16" s="860"/>
      <c r="MK16" s="860"/>
      <c r="ML16" s="860"/>
      <c r="MM16" s="860"/>
      <c r="MN16" s="860"/>
      <c r="MO16" s="860"/>
      <c r="MP16" s="860"/>
      <c r="MQ16" s="860"/>
      <c r="MR16" s="860"/>
      <c r="MS16" s="860"/>
      <c r="MT16" s="860"/>
      <c r="MU16" s="860"/>
      <c r="MV16" s="860"/>
      <c r="MW16" s="860"/>
      <c r="MX16" s="860"/>
      <c r="MY16" s="860"/>
      <c r="MZ16" s="860"/>
      <c r="NA16" s="860"/>
      <c r="NB16" s="860"/>
      <c r="NC16" s="860"/>
      <c r="ND16" s="860"/>
      <c r="NE16" s="860"/>
      <c r="NF16" s="860"/>
      <c r="NG16" s="860"/>
      <c r="NH16" s="860"/>
      <c r="NI16" s="860"/>
      <c r="NJ16" s="860"/>
      <c r="NK16" s="860"/>
      <c r="NL16" s="860"/>
      <c r="NM16" s="860"/>
      <c r="NN16" s="860"/>
      <c r="NO16" s="860"/>
      <c r="NP16" s="860"/>
      <c r="NQ16" s="860"/>
      <c r="NR16" s="860"/>
      <c r="NS16" s="860"/>
      <c r="NT16" s="860"/>
      <c r="NU16" s="860"/>
      <c r="NV16" s="860"/>
      <c r="NW16" s="860"/>
      <c r="NX16" s="860"/>
      <c r="NY16" s="860"/>
      <c r="NZ16" s="860"/>
      <c r="OA16" s="860"/>
      <c r="OB16" s="860"/>
      <c r="OC16" s="860"/>
      <c r="OD16" s="860"/>
      <c r="OE16" s="860"/>
      <c r="OF16" s="860"/>
      <c r="OG16" s="860"/>
      <c r="OH16" s="860"/>
      <c r="OI16" s="860"/>
      <c r="OJ16" s="860"/>
      <c r="OK16" s="860"/>
      <c r="OL16" s="860"/>
      <c r="OM16" s="860"/>
      <c r="ON16" s="860"/>
      <c r="OO16" s="860"/>
      <c r="OP16" s="860"/>
      <c r="OQ16" s="860"/>
      <c r="OR16" s="860"/>
      <c r="OS16" s="860"/>
      <c r="OT16" s="860"/>
      <c r="OU16" s="860"/>
      <c r="OV16" s="860"/>
      <c r="OW16" s="860"/>
      <c r="OX16" s="860"/>
      <c r="OY16" s="860"/>
      <c r="OZ16" s="860"/>
      <c r="PA16" s="860"/>
      <c r="PB16" s="860"/>
      <c r="PC16" s="860"/>
      <c r="PD16" s="860"/>
      <c r="PE16" s="860"/>
      <c r="PF16" s="860"/>
      <c r="PG16" s="860"/>
      <c r="PH16" s="860"/>
      <c r="PI16" s="860"/>
      <c r="PJ16" s="860"/>
      <c r="PK16" s="860"/>
      <c r="PL16" s="860"/>
      <c r="PM16" s="860"/>
      <c r="PN16" s="860"/>
      <c r="PO16" s="860"/>
      <c r="PP16" s="860"/>
      <c r="PQ16" s="860"/>
      <c r="PR16" s="860"/>
      <c r="PS16" s="860"/>
      <c r="PT16" s="860"/>
      <c r="PU16" s="860"/>
      <c r="PV16" s="860"/>
      <c r="PW16" s="860"/>
      <c r="PX16" s="860"/>
      <c r="PY16" s="860"/>
      <c r="PZ16" s="860"/>
      <c r="QA16" s="860"/>
      <c r="QB16" s="860"/>
      <c r="QC16" s="860"/>
      <c r="QD16" s="860"/>
      <c r="QE16" s="860"/>
      <c r="QF16" s="860"/>
      <c r="QG16" s="860"/>
      <c r="QH16" s="860"/>
      <c r="QI16" s="860"/>
      <c r="QJ16" s="860"/>
      <c r="QK16" s="860"/>
      <c r="QL16" s="860"/>
      <c r="QM16" s="860"/>
      <c r="QN16" s="860"/>
      <c r="QO16" s="860"/>
      <c r="QP16" s="860"/>
      <c r="QQ16" s="860"/>
      <c r="QR16" s="860"/>
      <c r="QS16" s="860"/>
      <c r="QT16" s="860"/>
      <c r="QU16" s="860"/>
      <c r="QV16" s="860"/>
      <c r="QW16" s="860"/>
      <c r="QX16" s="860"/>
      <c r="QY16" s="860"/>
      <c r="QZ16" s="860"/>
      <c r="RA16" s="860"/>
      <c r="RB16" s="860"/>
      <c r="RC16" s="860"/>
      <c r="RD16" s="860"/>
      <c r="RE16" s="860"/>
      <c r="RF16" s="860"/>
      <c r="RG16" s="860"/>
      <c r="RH16" s="860"/>
      <c r="RI16" s="860"/>
      <c r="RJ16" s="860"/>
      <c r="RK16" s="860"/>
      <c r="RL16" s="860"/>
      <c r="RM16" s="860"/>
      <c r="RN16" s="860"/>
      <c r="RO16" s="860"/>
      <c r="RP16" s="860"/>
      <c r="RQ16" s="860"/>
      <c r="RR16" s="860"/>
      <c r="RS16" s="860"/>
      <c r="RT16" s="860"/>
      <c r="RU16" s="860"/>
      <c r="RV16" s="860"/>
      <c r="RW16" s="860"/>
      <c r="RX16" s="860"/>
      <c r="RY16" s="860"/>
      <c r="RZ16" s="860"/>
      <c r="SA16" s="860"/>
      <c r="SB16" s="860"/>
      <c r="SC16" s="860"/>
      <c r="SD16" s="860"/>
      <c r="SE16" s="860"/>
      <c r="SF16" s="860"/>
      <c r="SG16" s="860"/>
      <c r="SH16" s="860"/>
      <c r="SI16" s="860"/>
      <c r="SJ16" s="860"/>
      <c r="SK16" s="860"/>
      <c r="SL16" s="860"/>
      <c r="SM16" s="860"/>
      <c r="SN16" s="860"/>
      <c r="SO16" s="860"/>
      <c r="SP16" s="860"/>
      <c r="SQ16" s="860"/>
      <c r="SR16" s="860"/>
      <c r="SS16" s="860"/>
      <c r="ST16" s="860"/>
      <c r="SU16" s="860"/>
      <c r="SV16" s="860"/>
      <c r="SW16" s="860"/>
      <c r="SX16" s="860"/>
      <c r="SY16" s="860"/>
      <c r="SZ16" s="860"/>
      <c r="TA16" s="860"/>
      <c r="TB16" s="860"/>
      <c r="TC16" s="860"/>
      <c r="TD16" s="860"/>
      <c r="TE16" s="860"/>
      <c r="TF16" s="860"/>
      <c r="TG16" s="860"/>
      <c r="TH16" s="860"/>
      <c r="TI16" s="860"/>
      <c r="TJ16" s="860"/>
      <c r="TK16" s="860"/>
      <c r="TL16" s="860"/>
      <c r="TM16" s="860"/>
      <c r="TN16" s="860"/>
      <c r="TO16" s="860"/>
      <c r="TP16" s="860"/>
      <c r="TQ16" s="860"/>
      <c r="TR16" s="860"/>
      <c r="TS16" s="860"/>
      <c r="TT16" s="860"/>
      <c r="TU16" s="860"/>
      <c r="TV16" s="860"/>
      <c r="TW16" s="860"/>
      <c r="TX16" s="860"/>
      <c r="TY16" s="860"/>
      <c r="TZ16" s="860"/>
      <c r="UA16" s="860"/>
      <c r="UB16" s="860"/>
      <c r="UC16" s="860"/>
      <c r="UD16" s="860"/>
      <c r="UE16" s="860"/>
      <c r="UF16" s="860"/>
      <c r="UG16" s="860"/>
      <c r="UH16" s="860"/>
      <c r="UI16" s="860"/>
      <c r="UJ16" s="860"/>
      <c r="UK16" s="860"/>
      <c r="UL16" s="860"/>
      <c r="UM16" s="860"/>
      <c r="UN16" s="860"/>
      <c r="UO16" s="860"/>
      <c r="UP16" s="860"/>
      <c r="UQ16" s="860"/>
      <c r="UR16" s="860"/>
      <c r="US16" s="860"/>
      <c r="UT16" s="860"/>
      <c r="UU16" s="860"/>
      <c r="UV16" s="860"/>
      <c r="UW16" s="860"/>
      <c r="UX16" s="860"/>
      <c r="UY16" s="860"/>
      <c r="UZ16" s="860"/>
      <c r="VA16" s="860"/>
      <c r="VB16" s="860"/>
      <c r="VC16" s="860"/>
      <c r="VD16" s="860"/>
      <c r="VE16" s="860"/>
      <c r="VF16" s="860"/>
      <c r="VG16" s="860"/>
      <c r="VH16" s="860"/>
      <c r="VI16" s="860"/>
      <c r="VJ16" s="860"/>
      <c r="VK16" s="860"/>
      <c r="VL16" s="860"/>
      <c r="VM16" s="860"/>
      <c r="VN16" s="860"/>
      <c r="VO16" s="860"/>
      <c r="VP16" s="860"/>
      <c r="VQ16" s="860"/>
      <c r="VR16" s="860"/>
      <c r="VS16" s="860"/>
      <c r="VT16" s="860"/>
      <c r="VU16" s="860"/>
      <c r="VV16" s="860"/>
      <c r="VW16" s="860"/>
      <c r="VX16" s="860"/>
      <c r="VY16" s="860"/>
      <c r="VZ16" s="860"/>
      <c r="WA16" s="860"/>
      <c r="WB16" s="860"/>
      <c r="WC16" s="860"/>
      <c r="WD16" s="860"/>
      <c r="WE16" s="860"/>
      <c r="WF16" s="860"/>
      <c r="WG16" s="860"/>
      <c r="WH16" s="860"/>
      <c r="WI16" s="860"/>
      <c r="WJ16" s="860"/>
      <c r="WK16" s="860"/>
      <c r="WL16" s="860"/>
      <c r="WM16" s="860"/>
      <c r="WN16" s="860"/>
      <c r="WO16" s="860"/>
      <c r="WP16" s="860"/>
      <c r="WQ16" s="860"/>
      <c r="WR16" s="860"/>
      <c r="WS16" s="860"/>
      <c r="WT16" s="860"/>
      <c r="WU16" s="860"/>
      <c r="WV16" s="860"/>
      <c r="WW16" s="860"/>
      <c r="WX16" s="860"/>
      <c r="WY16" s="860"/>
      <c r="WZ16" s="860"/>
      <c r="XA16" s="860"/>
      <c r="XB16" s="860"/>
      <c r="XC16" s="860"/>
      <c r="XD16" s="860"/>
      <c r="XE16" s="860"/>
      <c r="XF16" s="860"/>
      <c r="XG16" s="860"/>
      <c r="XH16" s="860"/>
      <c r="XI16" s="860"/>
      <c r="XJ16" s="860"/>
      <c r="XK16" s="860"/>
      <c r="XL16" s="860"/>
      <c r="XM16" s="860"/>
      <c r="XN16" s="860"/>
      <c r="XO16" s="860"/>
      <c r="XP16" s="860"/>
      <c r="XQ16" s="860"/>
      <c r="XR16" s="860"/>
      <c r="XS16" s="860"/>
      <c r="XT16" s="860"/>
      <c r="XU16" s="860"/>
      <c r="XV16" s="860"/>
      <c r="XW16" s="860"/>
      <c r="XX16" s="860"/>
      <c r="XY16" s="860"/>
      <c r="XZ16" s="860"/>
      <c r="YA16" s="860"/>
      <c r="YB16" s="860"/>
      <c r="YC16" s="860"/>
      <c r="YD16" s="860"/>
      <c r="YE16" s="860"/>
      <c r="YF16" s="860"/>
      <c r="YG16" s="860"/>
      <c r="YH16" s="860"/>
      <c r="YI16" s="860"/>
      <c r="YJ16" s="860"/>
      <c r="YK16" s="860"/>
      <c r="YL16" s="860"/>
      <c r="YM16" s="860"/>
      <c r="YN16" s="860"/>
      <c r="YO16" s="860"/>
      <c r="YP16" s="860"/>
      <c r="YQ16" s="860"/>
      <c r="YR16" s="860"/>
      <c r="YS16" s="860"/>
      <c r="YT16" s="860"/>
      <c r="YU16" s="860"/>
      <c r="YV16" s="860"/>
      <c r="YW16" s="860"/>
      <c r="YX16" s="860"/>
      <c r="YY16" s="860"/>
      <c r="YZ16" s="860"/>
      <c r="ZA16" s="860"/>
      <c r="ZB16" s="860"/>
      <c r="ZC16" s="860"/>
      <c r="ZD16" s="860"/>
      <c r="ZE16" s="860"/>
      <c r="ZF16" s="860"/>
      <c r="ZG16" s="860"/>
      <c r="ZH16" s="860"/>
      <c r="ZI16" s="860"/>
      <c r="ZJ16" s="860"/>
      <c r="ZK16" s="860"/>
      <c r="ZL16" s="860"/>
      <c r="ZM16" s="860"/>
      <c r="ZN16" s="860"/>
      <c r="ZO16" s="860"/>
      <c r="ZP16" s="860"/>
      <c r="ZQ16" s="860"/>
      <c r="ZR16" s="860"/>
      <c r="ZS16" s="860"/>
      <c r="ZT16" s="860"/>
      <c r="ZU16" s="860"/>
      <c r="ZV16" s="860"/>
      <c r="ZW16" s="860"/>
      <c r="ZX16" s="860"/>
      <c r="ZY16" s="860"/>
      <c r="ZZ16" s="860"/>
      <c r="AAA16" s="860"/>
      <c r="AAB16" s="860"/>
      <c r="AAC16" s="860"/>
      <c r="AAD16" s="860"/>
      <c r="AAE16" s="860"/>
      <c r="AAF16" s="860"/>
      <c r="AAG16" s="860"/>
      <c r="AAH16" s="860"/>
      <c r="AAI16" s="860"/>
      <c r="AAJ16" s="860"/>
      <c r="AAK16" s="860"/>
      <c r="AAL16" s="860"/>
      <c r="AAM16" s="860"/>
      <c r="AAN16" s="860"/>
      <c r="AAO16" s="860"/>
      <c r="AAP16" s="860"/>
      <c r="AAQ16" s="860"/>
      <c r="AAR16" s="860"/>
      <c r="AAS16" s="860"/>
      <c r="AAT16" s="860"/>
      <c r="AAU16" s="860"/>
      <c r="AAV16" s="860"/>
      <c r="AAW16" s="860"/>
      <c r="AAX16" s="860"/>
    </row>
    <row r="17" s="860" customFormat="1" ht="75" customHeight="1" spans="1:114">
      <c r="A17" s="886">
        <v>12</v>
      </c>
      <c r="B17" s="880">
        <v>1332</v>
      </c>
      <c r="C17" s="887" t="s">
        <v>187</v>
      </c>
      <c r="D17" s="882" t="s">
        <v>137</v>
      </c>
      <c r="E17" s="883" t="s">
        <v>188</v>
      </c>
      <c r="F17" s="884" t="s">
        <v>153</v>
      </c>
      <c r="G17" s="885" t="s">
        <v>146</v>
      </c>
      <c r="H17" s="880" t="s">
        <v>189</v>
      </c>
      <c r="I17" s="882">
        <v>999999999</v>
      </c>
      <c r="J17" s="917" t="s">
        <v>182</v>
      </c>
      <c r="K17" s="882" t="s">
        <v>137</v>
      </c>
      <c r="L17" s="882" t="s">
        <v>138</v>
      </c>
      <c r="M17" s="915"/>
      <c r="N17" s="882"/>
      <c r="O17" s="916"/>
      <c r="P17" s="916"/>
      <c r="Q17" s="916"/>
      <c r="R17" s="933"/>
      <c r="BJ17" s="938"/>
      <c r="DJ17" s="938"/>
    </row>
    <row r="18" s="859" customFormat="1" ht="75" customHeight="1" spans="1:726">
      <c r="A18" s="879">
        <v>13</v>
      </c>
      <c r="B18" s="880">
        <v>1443</v>
      </c>
      <c r="C18" s="887" t="s">
        <v>190</v>
      </c>
      <c r="D18" s="882" t="s">
        <v>137</v>
      </c>
      <c r="E18" s="883" t="s">
        <v>191</v>
      </c>
      <c r="F18" s="884" t="s">
        <v>153</v>
      </c>
      <c r="G18" s="885" t="s">
        <v>134</v>
      </c>
      <c r="H18" s="880" t="s">
        <v>192</v>
      </c>
      <c r="I18" s="882">
        <v>999999999</v>
      </c>
      <c r="J18" s="882" t="s">
        <v>186</v>
      </c>
      <c r="K18" s="882" t="s">
        <v>137</v>
      </c>
      <c r="L18" s="882" t="s">
        <v>165</v>
      </c>
      <c r="M18" s="915"/>
      <c r="N18" s="882"/>
      <c r="O18" s="916"/>
      <c r="P18" s="916"/>
      <c r="Q18" s="916"/>
      <c r="R18" s="933"/>
      <c r="S18" s="860"/>
      <c r="T18" s="860"/>
      <c r="U18" s="860"/>
      <c r="V18" s="860"/>
      <c r="W18" s="860"/>
      <c r="X18" s="860"/>
      <c r="Y18" s="860"/>
      <c r="Z18" s="860"/>
      <c r="AA18" s="860"/>
      <c r="AB18" s="860"/>
      <c r="AC18" s="860"/>
      <c r="AD18" s="860"/>
      <c r="AE18" s="860"/>
      <c r="AF18" s="860"/>
      <c r="AG18" s="860"/>
      <c r="AH18" s="860"/>
      <c r="AI18" s="860"/>
      <c r="AJ18" s="860"/>
      <c r="AK18" s="860"/>
      <c r="AL18" s="860"/>
      <c r="AM18" s="860"/>
      <c r="AN18" s="860"/>
      <c r="AO18" s="860"/>
      <c r="AP18" s="860"/>
      <c r="AQ18" s="860"/>
      <c r="AR18" s="860"/>
      <c r="AS18" s="860"/>
      <c r="AT18" s="860"/>
      <c r="AU18" s="860"/>
      <c r="AV18" s="860"/>
      <c r="AW18" s="860"/>
      <c r="AX18" s="860"/>
      <c r="AY18" s="860"/>
      <c r="AZ18" s="860"/>
      <c r="BA18" s="860"/>
      <c r="BB18" s="860"/>
      <c r="BC18" s="860"/>
      <c r="BD18" s="860"/>
      <c r="BE18" s="860"/>
      <c r="BF18" s="860"/>
      <c r="BG18" s="860"/>
      <c r="BH18" s="860"/>
      <c r="BI18" s="860"/>
      <c r="BJ18" s="938"/>
      <c r="BK18" s="860"/>
      <c r="BL18" s="860"/>
      <c r="BM18" s="860"/>
      <c r="BN18" s="860"/>
      <c r="BO18" s="860"/>
      <c r="BP18" s="860"/>
      <c r="BQ18" s="860"/>
      <c r="BR18" s="860"/>
      <c r="BS18" s="860"/>
      <c r="BT18" s="860"/>
      <c r="BU18" s="860"/>
      <c r="BV18" s="860"/>
      <c r="BW18" s="860"/>
      <c r="BX18" s="860"/>
      <c r="BY18" s="860"/>
      <c r="BZ18" s="860"/>
      <c r="CA18" s="860"/>
      <c r="CB18" s="860"/>
      <c r="CC18" s="860"/>
      <c r="CD18" s="860"/>
      <c r="CE18" s="860"/>
      <c r="CF18" s="860"/>
      <c r="CG18" s="860"/>
      <c r="CH18" s="860"/>
      <c r="CI18" s="860"/>
      <c r="CJ18" s="860"/>
      <c r="CK18" s="860"/>
      <c r="CL18" s="860"/>
      <c r="CM18" s="860"/>
      <c r="CN18" s="860"/>
      <c r="CO18" s="860"/>
      <c r="CP18" s="860"/>
      <c r="CQ18" s="860"/>
      <c r="CR18" s="860"/>
      <c r="CS18" s="860"/>
      <c r="CT18" s="860"/>
      <c r="CU18" s="860"/>
      <c r="CV18" s="860"/>
      <c r="CW18" s="860"/>
      <c r="CX18" s="860"/>
      <c r="CY18" s="860"/>
      <c r="CZ18" s="860"/>
      <c r="DA18" s="860"/>
      <c r="DB18" s="860"/>
      <c r="DC18" s="860"/>
      <c r="DD18" s="860"/>
      <c r="DE18" s="860"/>
      <c r="DF18" s="860"/>
      <c r="DG18" s="860"/>
      <c r="DH18" s="860"/>
      <c r="DI18" s="860"/>
      <c r="DJ18" s="938"/>
      <c r="DK18" s="860"/>
      <c r="DL18" s="860"/>
      <c r="DM18" s="860"/>
      <c r="DN18" s="860"/>
      <c r="DO18" s="860"/>
      <c r="DP18" s="860"/>
      <c r="DQ18" s="860"/>
      <c r="DR18" s="860"/>
      <c r="DS18" s="860"/>
      <c r="DT18" s="860"/>
      <c r="DU18" s="860"/>
      <c r="DV18" s="860"/>
      <c r="DW18" s="860"/>
      <c r="DX18" s="860"/>
      <c r="DY18" s="860"/>
      <c r="DZ18" s="860"/>
      <c r="EA18" s="860"/>
      <c r="EB18" s="860"/>
      <c r="EC18" s="860"/>
      <c r="ED18" s="860"/>
      <c r="EE18" s="860"/>
      <c r="EF18" s="860"/>
      <c r="EG18" s="860"/>
      <c r="EH18" s="860"/>
      <c r="EI18" s="860"/>
      <c r="EJ18" s="860"/>
      <c r="EK18" s="860"/>
      <c r="EL18" s="860"/>
      <c r="EM18" s="860"/>
      <c r="EN18" s="860"/>
      <c r="EO18" s="860"/>
      <c r="EP18" s="860"/>
      <c r="EQ18" s="860"/>
      <c r="ER18" s="860"/>
      <c r="ES18" s="860"/>
      <c r="ET18" s="860"/>
      <c r="EU18" s="860"/>
      <c r="EV18" s="860"/>
      <c r="EW18" s="860"/>
      <c r="EX18" s="860"/>
      <c r="EY18" s="860"/>
      <c r="EZ18" s="860"/>
      <c r="FA18" s="860"/>
      <c r="FB18" s="860"/>
      <c r="FC18" s="860"/>
      <c r="FD18" s="860"/>
      <c r="FE18" s="860"/>
      <c r="FF18" s="860"/>
      <c r="FG18" s="860"/>
      <c r="FH18" s="860"/>
      <c r="FI18" s="860"/>
      <c r="FJ18" s="860"/>
      <c r="FK18" s="860"/>
      <c r="FL18" s="860"/>
      <c r="FM18" s="860"/>
      <c r="FN18" s="860"/>
      <c r="FO18" s="860"/>
      <c r="FP18" s="860"/>
      <c r="FQ18" s="860"/>
      <c r="FR18" s="860"/>
      <c r="FS18" s="860"/>
      <c r="FT18" s="860"/>
      <c r="FU18" s="860"/>
      <c r="FV18" s="860"/>
      <c r="FW18" s="860"/>
      <c r="FX18" s="860"/>
      <c r="FY18" s="860"/>
      <c r="FZ18" s="860"/>
      <c r="GA18" s="860"/>
      <c r="GB18" s="860"/>
      <c r="GC18" s="860"/>
      <c r="GD18" s="860"/>
      <c r="GE18" s="860"/>
      <c r="GF18" s="860"/>
      <c r="GG18" s="860"/>
      <c r="GH18" s="860"/>
      <c r="GI18" s="860"/>
      <c r="GJ18" s="860"/>
      <c r="GK18" s="860"/>
      <c r="GL18" s="860"/>
      <c r="GM18" s="860"/>
      <c r="GN18" s="860"/>
      <c r="GO18" s="860"/>
      <c r="GP18" s="860"/>
      <c r="GQ18" s="860"/>
      <c r="GR18" s="860"/>
      <c r="GS18" s="860"/>
      <c r="GT18" s="860"/>
      <c r="GU18" s="860"/>
      <c r="GV18" s="860"/>
      <c r="GW18" s="860"/>
      <c r="GX18" s="860"/>
      <c r="GY18" s="860"/>
      <c r="GZ18" s="860"/>
      <c r="HA18" s="860"/>
      <c r="HB18" s="860"/>
      <c r="HC18" s="860"/>
      <c r="HD18" s="860"/>
      <c r="HE18" s="860"/>
      <c r="HF18" s="860"/>
      <c r="HG18" s="860"/>
      <c r="HH18" s="860"/>
      <c r="HI18" s="860"/>
      <c r="HJ18" s="860"/>
      <c r="HK18" s="860"/>
      <c r="HL18" s="860"/>
      <c r="HM18" s="860"/>
      <c r="HN18" s="860"/>
      <c r="HO18" s="860"/>
      <c r="HP18" s="860"/>
      <c r="HQ18" s="860"/>
      <c r="HR18" s="860"/>
      <c r="HS18" s="860"/>
      <c r="HT18" s="860"/>
      <c r="HU18" s="860"/>
      <c r="HV18" s="860"/>
      <c r="HW18" s="860"/>
      <c r="HX18" s="860"/>
      <c r="HY18" s="860"/>
      <c r="HZ18" s="860"/>
      <c r="IA18" s="860"/>
      <c r="IB18" s="860"/>
      <c r="IC18" s="860"/>
      <c r="ID18" s="860"/>
      <c r="IE18" s="860"/>
      <c r="IF18" s="860"/>
      <c r="IG18" s="860"/>
      <c r="IH18" s="860"/>
      <c r="II18" s="860"/>
      <c r="IJ18" s="860"/>
      <c r="IK18" s="860"/>
      <c r="IL18" s="860"/>
      <c r="IM18" s="860"/>
      <c r="IN18" s="860"/>
      <c r="IO18" s="860"/>
      <c r="IP18" s="860"/>
      <c r="IQ18" s="860"/>
      <c r="IR18" s="860"/>
      <c r="IS18" s="860"/>
      <c r="IT18" s="860"/>
      <c r="IU18" s="860"/>
      <c r="IV18" s="860"/>
      <c r="IW18" s="860"/>
      <c r="IX18" s="860"/>
      <c r="IY18" s="860"/>
      <c r="IZ18" s="860"/>
      <c r="JA18" s="860"/>
      <c r="JB18" s="860"/>
      <c r="JC18" s="860"/>
      <c r="JD18" s="860"/>
      <c r="JE18" s="860"/>
      <c r="JF18" s="860"/>
      <c r="JG18" s="860"/>
      <c r="JH18" s="860"/>
      <c r="JI18" s="860"/>
      <c r="JJ18" s="860"/>
      <c r="JK18" s="860"/>
      <c r="JL18" s="860"/>
      <c r="JM18" s="860"/>
      <c r="JN18" s="860"/>
      <c r="JO18" s="860"/>
      <c r="JP18" s="860"/>
      <c r="JQ18" s="860"/>
      <c r="JR18" s="860"/>
      <c r="JS18" s="860"/>
      <c r="JT18" s="860"/>
      <c r="JU18" s="860"/>
      <c r="JV18" s="860"/>
      <c r="JW18" s="860"/>
      <c r="JX18" s="860"/>
      <c r="JY18" s="860"/>
      <c r="JZ18" s="860"/>
      <c r="KA18" s="860"/>
      <c r="KB18" s="860"/>
      <c r="KC18" s="860"/>
      <c r="KD18" s="860"/>
      <c r="KE18" s="860"/>
      <c r="KF18" s="860"/>
      <c r="KG18" s="860"/>
      <c r="KH18" s="860"/>
      <c r="KI18" s="860"/>
      <c r="KJ18" s="860"/>
      <c r="KK18" s="860"/>
      <c r="KL18" s="860"/>
      <c r="KM18" s="860"/>
      <c r="KN18" s="860"/>
      <c r="KO18" s="860"/>
      <c r="KP18" s="860"/>
      <c r="KQ18" s="860"/>
      <c r="KR18" s="860"/>
      <c r="KS18" s="860"/>
      <c r="KT18" s="860"/>
      <c r="KU18" s="860"/>
      <c r="KV18" s="860"/>
      <c r="KW18" s="860"/>
      <c r="KX18" s="860"/>
      <c r="KY18" s="860"/>
      <c r="KZ18" s="860"/>
      <c r="LA18" s="860"/>
      <c r="LB18" s="860"/>
      <c r="LC18" s="860"/>
      <c r="LD18" s="860"/>
      <c r="LE18" s="860"/>
      <c r="LF18" s="860"/>
      <c r="LG18" s="860"/>
      <c r="LH18" s="860"/>
      <c r="LI18" s="860"/>
      <c r="LJ18" s="860"/>
      <c r="LK18" s="860"/>
      <c r="LL18" s="860"/>
      <c r="LM18" s="860"/>
      <c r="LN18" s="860"/>
      <c r="LO18" s="860"/>
      <c r="LP18" s="860"/>
      <c r="LQ18" s="860"/>
      <c r="LR18" s="860"/>
      <c r="LS18" s="860"/>
      <c r="LT18" s="860"/>
      <c r="LU18" s="860"/>
      <c r="LV18" s="860"/>
      <c r="LW18" s="860"/>
      <c r="LX18" s="860"/>
      <c r="LY18" s="860"/>
      <c r="LZ18" s="860"/>
      <c r="MA18" s="860"/>
      <c r="MB18" s="860"/>
      <c r="MC18" s="860"/>
      <c r="MD18" s="860"/>
      <c r="ME18" s="860"/>
      <c r="MF18" s="860"/>
      <c r="MG18" s="860"/>
      <c r="MH18" s="860"/>
      <c r="MI18" s="860"/>
      <c r="MJ18" s="860"/>
      <c r="MK18" s="860"/>
      <c r="ML18" s="860"/>
      <c r="MM18" s="860"/>
      <c r="MN18" s="860"/>
      <c r="MO18" s="860"/>
      <c r="MP18" s="860"/>
      <c r="MQ18" s="860"/>
      <c r="MR18" s="860"/>
      <c r="MS18" s="860"/>
      <c r="MT18" s="860"/>
      <c r="MU18" s="860"/>
      <c r="MV18" s="860"/>
      <c r="MW18" s="860"/>
      <c r="MX18" s="860"/>
      <c r="MY18" s="860"/>
      <c r="MZ18" s="860"/>
      <c r="NA18" s="860"/>
      <c r="NB18" s="860"/>
      <c r="NC18" s="860"/>
      <c r="ND18" s="860"/>
      <c r="NE18" s="860"/>
      <c r="NF18" s="860"/>
      <c r="NG18" s="860"/>
      <c r="NH18" s="860"/>
      <c r="NI18" s="860"/>
      <c r="NJ18" s="860"/>
      <c r="NK18" s="860"/>
      <c r="NL18" s="860"/>
      <c r="NM18" s="860"/>
      <c r="NN18" s="860"/>
      <c r="NO18" s="860"/>
      <c r="NP18" s="860"/>
      <c r="NQ18" s="860"/>
      <c r="NR18" s="860"/>
      <c r="NS18" s="860"/>
      <c r="NT18" s="860"/>
      <c r="NU18" s="860"/>
      <c r="NV18" s="860"/>
      <c r="NW18" s="860"/>
      <c r="NX18" s="860"/>
      <c r="NY18" s="860"/>
      <c r="NZ18" s="860"/>
      <c r="OA18" s="860"/>
      <c r="OB18" s="860"/>
      <c r="OC18" s="860"/>
      <c r="OD18" s="860"/>
      <c r="OE18" s="860"/>
      <c r="OF18" s="860"/>
      <c r="OG18" s="860"/>
      <c r="OH18" s="860"/>
      <c r="OI18" s="860"/>
      <c r="OJ18" s="860"/>
      <c r="OK18" s="860"/>
      <c r="OL18" s="860"/>
      <c r="OM18" s="860"/>
      <c r="ON18" s="860"/>
      <c r="OO18" s="860"/>
      <c r="OP18" s="860"/>
      <c r="OQ18" s="860"/>
      <c r="OR18" s="860"/>
      <c r="OS18" s="860"/>
      <c r="OT18" s="860"/>
      <c r="OU18" s="860"/>
      <c r="OV18" s="860"/>
      <c r="OW18" s="860"/>
      <c r="OX18" s="860"/>
      <c r="OY18" s="860"/>
      <c r="OZ18" s="860"/>
      <c r="PA18" s="860"/>
      <c r="PB18" s="860"/>
      <c r="PC18" s="860"/>
      <c r="PD18" s="860"/>
      <c r="PE18" s="860"/>
      <c r="PF18" s="860"/>
      <c r="PG18" s="860"/>
      <c r="PH18" s="860"/>
      <c r="PI18" s="860"/>
      <c r="PJ18" s="860"/>
      <c r="PK18" s="860"/>
      <c r="PL18" s="860"/>
      <c r="PM18" s="860"/>
      <c r="PN18" s="860"/>
      <c r="PO18" s="860"/>
      <c r="PP18" s="860"/>
      <c r="PQ18" s="860"/>
      <c r="PR18" s="860"/>
      <c r="PS18" s="860"/>
      <c r="PT18" s="860"/>
      <c r="PU18" s="860"/>
      <c r="PV18" s="860"/>
      <c r="PW18" s="860"/>
      <c r="PX18" s="860"/>
      <c r="PY18" s="860"/>
      <c r="PZ18" s="860"/>
      <c r="QA18" s="860"/>
      <c r="QB18" s="860"/>
      <c r="QC18" s="860"/>
      <c r="QD18" s="860"/>
      <c r="QE18" s="860"/>
      <c r="QF18" s="860"/>
      <c r="QG18" s="860"/>
      <c r="QH18" s="860"/>
      <c r="QI18" s="860"/>
      <c r="QJ18" s="860"/>
      <c r="QK18" s="860"/>
      <c r="QL18" s="860"/>
      <c r="QM18" s="860"/>
      <c r="QN18" s="860"/>
      <c r="QO18" s="860"/>
      <c r="QP18" s="860"/>
      <c r="QQ18" s="860"/>
      <c r="QR18" s="860"/>
      <c r="QS18" s="860"/>
      <c r="QT18" s="860"/>
      <c r="QU18" s="860"/>
      <c r="QV18" s="860"/>
      <c r="QW18" s="860"/>
      <c r="QX18" s="860"/>
      <c r="QY18" s="860"/>
      <c r="QZ18" s="860"/>
      <c r="RA18" s="860"/>
      <c r="RB18" s="860"/>
      <c r="RC18" s="860"/>
      <c r="RD18" s="860"/>
      <c r="RE18" s="860"/>
      <c r="RF18" s="860"/>
      <c r="RG18" s="860"/>
      <c r="RH18" s="860"/>
      <c r="RI18" s="860"/>
      <c r="RJ18" s="860"/>
      <c r="RK18" s="860"/>
      <c r="RL18" s="860"/>
      <c r="RM18" s="860"/>
      <c r="RN18" s="860"/>
      <c r="RO18" s="860"/>
      <c r="RP18" s="860"/>
      <c r="RQ18" s="860"/>
      <c r="RR18" s="860"/>
      <c r="RS18" s="860"/>
      <c r="RT18" s="860"/>
      <c r="RU18" s="860"/>
      <c r="RV18" s="860"/>
      <c r="RW18" s="860"/>
      <c r="RX18" s="860"/>
      <c r="RY18" s="860"/>
      <c r="RZ18" s="860"/>
      <c r="SA18" s="860"/>
      <c r="SB18" s="860"/>
      <c r="SC18" s="860"/>
      <c r="SD18" s="860"/>
      <c r="SE18" s="860"/>
      <c r="SF18" s="860"/>
      <c r="SG18" s="860"/>
      <c r="SH18" s="860"/>
      <c r="SI18" s="860"/>
      <c r="SJ18" s="860"/>
      <c r="SK18" s="860"/>
      <c r="SL18" s="860"/>
      <c r="SM18" s="860"/>
      <c r="SN18" s="860"/>
      <c r="SO18" s="860"/>
      <c r="SP18" s="860"/>
      <c r="SQ18" s="860"/>
      <c r="SR18" s="860"/>
      <c r="SS18" s="860"/>
      <c r="ST18" s="860"/>
      <c r="SU18" s="860"/>
      <c r="SV18" s="860"/>
      <c r="SW18" s="860"/>
      <c r="SX18" s="860"/>
      <c r="SY18" s="860"/>
      <c r="SZ18" s="860"/>
      <c r="TA18" s="860"/>
      <c r="TB18" s="860"/>
      <c r="TC18" s="860"/>
      <c r="TD18" s="860"/>
      <c r="TE18" s="860"/>
      <c r="TF18" s="860"/>
      <c r="TG18" s="860"/>
      <c r="TH18" s="860"/>
      <c r="TI18" s="860"/>
      <c r="TJ18" s="860"/>
      <c r="TK18" s="860"/>
      <c r="TL18" s="860"/>
      <c r="TM18" s="860"/>
      <c r="TN18" s="860"/>
      <c r="TO18" s="860"/>
      <c r="TP18" s="860"/>
      <c r="TQ18" s="860"/>
      <c r="TR18" s="860"/>
      <c r="TS18" s="860"/>
      <c r="TT18" s="860"/>
      <c r="TU18" s="860"/>
      <c r="TV18" s="860"/>
      <c r="TW18" s="860"/>
      <c r="TX18" s="860"/>
      <c r="TY18" s="860"/>
      <c r="TZ18" s="860"/>
      <c r="UA18" s="860"/>
      <c r="UB18" s="860"/>
      <c r="UC18" s="860"/>
      <c r="UD18" s="860"/>
      <c r="UE18" s="860"/>
      <c r="UF18" s="860"/>
      <c r="UG18" s="860"/>
      <c r="UH18" s="860"/>
      <c r="UI18" s="860"/>
      <c r="UJ18" s="860"/>
      <c r="UK18" s="860"/>
      <c r="UL18" s="860"/>
      <c r="UM18" s="860"/>
      <c r="UN18" s="860"/>
      <c r="UO18" s="860"/>
      <c r="UP18" s="860"/>
      <c r="UQ18" s="860"/>
      <c r="UR18" s="860"/>
      <c r="US18" s="860"/>
      <c r="UT18" s="860"/>
      <c r="UU18" s="860"/>
      <c r="UV18" s="860"/>
      <c r="UW18" s="860"/>
      <c r="UX18" s="860"/>
      <c r="UY18" s="860"/>
      <c r="UZ18" s="860"/>
      <c r="VA18" s="860"/>
      <c r="VB18" s="860"/>
      <c r="VC18" s="860"/>
      <c r="VD18" s="860"/>
      <c r="VE18" s="860"/>
      <c r="VF18" s="860"/>
      <c r="VG18" s="860"/>
      <c r="VH18" s="860"/>
      <c r="VI18" s="860"/>
      <c r="VJ18" s="860"/>
      <c r="VK18" s="860"/>
      <c r="VL18" s="860"/>
      <c r="VM18" s="860"/>
      <c r="VN18" s="860"/>
      <c r="VO18" s="860"/>
      <c r="VP18" s="860"/>
      <c r="VQ18" s="860"/>
      <c r="VR18" s="860"/>
      <c r="VS18" s="860"/>
      <c r="VT18" s="860"/>
      <c r="VU18" s="860"/>
      <c r="VV18" s="860"/>
      <c r="VW18" s="860"/>
      <c r="VX18" s="860"/>
      <c r="VY18" s="860"/>
      <c r="VZ18" s="860"/>
      <c r="WA18" s="860"/>
      <c r="WB18" s="860"/>
      <c r="WC18" s="860"/>
      <c r="WD18" s="860"/>
      <c r="WE18" s="860"/>
      <c r="WF18" s="860"/>
      <c r="WG18" s="860"/>
      <c r="WH18" s="860"/>
      <c r="WI18" s="860"/>
      <c r="WJ18" s="860"/>
      <c r="WK18" s="860"/>
      <c r="WL18" s="860"/>
      <c r="WM18" s="860"/>
      <c r="WN18" s="860"/>
      <c r="WO18" s="860"/>
      <c r="WP18" s="860"/>
      <c r="WQ18" s="860"/>
      <c r="WR18" s="860"/>
      <c r="WS18" s="860"/>
      <c r="WT18" s="860"/>
      <c r="WU18" s="860"/>
      <c r="WV18" s="860"/>
      <c r="WW18" s="860"/>
      <c r="WX18" s="860"/>
      <c r="WY18" s="860"/>
      <c r="WZ18" s="860"/>
      <c r="XA18" s="860"/>
      <c r="XB18" s="860"/>
      <c r="XC18" s="860"/>
      <c r="XD18" s="860"/>
      <c r="XE18" s="860"/>
      <c r="XF18" s="860"/>
      <c r="XG18" s="860"/>
      <c r="XH18" s="860"/>
      <c r="XI18" s="860"/>
      <c r="XJ18" s="860"/>
      <c r="XK18" s="860"/>
      <c r="XL18" s="860"/>
      <c r="XM18" s="860"/>
      <c r="XN18" s="860"/>
      <c r="XO18" s="860"/>
      <c r="XP18" s="860"/>
      <c r="XQ18" s="860"/>
      <c r="XR18" s="860"/>
      <c r="XS18" s="860"/>
      <c r="XT18" s="860"/>
      <c r="XU18" s="860"/>
      <c r="XV18" s="860"/>
      <c r="XW18" s="860"/>
      <c r="XX18" s="860"/>
      <c r="XY18" s="860"/>
      <c r="XZ18" s="860"/>
      <c r="YA18" s="860"/>
      <c r="YB18" s="860"/>
      <c r="YC18" s="860"/>
      <c r="YD18" s="860"/>
      <c r="YE18" s="860"/>
      <c r="YF18" s="860"/>
      <c r="YG18" s="860"/>
      <c r="YH18" s="860"/>
      <c r="YI18" s="860"/>
      <c r="YJ18" s="860"/>
      <c r="YK18" s="860"/>
      <c r="YL18" s="860"/>
      <c r="YM18" s="860"/>
      <c r="YN18" s="860"/>
      <c r="YO18" s="860"/>
      <c r="YP18" s="860"/>
      <c r="YQ18" s="860"/>
      <c r="YR18" s="860"/>
      <c r="YS18" s="860"/>
      <c r="YT18" s="860"/>
      <c r="YU18" s="860"/>
      <c r="YV18" s="860"/>
      <c r="YW18" s="860"/>
      <c r="YX18" s="860"/>
      <c r="YY18" s="860"/>
      <c r="YZ18" s="860"/>
      <c r="ZA18" s="860"/>
      <c r="ZB18" s="860"/>
      <c r="ZC18" s="860"/>
      <c r="ZD18" s="860"/>
      <c r="ZE18" s="860"/>
      <c r="ZF18" s="860"/>
      <c r="ZG18" s="860"/>
      <c r="ZH18" s="860"/>
      <c r="ZI18" s="860"/>
      <c r="ZJ18" s="860"/>
      <c r="ZK18" s="860"/>
      <c r="ZL18" s="860"/>
      <c r="ZM18" s="860"/>
      <c r="ZN18" s="860"/>
      <c r="ZO18" s="860"/>
      <c r="ZP18" s="860"/>
      <c r="ZQ18" s="860"/>
      <c r="ZR18" s="860"/>
      <c r="ZS18" s="860"/>
      <c r="ZT18" s="860"/>
      <c r="ZU18" s="860"/>
      <c r="ZV18" s="860"/>
      <c r="ZW18" s="860"/>
      <c r="ZX18" s="860"/>
      <c r="ZY18" s="860"/>
      <c r="ZZ18" s="860"/>
      <c r="AAA18" s="860"/>
      <c r="AAB18" s="860"/>
      <c r="AAC18" s="860"/>
      <c r="AAD18" s="860"/>
      <c r="AAE18" s="860"/>
      <c r="AAF18" s="860"/>
      <c r="AAG18" s="860"/>
      <c r="AAH18" s="860"/>
      <c r="AAI18" s="860"/>
      <c r="AAJ18" s="860"/>
      <c r="AAK18" s="860"/>
      <c r="AAL18" s="860"/>
      <c r="AAM18" s="860"/>
      <c r="AAN18" s="860"/>
      <c r="AAO18" s="860"/>
      <c r="AAP18" s="860"/>
      <c r="AAQ18" s="860"/>
      <c r="AAR18" s="860"/>
      <c r="AAS18" s="860"/>
      <c r="AAT18" s="860"/>
      <c r="AAU18" s="860"/>
      <c r="AAV18" s="860"/>
      <c r="AAW18" s="860"/>
      <c r="AAX18" s="860"/>
    </row>
    <row r="19" s="860" customFormat="1" ht="75" customHeight="1" spans="1:114">
      <c r="A19" s="886">
        <v>14</v>
      </c>
      <c r="B19" s="880">
        <v>1554</v>
      </c>
      <c r="C19" s="884" t="s">
        <v>193</v>
      </c>
      <c r="D19" s="882" t="s">
        <v>137</v>
      </c>
      <c r="E19" s="880" t="s">
        <v>194</v>
      </c>
      <c r="F19" s="884" t="s">
        <v>153</v>
      </c>
      <c r="G19" s="885" t="s">
        <v>146</v>
      </c>
      <c r="H19" s="880" t="s">
        <v>195</v>
      </c>
      <c r="I19" s="882">
        <v>999999999</v>
      </c>
      <c r="J19" s="917" t="s">
        <v>182</v>
      </c>
      <c r="K19" s="882" t="s">
        <v>137</v>
      </c>
      <c r="L19" s="882" t="s">
        <v>148</v>
      </c>
      <c r="M19" s="915"/>
      <c r="N19" s="882"/>
      <c r="O19" s="916"/>
      <c r="P19" s="916"/>
      <c r="Q19" s="916"/>
      <c r="R19" s="933"/>
      <c r="BJ19" s="938"/>
      <c r="DJ19" s="938"/>
    </row>
    <row r="20" s="859" customFormat="1" ht="75" customHeight="1" spans="1:726">
      <c r="A20" s="886">
        <v>15</v>
      </c>
      <c r="B20" s="880">
        <v>1665</v>
      </c>
      <c r="C20" s="887" t="s">
        <v>196</v>
      </c>
      <c r="D20" s="882" t="s">
        <v>137</v>
      </c>
      <c r="E20" s="883" t="s">
        <v>197</v>
      </c>
      <c r="F20" s="884" t="s">
        <v>153</v>
      </c>
      <c r="G20" s="885" t="s">
        <v>134</v>
      </c>
      <c r="H20" s="880" t="s">
        <v>198</v>
      </c>
      <c r="I20" s="882">
        <v>999999999</v>
      </c>
      <c r="J20" s="882" t="s">
        <v>186</v>
      </c>
      <c r="K20" s="882" t="s">
        <v>164</v>
      </c>
      <c r="L20" s="882"/>
      <c r="M20" s="915"/>
      <c r="N20" s="882"/>
      <c r="O20" s="916"/>
      <c r="P20" s="916"/>
      <c r="Q20" s="916"/>
      <c r="R20" s="933"/>
      <c r="S20" s="860"/>
      <c r="T20" s="860"/>
      <c r="U20" s="860"/>
      <c r="V20" s="860"/>
      <c r="W20" s="860"/>
      <c r="X20" s="860"/>
      <c r="Y20" s="860"/>
      <c r="Z20" s="860"/>
      <c r="AA20" s="860"/>
      <c r="AB20" s="860"/>
      <c r="AC20" s="860"/>
      <c r="AD20" s="860"/>
      <c r="AE20" s="860"/>
      <c r="AF20" s="860"/>
      <c r="AG20" s="860"/>
      <c r="AH20" s="860"/>
      <c r="AI20" s="860"/>
      <c r="AJ20" s="860"/>
      <c r="AK20" s="860"/>
      <c r="AL20" s="860"/>
      <c r="AM20" s="860"/>
      <c r="AN20" s="860"/>
      <c r="AO20" s="860"/>
      <c r="AP20" s="860"/>
      <c r="AQ20" s="860"/>
      <c r="AR20" s="860"/>
      <c r="AS20" s="860"/>
      <c r="AT20" s="860"/>
      <c r="AU20" s="860"/>
      <c r="AV20" s="860"/>
      <c r="AW20" s="860"/>
      <c r="AX20" s="860"/>
      <c r="AY20" s="860"/>
      <c r="AZ20" s="860"/>
      <c r="BA20" s="860"/>
      <c r="BB20" s="860"/>
      <c r="BC20" s="860"/>
      <c r="BD20" s="860"/>
      <c r="BE20" s="860"/>
      <c r="BF20" s="860"/>
      <c r="BG20" s="860"/>
      <c r="BH20" s="860"/>
      <c r="BI20" s="860"/>
      <c r="BJ20" s="938"/>
      <c r="BK20" s="860"/>
      <c r="BL20" s="860"/>
      <c r="BM20" s="860"/>
      <c r="BN20" s="860"/>
      <c r="BO20" s="860"/>
      <c r="BP20" s="860"/>
      <c r="BQ20" s="860"/>
      <c r="BR20" s="860"/>
      <c r="BS20" s="860"/>
      <c r="BT20" s="860"/>
      <c r="BU20" s="860"/>
      <c r="BV20" s="860"/>
      <c r="BW20" s="860"/>
      <c r="BX20" s="860"/>
      <c r="BY20" s="860"/>
      <c r="BZ20" s="860"/>
      <c r="CA20" s="860"/>
      <c r="CB20" s="860"/>
      <c r="CC20" s="860"/>
      <c r="CD20" s="860"/>
      <c r="CE20" s="860"/>
      <c r="CF20" s="860"/>
      <c r="CG20" s="860"/>
      <c r="CH20" s="860"/>
      <c r="CI20" s="860"/>
      <c r="CJ20" s="860"/>
      <c r="CK20" s="860"/>
      <c r="CL20" s="860"/>
      <c r="CM20" s="860"/>
      <c r="CN20" s="860"/>
      <c r="CO20" s="860"/>
      <c r="CP20" s="860"/>
      <c r="CQ20" s="860"/>
      <c r="CR20" s="860"/>
      <c r="CS20" s="860"/>
      <c r="CT20" s="860"/>
      <c r="CU20" s="860"/>
      <c r="CV20" s="860"/>
      <c r="CW20" s="860"/>
      <c r="CX20" s="860"/>
      <c r="CY20" s="860"/>
      <c r="CZ20" s="860"/>
      <c r="DA20" s="860"/>
      <c r="DB20" s="860"/>
      <c r="DC20" s="860"/>
      <c r="DD20" s="860"/>
      <c r="DE20" s="860"/>
      <c r="DF20" s="860"/>
      <c r="DG20" s="860"/>
      <c r="DH20" s="860"/>
      <c r="DI20" s="860"/>
      <c r="DJ20" s="938"/>
      <c r="DK20" s="860"/>
      <c r="DL20" s="860"/>
      <c r="DM20" s="860"/>
      <c r="DN20" s="860"/>
      <c r="DO20" s="860"/>
      <c r="DP20" s="860"/>
      <c r="DQ20" s="860"/>
      <c r="DR20" s="860"/>
      <c r="DS20" s="860"/>
      <c r="DT20" s="860"/>
      <c r="DU20" s="860"/>
      <c r="DV20" s="860"/>
      <c r="DW20" s="860"/>
      <c r="DX20" s="860"/>
      <c r="DY20" s="860"/>
      <c r="DZ20" s="860"/>
      <c r="EA20" s="860"/>
      <c r="EB20" s="860"/>
      <c r="EC20" s="860"/>
      <c r="ED20" s="860"/>
      <c r="EE20" s="860"/>
      <c r="EF20" s="860"/>
      <c r="EG20" s="860"/>
      <c r="EH20" s="860"/>
      <c r="EI20" s="860"/>
      <c r="EJ20" s="860"/>
      <c r="EK20" s="860"/>
      <c r="EL20" s="860"/>
      <c r="EM20" s="860"/>
      <c r="EN20" s="860"/>
      <c r="EO20" s="860"/>
      <c r="EP20" s="860"/>
      <c r="EQ20" s="860"/>
      <c r="ER20" s="860"/>
      <c r="ES20" s="860"/>
      <c r="ET20" s="860"/>
      <c r="EU20" s="860"/>
      <c r="EV20" s="860"/>
      <c r="EW20" s="860"/>
      <c r="EX20" s="860"/>
      <c r="EY20" s="860"/>
      <c r="EZ20" s="860"/>
      <c r="FA20" s="860"/>
      <c r="FB20" s="860"/>
      <c r="FC20" s="860"/>
      <c r="FD20" s="860"/>
      <c r="FE20" s="860"/>
      <c r="FF20" s="860"/>
      <c r="FG20" s="860"/>
      <c r="FH20" s="860"/>
      <c r="FI20" s="860"/>
      <c r="FJ20" s="860"/>
      <c r="FK20" s="860"/>
      <c r="FL20" s="860"/>
      <c r="FM20" s="860"/>
      <c r="FN20" s="860"/>
      <c r="FO20" s="860"/>
      <c r="FP20" s="860"/>
      <c r="FQ20" s="860"/>
      <c r="FR20" s="860"/>
      <c r="FS20" s="860"/>
      <c r="FT20" s="860"/>
      <c r="FU20" s="860"/>
      <c r="FV20" s="860"/>
      <c r="FW20" s="860"/>
      <c r="FX20" s="860"/>
      <c r="FY20" s="860"/>
      <c r="FZ20" s="860"/>
      <c r="GA20" s="860"/>
      <c r="GB20" s="860"/>
      <c r="GC20" s="860"/>
      <c r="GD20" s="860"/>
      <c r="GE20" s="860"/>
      <c r="GF20" s="860"/>
      <c r="GG20" s="860"/>
      <c r="GH20" s="860"/>
      <c r="GI20" s="860"/>
      <c r="GJ20" s="860"/>
      <c r="GK20" s="860"/>
      <c r="GL20" s="860"/>
      <c r="GM20" s="860"/>
      <c r="GN20" s="860"/>
      <c r="GO20" s="860"/>
      <c r="GP20" s="860"/>
      <c r="GQ20" s="860"/>
      <c r="GR20" s="860"/>
      <c r="GS20" s="860"/>
      <c r="GT20" s="860"/>
      <c r="GU20" s="860"/>
      <c r="GV20" s="860"/>
      <c r="GW20" s="860"/>
      <c r="GX20" s="860"/>
      <c r="GY20" s="860"/>
      <c r="GZ20" s="860"/>
      <c r="HA20" s="860"/>
      <c r="HB20" s="860"/>
      <c r="HC20" s="860"/>
      <c r="HD20" s="860"/>
      <c r="HE20" s="860"/>
      <c r="HF20" s="860"/>
      <c r="HG20" s="860"/>
      <c r="HH20" s="860"/>
      <c r="HI20" s="860"/>
      <c r="HJ20" s="860"/>
      <c r="HK20" s="860"/>
      <c r="HL20" s="860"/>
      <c r="HM20" s="860"/>
      <c r="HN20" s="860"/>
      <c r="HO20" s="860"/>
      <c r="HP20" s="860"/>
      <c r="HQ20" s="860"/>
      <c r="HR20" s="860"/>
      <c r="HS20" s="860"/>
      <c r="HT20" s="860"/>
      <c r="HU20" s="860"/>
      <c r="HV20" s="860"/>
      <c r="HW20" s="860"/>
      <c r="HX20" s="860"/>
      <c r="HY20" s="860"/>
      <c r="HZ20" s="860"/>
      <c r="IA20" s="860"/>
      <c r="IB20" s="860"/>
      <c r="IC20" s="860"/>
      <c r="ID20" s="860"/>
      <c r="IE20" s="860"/>
      <c r="IF20" s="860"/>
      <c r="IG20" s="860"/>
      <c r="IH20" s="860"/>
      <c r="II20" s="860"/>
      <c r="IJ20" s="860"/>
      <c r="IK20" s="860"/>
      <c r="IL20" s="860"/>
      <c r="IM20" s="860"/>
      <c r="IN20" s="860"/>
      <c r="IO20" s="860"/>
      <c r="IP20" s="860"/>
      <c r="IQ20" s="860"/>
      <c r="IR20" s="860"/>
      <c r="IS20" s="860"/>
      <c r="IT20" s="860"/>
      <c r="IU20" s="860"/>
      <c r="IV20" s="860"/>
      <c r="IW20" s="860"/>
      <c r="IX20" s="860"/>
      <c r="IY20" s="860"/>
      <c r="IZ20" s="860"/>
      <c r="JA20" s="860"/>
      <c r="JB20" s="860"/>
      <c r="JC20" s="860"/>
      <c r="JD20" s="860"/>
      <c r="JE20" s="860"/>
      <c r="JF20" s="860"/>
      <c r="JG20" s="860"/>
      <c r="JH20" s="860"/>
      <c r="JI20" s="860"/>
      <c r="JJ20" s="860"/>
      <c r="JK20" s="860"/>
      <c r="JL20" s="860"/>
      <c r="JM20" s="860"/>
      <c r="JN20" s="860"/>
      <c r="JO20" s="860"/>
      <c r="JP20" s="860"/>
      <c r="JQ20" s="860"/>
      <c r="JR20" s="860"/>
      <c r="JS20" s="860"/>
      <c r="JT20" s="860"/>
      <c r="JU20" s="860"/>
      <c r="JV20" s="860"/>
      <c r="JW20" s="860"/>
      <c r="JX20" s="860"/>
      <c r="JY20" s="860"/>
      <c r="JZ20" s="860"/>
      <c r="KA20" s="860"/>
      <c r="KB20" s="860"/>
      <c r="KC20" s="860"/>
      <c r="KD20" s="860"/>
      <c r="KE20" s="860"/>
      <c r="KF20" s="860"/>
      <c r="KG20" s="860"/>
      <c r="KH20" s="860"/>
      <c r="KI20" s="860"/>
      <c r="KJ20" s="860"/>
      <c r="KK20" s="860"/>
      <c r="KL20" s="860"/>
      <c r="KM20" s="860"/>
      <c r="KN20" s="860"/>
      <c r="KO20" s="860"/>
      <c r="KP20" s="860"/>
      <c r="KQ20" s="860"/>
      <c r="KR20" s="860"/>
      <c r="KS20" s="860"/>
      <c r="KT20" s="860"/>
      <c r="KU20" s="860"/>
      <c r="KV20" s="860"/>
      <c r="KW20" s="860"/>
      <c r="KX20" s="860"/>
      <c r="KY20" s="860"/>
      <c r="KZ20" s="860"/>
      <c r="LA20" s="860"/>
      <c r="LB20" s="860"/>
      <c r="LC20" s="860"/>
      <c r="LD20" s="860"/>
      <c r="LE20" s="860"/>
      <c r="LF20" s="860"/>
      <c r="LG20" s="860"/>
      <c r="LH20" s="860"/>
      <c r="LI20" s="860"/>
      <c r="LJ20" s="860"/>
      <c r="LK20" s="860"/>
      <c r="LL20" s="860"/>
      <c r="LM20" s="860"/>
      <c r="LN20" s="860"/>
      <c r="LO20" s="860"/>
      <c r="LP20" s="860"/>
      <c r="LQ20" s="860"/>
      <c r="LR20" s="860"/>
      <c r="LS20" s="860"/>
      <c r="LT20" s="860"/>
      <c r="LU20" s="860"/>
      <c r="LV20" s="860"/>
      <c r="LW20" s="860"/>
      <c r="LX20" s="860"/>
      <c r="LY20" s="860"/>
      <c r="LZ20" s="860"/>
      <c r="MA20" s="860"/>
      <c r="MB20" s="860"/>
      <c r="MC20" s="860"/>
      <c r="MD20" s="860"/>
      <c r="ME20" s="860"/>
      <c r="MF20" s="860"/>
      <c r="MG20" s="860"/>
      <c r="MH20" s="860"/>
      <c r="MI20" s="860"/>
      <c r="MJ20" s="860"/>
      <c r="MK20" s="860"/>
      <c r="ML20" s="860"/>
      <c r="MM20" s="860"/>
      <c r="MN20" s="860"/>
      <c r="MO20" s="860"/>
      <c r="MP20" s="860"/>
      <c r="MQ20" s="860"/>
      <c r="MR20" s="860"/>
      <c r="MS20" s="860"/>
      <c r="MT20" s="860"/>
      <c r="MU20" s="860"/>
      <c r="MV20" s="860"/>
      <c r="MW20" s="860"/>
      <c r="MX20" s="860"/>
      <c r="MY20" s="860"/>
      <c r="MZ20" s="860"/>
      <c r="NA20" s="860"/>
      <c r="NB20" s="860"/>
      <c r="NC20" s="860"/>
      <c r="ND20" s="860"/>
      <c r="NE20" s="860"/>
      <c r="NF20" s="860"/>
      <c r="NG20" s="860"/>
      <c r="NH20" s="860"/>
      <c r="NI20" s="860"/>
      <c r="NJ20" s="860"/>
      <c r="NK20" s="860"/>
      <c r="NL20" s="860"/>
      <c r="NM20" s="860"/>
      <c r="NN20" s="860"/>
      <c r="NO20" s="860"/>
      <c r="NP20" s="860"/>
      <c r="NQ20" s="860"/>
      <c r="NR20" s="860"/>
      <c r="NS20" s="860"/>
      <c r="NT20" s="860"/>
      <c r="NU20" s="860"/>
      <c r="NV20" s="860"/>
      <c r="NW20" s="860"/>
      <c r="NX20" s="860"/>
      <c r="NY20" s="860"/>
      <c r="NZ20" s="860"/>
      <c r="OA20" s="860"/>
      <c r="OB20" s="860"/>
      <c r="OC20" s="860"/>
      <c r="OD20" s="860"/>
      <c r="OE20" s="860"/>
      <c r="OF20" s="860"/>
      <c r="OG20" s="860"/>
      <c r="OH20" s="860"/>
      <c r="OI20" s="860"/>
      <c r="OJ20" s="860"/>
      <c r="OK20" s="860"/>
      <c r="OL20" s="860"/>
      <c r="OM20" s="860"/>
      <c r="ON20" s="860"/>
      <c r="OO20" s="860"/>
      <c r="OP20" s="860"/>
      <c r="OQ20" s="860"/>
      <c r="OR20" s="860"/>
      <c r="OS20" s="860"/>
      <c r="OT20" s="860"/>
      <c r="OU20" s="860"/>
      <c r="OV20" s="860"/>
      <c r="OW20" s="860"/>
      <c r="OX20" s="860"/>
      <c r="OY20" s="860"/>
      <c r="OZ20" s="860"/>
      <c r="PA20" s="860"/>
      <c r="PB20" s="860"/>
      <c r="PC20" s="860"/>
      <c r="PD20" s="860"/>
      <c r="PE20" s="860"/>
      <c r="PF20" s="860"/>
      <c r="PG20" s="860"/>
      <c r="PH20" s="860"/>
      <c r="PI20" s="860"/>
      <c r="PJ20" s="860"/>
      <c r="PK20" s="860"/>
      <c r="PL20" s="860"/>
      <c r="PM20" s="860"/>
      <c r="PN20" s="860"/>
      <c r="PO20" s="860"/>
      <c r="PP20" s="860"/>
      <c r="PQ20" s="860"/>
      <c r="PR20" s="860"/>
      <c r="PS20" s="860"/>
      <c r="PT20" s="860"/>
      <c r="PU20" s="860"/>
      <c r="PV20" s="860"/>
      <c r="PW20" s="860"/>
      <c r="PX20" s="860"/>
      <c r="PY20" s="860"/>
      <c r="PZ20" s="860"/>
      <c r="QA20" s="860"/>
      <c r="QB20" s="860"/>
      <c r="QC20" s="860"/>
      <c r="QD20" s="860"/>
      <c r="QE20" s="860"/>
      <c r="QF20" s="860"/>
      <c r="QG20" s="860"/>
      <c r="QH20" s="860"/>
      <c r="QI20" s="860"/>
      <c r="QJ20" s="860"/>
      <c r="QK20" s="860"/>
      <c r="QL20" s="860"/>
      <c r="QM20" s="860"/>
      <c r="QN20" s="860"/>
      <c r="QO20" s="860"/>
      <c r="QP20" s="860"/>
      <c r="QQ20" s="860"/>
      <c r="QR20" s="860"/>
      <c r="QS20" s="860"/>
      <c r="QT20" s="860"/>
      <c r="QU20" s="860"/>
      <c r="QV20" s="860"/>
      <c r="QW20" s="860"/>
      <c r="QX20" s="860"/>
      <c r="QY20" s="860"/>
      <c r="QZ20" s="860"/>
      <c r="RA20" s="860"/>
      <c r="RB20" s="860"/>
      <c r="RC20" s="860"/>
      <c r="RD20" s="860"/>
      <c r="RE20" s="860"/>
      <c r="RF20" s="860"/>
      <c r="RG20" s="860"/>
      <c r="RH20" s="860"/>
      <c r="RI20" s="860"/>
      <c r="RJ20" s="860"/>
      <c r="RK20" s="860"/>
      <c r="RL20" s="860"/>
      <c r="RM20" s="860"/>
      <c r="RN20" s="860"/>
      <c r="RO20" s="860"/>
      <c r="RP20" s="860"/>
      <c r="RQ20" s="860"/>
      <c r="RR20" s="860"/>
      <c r="RS20" s="860"/>
      <c r="RT20" s="860"/>
      <c r="RU20" s="860"/>
      <c r="RV20" s="860"/>
      <c r="RW20" s="860"/>
      <c r="RX20" s="860"/>
      <c r="RY20" s="860"/>
      <c r="RZ20" s="860"/>
      <c r="SA20" s="860"/>
      <c r="SB20" s="860"/>
      <c r="SC20" s="860"/>
      <c r="SD20" s="860"/>
      <c r="SE20" s="860"/>
      <c r="SF20" s="860"/>
      <c r="SG20" s="860"/>
      <c r="SH20" s="860"/>
      <c r="SI20" s="860"/>
      <c r="SJ20" s="860"/>
      <c r="SK20" s="860"/>
      <c r="SL20" s="860"/>
      <c r="SM20" s="860"/>
      <c r="SN20" s="860"/>
      <c r="SO20" s="860"/>
      <c r="SP20" s="860"/>
      <c r="SQ20" s="860"/>
      <c r="SR20" s="860"/>
      <c r="SS20" s="860"/>
      <c r="ST20" s="860"/>
      <c r="SU20" s="860"/>
      <c r="SV20" s="860"/>
      <c r="SW20" s="860"/>
      <c r="SX20" s="860"/>
      <c r="SY20" s="860"/>
      <c r="SZ20" s="860"/>
      <c r="TA20" s="860"/>
      <c r="TB20" s="860"/>
      <c r="TC20" s="860"/>
      <c r="TD20" s="860"/>
      <c r="TE20" s="860"/>
      <c r="TF20" s="860"/>
      <c r="TG20" s="860"/>
      <c r="TH20" s="860"/>
      <c r="TI20" s="860"/>
      <c r="TJ20" s="860"/>
      <c r="TK20" s="860"/>
      <c r="TL20" s="860"/>
      <c r="TM20" s="860"/>
      <c r="TN20" s="860"/>
      <c r="TO20" s="860"/>
      <c r="TP20" s="860"/>
      <c r="TQ20" s="860"/>
      <c r="TR20" s="860"/>
      <c r="TS20" s="860"/>
      <c r="TT20" s="860"/>
      <c r="TU20" s="860"/>
      <c r="TV20" s="860"/>
      <c r="TW20" s="860"/>
      <c r="TX20" s="860"/>
      <c r="TY20" s="860"/>
      <c r="TZ20" s="860"/>
      <c r="UA20" s="860"/>
      <c r="UB20" s="860"/>
      <c r="UC20" s="860"/>
      <c r="UD20" s="860"/>
      <c r="UE20" s="860"/>
      <c r="UF20" s="860"/>
      <c r="UG20" s="860"/>
      <c r="UH20" s="860"/>
      <c r="UI20" s="860"/>
      <c r="UJ20" s="860"/>
      <c r="UK20" s="860"/>
      <c r="UL20" s="860"/>
      <c r="UM20" s="860"/>
      <c r="UN20" s="860"/>
      <c r="UO20" s="860"/>
      <c r="UP20" s="860"/>
      <c r="UQ20" s="860"/>
      <c r="UR20" s="860"/>
      <c r="US20" s="860"/>
      <c r="UT20" s="860"/>
      <c r="UU20" s="860"/>
      <c r="UV20" s="860"/>
      <c r="UW20" s="860"/>
      <c r="UX20" s="860"/>
      <c r="UY20" s="860"/>
      <c r="UZ20" s="860"/>
      <c r="VA20" s="860"/>
      <c r="VB20" s="860"/>
      <c r="VC20" s="860"/>
      <c r="VD20" s="860"/>
      <c r="VE20" s="860"/>
      <c r="VF20" s="860"/>
      <c r="VG20" s="860"/>
      <c r="VH20" s="860"/>
      <c r="VI20" s="860"/>
      <c r="VJ20" s="860"/>
      <c r="VK20" s="860"/>
      <c r="VL20" s="860"/>
      <c r="VM20" s="860"/>
      <c r="VN20" s="860"/>
      <c r="VO20" s="860"/>
      <c r="VP20" s="860"/>
      <c r="VQ20" s="860"/>
      <c r="VR20" s="860"/>
      <c r="VS20" s="860"/>
      <c r="VT20" s="860"/>
      <c r="VU20" s="860"/>
      <c r="VV20" s="860"/>
      <c r="VW20" s="860"/>
      <c r="VX20" s="860"/>
      <c r="VY20" s="860"/>
      <c r="VZ20" s="860"/>
      <c r="WA20" s="860"/>
      <c r="WB20" s="860"/>
      <c r="WC20" s="860"/>
      <c r="WD20" s="860"/>
      <c r="WE20" s="860"/>
      <c r="WF20" s="860"/>
      <c r="WG20" s="860"/>
      <c r="WH20" s="860"/>
      <c r="WI20" s="860"/>
      <c r="WJ20" s="860"/>
      <c r="WK20" s="860"/>
      <c r="WL20" s="860"/>
      <c r="WM20" s="860"/>
      <c r="WN20" s="860"/>
      <c r="WO20" s="860"/>
      <c r="WP20" s="860"/>
      <c r="WQ20" s="860"/>
      <c r="WR20" s="860"/>
      <c r="WS20" s="860"/>
      <c r="WT20" s="860"/>
      <c r="WU20" s="860"/>
      <c r="WV20" s="860"/>
      <c r="WW20" s="860"/>
      <c r="WX20" s="860"/>
      <c r="WY20" s="860"/>
      <c r="WZ20" s="860"/>
      <c r="XA20" s="860"/>
      <c r="XB20" s="860"/>
      <c r="XC20" s="860"/>
      <c r="XD20" s="860"/>
      <c r="XE20" s="860"/>
      <c r="XF20" s="860"/>
      <c r="XG20" s="860"/>
      <c r="XH20" s="860"/>
      <c r="XI20" s="860"/>
      <c r="XJ20" s="860"/>
      <c r="XK20" s="860"/>
      <c r="XL20" s="860"/>
      <c r="XM20" s="860"/>
      <c r="XN20" s="860"/>
      <c r="XO20" s="860"/>
      <c r="XP20" s="860"/>
      <c r="XQ20" s="860"/>
      <c r="XR20" s="860"/>
      <c r="XS20" s="860"/>
      <c r="XT20" s="860"/>
      <c r="XU20" s="860"/>
      <c r="XV20" s="860"/>
      <c r="XW20" s="860"/>
      <c r="XX20" s="860"/>
      <c r="XY20" s="860"/>
      <c r="XZ20" s="860"/>
      <c r="YA20" s="860"/>
      <c r="YB20" s="860"/>
      <c r="YC20" s="860"/>
      <c r="YD20" s="860"/>
      <c r="YE20" s="860"/>
      <c r="YF20" s="860"/>
      <c r="YG20" s="860"/>
      <c r="YH20" s="860"/>
      <c r="YI20" s="860"/>
      <c r="YJ20" s="860"/>
      <c r="YK20" s="860"/>
      <c r="YL20" s="860"/>
      <c r="YM20" s="860"/>
      <c r="YN20" s="860"/>
      <c r="YO20" s="860"/>
      <c r="YP20" s="860"/>
      <c r="YQ20" s="860"/>
      <c r="YR20" s="860"/>
      <c r="YS20" s="860"/>
      <c r="YT20" s="860"/>
      <c r="YU20" s="860"/>
      <c r="YV20" s="860"/>
      <c r="YW20" s="860"/>
      <c r="YX20" s="860"/>
      <c r="YY20" s="860"/>
      <c r="YZ20" s="860"/>
      <c r="ZA20" s="860"/>
      <c r="ZB20" s="860"/>
      <c r="ZC20" s="860"/>
      <c r="ZD20" s="860"/>
      <c r="ZE20" s="860"/>
      <c r="ZF20" s="860"/>
      <c r="ZG20" s="860"/>
      <c r="ZH20" s="860"/>
      <c r="ZI20" s="860"/>
      <c r="ZJ20" s="860"/>
      <c r="ZK20" s="860"/>
      <c r="ZL20" s="860"/>
      <c r="ZM20" s="860"/>
      <c r="ZN20" s="860"/>
      <c r="ZO20" s="860"/>
      <c r="ZP20" s="860"/>
      <c r="ZQ20" s="860"/>
      <c r="ZR20" s="860"/>
      <c r="ZS20" s="860"/>
      <c r="ZT20" s="860"/>
      <c r="ZU20" s="860"/>
      <c r="ZV20" s="860"/>
      <c r="ZW20" s="860"/>
      <c r="ZX20" s="860"/>
      <c r="ZY20" s="860"/>
      <c r="ZZ20" s="860"/>
      <c r="AAA20" s="860"/>
      <c r="AAB20" s="860"/>
      <c r="AAC20" s="860"/>
      <c r="AAD20" s="860"/>
      <c r="AAE20" s="860"/>
      <c r="AAF20" s="860"/>
      <c r="AAG20" s="860"/>
      <c r="AAH20" s="860"/>
      <c r="AAI20" s="860"/>
      <c r="AAJ20" s="860"/>
      <c r="AAK20" s="860"/>
      <c r="AAL20" s="860"/>
      <c r="AAM20" s="860"/>
      <c r="AAN20" s="860"/>
      <c r="AAO20" s="860"/>
      <c r="AAP20" s="860"/>
      <c r="AAQ20" s="860"/>
      <c r="AAR20" s="860"/>
      <c r="AAS20" s="860"/>
      <c r="AAT20" s="860"/>
      <c r="AAU20" s="860"/>
      <c r="AAV20" s="860"/>
      <c r="AAW20" s="860"/>
      <c r="AAX20" s="860"/>
    </row>
    <row r="21" s="860" customFormat="1" ht="75" customHeight="1" spans="1:114">
      <c r="A21" s="879">
        <v>16</v>
      </c>
      <c r="B21" s="880">
        <v>1776</v>
      </c>
      <c r="C21" s="887" t="s">
        <v>199</v>
      </c>
      <c r="D21" s="882" t="s">
        <v>137</v>
      </c>
      <c r="E21" s="883" t="s">
        <v>200</v>
      </c>
      <c r="F21" s="884" t="s">
        <v>153</v>
      </c>
      <c r="G21" s="885" t="s">
        <v>146</v>
      </c>
      <c r="H21" s="880" t="s">
        <v>201</v>
      </c>
      <c r="I21" s="882">
        <v>999999999</v>
      </c>
      <c r="J21" s="917" t="s">
        <v>182</v>
      </c>
      <c r="K21" s="882" t="s">
        <v>164</v>
      </c>
      <c r="L21" s="882"/>
      <c r="M21" s="915"/>
      <c r="N21" s="882"/>
      <c r="O21" s="916"/>
      <c r="P21" s="916"/>
      <c r="Q21" s="916"/>
      <c r="R21" s="933"/>
      <c r="BJ21" s="938"/>
      <c r="DJ21" s="938"/>
    </row>
    <row r="22" s="859" customFormat="1" ht="75" customHeight="1" spans="1:726">
      <c r="A22" s="886">
        <v>17</v>
      </c>
      <c r="B22" s="880">
        <v>1887</v>
      </c>
      <c r="C22" s="887" t="s">
        <v>202</v>
      </c>
      <c r="D22" s="882" t="s">
        <v>137</v>
      </c>
      <c r="E22" s="883" t="s">
        <v>203</v>
      </c>
      <c r="F22" s="884" t="s">
        <v>153</v>
      </c>
      <c r="G22" s="885" t="s">
        <v>134</v>
      </c>
      <c r="H22" s="880" t="s">
        <v>204</v>
      </c>
      <c r="I22" s="882">
        <v>999999999</v>
      </c>
      <c r="J22" s="882" t="s">
        <v>186</v>
      </c>
      <c r="K22" s="882" t="s">
        <v>137</v>
      </c>
      <c r="L22" s="882"/>
      <c r="M22" s="915"/>
      <c r="N22" s="882"/>
      <c r="O22" s="916"/>
      <c r="P22" s="916"/>
      <c r="Q22" s="916"/>
      <c r="R22" s="933"/>
      <c r="S22" s="860"/>
      <c r="T22" s="860"/>
      <c r="U22" s="860"/>
      <c r="V22" s="860"/>
      <c r="W22" s="860"/>
      <c r="X22" s="860"/>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c r="BC22" s="860"/>
      <c r="BD22" s="860"/>
      <c r="BE22" s="860"/>
      <c r="BF22" s="860"/>
      <c r="BG22" s="860"/>
      <c r="BH22" s="860"/>
      <c r="BI22" s="860"/>
      <c r="BJ22" s="938"/>
      <c r="BK22" s="860"/>
      <c r="BL22" s="860"/>
      <c r="BM22" s="860"/>
      <c r="BN22" s="860"/>
      <c r="BO22" s="860"/>
      <c r="BP22" s="860"/>
      <c r="BQ22" s="860"/>
      <c r="BR22" s="860"/>
      <c r="BS22" s="860"/>
      <c r="BT22" s="860"/>
      <c r="BU22" s="860"/>
      <c r="BV22" s="860"/>
      <c r="BW22" s="860"/>
      <c r="BX22" s="860"/>
      <c r="BY22" s="860"/>
      <c r="BZ22" s="860"/>
      <c r="CA22" s="860"/>
      <c r="CB22" s="860"/>
      <c r="CC22" s="860"/>
      <c r="CD22" s="860"/>
      <c r="CE22" s="860"/>
      <c r="CF22" s="860"/>
      <c r="CG22" s="860"/>
      <c r="CH22" s="860"/>
      <c r="CI22" s="860"/>
      <c r="CJ22" s="860"/>
      <c r="CK22" s="860"/>
      <c r="CL22" s="860"/>
      <c r="CM22" s="860"/>
      <c r="CN22" s="860"/>
      <c r="CO22" s="860"/>
      <c r="CP22" s="860"/>
      <c r="CQ22" s="860"/>
      <c r="CR22" s="860"/>
      <c r="CS22" s="860"/>
      <c r="CT22" s="860"/>
      <c r="CU22" s="860"/>
      <c r="CV22" s="860"/>
      <c r="CW22" s="860"/>
      <c r="CX22" s="860"/>
      <c r="CY22" s="860"/>
      <c r="CZ22" s="860"/>
      <c r="DA22" s="860"/>
      <c r="DB22" s="860"/>
      <c r="DC22" s="860"/>
      <c r="DD22" s="860"/>
      <c r="DE22" s="860"/>
      <c r="DF22" s="860"/>
      <c r="DG22" s="860"/>
      <c r="DH22" s="860"/>
      <c r="DI22" s="860"/>
      <c r="DJ22" s="938"/>
      <c r="DK22" s="860"/>
      <c r="DL22" s="860"/>
      <c r="DM22" s="860"/>
      <c r="DN22" s="860"/>
      <c r="DO22" s="860"/>
      <c r="DP22" s="860"/>
      <c r="DQ22" s="860"/>
      <c r="DR22" s="860"/>
      <c r="DS22" s="860"/>
      <c r="DT22" s="860"/>
      <c r="DU22" s="860"/>
      <c r="DV22" s="860"/>
      <c r="DW22" s="860"/>
      <c r="DX22" s="860"/>
      <c r="DY22" s="860"/>
      <c r="DZ22" s="860"/>
      <c r="EA22" s="860"/>
      <c r="EB22" s="860"/>
      <c r="EC22" s="860"/>
      <c r="ED22" s="860"/>
      <c r="EE22" s="860"/>
      <c r="EF22" s="860"/>
      <c r="EG22" s="860"/>
      <c r="EH22" s="860"/>
      <c r="EI22" s="860"/>
      <c r="EJ22" s="860"/>
      <c r="EK22" s="860"/>
      <c r="EL22" s="860"/>
      <c r="EM22" s="860"/>
      <c r="EN22" s="860"/>
      <c r="EO22" s="860"/>
      <c r="EP22" s="860"/>
      <c r="EQ22" s="860"/>
      <c r="ER22" s="860"/>
      <c r="ES22" s="860"/>
      <c r="ET22" s="860"/>
      <c r="EU22" s="860"/>
      <c r="EV22" s="860"/>
      <c r="EW22" s="860"/>
      <c r="EX22" s="860"/>
      <c r="EY22" s="860"/>
      <c r="EZ22" s="860"/>
      <c r="FA22" s="860"/>
      <c r="FB22" s="860"/>
      <c r="FC22" s="860"/>
      <c r="FD22" s="860"/>
      <c r="FE22" s="860"/>
      <c r="FF22" s="860"/>
      <c r="FG22" s="860"/>
      <c r="FH22" s="860"/>
      <c r="FI22" s="860"/>
      <c r="FJ22" s="860"/>
      <c r="FK22" s="860"/>
      <c r="FL22" s="860"/>
      <c r="FM22" s="860"/>
      <c r="FN22" s="860"/>
      <c r="FO22" s="860"/>
      <c r="FP22" s="860"/>
      <c r="FQ22" s="860"/>
      <c r="FR22" s="860"/>
      <c r="FS22" s="860"/>
      <c r="FT22" s="860"/>
      <c r="FU22" s="860"/>
      <c r="FV22" s="860"/>
      <c r="FW22" s="860"/>
      <c r="FX22" s="860"/>
      <c r="FY22" s="860"/>
      <c r="FZ22" s="860"/>
      <c r="GA22" s="860"/>
      <c r="GB22" s="860"/>
      <c r="GC22" s="860"/>
      <c r="GD22" s="860"/>
      <c r="GE22" s="860"/>
      <c r="GF22" s="860"/>
      <c r="GG22" s="860"/>
      <c r="GH22" s="860"/>
      <c r="GI22" s="860"/>
      <c r="GJ22" s="860"/>
      <c r="GK22" s="860"/>
      <c r="GL22" s="860"/>
      <c r="GM22" s="860"/>
      <c r="GN22" s="860"/>
      <c r="GO22" s="860"/>
      <c r="GP22" s="860"/>
      <c r="GQ22" s="860"/>
      <c r="GR22" s="860"/>
      <c r="GS22" s="860"/>
      <c r="GT22" s="860"/>
      <c r="GU22" s="860"/>
      <c r="GV22" s="860"/>
      <c r="GW22" s="860"/>
      <c r="GX22" s="860"/>
      <c r="GY22" s="860"/>
      <c r="GZ22" s="860"/>
      <c r="HA22" s="860"/>
      <c r="HB22" s="860"/>
      <c r="HC22" s="860"/>
      <c r="HD22" s="860"/>
      <c r="HE22" s="860"/>
      <c r="HF22" s="860"/>
      <c r="HG22" s="860"/>
      <c r="HH22" s="860"/>
      <c r="HI22" s="860"/>
      <c r="HJ22" s="860"/>
      <c r="HK22" s="860"/>
      <c r="HL22" s="860"/>
      <c r="HM22" s="860"/>
      <c r="HN22" s="860"/>
      <c r="HO22" s="860"/>
      <c r="HP22" s="860"/>
      <c r="HQ22" s="860"/>
      <c r="HR22" s="860"/>
      <c r="HS22" s="860"/>
      <c r="HT22" s="860"/>
      <c r="HU22" s="860"/>
      <c r="HV22" s="860"/>
      <c r="HW22" s="860"/>
      <c r="HX22" s="860"/>
      <c r="HY22" s="860"/>
      <c r="HZ22" s="860"/>
      <c r="IA22" s="860"/>
      <c r="IB22" s="860"/>
      <c r="IC22" s="860"/>
      <c r="ID22" s="860"/>
      <c r="IE22" s="860"/>
      <c r="IF22" s="860"/>
      <c r="IG22" s="860"/>
      <c r="IH22" s="860"/>
      <c r="II22" s="860"/>
      <c r="IJ22" s="860"/>
      <c r="IK22" s="860"/>
      <c r="IL22" s="860"/>
      <c r="IM22" s="860"/>
      <c r="IN22" s="860"/>
      <c r="IO22" s="860"/>
      <c r="IP22" s="860"/>
      <c r="IQ22" s="860"/>
      <c r="IR22" s="860"/>
      <c r="IS22" s="860"/>
      <c r="IT22" s="860"/>
      <c r="IU22" s="860"/>
      <c r="IV22" s="860"/>
      <c r="IW22" s="860"/>
      <c r="IX22" s="860"/>
      <c r="IY22" s="860"/>
      <c r="IZ22" s="860"/>
      <c r="JA22" s="860"/>
      <c r="JB22" s="860"/>
      <c r="JC22" s="860"/>
      <c r="JD22" s="860"/>
      <c r="JE22" s="860"/>
      <c r="JF22" s="860"/>
      <c r="JG22" s="860"/>
      <c r="JH22" s="860"/>
      <c r="JI22" s="860"/>
      <c r="JJ22" s="860"/>
      <c r="JK22" s="860"/>
      <c r="JL22" s="860"/>
      <c r="JM22" s="860"/>
      <c r="JN22" s="860"/>
      <c r="JO22" s="860"/>
      <c r="JP22" s="860"/>
      <c r="JQ22" s="860"/>
      <c r="JR22" s="860"/>
      <c r="JS22" s="860"/>
      <c r="JT22" s="860"/>
      <c r="JU22" s="860"/>
      <c r="JV22" s="860"/>
      <c r="JW22" s="860"/>
      <c r="JX22" s="860"/>
      <c r="JY22" s="860"/>
      <c r="JZ22" s="860"/>
      <c r="KA22" s="860"/>
      <c r="KB22" s="860"/>
      <c r="KC22" s="860"/>
      <c r="KD22" s="860"/>
      <c r="KE22" s="860"/>
      <c r="KF22" s="860"/>
      <c r="KG22" s="860"/>
      <c r="KH22" s="860"/>
      <c r="KI22" s="860"/>
      <c r="KJ22" s="860"/>
      <c r="KK22" s="860"/>
      <c r="KL22" s="860"/>
      <c r="KM22" s="860"/>
      <c r="KN22" s="860"/>
      <c r="KO22" s="860"/>
      <c r="KP22" s="860"/>
      <c r="KQ22" s="860"/>
      <c r="KR22" s="860"/>
      <c r="KS22" s="860"/>
      <c r="KT22" s="860"/>
      <c r="KU22" s="860"/>
      <c r="KV22" s="860"/>
      <c r="KW22" s="860"/>
      <c r="KX22" s="860"/>
      <c r="KY22" s="860"/>
      <c r="KZ22" s="860"/>
      <c r="LA22" s="860"/>
      <c r="LB22" s="860"/>
      <c r="LC22" s="860"/>
      <c r="LD22" s="860"/>
      <c r="LE22" s="860"/>
      <c r="LF22" s="860"/>
      <c r="LG22" s="860"/>
      <c r="LH22" s="860"/>
      <c r="LI22" s="860"/>
      <c r="LJ22" s="860"/>
      <c r="LK22" s="860"/>
      <c r="LL22" s="860"/>
      <c r="LM22" s="860"/>
      <c r="LN22" s="860"/>
      <c r="LO22" s="860"/>
      <c r="LP22" s="860"/>
      <c r="LQ22" s="860"/>
      <c r="LR22" s="860"/>
      <c r="LS22" s="860"/>
      <c r="LT22" s="860"/>
      <c r="LU22" s="860"/>
      <c r="LV22" s="860"/>
      <c r="LW22" s="860"/>
      <c r="LX22" s="860"/>
      <c r="LY22" s="860"/>
      <c r="LZ22" s="860"/>
      <c r="MA22" s="860"/>
      <c r="MB22" s="860"/>
      <c r="MC22" s="860"/>
      <c r="MD22" s="860"/>
      <c r="ME22" s="860"/>
      <c r="MF22" s="860"/>
      <c r="MG22" s="860"/>
      <c r="MH22" s="860"/>
      <c r="MI22" s="860"/>
      <c r="MJ22" s="860"/>
      <c r="MK22" s="860"/>
      <c r="ML22" s="860"/>
      <c r="MM22" s="860"/>
      <c r="MN22" s="860"/>
      <c r="MO22" s="860"/>
      <c r="MP22" s="860"/>
      <c r="MQ22" s="860"/>
      <c r="MR22" s="860"/>
      <c r="MS22" s="860"/>
      <c r="MT22" s="860"/>
      <c r="MU22" s="860"/>
      <c r="MV22" s="860"/>
      <c r="MW22" s="860"/>
      <c r="MX22" s="860"/>
      <c r="MY22" s="860"/>
      <c r="MZ22" s="860"/>
      <c r="NA22" s="860"/>
      <c r="NB22" s="860"/>
      <c r="NC22" s="860"/>
      <c r="ND22" s="860"/>
      <c r="NE22" s="860"/>
      <c r="NF22" s="860"/>
      <c r="NG22" s="860"/>
      <c r="NH22" s="860"/>
      <c r="NI22" s="860"/>
      <c r="NJ22" s="860"/>
      <c r="NK22" s="860"/>
      <c r="NL22" s="860"/>
      <c r="NM22" s="860"/>
      <c r="NN22" s="860"/>
      <c r="NO22" s="860"/>
      <c r="NP22" s="860"/>
      <c r="NQ22" s="860"/>
      <c r="NR22" s="860"/>
      <c r="NS22" s="860"/>
      <c r="NT22" s="860"/>
      <c r="NU22" s="860"/>
      <c r="NV22" s="860"/>
      <c r="NW22" s="860"/>
      <c r="NX22" s="860"/>
      <c r="NY22" s="860"/>
      <c r="NZ22" s="860"/>
      <c r="OA22" s="860"/>
      <c r="OB22" s="860"/>
      <c r="OC22" s="860"/>
      <c r="OD22" s="860"/>
      <c r="OE22" s="860"/>
      <c r="OF22" s="860"/>
      <c r="OG22" s="860"/>
      <c r="OH22" s="860"/>
      <c r="OI22" s="860"/>
      <c r="OJ22" s="860"/>
      <c r="OK22" s="860"/>
      <c r="OL22" s="860"/>
      <c r="OM22" s="860"/>
      <c r="ON22" s="860"/>
      <c r="OO22" s="860"/>
      <c r="OP22" s="860"/>
      <c r="OQ22" s="860"/>
      <c r="OR22" s="860"/>
      <c r="OS22" s="860"/>
      <c r="OT22" s="860"/>
      <c r="OU22" s="860"/>
      <c r="OV22" s="860"/>
      <c r="OW22" s="860"/>
      <c r="OX22" s="860"/>
      <c r="OY22" s="860"/>
      <c r="OZ22" s="860"/>
      <c r="PA22" s="860"/>
      <c r="PB22" s="860"/>
      <c r="PC22" s="860"/>
      <c r="PD22" s="860"/>
      <c r="PE22" s="860"/>
      <c r="PF22" s="860"/>
      <c r="PG22" s="860"/>
      <c r="PH22" s="860"/>
      <c r="PI22" s="860"/>
      <c r="PJ22" s="860"/>
      <c r="PK22" s="860"/>
      <c r="PL22" s="860"/>
      <c r="PM22" s="860"/>
      <c r="PN22" s="860"/>
      <c r="PO22" s="860"/>
      <c r="PP22" s="860"/>
      <c r="PQ22" s="860"/>
      <c r="PR22" s="860"/>
      <c r="PS22" s="860"/>
      <c r="PT22" s="860"/>
      <c r="PU22" s="860"/>
      <c r="PV22" s="860"/>
      <c r="PW22" s="860"/>
      <c r="PX22" s="860"/>
      <c r="PY22" s="860"/>
      <c r="PZ22" s="860"/>
      <c r="QA22" s="860"/>
      <c r="QB22" s="860"/>
      <c r="QC22" s="860"/>
      <c r="QD22" s="860"/>
      <c r="QE22" s="860"/>
      <c r="QF22" s="860"/>
      <c r="QG22" s="860"/>
      <c r="QH22" s="860"/>
      <c r="QI22" s="860"/>
      <c r="QJ22" s="860"/>
      <c r="QK22" s="860"/>
      <c r="QL22" s="860"/>
      <c r="QM22" s="860"/>
      <c r="QN22" s="860"/>
      <c r="QO22" s="860"/>
      <c r="QP22" s="860"/>
      <c r="QQ22" s="860"/>
      <c r="QR22" s="860"/>
      <c r="QS22" s="860"/>
      <c r="QT22" s="860"/>
      <c r="QU22" s="860"/>
      <c r="QV22" s="860"/>
      <c r="QW22" s="860"/>
      <c r="QX22" s="860"/>
      <c r="QY22" s="860"/>
      <c r="QZ22" s="860"/>
      <c r="RA22" s="860"/>
      <c r="RB22" s="860"/>
      <c r="RC22" s="860"/>
      <c r="RD22" s="860"/>
      <c r="RE22" s="860"/>
      <c r="RF22" s="860"/>
      <c r="RG22" s="860"/>
      <c r="RH22" s="860"/>
      <c r="RI22" s="860"/>
      <c r="RJ22" s="860"/>
      <c r="RK22" s="860"/>
      <c r="RL22" s="860"/>
      <c r="RM22" s="860"/>
      <c r="RN22" s="860"/>
      <c r="RO22" s="860"/>
      <c r="RP22" s="860"/>
      <c r="RQ22" s="860"/>
      <c r="RR22" s="860"/>
      <c r="RS22" s="860"/>
      <c r="RT22" s="860"/>
      <c r="RU22" s="860"/>
      <c r="RV22" s="860"/>
      <c r="RW22" s="860"/>
      <c r="RX22" s="860"/>
      <c r="RY22" s="860"/>
      <c r="RZ22" s="860"/>
      <c r="SA22" s="860"/>
      <c r="SB22" s="860"/>
      <c r="SC22" s="860"/>
      <c r="SD22" s="860"/>
      <c r="SE22" s="860"/>
      <c r="SF22" s="860"/>
      <c r="SG22" s="860"/>
      <c r="SH22" s="860"/>
      <c r="SI22" s="860"/>
      <c r="SJ22" s="860"/>
      <c r="SK22" s="860"/>
      <c r="SL22" s="860"/>
      <c r="SM22" s="860"/>
      <c r="SN22" s="860"/>
      <c r="SO22" s="860"/>
      <c r="SP22" s="860"/>
      <c r="SQ22" s="860"/>
      <c r="SR22" s="860"/>
      <c r="SS22" s="860"/>
      <c r="ST22" s="860"/>
      <c r="SU22" s="860"/>
      <c r="SV22" s="860"/>
      <c r="SW22" s="860"/>
      <c r="SX22" s="860"/>
      <c r="SY22" s="860"/>
      <c r="SZ22" s="860"/>
      <c r="TA22" s="860"/>
      <c r="TB22" s="860"/>
      <c r="TC22" s="860"/>
      <c r="TD22" s="860"/>
      <c r="TE22" s="860"/>
      <c r="TF22" s="860"/>
      <c r="TG22" s="860"/>
      <c r="TH22" s="860"/>
      <c r="TI22" s="860"/>
      <c r="TJ22" s="860"/>
      <c r="TK22" s="860"/>
      <c r="TL22" s="860"/>
      <c r="TM22" s="860"/>
      <c r="TN22" s="860"/>
      <c r="TO22" s="860"/>
      <c r="TP22" s="860"/>
      <c r="TQ22" s="860"/>
      <c r="TR22" s="860"/>
      <c r="TS22" s="860"/>
      <c r="TT22" s="860"/>
      <c r="TU22" s="860"/>
      <c r="TV22" s="860"/>
      <c r="TW22" s="860"/>
      <c r="TX22" s="860"/>
      <c r="TY22" s="860"/>
      <c r="TZ22" s="860"/>
      <c r="UA22" s="860"/>
      <c r="UB22" s="860"/>
      <c r="UC22" s="860"/>
      <c r="UD22" s="860"/>
      <c r="UE22" s="860"/>
      <c r="UF22" s="860"/>
      <c r="UG22" s="860"/>
      <c r="UH22" s="860"/>
      <c r="UI22" s="860"/>
      <c r="UJ22" s="860"/>
      <c r="UK22" s="860"/>
      <c r="UL22" s="860"/>
      <c r="UM22" s="860"/>
      <c r="UN22" s="860"/>
      <c r="UO22" s="860"/>
      <c r="UP22" s="860"/>
      <c r="UQ22" s="860"/>
      <c r="UR22" s="860"/>
      <c r="US22" s="860"/>
      <c r="UT22" s="860"/>
      <c r="UU22" s="860"/>
      <c r="UV22" s="860"/>
      <c r="UW22" s="860"/>
      <c r="UX22" s="860"/>
      <c r="UY22" s="860"/>
      <c r="UZ22" s="860"/>
      <c r="VA22" s="860"/>
      <c r="VB22" s="860"/>
      <c r="VC22" s="860"/>
      <c r="VD22" s="860"/>
      <c r="VE22" s="860"/>
      <c r="VF22" s="860"/>
      <c r="VG22" s="860"/>
      <c r="VH22" s="860"/>
      <c r="VI22" s="860"/>
      <c r="VJ22" s="860"/>
      <c r="VK22" s="860"/>
      <c r="VL22" s="860"/>
      <c r="VM22" s="860"/>
      <c r="VN22" s="860"/>
      <c r="VO22" s="860"/>
      <c r="VP22" s="860"/>
      <c r="VQ22" s="860"/>
      <c r="VR22" s="860"/>
      <c r="VS22" s="860"/>
      <c r="VT22" s="860"/>
      <c r="VU22" s="860"/>
      <c r="VV22" s="860"/>
      <c r="VW22" s="860"/>
      <c r="VX22" s="860"/>
      <c r="VY22" s="860"/>
      <c r="VZ22" s="860"/>
      <c r="WA22" s="860"/>
      <c r="WB22" s="860"/>
      <c r="WC22" s="860"/>
      <c r="WD22" s="860"/>
      <c r="WE22" s="860"/>
      <c r="WF22" s="860"/>
      <c r="WG22" s="860"/>
      <c r="WH22" s="860"/>
      <c r="WI22" s="860"/>
      <c r="WJ22" s="860"/>
      <c r="WK22" s="860"/>
      <c r="WL22" s="860"/>
      <c r="WM22" s="860"/>
      <c r="WN22" s="860"/>
      <c r="WO22" s="860"/>
      <c r="WP22" s="860"/>
      <c r="WQ22" s="860"/>
      <c r="WR22" s="860"/>
      <c r="WS22" s="860"/>
      <c r="WT22" s="860"/>
      <c r="WU22" s="860"/>
      <c r="WV22" s="860"/>
      <c r="WW22" s="860"/>
      <c r="WX22" s="860"/>
      <c r="WY22" s="860"/>
      <c r="WZ22" s="860"/>
      <c r="XA22" s="860"/>
      <c r="XB22" s="860"/>
      <c r="XC22" s="860"/>
      <c r="XD22" s="860"/>
      <c r="XE22" s="860"/>
      <c r="XF22" s="860"/>
      <c r="XG22" s="860"/>
      <c r="XH22" s="860"/>
      <c r="XI22" s="860"/>
      <c r="XJ22" s="860"/>
      <c r="XK22" s="860"/>
      <c r="XL22" s="860"/>
      <c r="XM22" s="860"/>
      <c r="XN22" s="860"/>
      <c r="XO22" s="860"/>
      <c r="XP22" s="860"/>
      <c r="XQ22" s="860"/>
      <c r="XR22" s="860"/>
      <c r="XS22" s="860"/>
      <c r="XT22" s="860"/>
      <c r="XU22" s="860"/>
      <c r="XV22" s="860"/>
      <c r="XW22" s="860"/>
      <c r="XX22" s="860"/>
      <c r="XY22" s="860"/>
      <c r="XZ22" s="860"/>
      <c r="YA22" s="860"/>
      <c r="YB22" s="860"/>
      <c r="YC22" s="860"/>
      <c r="YD22" s="860"/>
      <c r="YE22" s="860"/>
      <c r="YF22" s="860"/>
      <c r="YG22" s="860"/>
      <c r="YH22" s="860"/>
      <c r="YI22" s="860"/>
      <c r="YJ22" s="860"/>
      <c r="YK22" s="860"/>
      <c r="YL22" s="860"/>
      <c r="YM22" s="860"/>
      <c r="YN22" s="860"/>
      <c r="YO22" s="860"/>
      <c r="YP22" s="860"/>
      <c r="YQ22" s="860"/>
      <c r="YR22" s="860"/>
      <c r="YS22" s="860"/>
      <c r="YT22" s="860"/>
      <c r="YU22" s="860"/>
      <c r="YV22" s="860"/>
      <c r="YW22" s="860"/>
      <c r="YX22" s="860"/>
      <c r="YY22" s="860"/>
      <c r="YZ22" s="860"/>
      <c r="ZA22" s="860"/>
      <c r="ZB22" s="860"/>
      <c r="ZC22" s="860"/>
      <c r="ZD22" s="860"/>
      <c r="ZE22" s="860"/>
      <c r="ZF22" s="860"/>
      <c r="ZG22" s="860"/>
      <c r="ZH22" s="860"/>
      <c r="ZI22" s="860"/>
      <c r="ZJ22" s="860"/>
      <c r="ZK22" s="860"/>
      <c r="ZL22" s="860"/>
      <c r="ZM22" s="860"/>
      <c r="ZN22" s="860"/>
      <c r="ZO22" s="860"/>
      <c r="ZP22" s="860"/>
      <c r="ZQ22" s="860"/>
      <c r="ZR22" s="860"/>
      <c r="ZS22" s="860"/>
      <c r="ZT22" s="860"/>
      <c r="ZU22" s="860"/>
      <c r="ZV22" s="860"/>
      <c r="ZW22" s="860"/>
      <c r="ZX22" s="860"/>
      <c r="ZY22" s="860"/>
      <c r="ZZ22" s="860"/>
      <c r="AAA22" s="860"/>
      <c r="AAB22" s="860"/>
      <c r="AAC22" s="860"/>
      <c r="AAD22" s="860"/>
      <c r="AAE22" s="860"/>
      <c r="AAF22" s="860"/>
      <c r="AAG22" s="860"/>
      <c r="AAH22" s="860"/>
      <c r="AAI22" s="860"/>
      <c r="AAJ22" s="860"/>
      <c r="AAK22" s="860"/>
      <c r="AAL22" s="860"/>
      <c r="AAM22" s="860"/>
      <c r="AAN22" s="860"/>
      <c r="AAO22" s="860"/>
      <c r="AAP22" s="860"/>
      <c r="AAQ22" s="860"/>
      <c r="AAR22" s="860"/>
      <c r="AAS22" s="860"/>
      <c r="AAT22" s="860"/>
      <c r="AAU22" s="860"/>
      <c r="AAV22" s="860"/>
      <c r="AAW22" s="860"/>
      <c r="AAX22" s="860"/>
    </row>
    <row r="23" s="860" customFormat="1" ht="75" customHeight="1" spans="1:114">
      <c r="A23" s="886">
        <v>18</v>
      </c>
      <c r="B23" s="880">
        <v>1998</v>
      </c>
      <c r="C23" s="887" t="s">
        <v>205</v>
      </c>
      <c r="D23" s="882" t="s">
        <v>137</v>
      </c>
      <c r="E23" s="883" t="s">
        <v>206</v>
      </c>
      <c r="F23" s="884" t="s">
        <v>153</v>
      </c>
      <c r="G23" s="885" t="s">
        <v>146</v>
      </c>
      <c r="H23" s="880" t="s">
        <v>207</v>
      </c>
      <c r="I23" s="882">
        <v>999999999</v>
      </c>
      <c r="J23" s="917" t="s">
        <v>182</v>
      </c>
      <c r="K23" s="882" t="s">
        <v>137</v>
      </c>
      <c r="L23" s="882"/>
      <c r="M23" s="915"/>
      <c r="N23" s="882"/>
      <c r="O23" s="916"/>
      <c r="P23" s="916"/>
      <c r="Q23" s="916"/>
      <c r="R23" s="933"/>
      <c r="BJ23" s="938"/>
      <c r="DJ23" s="938"/>
    </row>
    <row r="24" s="859" customFormat="1" ht="75" customHeight="1" spans="1:726">
      <c r="A24" s="879">
        <v>19</v>
      </c>
      <c r="B24" s="880">
        <v>2109</v>
      </c>
      <c r="C24" s="887" t="s">
        <v>208</v>
      </c>
      <c r="D24" s="882" t="s">
        <v>137</v>
      </c>
      <c r="E24" s="883" t="s">
        <v>209</v>
      </c>
      <c r="F24" s="884" t="s">
        <v>153</v>
      </c>
      <c r="G24" s="885" t="s">
        <v>134</v>
      </c>
      <c r="H24" s="880" t="s">
        <v>210</v>
      </c>
      <c r="I24" s="882">
        <v>999999999</v>
      </c>
      <c r="J24" s="882" t="s">
        <v>186</v>
      </c>
      <c r="K24" s="882" t="s">
        <v>137</v>
      </c>
      <c r="L24" s="882"/>
      <c r="M24" s="915"/>
      <c r="N24" s="882"/>
      <c r="O24" s="916"/>
      <c r="P24" s="916"/>
      <c r="Q24" s="916"/>
      <c r="R24" s="933"/>
      <c r="S24" s="860"/>
      <c r="T24" s="860"/>
      <c r="U24" s="860"/>
      <c r="V24" s="860"/>
      <c r="W24" s="860"/>
      <c r="X24" s="860"/>
      <c r="Y24" s="860"/>
      <c r="Z24" s="860"/>
      <c r="AA24" s="860"/>
      <c r="AB24" s="860"/>
      <c r="AC24" s="860"/>
      <c r="AD24" s="860"/>
      <c r="AE24" s="860"/>
      <c r="AF24" s="860"/>
      <c r="AG24" s="860"/>
      <c r="AH24" s="860"/>
      <c r="AI24" s="860"/>
      <c r="AJ24" s="860"/>
      <c r="AK24" s="860"/>
      <c r="AL24" s="860"/>
      <c r="AM24" s="860"/>
      <c r="AN24" s="860"/>
      <c r="AO24" s="860"/>
      <c r="AP24" s="860"/>
      <c r="AQ24" s="860"/>
      <c r="AR24" s="860"/>
      <c r="AS24" s="860"/>
      <c r="AT24" s="860"/>
      <c r="AU24" s="860"/>
      <c r="AV24" s="860"/>
      <c r="AW24" s="860"/>
      <c r="AX24" s="860"/>
      <c r="AY24" s="860"/>
      <c r="AZ24" s="860"/>
      <c r="BA24" s="860"/>
      <c r="BB24" s="860"/>
      <c r="BC24" s="860"/>
      <c r="BD24" s="860"/>
      <c r="BE24" s="860"/>
      <c r="BF24" s="860"/>
      <c r="BG24" s="860"/>
      <c r="BH24" s="860"/>
      <c r="BI24" s="860"/>
      <c r="BJ24" s="938"/>
      <c r="BK24" s="860"/>
      <c r="BL24" s="860"/>
      <c r="BM24" s="860"/>
      <c r="BN24" s="860"/>
      <c r="BO24" s="860"/>
      <c r="BP24" s="860"/>
      <c r="BQ24" s="860"/>
      <c r="BR24" s="860"/>
      <c r="BS24" s="860"/>
      <c r="BT24" s="860"/>
      <c r="BU24" s="860"/>
      <c r="BV24" s="860"/>
      <c r="BW24" s="860"/>
      <c r="BX24" s="860"/>
      <c r="BY24" s="860"/>
      <c r="BZ24" s="860"/>
      <c r="CA24" s="860"/>
      <c r="CB24" s="860"/>
      <c r="CC24" s="860"/>
      <c r="CD24" s="860"/>
      <c r="CE24" s="860"/>
      <c r="CF24" s="860"/>
      <c r="CG24" s="860"/>
      <c r="CH24" s="860"/>
      <c r="CI24" s="860"/>
      <c r="CJ24" s="860"/>
      <c r="CK24" s="860"/>
      <c r="CL24" s="860"/>
      <c r="CM24" s="860"/>
      <c r="CN24" s="860"/>
      <c r="CO24" s="860"/>
      <c r="CP24" s="860"/>
      <c r="CQ24" s="860"/>
      <c r="CR24" s="860"/>
      <c r="CS24" s="860"/>
      <c r="CT24" s="860"/>
      <c r="CU24" s="860"/>
      <c r="CV24" s="860"/>
      <c r="CW24" s="860"/>
      <c r="CX24" s="860"/>
      <c r="CY24" s="860"/>
      <c r="CZ24" s="860"/>
      <c r="DA24" s="860"/>
      <c r="DB24" s="860"/>
      <c r="DC24" s="860"/>
      <c r="DD24" s="860"/>
      <c r="DE24" s="860"/>
      <c r="DF24" s="860"/>
      <c r="DG24" s="860"/>
      <c r="DH24" s="860"/>
      <c r="DI24" s="860"/>
      <c r="DJ24" s="938"/>
      <c r="DK24" s="860"/>
      <c r="DL24" s="860"/>
      <c r="DM24" s="860"/>
      <c r="DN24" s="860"/>
      <c r="DO24" s="860"/>
      <c r="DP24" s="860"/>
      <c r="DQ24" s="860"/>
      <c r="DR24" s="860"/>
      <c r="DS24" s="860"/>
      <c r="DT24" s="860"/>
      <c r="DU24" s="860"/>
      <c r="DV24" s="860"/>
      <c r="DW24" s="860"/>
      <c r="DX24" s="860"/>
      <c r="DY24" s="860"/>
      <c r="DZ24" s="860"/>
      <c r="EA24" s="860"/>
      <c r="EB24" s="860"/>
      <c r="EC24" s="860"/>
      <c r="ED24" s="860"/>
      <c r="EE24" s="860"/>
      <c r="EF24" s="860"/>
      <c r="EG24" s="860"/>
      <c r="EH24" s="860"/>
      <c r="EI24" s="860"/>
      <c r="EJ24" s="860"/>
      <c r="EK24" s="860"/>
      <c r="EL24" s="860"/>
      <c r="EM24" s="860"/>
      <c r="EN24" s="860"/>
      <c r="EO24" s="860"/>
      <c r="EP24" s="860"/>
      <c r="EQ24" s="860"/>
      <c r="ER24" s="860"/>
      <c r="ES24" s="860"/>
      <c r="ET24" s="860"/>
      <c r="EU24" s="860"/>
      <c r="EV24" s="860"/>
      <c r="EW24" s="860"/>
      <c r="EX24" s="860"/>
      <c r="EY24" s="860"/>
      <c r="EZ24" s="860"/>
      <c r="FA24" s="860"/>
      <c r="FB24" s="860"/>
      <c r="FC24" s="860"/>
      <c r="FD24" s="860"/>
      <c r="FE24" s="860"/>
      <c r="FF24" s="860"/>
      <c r="FG24" s="860"/>
      <c r="FH24" s="860"/>
      <c r="FI24" s="860"/>
      <c r="FJ24" s="860"/>
      <c r="FK24" s="860"/>
      <c r="FL24" s="860"/>
      <c r="FM24" s="860"/>
      <c r="FN24" s="860"/>
      <c r="FO24" s="860"/>
      <c r="FP24" s="860"/>
      <c r="FQ24" s="860"/>
      <c r="FR24" s="860"/>
      <c r="FS24" s="860"/>
      <c r="FT24" s="860"/>
      <c r="FU24" s="860"/>
      <c r="FV24" s="860"/>
      <c r="FW24" s="860"/>
      <c r="FX24" s="860"/>
      <c r="FY24" s="860"/>
      <c r="FZ24" s="860"/>
      <c r="GA24" s="860"/>
      <c r="GB24" s="860"/>
      <c r="GC24" s="860"/>
      <c r="GD24" s="860"/>
      <c r="GE24" s="860"/>
      <c r="GF24" s="860"/>
      <c r="GG24" s="860"/>
      <c r="GH24" s="860"/>
      <c r="GI24" s="860"/>
      <c r="GJ24" s="860"/>
      <c r="GK24" s="860"/>
      <c r="GL24" s="860"/>
      <c r="GM24" s="860"/>
      <c r="GN24" s="860"/>
      <c r="GO24" s="860"/>
      <c r="GP24" s="860"/>
      <c r="GQ24" s="860"/>
      <c r="GR24" s="860"/>
      <c r="GS24" s="860"/>
      <c r="GT24" s="860"/>
      <c r="GU24" s="860"/>
      <c r="GV24" s="860"/>
      <c r="GW24" s="860"/>
      <c r="GX24" s="860"/>
      <c r="GY24" s="860"/>
      <c r="GZ24" s="860"/>
      <c r="HA24" s="860"/>
      <c r="HB24" s="860"/>
      <c r="HC24" s="860"/>
      <c r="HD24" s="860"/>
      <c r="HE24" s="860"/>
      <c r="HF24" s="860"/>
      <c r="HG24" s="860"/>
      <c r="HH24" s="860"/>
      <c r="HI24" s="860"/>
      <c r="HJ24" s="860"/>
      <c r="HK24" s="860"/>
      <c r="HL24" s="860"/>
      <c r="HM24" s="860"/>
      <c r="HN24" s="860"/>
      <c r="HO24" s="860"/>
      <c r="HP24" s="860"/>
      <c r="HQ24" s="860"/>
      <c r="HR24" s="860"/>
      <c r="HS24" s="860"/>
      <c r="HT24" s="860"/>
      <c r="HU24" s="860"/>
      <c r="HV24" s="860"/>
      <c r="HW24" s="860"/>
      <c r="HX24" s="860"/>
      <c r="HY24" s="860"/>
      <c r="HZ24" s="860"/>
      <c r="IA24" s="860"/>
      <c r="IB24" s="860"/>
      <c r="IC24" s="860"/>
      <c r="ID24" s="860"/>
      <c r="IE24" s="860"/>
      <c r="IF24" s="860"/>
      <c r="IG24" s="860"/>
      <c r="IH24" s="860"/>
      <c r="II24" s="860"/>
      <c r="IJ24" s="860"/>
      <c r="IK24" s="860"/>
      <c r="IL24" s="860"/>
      <c r="IM24" s="860"/>
      <c r="IN24" s="860"/>
      <c r="IO24" s="860"/>
      <c r="IP24" s="860"/>
      <c r="IQ24" s="860"/>
      <c r="IR24" s="860"/>
      <c r="IS24" s="860"/>
      <c r="IT24" s="860"/>
      <c r="IU24" s="860"/>
      <c r="IV24" s="860"/>
      <c r="IW24" s="860"/>
      <c r="IX24" s="860"/>
      <c r="IY24" s="860"/>
      <c r="IZ24" s="860"/>
      <c r="JA24" s="860"/>
      <c r="JB24" s="860"/>
      <c r="JC24" s="860"/>
      <c r="JD24" s="860"/>
      <c r="JE24" s="860"/>
      <c r="JF24" s="860"/>
      <c r="JG24" s="860"/>
      <c r="JH24" s="860"/>
      <c r="JI24" s="860"/>
      <c r="JJ24" s="860"/>
      <c r="JK24" s="860"/>
      <c r="JL24" s="860"/>
      <c r="JM24" s="860"/>
      <c r="JN24" s="860"/>
      <c r="JO24" s="860"/>
      <c r="JP24" s="860"/>
      <c r="JQ24" s="860"/>
      <c r="JR24" s="860"/>
      <c r="JS24" s="860"/>
      <c r="JT24" s="860"/>
      <c r="JU24" s="860"/>
      <c r="JV24" s="860"/>
      <c r="JW24" s="860"/>
      <c r="JX24" s="860"/>
      <c r="JY24" s="860"/>
      <c r="JZ24" s="860"/>
      <c r="KA24" s="860"/>
      <c r="KB24" s="860"/>
      <c r="KC24" s="860"/>
      <c r="KD24" s="860"/>
      <c r="KE24" s="860"/>
      <c r="KF24" s="860"/>
      <c r="KG24" s="860"/>
      <c r="KH24" s="860"/>
      <c r="KI24" s="860"/>
      <c r="KJ24" s="860"/>
      <c r="KK24" s="860"/>
      <c r="KL24" s="860"/>
      <c r="KM24" s="860"/>
      <c r="KN24" s="860"/>
      <c r="KO24" s="860"/>
      <c r="KP24" s="860"/>
      <c r="KQ24" s="860"/>
      <c r="KR24" s="860"/>
      <c r="KS24" s="860"/>
      <c r="KT24" s="860"/>
      <c r="KU24" s="860"/>
      <c r="KV24" s="860"/>
      <c r="KW24" s="860"/>
      <c r="KX24" s="860"/>
      <c r="KY24" s="860"/>
      <c r="KZ24" s="860"/>
      <c r="LA24" s="860"/>
      <c r="LB24" s="860"/>
      <c r="LC24" s="860"/>
      <c r="LD24" s="860"/>
      <c r="LE24" s="860"/>
      <c r="LF24" s="860"/>
      <c r="LG24" s="860"/>
      <c r="LH24" s="860"/>
      <c r="LI24" s="860"/>
      <c r="LJ24" s="860"/>
      <c r="LK24" s="860"/>
      <c r="LL24" s="860"/>
      <c r="LM24" s="860"/>
      <c r="LN24" s="860"/>
      <c r="LO24" s="860"/>
      <c r="LP24" s="860"/>
      <c r="LQ24" s="860"/>
      <c r="LR24" s="860"/>
      <c r="LS24" s="860"/>
      <c r="LT24" s="860"/>
      <c r="LU24" s="860"/>
      <c r="LV24" s="860"/>
      <c r="LW24" s="860"/>
      <c r="LX24" s="860"/>
      <c r="LY24" s="860"/>
      <c r="LZ24" s="860"/>
      <c r="MA24" s="860"/>
      <c r="MB24" s="860"/>
      <c r="MC24" s="860"/>
      <c r="MD24" s="860"/>
      <c r="ME24" s="860"/>
      <c r="MF24" s="860"/>
      <c r="MG24" s="860"/>
      <c r="MH24" s="860"/>
      <c r="MI24" s="860"/>
      <c r="MJ24" s="860"/>
      <c r="MK24" s="860"/>
      <c r="ML24" s="860"/>
      <c r="MM24" s="860"/>
      <c r="MN24" s="860"/>
      <c r="MO24" s="860"/>
      <c r="MP24" s="860"/>
      <c r="MQ24" s="860"/>
      <c r="MR24" s="860"/>
      <c r="MS24" s="860"/>
      <c r="MT24" s="860"/>
      <c r="MU24" s="860"/>
      <c r="MV24" s="860"/>
      <c r="MW24" s="860"/>
      <c r="MX24" s="860"/>
      <c r="MY24" s="860"/>
      <c r="MZ24" s="860"/>
      <c r="NA24" s="860"/>
      <c r="NB24" s="860"/>
      <c r="NC24" s="860"/>
      <c r="ND24" s="860"/>
      <c r="NE24" s="860"/>
      <c r="NF24" s="860"/>
      <c r="NG24" s="860"/>
      <c r="NH24" s="860"/>
      <c r="NI24" s="860"/>
      <c r="NJ24" s="860"/>
      <c r="NK24" s="860"/>
      <c r="NL24" s="860"/>
      <c r="NM24" s="860"/>
      <c r="NN24" s="860"/>
      <c r="NO24" s="860"/>
      <c r="NP24" s="860"/>
      <c r="NQ24" s="860"/>
      <c r="NR24" s="860"/>
      <c r="NS24" s="860"/>
      <c r="NT24" s="860"/>
      <c r="NU24" s="860"/>
      <c r="NV24" s="860"/>
      <c r="NW24" s="860"/>
      <c r="NX24" s="860"/>
      <c r="NY24" s="860"/>
      <c r="NZ24" s="860"/>
      <c r="OA24" s="860"/>
      <c r="OB24" s="860"/>
      <c r="OC24" s="860"/>
      <c r="OD24" s="860"/>
      <c r="OE24" s="860"/>
      <c r="OF24" s="860"/>
      <c r="OG24" s="860"/>
      <c r="OH24" s="860"/>
      <c r="OI24" s="860"/>
      <c r="OJ24" s="860"/>
      <c r="OK24" s="860"/>
      <c r="OL24" s="860"/>
      <c r="OM24" s="860"/>
      <c r="ON24" s="860"/>
      <c r="OO24" s="860"/>
      <c r="OP24" s="860"/>
      <c r="OQ24" s="860"/>
      <c r="OR24" s="860"/>
      <c r="OS24" s="860"/>
      <c r="OT24" s="860"/>
      <c r="OU24" s="860"/>
      <c r="OV24" s="860"/>
      <c r="OW24" s="860"/>
      <c r="OX24" s="860"/>
      <c r="OY24" s="860"/>
      <c r="OZ24" s="860"/>
      <c r="PA24" s="860"/>
      <c r="PB24" s="860"/>
      <c r="PC24" s="860"/>
      <c r="PD24" s="860"/>
      <c r="PE24" s="860"/>
      <c r="PF24" s="860"/>
      <c r="PG24" s="860"/>
      <c r="PH24" s="860"/>
      <c r="PI24" s="860"/>
      <c r="PJ24" s="860"/>
      <c r="PK24" s="860"/>
      <c r="PL24" s="860"/>
      <c r="PM24" s="860"/>
      <c r="PN24" s="860"/>
      <c r="PO24" s="860"/>
      <c r="PP24" s="860"/>
      <c r="PQ24" s="860"/>
      <c r="PR24" s="860"/>
      <c r="PS24" s="860"/>
      <c r="PT24" s="860"/>
      <c r="PU24" s="860"/>
      <c r="PV24" s="860"/>
      <c r="PW24" s="860"/>
      <c r="PX24" s="860"/>
      <c r="PY24" s="860"/>
      <c r="PZ24" s="860"/>
      <c r="QA24" s="860"/>
      <c r="QB24" s="860"/>
      <c r="QC24" s="860"/>
      <c r="QD24" s="860"/>
      <c r="QE24" s="860"/>
      <c r="QF24" s="860"/>
      <c r="QG24" s="860"/>
      <c r="QH24" s="860"/>
      <c r="QI24" s="860"/>
      <c r="QJ24" s="860"/>
      <c r="QK24" s="860"/>
      <c r="QL24" s="860"/>
      <c r="QM24" s="860"/>
      <c r="QN24" s="860"/>
      <c r="QO24" s="860"/>
      <c r="QP24" s="860"/>
      <c r="QQ24" s="860"/>
      <c r="QR24" s="860"/>
      <c r="QS24" s="860"/>
      <c r="QT24" s="860"/>
      <c r="QU24" s="860"/>
      <c r="QV24" s="860"/>
      <c r="QW24" s="860"/>
      <c r="QX24" s="860"/>
      <c r="QY24" s="860"/>
      <c r="QZ24" s="860"/>
      <c r="RA24" s="860"/>
      <c r="RB24" s="860"/>
      <c r="RC24" s="860"/>
      <c r="RD24" s="860"/>
      <c r="RE24" s="860"/>
      <c r="RF24" s="860"/>
      <c r="RG24" s="860"/>
      <c r="RH24" s="860"/>
      <c r="RI24" s="860"/>
      <c r="RJ24" s="860"/>
      <c r="RK24" s="860"/>
      <c r="RL24" s="860"/>
      <c r="RM24" s="860"/>
      <c r="RN24" s="860"/>
      <c r="RO24" s="860"/>
      <c r="RP24" s="860"/>
      <c r="RQ24" s="860"/>
      <c r="RR24" s="860"/>
      <c r="RS24" s="860"/>
      <c r="RT24" s="860"/>
      <c r="RU24" s="860"/>
      <c r="RV24" s="860"/>
      <c r="RW24" s="860"/>
      <c r="RX24" s="860"/>
      <c r="RY24" s="860"/>
      <c r="RZ24" s="860"/>
      <c r="SA24" s="860"/>
      <c r="SB24" s="860"/>
      <c r="SC24" s="860"/>
      <c r="SD24" s="860"/>
      <c r="SE24" s="860"/>
      <c r="SF24" s="860"/>
      <c r="SG24" s="860"/>
      <c r="SH24" s="860"/>
      <c r="SI24" s="860"/>
      <c r="SJ24" s="860"/>
      <c r="SK24" s="860"/>
      <c r="SL24" s="860"/>
      <c r="SM24" s="860"/>
      <c r="SN24" s="860"/>
      <c r="SO24" s="860"/>
      <c r="SP24" s="860"/>
      <c r="SQ24" s="860"/>
      <c r="SR24" s="860"/>
      <c r="SS24" s="860"/>
      <c r="ST24" s="860"/>
      <c r="SU24" s="860"/>
      <c r="SV24" s="860"/>
      <c r="SW24" s="860"/>
      <c r="SX24" s="860"/>
      <c r="SY24" s="860"/>
      <c r="SZ24" s="860"/>
      <c r="TA24" s="860"/>
      <c r="TB24" s="860"/>
      <c r="TC24" s="860"/>
      <c r="TD24" s="860"/>
      <c r="TE24" s="860"/>
      <c r="TF24" s="860"/>
      <c r="TG24" s="860"/>
      <c r="TH24" s="860"/>
      <c r="TI24" s="860"/>
      <c r="TJ24" s="860"/>
      <c r="TK24" s="860"/>
      <c r="TL24" s="860"/>
      <c r="TM24" s="860"/>
      <c r="TN24" s="860"/>
      <c r="TO24" s="860"/>
      <c r="TP24" s="860"/>
      <c r="TQ24" s="860"/>
      <c r="TR24" s="860"/>
      <c r="TS24" s="860"/>
      <c r="TT24" s="860"/>
      <c r="TU24" s="860"/>
      <c r="TV24" s="860"/>
      <c r="TW24" s="860"/>
      <c r="TX24" s="860"/>
      <c r="TY24" s="860"/>
      <c r="TZ24" s="860"/>
      <c r="UA24" s="860"/>
      <c r="UB24" s="860"/>
      <c r="UC24" s="860"/>
      <c r="UD24" s="860"/>
      <c r="UE24" s="860"/>
      <c r="UF24" s="860"/>
      <c r="UG24" s="860"/>
      <c r="UH24" s="860"/>
      <c r="UI24" s="860"/>
      <c r="UJ24" s="860"/>
      <c r="UK24" s="860"/>
      <c r="UL24" s="860"/>
      <c r="UM24" s="860"/>
      <c r="UN24" s="860"/>
      <c r="UO24" s="860"/>
      <c r="UP24" s="860"/>
      <c r="UQ24" s="860"/>
      <c r="UR24" s="860"/>
      <c r="US24" s="860"/>
      <c r="UT24" s="860"/>
      <c r="UU24" s="860"/>
      <c r="UV24" s="860"/>
      <c r="UW24" s="860"/>
      <c r="UX24" s="860"/>
      <c r="UY24" s="860"/>
      <c r="UZ24" s="860"/>
      <c r="VA24" s="860"/>
      <c r="VB24" s="860"/>
      <c r="VC24" s="860"/>
      <c r="VD24" s="860"/>
      <c r="VE24" s="860"/>
      <c r="VF24" s="860"/>
      <c r="VG24" s="860"/>
      <c r="VH24" s="860"/>
      <c r="VI24" s="860"/>
      <c r="VJ24" s="860"/>
      <c r="VK24" s="860"/>
      <c r="VL24" s="860"/>
      <c r="VM24" s="860"/>
      <c r="VN24" s="860"/>
      <c r="VO24" s="860"/>
      <c r="VP24" s="860"/>
      <c r="VQ24" s="860"/>
      <c r="VR24" s="860"/>
      <c r="VS24" s="860"/>
      <c r="VT24" s="860"/>
      <c r="VU24" s="860"/>
      <c r="VV24" s="860"/>
      <c r="VW24" s="860"/>
      <c r="VX24" s="860"/>
      <c r="VY24" s="860"/>
      <c r="VZ24" s="860"/>
      <c r="WA24" s="860"/>
      <c r="WB24" s="860"/>
      <c r="WC24" s="860"/>
      <c r="WD24" s="860"/>
      <c r="WE24" s="860"/>
      <c r="WF24" s="860"/>
      <c r="WG24" s="860"/>
      <c r="WH24" s="860"/>
      <c r="WI24" s="860"/>
      <c r="WJ24" s="860"/>
      <c r="WK24" s="860"/>
      <c r="WL24" s="860"/>
      <c r="WM24" s="860"/>
      <c r="WN24" s="860"/>
      <c r="WO24" s="860"/>
      <c r="WP24" s="860"/>
      <c r="WQ24" s="860"/>
      <c r="WR24" s="860"/>
      <c r="WS24" s="860"/>
      <c r="WT24" s="860"/>
      <c r="WU24" s="860"/>
      <c r="WV24" s="860"/>
      <c r="WW24" s="860"/>
      <c r="WX24" s="860"/>
      <c r="WY24" s="860"/>
      <c r="WZ24" s="860"/>
      <c r="XA24" s="860"/>
      <c r="XB24" s="860"/>
      <c r="XC24" s="860"/>
      <c r="XD24" s="860"/>
      <c r="XE24" s="860"/>
      <c r="XF24" s="860"/>
      <c r="XG24" s="860"/>
      <c r="XH24" s="860"/>
      <c r="XI24" s="860"/>
      <c r="XJ24" s="860"/>
      <c r="XK24" s="860"/>
      <c r="XL24" s="860"/>
      <c r="XM24" s="860"/>
      <c r="XN24" s="860"/>
      <c r="XO24" s="860"/>
      <c r="XP24" s="860"/>
      <c r="XQ24" s="860"/>
      <c r="XR24" s="860"/>
      <c r="XS24" s="860"/>
      <c r="XT24" s="860"/>
      <c r="XU24" s="860"/>
      <c r="XV24" s="860"/>
      <c r="XW24" s="860"/>
      <c r="XX24" s="860"/>
      <c r="XY24" s="860"/>
      <c r="XZ24" s="860"/>
      <c r="YA24" s="860"/>
      <c r="YB24" s="860"/>
      <c r="YC24" s="860"/>
      <c r="YD24" s="860"/>
      <c r="YE24" s="860"/>
      <c r="YF24" s="860"/>
      <c r="YG24" s="860"/>
      <c r="YH24" s="860"/>
      <c r="YI24" s="860"/>
      <c r="YJ24" s="860"/>
      <c r="YK24" s="860"/>
      <c r="YL24" s="860"/>
      <c r="YM24" s="860"/>
      <c r="YN24" s="860"/>
      <c r="YO24" s="860"/>
      <c r="YP24" s="860"/>
      <c r="YQ24" s="860"/>
      <c r="YR24" s="860"/>
      <c r="YS24" s="860"/>
      <c r="YT24" s="860"/>
      <c r="YU24" s="860"/>
      <c r="YV24" s="860"/>
      <c r="YW24" s="860"/>
      <c r="YX24" s="860"/>
      <c r="YY24" s="860"/>
      <c r="YZ24" s="860"/>
      <c r="ZA24" s="860"/>
      <c r="ZB24" s="860"/>
      <c r="ZC24" s="860"/>
      <c r="ZD24" s="860"/>
      <c r="ZE24" s="860"/>
      <c r="ZF24" s="860"/>
      <c r="ZG24" s="860"/>
      <c r="ZH24" s="860"/>
      <c r="ZI24" s="860"/>
      <c r="ZJ24" s="860"/>
      <c r="ZK24" s="860"/>
      <c r="ZL24" s="860"/>
      <c r="ZM24" s="860"/>
      <c r="ZN24" s="860"/>
      <c r="ZO24" s="860"/>
      <c r="ZP24" s="860"/>
      <c r="ZQ24" s="860"/>
      <c r="ZR24" s="860"/>
      <c r="ZS24" s="860"/>
      <c r="ZT24" s="860"/>
      <c r="ZU24" s="860"/>
      <c r="ZV24" s="860"/>
      <c r="ZW24" s="860"/>
      <c r="ZX24" s="860"/>
      <c r="ZY24" s="860"/>
      <c r="ZZ24" s="860"/>
      <c r="AAA24" s="860"/>
      <c r="AAB24" s="860"/>
      <c r="AAC24" s="860"/>
      <c r="AAD24" s="860"/>
      <c r="AAE24" s="860"/>
      <c r="AAF24" s="860"/>
      <c r="AAG24" s="860"/>
      <c r="AAH24" s="860"/>
      <c r="AAI24" s="860"/>
      <c r="AAJ24" s="860"/>
      <c r="AAK24" s="860"/>
      <c r="AAL24" s="860"/>
      <c r="AAM24" s="860"/>
      <c r="AAN24" s="860"/>
      <c r="AAO24" s="860"/>
      <c r="AAP24" s="860"/>
      <c r="AAQ24" s="860"/>
      <c r="AAR24" s="860"/>
      <c r="AAS24" s="860"/>
      <c r="AAT24" s="860"/>
      <c r="AAU24" s="860"/>
      <c r="AAV24" s="860"/>
      <c r="AAW24" s="860"/>
      <c r="AAX24" s="860"/>
    </row>
    <row r="25" s="860" customFormat="1" ht="75" customHeight="1" spans="1:114">
      <c r="A25" s="886">
        <v>20</v>
      </c>
      <c r="B25" s="880">
        <v>2220</v>
      </c>
      <c r="C25" s="887" t="s">
        <v>211</v>
      </c>
      <c r="D25" s="882" t="s">
        <v>137</v>
      </c>
      <c r="E25" s="883" t="s">
        <v>212</v>
      </c>
      <c r="F25" s="884" t="s">
        <v>153</v>
      </c>
      <c r="G25" s="885" t="s">
        <v>146</v>
      </c>
      <c r="H25" s="880" t="s">
        <v>213</v>
      </c>
      <c r="I25" s="882">
        <v>999999999</v>
      </c>
      <c r="J25" s="917" t="s">
        <v>182</v>
      </c>
      <c r="K25" s="882" t="s">
        <v>137</v>
      </c>
      <c r="L25" s="882"/>
      <c r="M25" s="915"/>
      <c r="N25" s="882"/>
      <c r="O25" s="916"/>
      <c r="P25" s="916"/>
      <c r="Q25" s="916"/>
      <c r="R25" s="933"/>
      <c r="BJ25" s="938"/>
      <c r="DJ25" s="938"/>
    </row>
    <row r="26" s="859" customFormat="1" ht="75" customHeight="1" spans="1:726">
      <c r="A26" s="886">
        <v>21</v>
      </c>
      <c r="B26" s="880">
        <v>2331</v>
      </c>
      <c r="C26" s="887" t="s">
        <v>214</v>
      </c>
      <c r="D26" s="882" t="s">
        <v>137</v>
      </c>
      <c r="E26" s="883" t="s">
        <v>215</v>
      </c>
      <c r="F26" s="884" t="s">
        <v>153</v>
      </c>
      <c r="G26" s="885" t="s">
        <v>134</v>
      </c>
      <c r="H26" s="880" t="s">
        <v>216</v>
      </c>
      <c r="I26" s="882">
        <v>999999999</v>
      </c>
      <c r="J26" s="882" t="s">
        <v>186</v>
      </c>
      <c r="K26" s="882" t="s">
        <v>137</v>
      </c>
      <c r="L26" s="882"/>
      <c r="M26" s="915"/>
      <c r="N26" s="882"/>
      <c r="O26" s="916"/>
      <c r="P26" s="916"/>
      <c r="Q26" s="916"/>
      <c r="R26" s="933"/>
      <c r="S26" s="860"/>
      <c r="T26" s="860"/>
      <c r="U26" s="860"/>
      <c r="V26" s="860"/>
      <c r="W26" s="860"/>
      <c r="X26" s="860"/>
      <c r="Y26" s="860"/>
      <c r="Z26" s="860"/>
      <c r="AA26" s="860"/>
      <c r="AB26" s="860"/>
      <c r="AC26" s="860"/>
      <c r="AD26" s="860"/>
      <c r="AE26" s="860"/>
      <c r="AF26" s="860"/>
      <c r="AG26" s="860"/>
      <c r="AH26" s="860"/>
      <c r="AI26" s="860"/>
      <c r="AJ26" s="860"/>
      <c r="AK26" s="860"/>
      <c r="AL26" s="860"/>
      <c r="AM26" s="860"/>
      <c r="AN26" s="860"/>
      <c r="AO26" s="860"/>
      <c r="AP26" s="860"/>
      <c r="AQ26" s="860"/>
      <c r="AR26" s="860"/>
      <c r="AS26" s="860"/>
      <c r="AT26" s="860"/>
      <c r="AU26" s="860"/>
      <c r="AV26" s="860"/>
      <c r="AW26" s="860"/>
      <c r="AX26" s="860"/>
      <c r="AY26" s="860"/>
      <c r="AZ26" s="860"/>
      <c r="BA26" s="860"/>
      <c r="BB26" s="860"/>
      <c r="BC26" s="860"/>
      <c r="BD26" s="860"/>
      <c r="BE26" s="860"/>
      <c r="BF26" s="860"/>
      <c r="BG26" s="860"/>
      <c r="BH26" s="860"/>
      <c r="BI26" s="860"/>
      <c r="BJ26" s="938"/>
      <c r="BK26" s="860"/>
      <c r="BL26" s="860"/>
      <c r="BM26" s="860"/>
      <c r="BN26" s="860"/>
      <c r="BO26" s="860"/>
      <c r="BP26" s="860"/>
      <c r="BQ26" s="860"/>
      <c r="BR26" s="860"/>
      <c r="BS26" s="860"/>
      <c r="BT26" s="860"/>
      <c r="BU26" s="860"/>
      <c r="BV26" s="860"/>
      <c r="BW26" s="860"/>
      <c r="BX26" s="860"/>
      <c r="BY26" s="860"/>
      <c r="BZ26" s="860"/>
      <c r="CA26" s="860"/>
      <c r="CB26" s="860"/>
      <c r="CC26" s="860"/>
      <c r="CD26" s="860"/>
      <c r="CE26" s="860"/>
      <c r="CF26" s="860"/>
      <c r="CG26" s="860"/>
      <c r="CH26" s="860"/>
      <c r="CI26" s="860"/>
      <c r="CJ26" s="860"/>
      <c r="CK26" s="860"/>
      <c r="CL26" s="860"/>
      <c r="CM26" s="860"/>
      <c r="CN26" s="860"/>
      <c r="CO26" s="860"/>
      <c r="CP26" s="860"/>
      <c r="CQ26" s="860"/>
      <c r="CR26" s="860"/>
      <c r="CS26" s="860"/>
      <c r="CT26" s="860"/>
      <c r="CU26" s="860"/>
      <c r="CV26" s="860"/>
      <c r="CW26" s="860"/>
      <c r="CX26" s="860"/>
      <c r="CY26" s="860"/>
      <c r="CZ26" s="860"/>
      <c r="DA26" s="860"/>
      <c r="DB26" s="860"/>
      <c r="DC26" s="860"/>
      <c r="DD26" s="860"/>
      <c r="DE26" s="860"/>
      <c r="DF26" s="860"/>
      <c r="DG26" s="860"/>
      <c r="DH26" s="860"/>
      <c r="DI26" s="860"/>
      <c r="DJ26" s="938"/>
      <c r="DK26" s="860"/>
      <c r="DL26" s="860"/>
      <c r="DM26" s="860"/>
      <c r="DN26" s="860"/>
      <c r="DO26" s="860"/>
      <c r="DP26" s="860"/>
      <c r="DQ26" s="860"/>
      <c r="DR26" s="860"/>
      <c r="DS26" s="860"/>
      <c r="DT26" s="860"/>
      <c r="DU26" s="860"/>
      <c r="DV26" s="860"/>
      <c r="DW26" s="860"/>
      <c r="DX26" s="860"/>
      <c r="DY26" s="860"/>
      <c r="DZ26" s="860"/>
      <c r="EA26" s="860"/>
      <c r="EB26" s="860"/>
      <c r="EC26" s="860"/>
      <c r="ED26" s="860"/>
      <c r="EE26" s="860"/>
      <c r="EF26" s="860"/>
      <c r="EG26" s="860"/>
      <c r="EH26" s="860"/>
      <c r="EI26" s="860"/>
      <c r="EJ26" s="860"/>
      <c r="EK26" s="860"/>
      <c r="EL26" s="860"/>
      <c r="EM26" s="860"/>
      <c r="EN26" s="860"/>
      <c r="EO26" s="860"/>
      <c r="EP26" s="860"/>
      <c r="EQ26" s="860"/>
      <c r="ER26" s="860"/>
      <c r="ES26" s="860"/>
      <c r="ET26" s="860"/>
      <c r="EU26" s="860"/>
      <c r="EV26" s="860"/>
      <c r="EW26" s="860"/>
      <c r="EX26" s="860"/>
      <c r="EY26" s="860"/>
      <c r="EZ26" s="860"/>
      <c r="FA26" s="860"/>
      <c r="FB26" s="860"/>
      <c r="FC26" s="860"/>
      <c r="FD26" s="860"/>
      <c r="FE26" s="860"/>
      <c r="FF26" s="860"/>
      <c r="FG26" s="860"/>
      <c r="FH26" s="860"/>
      <c r="FI26" s="860"/>
      <c r="FJ26" s="860"/>
      <c r="FK26" s="860"/>
      <c r="FL26" s="860"/>
      <c r="FM26" s="860"/>
      <c r="FN26" s="860"/>
      <c r="FO26" s="860"/>
      <c r="FP26" s="860"/>
      <c r="FQ26" s="860"/>
      <c r="FR26" s="860"/>
      <c r="FS26" s="860"/>
      <c r="FT26" s="860"/>
      <c r="FU26" s="860"/>
      <c r="FV26" s="860"/>
      <c r="FW26" s="860"/>
      <c r="FX26" s="860"/>
      <c r="FY26" s="860"/>
      <c r="FZ26" s="860"/>
      <c r="GA26" s="860"/>
      <c r="GB26" s="860"/>
      <c r="GC26" s="860"/>
      <c r="GD26" s="860"/>
      <c r="GE26" s="860"/>
      <c r="GF26" s="860"/>
      <c r="GG26" s="860"/>
      <c r="GH26" s="860"/>
      <c r="GI26" s="860"/>
      <c r="GJ26" s="860"/>
      <c r="GK26" s="860"/>
      <c r="GL26" s="860"/>
      <c r="GM26" s="860"/>
      <c r="GN26" s="860"/>
      <c r="GO26" s="860"/>
      <c r="GP26" s="860"/>
      <c r="GQ26" s="860"/>
      <c r="GR26" s="860"/>
      <c r="GS26" s="860"/>
      <c r="GT26" s="860"/>
      <c r="GU26" s="860"/>
      <c r="GV26" s="860"/>
      <c r="GW26" s="860"/>
      <c r="GX26" s="860"/>
      <c r="GY26" s="860"/>
      <c r="GZ26" s="860"/>
      <c r="HA26" s="860"/>
      <c r="HB26" s="860"/>
      <c r="HC26" s="860"/>
      <c r="HD26" s="860"/>
      <c r="HE26" s="860"/>
      <c r="HF26" s="860"/>
      <c r="HG26" s="860"/>
      <c r="HH26" s="860"/>
      <c r="HI26" s="860"/>
      <c r="HJ26" s="860"/>
      <c r="HK26" s="860"/>
      <c r="HL26" s="860"/>
      <c r="HM26" s="860"/>
      <c r="HN26" s="860"/>
      <c r="HO26" s="860"/>
      <c r="HP26" s="860"/>
      <c r="HQ26" s="860"/>
      <c r="HR26" s="860"/>
      <c r="HS26" s="860"/>
      <c r="HT26" s="860"/>
      <c r="HU26" s="860"/>
      <c r="HV26" s="860"/>
      <c r="HW26" s="860"/>
      <c r="HX26" s="860"/>
      <c r="HY26" s="860"/>
      <c r="HZ26" s="860"/>
      <c r="IA26" s="860"/>
      <c r="IB26" s="860"/>
      <c r="IC26" s="860"/>
      <c r="ID26" s="860"/>
      <c r="IE26" s="860"/>
      <c r="IF26" s="860"/>
      <c r="IG26" s="860"/>
      <c r="IH26" s="860"/>
      <c r="II26" s="860"/>
      <c r="IJ26" s="860"/>
      <c r="IK26" s="860"/>
      <c r="IL26" s="860"/>
      <c r="IM26" s="860"/>
      <c r="IN26" s="860"/>
      <c r="IO26" s="860"/>
      <c r="IP26" s="860"/>
      <c r="IQ26" s="860"/>
      <c r="IR26" s="860"/>
      <c r="IS26" s="860"/>
      <c r="IT26" s="860"/>
      <c r="IU26" s="860"/>
      <c r="IV26" s="860"/>
      <c r="IW26" s="860"/>
      <c r="IX26" s="860"/>
      <c r="IY26" s="860"/>
      <c r="IZ26" s="860"/>
      <c r="JA26" s="860"/>
      <c r="JB26" s="860"/>
      <c r="JC26" s="860"/>
      <c r="JD26" s="860"/>
      <c r="JE26" s="860"/>
      <c r="JF26" s="860"/>
      <c r="JG26" s="860"/>
      <c r="JH26" s="860"/>
      <c r="JI26" s="860"/>
      <c r="JJ26" s="860"/>
      <c r="JK26" s="860"/>
      <c r="JL26" s="860"/>
      <c r="JM26" s="860"/>
      <c r="JN26" s="860"/>
      <c r="JO26" s="860"/>
      <c r="JP26" s="860"/>
      <c r="JQ26" s="860"/>
      <c r="JR26" s="860"/>
      <c r="JS26" s="860"/>
      <c r="JT26" s="860"/>
      <c r="JU26" s="860"/>
      <c r="JV26" s="860"/>
      <c r="JW26" s="860"/>
      <c r="JX26" s="860"/>
      <c r="JY26" s="860"/>
      <c r="JZ26" s="860"/>
      <c r="KA26" s="860"/>
      <c r="KB26" s="860"/>
      <c r="KC26" s="860"/>
      <c r="KD26" s="860"/>
      <c r="KE26" s="860"/>
      <c r="KF26" s="860"/>
      <c r="KG26" s="860"/>
      <c r="KH26" s="860"/>
      <c r="KI26" s="860"/>
      <c r="KJ26" s="860"/>
      <c r="KK26" s="860"/>
      <c r="KL26" s="860"/>
      <c r="KM26" s="860"/>
      <c r="KN26" s="860"/>
      <c r="KO26" s="860"/>
      <c r="KP26" s="860"/>
      <c r="KQ26" s="860"/>
      <c r="KR26" s="860"/>
      <c r="KS26" s="860"/>
      <c r="KT26" s="860"/>
      <c r="KU26" s="860"/>
      <c r="KV26" s="860"/>
      <c r="KW26" s="860"/>
      <c r="KX26" s="860"/>
      <c r="KY26" s="860"/>
      <c r="KZ26" s="860"/>
      <c r="LA26" s="860"/>
      <c r="LB26" s="860"/>
      <c r="LC26" s="860"/>
      <c r="LD26" s="860"/>
      <c r="LE26" s="860"/>
      <c r="LF26" s="860"/>
      <c r="LG26" s="860"/>
      <c r="LH26" s="860"/>
      <c r="LI26" s="860"/>
      <c r="LJ26" s="860"/>
      <c r="LK26" s="860"/>
      <c r="LL26" s="860"/>
      <c r="LM26" s="860"/>
      <c r="LN26" s="860"/>
      <c r="LO26" s="860"/>
      <c r="LP26" s="860"/>
      <c r="LQ26" s="860"/>
      <c r="LR26" s="860"/>
      <c r="LS26" s="860"/>
      <c r="LT26" s="860"/>
      <c r="LU26" s="860"/>
      <c r="LV26" s="860"/>
      <c r="LW26" s="860"/>
      <c r="LX26" s="860"/>
      <c r="LY26" s="860"/>
      <c r="LZ26" s="860"/>
      <c r="MA26" s="860"/>
      <c r="MB26" s="860"/>
      <c r="MC26" s="860"/>
      <c r="MD26" s="860"/>
      <c r="ME26" s="860"/>
      <c r="MF26" s="860"/>
      <c r="MG26" s="860"/>
      <c r="MH26" s="860"/>
      <c r="MI26" s="860"/>
      <c r="MJ26" s="860"/>
      <c r="MK26" s="860"/>
      <c r="ML26" s="860"/>
      <c r="MM26" s="860"/>
      <c r="MN26" s="860"/>
      <c r="MO26" s="860"/>
      <c r="MP26" s="860"/>
      <c r="MQ26" s="860"/>
      <c r="MR26" s="860"/>
      <c r="MS26" s="860"/>
      <c r="MT26" s="860"/>
      <c r="MU26" s="860"/>
      <c r="MV26" s="860"/>
      <c r="MW26" s="860"/>
      <c r="MX26" s="860"/>
      <c r="MY26" s="860"/>
      <c r="MZ26" s="860"/>
      <c r="NA26" s="860"/>
      <c r="NB26" s="860"/>
      <c r="NC26" s="860"/>
      <c r="ND26" s="860"/>
      <c r="NE26" s="860"/>
      <c r="NF26" s="860"/>
      <c r="NG26" s="860"/>
      <c r="NH26" s="860"/>
      <c r="NI26" s="860"/>
      <c r="NJ26" s="860"/>
      <c r="NK26" s="860"/>
      <c r="NL26" s="860"/>
      <c r="NM26" s="860"/>
      <c r="NN26" s="860"/>
      <c r="NO26" s="860"/>
      <c r="NP26" s="860"/>
      <c r="NQ26" s="860"/>
      <c r="NR26" s="860"/>
      <c r="NS26" s="860"/>
      <c r="NT26" s="860"/>
      <c r="NU26" s="860"/>
      <c r="NV26" s="860"/>
      <c r="NW26" s="860"/>
      <c r="NX26" s="860"/>
      <c r="NY26" s="860"/>
      <c r="NZ26" s="860"/>
      <c r="OA26" s="860"/>
      <c r="OB26" s="860"/>
      <c r="OC26" s="860"/>
      <c r="OD26" s="860"/>
      <c r="OE26" s="860"/>
      <c r="OF26" s="860"/>
      <c r="OG26" s="860"/>
      <c r="OH26" s="860"/>
      <c r="OI26" s="860"/>
      <c r="OJ26" s="860"/>
      <c r="OK26" s="860"/>
      <c r="OL26" s="860"/>
      <c r="OM26" s="860"/>
      <c r="ON26" s="860"/>
      <c r="OO26" s="860"/>
      <c r="OP26" s="860"/>
      <c r="OQ26" s="860"/>
      <c r="OR26" s="860"/>
      <c r="OS26" s="860"/>
      <c r="OT26" s="860"/>
      <c r="OU26" s="860"/>
      <c r="OV26" s="860"/>
      <c r="OW26" s="860"/>
      <c r="OX26" s="860"/>
      <c r="OY26" s="860"/>
      <c r="OZ26" s="860"/>
      <c r="PA26" s="860"/>
      <c r="PB26" s="860"/>
      <c r="PC26" s="860"/>
      <c r="PD26" s="860"/>
      <c r="PE26" s="860"/>
      <c r="PF26" s="860"/>
      <c r="PG26" s="860"/>
      <c r="PH26" s="860"/>
      <c r="PI26" s="860"/>
      <c r="PJ26" s="860"/>
      <c r="PK26" s="860"/>
      <c r="PL26" s="860"/>
      <c r="PM26" s="860"/>
      <c r="PN26" s="860"/>
      <c r="PO26" s="860"/>
      <c r="PP26" s="860"/>
      <c r="PQ26" s="860"/>
      <c r="PR26" s="860"/>
      <c r="PS26" s="860"/>
      <c r="PT26" s="860"/>
      <c r="PU26" s="860"/>
      <c r="PV26" s="860"/>
      <c r="PW26" s="860"/>
      <c r="PX26" s="860"/>
      <c r="PY26" s="860"/>
      <c r="PZ26" s="860"/>
      <c r="QA26" s="860"/>
      <c r="QB26" s="860"/>
      <c r="QC26" s="860"/>
      <c r="QD26" s="860"/>
      <c r="QE26" s="860"/>
      <c r="QF26" s="860"/>
      <c r="QG26" s="860"/>
      <c r="QH26" s="860"/>
      <c r="QI26" s="860"/>
      <c r="QJ26" s="860"/>
      <c r="QK26" s="860"/>
      <c r="QL26" s="860"/>
      <c r="QM26" s="860"/>
      <c r="QN26" s="860"/>
      <c r="QO26" s="860"/>
      <c r="QP26" s="860"/>
      <c r="QQ26" s="860"/>
      <c r="QR26" s="860"/>
      <c r="QS26" s="860"/>
      <c r="QT26" s="860"/>
      <c r="QU26" s="860"/>
      <c r="QV26" s="860"/>
      <c r="QW26" s="860"/>
      <c r="QX26" s="860"/>
      <c r="QY26" s="860"/>
      <c r="QZ26" s="860"/>
      <c r="RA26" s="860"/>
      <c r="RB26" s="860"/>
      <c r="RC26" s="860"/>
      <c r="RD26" s="860"/>
      <c r="RE26" s="860"/>
      <c r="RF26" s="860"/>
      <c r="RG26" s="860"/>
      <c r="RH26" s="860"/>
      <c r="RI26" s="860"/>
      <c r="RJ26" s="860"/>
      <c r="RK26" s="860"/>
      <c r="RL26" s="860"/>
      <c r="RM26" s="860"/>
      <c r="RN26" s="860"/>
      <c r="RO26" s="860"/>
      <c r="RP26" s="860"/>
      <c r="RQ26" s="860"/>
      <c r="RR26" s="860"/>
      <c r="RS26" s="860"/>
      <c r="RT26" s="860"/>
      <c r="RU26" s="860"/>
      <c r="RV26" s="860"/>
      <c r="RW26" s="860"/>
      <c r="RX26" s="860"/>
      <c r="RY26" s="860"/>
      <c r="RZ26" s="860"/>
      <c r="SA26" s="860"/>
      <c r="SB26" s="860"/>
      <c r="SC26" s="860"/>
      <c r="SD26" s="860"/>
      <c r="SE26" s="860"/>
      <c r="SF26" s="860"/>
      <c r="SG26" s="860"/>
      <c r="SH26" s="860"/>
      <c r="SI26" s="860"/>
      <c r="SJ26" s="860"/>
      <c r="SK26" s="860"/>
      <c r="SL26" s="860"/>
      <c r="SM26" s="860"/>
      <c r="SN26" s="860"/>
      <c r="SO26" s="860"/>
      <c r="SP26" s="860"/>
      <c r="SQ26" s="860"/>
      <c r="SR26" s="860"/>
      <c r="SS26" s="860"/>
      <c r="ST26" s="860"/>
      <c r="SU26" s="860"/>
      <c r="SV26" s="860"/>
      <c r="SW26" s="860"/>
      <c r="SX26" s="860"/>
      <c r="SY26" s="860"/>
      <c r="SZ26" s="860"/>
      <c r="TA26" s="860"/>
      <c r="TB26" s="860"/>
      <c r="TC26" s="860"/>
      <c r="TD26" s="860"/>
      <c r="TE26" s="860"/>
      <c r="TF26" s="860"/>
      <c r="TG26" s="860"/>
      <c r="TH26" s="860"/>
      <c r="TI26" s="860"/>
      <c r="TJ26" s="860"/>
      <c r="TK26" s="860"/>
      <c r="TL26" s="860"/>
      <c r="TM26" s="860"/>
      <c r="TN26" s="860"/>
      <c r="TO26" s="860"/>
      <c r="TP26" s="860"/>
      <c r="TQ26" s="860"/>
      <c r="TR26" s="860"/>
      <c r="TS26" s="860"/>
      <c r="TT26" s="860"/>
      <c r="TU26" s="860"/>
      <c r="TV26" s="860"/>
      <c r="TW26" s="860"/>
      <c r="TX26" s="860"/>
      <c r="TY26" s="860"/>
      <c r="TZ26" s="860"/>
      <c r="UA26" s="860"/>
      <c r="UB26" s="860"/>
      <c r="UC26" s="860"/>
      <c r="UD26" s="860"/>
      <c r="UE26" s="860"/>
      <c r="UF26" s="860"/>
      <c r="UG26" s="860"/>
      <c r="UH26" s="860"/>
      <c r="UI26" s="860"/>
      <c r="UJ26" s="860"/>
      <c r="UK26" s="860"/>
      <c r="UL26" s="860"/>
      <c r="UM26" s="860"/>
      <c r="UN26" s="860"/>
      <c r="UO26" s="860"/>
      <c r="UP26" s="860"/>
      <c r="UQ26" s="860"/>
      <c r="UR26" s="860"/>
      <c r="US26" s="860"/>
      <c r="UT26" s="860"/>
      <c r="UU26" s="860"/>
      <c r="UV26" s="860"/>
      <c r="UW26" s="860"/>
      <c r="UX26" s="860"/>
      <c r="UY26" s="860"/>
      <c r="UZ26" s="860"/>
      <c r="VA26" s="860"/>
      <c r="VB26" s="860"/>
      <c r="VC26" s="860"/>
      <c r="VD26" s="860"/>
      <c r="VE26" s="860"/>
      <c r="VF26" s="860"/>
      <c r="VG26" s="860"/>
      <c r="VH26" s="860"/>
      <c r="VI26" s="860"/>
      <c r="VJ26" s="860"/>
      <c r="VK26" s="860"/>
      <c r="VL26" s="860"/>
      <c r="VM26" s="860"/>
      <c r="VN26" s="860"/>
      <c r="VO26" s="860"/>
      <c r="VP26" s="860"/>
      <c r="VQ26" s="860"/>
      <c r="VR26" s="860"/>
      <c r="VS26" s="860"/>
      <c r="VT26" s="860"/>
      <c r="VU26" s="860"/>
      <c r="VV26" s="860"/>
      <c r="VW26" s="860"/>
      <c r="VX26" s="860"/>
      <c r="VY26" s="860"/>
      <c r="VZ26" s="860"/>
      <c r="WA26" s="860"/>
      <c r="WB26" s="860"/>
      <c r="WC26" s="860"/>
      <c r="WD26" s="860"/>
      <c r="WE26" s="860"/>
      <c r="WF26" s="860"/>
      <c r="WG26" s="860"/>
      <c r="WH26" s="860"/>
      <c r="WI26" s="860"/>
      <c r="WJ26" s="860"/>
      <c r="WK26" s="860"/>
      <c r="WL26" s="860"/>
      <c r="WM26" s="860"/>
      <c r="WN26" s="860"/>
      <c r="WO26" s="860"/>
      <c r="WP26" s="860"/>
      <c r="WQ26" s="860"/>
      <c r="WR26" s="860"/>
      <c r="WS26" s="860"/>
      <c r="WT26" s="860"/>
      <c r="WU26" s="860"/>
      <c r="WV26" s="860"/>
      <c r="WW26" s="860"/>
      <c r="WX26" s="860"/>
      <c r="WY26" s="860"/>
      <c r="WZ26" s="860"/>
      <c r="XA26" s="860"/>
      <c r="XB26" s="860"/>
      <c r="XC26" s="860"/>
      <c r="XD26" s="860"/>
      <c r="XE26" s="860"/>
      <c r="XF26" s="860"/>
      <c r="XG26" s="860"/>
      <c r="XH26" s="860"/>
      <c r="XI26" s="860"/>
      <c r="XJ26" s="860"/>
      <c r="XK26" s="860"/>
      <c r="XL26" s="860"/>
      <c r="XM26" s="860"/>
      <c r="XN26" s="860"/>
      <c r="XO26" s="860"/>
      <c r="XP26" s="860"/>
      <c r="XQ26" s="860"/>
      <c r="XR26" s="860"/>
      <c r="XS26" s="860"/>
      <c r="XT26" s="860"/>
      <c r="XU26" s="860"/>
      <c r="XV26" s="860"/>
      <c r="XW26" s="860"/>
      <c r="XX26" s="860"/>
      <c r="XY26" s="860"/>
      <c r="XZ26" s="860"/>
      <c r="YA26" s="860"/>
      <c r="YB26" s="860"/>
      <c r="YC26" s="860"/>
      <c r="YD26" s="860"/>
      <c r="YE26" s="860"/>
      <c r="YF26" s="860"/>
      <c r="YG26" s="860"/>
      <c r="YH26" s="860"/>
      <c r="YI26" s="860"/>
      <c r="YJ26" s="860"/>
      <c r="YK26" s="860"/>
      <c r="YL26" s="860"/>
      <c r="YM26" s="860"/>
      <c r="YN26" s="860"/>
      <c r="YO26" s="860"/>
      <c r="YP26" s="860"/>
      <c r="YQ26" s="860"/>
      <c r="YR26" s="860"/>
      <c r="YS26" s="860"/>
      <c r="YT26" s="860"/>
      <c r="YU26" s="860"/>
      <c r="YV26" s="860"/>
      <c r="YW26" s="860"/>
      <c r="YX26" s="860"/>
      <c r="YY26" s="860"/>
      <c r="YZ26" s="860"/>
      <c r="ZA26" s="860"/>
      <c r="ZB26" s="860"/>
      <c r="ZC26" s="860"/>
      <c r="ZD26" s="860"/>
      <c r="ZE26" s="860"/>
      <c r="ZF26" s="860"/>
      <c r="ZG26" s="860"/>
      <c r="ZH26" s="860"/>
      <c r="ZI26" s="860"/>
      <c r="ZJ26" s="860"/>
      <c r="ZK26" s="860"/>
      <c r="ZL26" s="860"/>
      <c r="ZM26" s="860"/>
      <c r="ZN26" s="860"/>
      <c r="ZO26" s="860"/>
      <c r="ZP26" s="860"/>
      <c r="ZQ26" s="860"/>
      <c r="ZR26" s="860"/>
      <c r="ZS26" s="860"/>
      <c r="ZT26" s="860"/>
      <c r="ZU26" s="860"/>
      <c r="ZV26" s="860"/>
      <c r="ZW26" s="860"/>
      <c r="ZX26" s="860"/>
      <c r="ZY26" s="860"/>
      <c r="ZZ26" s="860"/>
      <c r="AAA26" s="860"/>
      <c r="AAB26" s="860"/>
      <c r="AAC26" s="860"/>
      <c r="AAD26" s="860"/>
      <c r="AAE26" s="860"/>
      <c r="AAF26" s="860"/>
      <c r="AAG26" s="860"/>
      <c r="AAH26" s="860"/>
      <c r="AAI26" s="860"/>
      <c r="AAJ26" s="860"/>
      <c r="AAK26" s="860"/>
      <c r="AAL26" s="860"/>
      <c r="AAM26" s="860"/>
      <c r="AAN26" s="860"/>
      <c r="AAO26" s="860"/>
      <c r="AAP26" s="860"/>
      <c r="AAQ26" s="860"/>
      <c r="AAR26" s="860"/>
      <c r="AAS26" s="860"/>
      <c r="AAT26" s="860"/>
      <c r="AAU26" s="860"/>
      <c r="AAV26" s="860"/>
      <c r="AAW26" s="860"/>
      <c r="AAX26" s="860"/>
    </row>
    <row r="27" s="860" customFormat="1" ht="75" customHeight="1" spans="1:114">
      <c r="A27" s="879">
        <v>22</v>
      </c>
      <c r="B27" s="880">
        <v>2442</v>
      </c>
      <c r="C27" s="887" t="s">
        <v>217</v>
      </c>
      <c r="D27" s="882" t="s">
        <v>137</v>
      </c>
      <c r="E27" s="883" t="s">
        <v>218</v>
      </c>
      <c r="F27" s="884" t="s">
        <v>153</v>
      </c>
      <c r="G27" s="885" t="s">
        <v>146</v>
      </c>
      <c r="H27" s="880" t="s">
        <v>219</v>
      </c>
      <c r="I27" s="882">
        <v>999999999</v>
      </c>
      <c r="J27" s="917" t="s">
        <v>182</v>
      </c>
      <c r="K27" s="882" t="s">
        <v>137</v>
      </c>
      <c r="L27" s="882"/>
      <c r="M27" s="915"/>
      <c r="N27" s="882"/>
      <c r="O27" s="916"/>
      <c r="P27" s="916"/>
      <c r="Q27" s="916"/>
      <c r="R27" s="933"/>
      <c r="BJ27" s="938"/>
      <c r="DJ27" s="938"/>
    </row>
    <row r="28" s="859" customFormat="1" ht="75" customHeight="1" spans="1:726">
      <c r="A28" s="886">
        <v>23</v>
      </c>
      <c r="B28" s="880">
        <v>2553</v>
      </c>
      <c r="C28" s="887" t="s">
        <v>220</v>
      </c>
      <c r="D28" s="882" t="s">
        <v>137</v>
      </c>
      <c r="E28" s="883" t="s">
        <v>221</v>
      </c>
      <c r="F28" s="884" t="s">
        <v>153</v>
      </c>
      <c r="G28" s="885" t="s">
        <v>134</v>
      </c>
      <c r="H28" s="880" t="s">
        <v>219</v>
      </c>
      <c r="I28" s="882">
        <v>999999999</v>
      </c>
      <c r="J28" s="882" t="s">
        <v>186</v>
      </c>
      <c r="K28" s="882" t="s">
        <v>137</v>
      </c>
      <c r="L28" s="882"/>
      <c r="M28" s="915"/>
      <c r="N28" s="882"/>
      <c r="O28" s="916"/>
      <c r="P28" s="916"/>
      <c r="Q28" s="916"/>
      <c r="R28" s="933"/>
      <c r="S28" s="860"/>
      <c r="T28" s="860"/>
      <c r="U28" s="860"/>
      <c r="V28" s="860"/>
      <c r="W28" s="860"/>
      <c r="X28" s="860"/>
      <c r="Y28" s="860"/>
      <c r="Z28" s="860"/>
      <c r="AA28" s="860"/>
      <c r="AB28" s="860"/>
      <c r="AC28" s="860"/>
      <c r="AD28" s="860"/>
      <c r="AE28" s="860"/>
      <c r="AF28" s="860"/>
      <c r="AG28" s="860"/>
      <c r="AH28" s="860"/>
      <c r="AI28" s="860"/>
      <c r="AJ28" s="860"/>
      <c r="AK28" s="860"/>
      <c r="AL28" s="860"/>
      <c r="AM28" s="860"/>
      <c r="AN28" s="860"/>
      <c r="AO28" s="860"/>
      <c r="AP28" s="860"/>
      <c r="AQ28" s="860"/>
      <c r="AR28" s="860"/>
      <c r="AS28" s="860"/>
      <c r="AT28" s="860"/>
      <c r="AU28" s="860"/>
      <c r="AV28" s="860"/>
      <c r="AW28" s="860"/>
      <c r="AX28" s="860"/>
      <c r="AY28" s="860"/>
      <c r="AZ28" s="860"/>
      <c r="BA28" s="860"/>
      <c r="BB28" s="860"/>
      <c r="BC28" s="860"/>
      <c r="BD28" s="860"/>
      <c r="BE28" s="860"/>
      <c r="BF28" s="860"/>
      <c r="BG28" s="860"/>
      <c r="BH28" s="860"/>
      <c r="BI28" s="860"/>
      <c r="BJ28" s="938"/>
      <c r="BK28" s="860"/>
      <c r="BL28" s="860"/>
      <c r="BM28" s="860"/>
      <c r="BN28" s="860"/>
      <c r="BO28" s="860"/>
      <c r="BP28" s="860"/>
      <c r="BQ28" s="860"/>
      <c r="BR28" s="860"/>
      <c r="BS28" s="860"/>
      <c r="BT28" s="860"/>
      <c r="BU28" s="860"/>
      <c r="BV28" s="860"/>
      <c r="BW28" s="860"/>
      <c r="BX28" s="860"/>
      <c r="BY28" s="860"/>
      <c r="BZ28" s="860"/>
      <c r="CA28" s="860"/>
      <c r="CB28" s="860"/>
      <c r="CC28" s="860"/>
      <c r="CD28" s="860"/>
      <c r="CE28" s="860"/>
      <c r="CF28" s="860"/>
      <c r="CG28" s="860"/>
      <c r="CH28" s="860"/>
      <c r="CI28" s="860"/>
      <c r="CJ28" s="860"/>
      <c r="CK28" s="860"/>
      <c r="CL28" s="860"/>
      <c r="CM28" s="860"/>
      <c r="CN28" s="860"/>
      <c r="CO28" s="860"/>
      <c r="CP28" s="860"/>
      <c r="CQ28" s="860"/>
      <c r="CR28" s="860"/>
      <c r="CS28" s="860"/>
      <c r="CT28" s="860"/>
      <c r="CU28" s="860"/>
      <c r="CV28" s="860"/>
      <c r="CW28" s="860"/>
      <c r="CX28" s="860"/>
      <c r="CY28" s="860"/>
      <c r="CZ28" s="860"/>
      <c r="DA28" s="860"/>
      <c r="DB28" s="860"/>
      <c r="DC28" s="860"/>
      <c r="DD28" s="860"/>
      <c r="DE28" s="860"/>
      <c r="DF28" s="860"/>
      <c r="DG28" s="860"/>
      <c r="DH28" s="860"/>
      <c r="DI28" s="860"/>
      <c r="DJ28" s="938"/>
      <c r="DK28" s="860"/>
      <c r="DL28" s="860"/>
      <c r="DM28" s="860"/>
      <c r="DN28" s="860"/>
      <c r="DO28" s="860"/>
      <c r="DP28" s="860"/>
      <c r="DQ28" s="860"/>
      <c r="DR28" s="860"/>
      <c r="DS28" s="860"/>
      <c r="DT28" s="860"/>
      <c r="DU28" s="860"/>
      <c r="DV28" s="860"/>
      <c r="DW28" s="860"/>
      <c r="DX28" s="860"/>
      <c r="DY28" s="860"/>
      <c r="DZ28" s="860"/>
      <c r="EA28" s="860"/>
      <c r="EB28" s="860"/>
      <c r="EC28" s="860"/>
      <c r="ED28" s="860"/>
      <c r="EE28" s="860"/>
      <c r="EF28" s="860"/>
      <c r="EG28" s="860"/>
      <c r="EH28" s="860"/>
      <c r="EI28" s="860"/>
      <c r="EJ28" s="860"/>
      <c r="EK28" s="860"/>
      <c r="EL28" s="860"/>
      <c r="EM28" s="860"/>
      <c r="EN28" s="860"/>
      <c r="EO28" s="860"/>
      <c r="EP28" s="860"/>
      <c r="EQ28" s="860"/>
      <c r="ER28" s="860"/>
      <c r="ES28" s="860"/>
      <c r="ET28" s="860"/>
      <c r="EU28" s="860"/>
      <c r="EV28" s="860"/>
      <c r="EW28" s="860"/>
      <c r="EX28" s="860"/>
      <c r="EY28" s="860"/>
      <c r="EZ28" s="860"/>
      <c r="FA28" s="860"/>
      <c r="FB28" s="860"/>
      <c r="FC28" s="860"/>
      <c r="FD28" s="860"/>
      <c r="FE28" s="860"/>
      <c r="FF28" s="860"/>
      <c r="FG28" s="860"/>
      <c r="FH28" s="860"/>
      <c r="FI28" s="860"/>
      <c r="FJ28" s="860"/>
      <c r="FK28" s="860"/>
      <c r="FL28" s="860"/>
      <c r="FM28" s="860"/>
      <c r="FN28" s="860"/>
      <c r="FO28" s="860"/>
      <c r="FP28" s="860"/>
      <c r="FQ28" s="860"/>
      <c r="FR28" s="860"/>
      <c r="FS28" s="860"/>
      <c r="FT28" s="860"/>
      <c r="FU28" s="860"/>
      <c r="FV28" s="860"/>
      <c r="FW28" s="860"/>
      <c r="FX28" s="860"/>
      <c r="FY28" s="860"/>
      <c r="FZ28" s="860"/>
      <c r="GA28" s="860"/>
      <c r="GB28" s="860"/>
      <c r="GC28" s="860"/>
      <c r="GD28" s="860"/>
      <c r="GE28" s="860"/>
      <c r="GF28" s="860"/>
      <c r="GG28" s="860"/>
      <c r="GH28" s="860"/>
      <c r="GI28" s="860"/>
      <c r="GJ28" s="860"/>
      <c r="GK28" s="860"/>
      <c r="GL28" s="860"/>
      <c r="GM28" s="860"/>
      <c r="GN28" s="860"/>
      <c r="GO28" s="860"/>
      <c r="GP28" s="860"/>
      <c r="GQ28" s="860"/>
      <c r="GR28" s="860"/>
      <c r="GS28" s="860"/>
      <c r="GT28" s="860"/>
      <c r="GU28" s="860"/>
      <c r="GV28" s="860"/>
      <c r="GW28" s="860"/>
      <c r="GX28" s="860"/>
      <c r="GY28" s="860"/>
      <c r="GZ28" s="860"/>
      <c r="HA28" s="860"/>
      <c r="HB28" s="860"/>
      <c r="HC28" s="860"/>
      <c r="HD28" s="860"/>
      <c r="HE28" s="860"/>
      <c r="HF28" s="860"/>
      <c r="HG28" s="860"/>
      <c r="HH28" s="860"/>
      <c r="HI28" s="860"/>
      <c r="HJ28" s="860"/>
      <c r="HK28" s="860"/>
      <c r="HL28" s="860"/>
      <c r="HM28" s="860"/>
      <c r="HN28" s="860"/>
      <c r="HO28" s="860"/>
      <c r="HP28" s="860"/>
      <c r="HQ28" s="860"/>
      <c r="HR28" s="860"/>
      <c r="HS28" s="860"/>
      <c r="HT28" s="860"/>
      <c r="HU28" s="860"/>
      <c r="HV28" s="860"/>
      <c r="HW28" s="860"/>
      <c r="HX28" s="860"/>
      <c r="HY28" s="860"/>
      <c r="HZ28" s="860"/>
      <c r="IA28" s="860"/>
      <c r="IB28" s="860"/>
      <c r="IC28" s="860"/>
      <c r="ID28" s="860"/>
      <c r="IE28" s="860"/>
      <c r="IF28" s="860"/>
      <c r="IG28" s="860"/>
      <c r="IH28" s="860"/>
      <c r="II28" s="860"/>
      <c r="IJ28" s="860"/>
      <c r="IK28" s="860"/>
      <c r="IL28" s="860"/>
      <c r="IM28" s="860"/>
      <c r="IN28" s="860"/>
      <c r="IO28" s="860"/>
      <c r="IP28" s="860"/>
      <c r="IQ28" s="860"/>
      <c r="IR28" s="860"/>
      <c r="IS28" s="860"/>
      <c r="IT28" s="860"/>
      <c r="IU28" s="860"/>
      <c r="IV28" s="860"/>
      <c r="IW28" s="860"/>
      <c r="IX28" s="860"/>
      <c r="IY28" s="860"/>
      <c r="IZ28" s="860"/>
      <c r="JA28" s="860"/>
      <c r="JB28" s="860"/>
      <c r="JC28" s="860"/>
      <c r="JD28" s="860"/>
      <c r="JE28" s="860"/>
      <c r="JF28" s="860"/>
      <c r="JG28" s="860"/>
      <c r="JH28" s="860"/>
      <c r="JI28" s="860"/>
      <c r="JJ28" s="860"/>
      <c r="JK28" s="860"/>
      <c r="JL28" s="860"/>
      <c r="JM28" s="860"/>
      <c r="JN28" s="860"/>
      <c r="JO28" s="860"/>
      <c r="JP28" s="860"/>
      <c r="JQ28" s="860"/>
      <c r="JR28" s="860"/>
      <c r="JS28" s="860"/>
      <c r="JT28" s="860"/>
      <c r="JU28" s="860"/>
      <c r="JV28" s="860"/>
      <c r="JW28" s="860"/>
      <c r="JX28" s="860"/>
      <c r="JY28" s="860"/>
      <c r="JZ28" s="860"/>
      <c r="KA28" s="860"/>
      <c r="KB28" s="860"/>
      <c r="KC28" s="860"/>
      <c r="KD28" s="860"/>
      <c r="KE28" s="860"/>
      <c r="KF28" s="860"/>
      <c r="KG28" s="860"/>
      <c r="KH28" s="860"/>
      <c r="KI28" s="860"/>
      <c r="KJ28" s="860"/>
      <c r="KK28" s="860"/>
      <c r="KL28" s="860"/>
      <c r="KM28" s="860"/>
      <c r="KN28" s="860"/>
      <c r="KO28" s="860"/>
      <c r="KP28" s="860"/>
      <c r="KQ28" s="860"/>
      <c r="KR28" s="860"/>
      <c r="KS28" s="860"/>
      <c r="KT28" s="860"/>
      <c r="KU28" s="860"/>
      <c r="KV28" s="860"/>
      <c r="KW28" s="860"/>
      <c r="KX28" s="860"/>
      <c r="KY28" s="860"/>
      <c r="KZ28" s="860"/>
      <c r="LA28" s="860"/>
      <c r="LB28" s="860"/>
      <c r="LC28" s="860"/>
      <c r="LD28" s="860"/>
      <c r="LE28" s="860"/>
      <c r="LF28" s="860"/>
      <c r="LG28" s="860"/>
      <c r="LH28" s="860"/>
      <c r="LI28" s="860"/>
      <c r="LJ28" s="860"/>
      <c r="LK28" s="860"/>
      <c r="LL28" s="860"/>
      <c r="LM28" s="860"/>
      <c r="LN28" s="860"/>
      <c r="LO28" s="860"/>
      <c r="LP28" s="860"/>
      <c r="LQ28" s="860"/>
      <c r="LR28" s="860"/>
      <c r="LS28" s="860"/>
      <c r="LT28" s="860"/>
      <c r="LU28" s="860"/>
      <c r="LV28" s="860"/>
      <c r="LW28" s="860"/>
      <c r="LX28" s="860"/>
      <c r="LY28" s="860"/>
      <c r="LZ28" s="860"/>
      <c r="MA28" s="860"/>
      <c r="MB28" s="860"/>
      <c r="MC28" s="860"/>
      <c r="MD28" s="860"/>
      <c r="ME28" s="860"/>
      <c r="MF28" s="860"/>
      <c r="MG28" s="860"/>
      <c r="MH28" s="860"/>
      <c r="MI28" s="860"/>
      <c r="MJ28" s="860"/>
      <c r="MK28" s="860"/>
      <c r="ML28" s="860"/>
      <c r="MM28" s="860"/>
      <c r="MN28" s="860"/>
      <c r="MO28" s="860"/>
      <c r="MP28" s="860"/>
      <c r="MQ28" s="860"/>
      <c r="MR28" s="860"/>
      <c r="MS28" s="860"/>
      <c r="MT28" s="860"/>
      <c r="MU28" s="860"/>
      <c r="MV28" s="860"/>
      <c r="MW28" s="860"/>
      <c r="MX28" s="860"/>
      <c r="MY28" s="860"/>
      <c r="MZ28" s="860"/>
      <c r="NA28" s="860"/>
      <c r="NB28" s="860"/>
      <c r="NC28" s="860"/>
      <c r="ND28" s="860"/>
      <c r="NE28" s="860"/>
      <c r="NF28" s="860"/>
      <c r="NG28" s="860"/>
      <c r="NH28" s="860"/>
      <c r="NI28" s="860"/>
      <c r="NJ28" s="860"/>
      <c r="NK28" s="860"/>
      <c r="NL28" s="860"/>
      <c r="NM28" s="860"/>
      <c r="NN28" s="860"/>
      <c r="NO28" s="860"/>
      <c r="NP28" s="860"/>
      <c r="NQ28" s="860"/>
      <c r="NR28" s="860"/>
      <c r="NS28" s="860"/>
      <c r="NT28" s="860"/>
      <c r="NU28" s="860"/>
      <c r="NV28" s="860"/>
      <c r="NW28" s="860"/>
      <c r="NX28" s="860"/>
      <c r="NY28" s="860"/>
      <c r="NZ28" s="860"/>
      <c r="OA28" s="860"/>
      <c r="OB28" s="860"/>
      <c r="OC28" s="860"/>
      <c r="OD28" s="860"/>
      <c r="OE28" s="860"/>
      <c r="OF28" s="860"/>
      <c r="OG28" s="860"/>
      <c r="OH28" s="860"/>
      <c r="OI28" s="860"/>
      <c r="OJ28" s="860"/>
      <c r="OK28" s="860"/>
      <c r="OL28" s="860"/>
      <c r="OM28" s="860"/>
      <c r="ON28" s="860"/>
      <c r="OO28" s="860"/>
      <c r="OP28" s="860"/>
      <c r="OQ28" s="860"/>
      <c r="OR28" s="860"/>
      <c r="OS28" s="860"/>
      <c r="OT28" s="860"/>
      <c r="OU28" s="860"/>
      <c r="OV28" s="860"/>
      <c r="OW28" s="860"/>
      <c r="OX28" s="860"/>
      <c r="OY28" s="860"/>
      <c r="OZ28" s="860"/>
      <c r="PA28" s="860"/>
      <c r="PB28" s="860"/>
      <c r="PC28" s="860"/>
      <c r="PD28" s="860"/>
      <c r="PE28" s="860"/>
      <c r="PF28" s="860"/>
      <c r="PG28" s="860"/>
      <c r="PH28" s="860"/>
      <c r="PI28" s="860"/>
      <c r="PJ28" s="860"/>
      <c r="PK28" s="860"/>
      <c r="PL28" s="860"/>
      <c r="PM28" s="860"/>
      <c r="PN28" s="860"/>
      <c r="PO28" s="860"/>
      <c r="PP28" s="860"/>
      <c r="PQ28" s="860"/>
      <c r="PR28" s="860"/>
      <c r="PS28" s="860"/>
      <c r="PT28" s="860"/>
      <c r="PU28" s="860"/>
      <c r="PV28" s="860"/>
      <c r="PW28" s="860"/>
      <c r="PX28" s="860"/>
      <c r="PY28" s="860"/>
      <c r="PZ28" s="860"/>
      <c r="QA28" s="860"/>
      <c r="QB28" s="860"/>
      <c r="QC28" s="860"/>
      <c r="QD28" s="860"/>
      <c r="QE28" s="860"/>
      <c r="QF28" s="860"/>
      <c r="QG28" s="860"/>
      <c r="QH28" s="860"/>
      <c r="QI28" s="860"/>
      <c r="QJ28" s="860"/>
      <c r="QK28" s="860"/>
      <c r="QL28" s="860"/>
      <c r="QM28" s="860"/>
      <c r="QN28" s="860"/>
      <c r="QO28" s="860"/>
      <c r="QP28" s="860"/>
      <c r="QQ28" s="860"/>
      <c r="QR28" s="860"/>
      <c r="QS28" s="860"/>
      <c r="QT28" s="860"/>
      <c r="QU28" s="860"/>
      <c r="QV28" s="860"/>
      <c r="QW28" s="860"/>
      <c r="QX28" s="860"/>
      <c r="QY28" s="860"/>
      <c r="QZ28" s="860"/>
      <c r="RA28" s="860"/>
      <c r="RB28" s="860"/>
      <c r="RC28" s="860"/>
      <c r="RD28" s="860"/>
      <c r="RE28" s="860"/>
      <c r="RF28" s="860"/>
      <c r="RG28" s="860"/>
      <c r="RH28" s="860"/>
      <c r="RI28" s="860"/>
      <c r="RJ28" s="860"/>
      <c r="RK28" s="860"/>
      <c r="RL28" s="860"/>
      <c r="RM28" s="860"/>
      <c r="RN28" s="860"/>
      <c r="RO28" s="860"/>
      <c r="RP28" s="860"/>
      <c r="RQ28" s="860"/>
      <c r="RR28" s="860"/>
      <c r="RS28" s="860"/>
      <c r="RT28" s="860"/>
      <c r="RU28" s="860"/>
      <c r="RV28" s="860"/>
      <c r="RW28" s="860"/>
      <c r="RX28" s="860"/>
      <c r="RY28" s="860"/>
      <c r="RZ28" s="860"/>
      <c r="SA28" s="860"/>
      <c r="SB28" s="860"/>
      <c r="SC28" s="860"/>
      <c r="SD28" s="860"/>
      <c r="SE28" s="860"/>
      <c r="SF28" s="860"/>
      <c r="SG28" s="860"/>
      <c r="SH28" s="860"/>
      <c r="SI28" s="860"/>
      <c r="SJ28" s="860"/>
      <c r="SK28" s="860"/>
      <c r="SL28" s="860"/>
      <c r="SM28" s="860"/>
      <c r="SN28" s="860"/>
      <c r="SO28" s="860"/>
      <c r="SP28" s="860"/>
      <c r="SQ28" s="860"/>
      <c r="SR28" s="860"/>
      <c r="SS28" s="860"/>
      <c r="ST28" s="860"/>
      <c r="SU28" s="860"/>
      <c r="SV28" s="860"/>
      <c r="SW28" s="860"/>
      <c r="SX28" s="860"/>
      <c r="SY28" s="860"/>
      <c r="SZ28" s="860"/>
      <c r="TA28" s="860"/>
      <c r="TB28" s="860"/>
      <c r="TC28" s="860"/>
      <c r="TD28" s="860"/>
      <c r="TE28" s="860"/>
      <c r="TF28" s="860"/>
      <c r="TG28" s="860"/>
      <c r="TH28" s="860"/>
      <c r="TI28" s="860"/>
      <c r="TJ28" s="860"/>
      <c r="TK28" s="860"/>
      <c r="TL28" s="860"/>
      <c r="TM28" s="860"/>
      <c r="TN28" s="860"/>
      <c r="TO28" s="860"/>
      <c r="TP28" s="860"/>
      <c r="TQ28" s="860"/>
      <c r="TR28" s="860"/>
      <c r="TS28" s="860"/>
      <c r="TT28" s="860"/>
      <c r="TU28" s="860"/>
      <c r="TV28" s="860"/>
      <c r="TW28" s="860"/>
      <c r="TX28" s="860"/>
      <c r="TY28" s="860"/>
      <c r="TZ28" s="860"/>
      <c r="UA28" s="860"/>
      <c r="UB28" s="860"/>
      <c r="UC28" s="860"/>
      <c r="UD28" s="860"/>
      <c r="UE28" s="860"/>
      <c r="UF28" s="860"/>
      <c r="UG28" s="860"/>
      <c r="UH28" s="860"/>
      <c r="UI28" s="860"/>
      <c r="UJ28" s="860"/>
      <c r="UK28" s="860"/>
      <c r="UL28" s="860"/>
      <c r="UM28" s="860"/>
      <c r="UN28" s="860"/>
      <c r="UO28" s="860"/>
      <c r="UP28" s="860"/>
      <c r="UQ28" s="860"/>
      <c r="UR28" s="860"/>
      <c r="US28" s="860"/>
      <c r="UT28" s="860"/>
      <c r="UU28" s="860"/>
      <c r="UV28" s="860"/>
      <c r="UW28" s="860"/>
      <c r="UX28" s="860"/>
      <c r="UY28" s="860"/>
      <c r="UZ28" s="860"/>
      <c r="VA28" s="860"/>
      <c r="VB28" s="860"/>
      <c r="VC28" s="860"/>
      <c r="VD28" s="860"/>
      <c r="VE28" s="860"/>
      <c r="VF28" s="860"/>
      <c r="VG28" s="860"/>
      <c r="VH28" s="860"/>
      <c r="VI28" s="860"/>
      <c r="VJ28" s="860"/>
      <c r="VK28" s="860"/>
      <c r="VL28" s="860"/>
      <c r="VM28" s="860"/>
      <c r="VN28" s="860"/>
      <c r="VO28" s="860"/>
      <c r="VP28" s="860"/>
      <c r="VQ28" s="860"/>
      <c r="VR28" s="860"/>
      <c r="VS28" s="860"/>
      <c r="VT28" s="860"/>
      <c r="VU28" s="860"/>
      <c r="VV28" s="860"/>
      <c r="VW28" s="860"/>
      <c r="VX28" s="860"/>
      <c r="VY28" s="860"/>
      <c r="VZ28" s="860"/>
      <c r="WA28" s="860"/>
      <c r="WB28" s="860"/>
      <c r="WC28" s="860"/>
      <c r="WD28" s="860"/>
      <c r="WE28" s="860"/>
      <c r="WF28" s="860"/>
      <c r="WG28" s="860"/>
      <c r="WH28" s="860"/>
      <c r="WI28" s="860"/>
      <c r="WJ28" s="860"/>
      <c r="WK28" s="860"/>
      <c r="WL28" s="860"/>
      <c r="WM28" s="860"/>
      <c r="WN28" s="860"/>
      <c r="WO28" s="860"/>
      <c r="WP28" s="860"/>
      <c r="WQ28" s="860"/>
      <c r="WR28" s="860"/>
      <c r="WS28" s="860"/>
      <c r="WT28" s="860"/>
      <c r="WU28" s="860"/>
      <c r="WV28" s="860"/>
      <c r="WW28" s="860"/>
      <c r="WX28" s="860"/>
      <c r="WY28" s="860"/>
      <c r="WZ28" s="860"/>
      <c r="XA28" s="860"/>
      <c r="XB28" s="860"/>
      <c r="XC28" s="860"/>
      <c r="XD28" s="860"/>
      <c r="XE28" s="860"/>
      <c r="XF28" s="860"/>
      <c r="XG28" s="860"/>
      <c r="XH28" s="860"/>
      <c r="XI28" s="860"/>
      <c r="XJ28" s="860"/>
      <c r="XK28" s="860"/>
      <c r="XL28" s="860"/>
      <c r="XM28" s="860"/>
      <c r="XN28" s="860"/>
      <c r="XO28" s="860"/>
      <c r="XP28" s="860"/>
      <c r="XQ28" s="860"/>
      <c r="XR28" s="860"/>
      <c r="XS28" s="860"/>
      <c r="XT28" s="860"/>
      <c r="XU28" s="860"/>
      <c r="XV28" s="860"/>
      <c r="XW28" s="860"/>
      <c r="XX28" s="860"/>
      <c r="XY28" s="860"/>
      <c r="XZ28" s="860"/>
      <c r="YA28" s="860"/>
      <c r="YB28" s="860"/>
      <c r="YC28" s="860"/>
      <c r="YD28" s="860"/>
      <c r="YE28" s="860"/>
      <c r="YF28" s="860"/>
      <c r="YG28" s="860"/>
      <c r="YH28" s="860"/>
      <c r="YI28" s="860"/>
      <c r="YJ28" s="860"/>
      <c r="YK28" s="860"/>
      <c r="YL28" s="860"/>
      <c r="YM28" s="860"/>
      <c r="YN28" s="860"/>
      <c r="YO28" s="860"/>
      <c r="YP28" s="860"/>
      <c r="YQ28" s="860"/>
      <c r="YR28" s="860"/>
      <c r="YS28" s="860"/>
      <c r="YT28" s="860"/>
      <c r="YU28" s="860"/>
      <c r="YV28" s="860"/>
      <c r="YW28" s="860"/>
      <c r="YX28" s="860"/>
      <c r="YY28" s="860"/>
      <c r="YZ28" s="860"/>
      <c r="ZA28" s="860"/>
      <c r="ZB28" s="860"/>
      <c r="ZC28" s="860"/>
      <c r="ZD28" s="860"/>
      <c r="ZE28" s="860"/>
      <c r="ZF28" s="860"/>
      <c r="ZG28" s="860"/>
      <c r="ZH28" s="860"/>
      <c r="ZI28" s="860"/>
      <c r="ZJ28" s="860"/>
      <c r="ZK28" s="860"/>
      <c r="ZL28" s="860"/>
      <c r="ZM28" s="860"/>
      <c r="ZN28" s="860"/>
      <c r="ZO28" s="860"/>
      <c r="ZP28" s="860"/>
      <c r="ZQ28" s="860"/>
      <c r="ZR28" s="860"/>
      <c r="ZS28" s="860"/>
      <c r="ZT28" s="860"/>
      <c r="ZU28" s="860"/>
      <c r="ZV28" s="860"/>
      <c r="ZW28" s="860"/>
      <c r="ZX28" s="860"/>
      <c r="ZY28" s="860"/>
      <c r="ZZ28" s="860"/>
      <c r="AAA28" s="860"/>
      <c r="AAB28" s="860"/>
      <c r="AAC28" s="860"/>
      <c r="AAD28" s="860"/>
      <c r="AAE28" s="860"/>
      <c r="AAF28" s="860"/>
      <c r="AAG28" s="860"/>
      <c r="AAH28" s="860"/>
      <c r="AAI28" s="860"/>
      <c r="AAJ28" s="860"/>
      <c r="AAK28" s="860"/>
      <c r="AAL28" s="860"/>
      <c r="AAM28" s="860"/>
      <c r="AAN28" s="860"/>
      <c r="AAO28" s="860"/>
      <c r="AAP28" s="860"/>
      <c r="AAQ28" s="860"/>
      <c r="AAR28" s="860"/>
      <c r="AAS28" s="860"/>
      <c r="AAT28" s="860"/>
      <c r="AAU28" s="860"/>
      <c r="AAV28" s="860"/>
      <c r="AAW28" s="860"/>
      <c r="AAX28" s="860"/>
    </row>
    <row r="29" s="860" customFormat="1" ht="75" customHeight="1" spans="1:114">
      <c r="A29" s="886">
        <v>24</v>
      </c>
      <c r="B29" s="880">
        <v>2664</v>
      </c>
      <c r="C29" s="887" t="s">
        <v>222</v>
      </c>
      <c r="D29" s="882" t="s">
        <v>137</v>
      </c>
      <c r="E29" s="883" t="s">
        <v>223</v>
      </c>
      <c r="F29" s="884" t="s">
        <v>153</v>
      </c>
      <c r="G29" s="885" t="s">
        <v>146</v>
      </c>
      <c r="H29" s="880" t="s">
        <v>224</v>
      </c>
      <c r="I29" s="882">
        <v>999999999</v>
      </c>
      <c r="J29" s="917" t="s">
        <v>182</v>
      </c>
      <c r="K29" s="882" t="s">
        <v>137</v>
      </c>
      <c r="L29" s="882"/>
      <c r="M29" s="915"/>
      <c r="N29" s="882"/>
      <c r="O29" s="916"/>
      <c r="P29" s="916"/>
      <c r="Q29" s="916"/>
      <c r="R29" s="933"/>
      <c r="BJ29" s="938"/>
      <c r="DJ29" s="938"/>
    </row>
    <row r="30" s="859" customFormat="1" ht="75" customHeight="1" spans="1:726">
      <c r="A30" s="879">
        <v>25</v>
      </c>
      <c r="B30" s="880">
        <v>2775</v>
      </c>
      <c r="C30" s="887" t="s">
        <v>225</v>
      </c>
      <c r="D30" s="882" t="s">
        <v>137</v>
      </c>
      <c r="E30" s="883" t="s">
        <v>226</v>
      </c>
      <c r="F30" s="884" t="s">
        <v>153</v>
      </c>
      <c r="G30" s="885" t="s">
        <v>134</v>
      </c>
      <c r="H30" s="880" t="s">
        <v>227</v>
      </c>
      <c r="I30" s="882">
        <v>999999999</v>
      </c>
      <c r="J30" s="882" t="s">
        <v>186</v>
      </c>
      <c r="K30" s="882" t="s">
        <v>137</v>
      </c>
      <c r="L30" s="882"/>
      <c r="M30" s="915"/>
      <c r="N30" s="882"/>
      <c r="O30" s="916"/>
      <c r="P30" s="916"/>
      <c r="Q30" s="916"/>
      <c r="R30" s="933"/>
      <c r="S30" s="860"/>
      <c r="T30" s="860"/>
      <c r="U30" s="860"/>
      <c r="V30" s="860"/>
      <c r="W30" s="860"/>
      <c r="X30" s="860"/>
      <c r="Y30" s="860"/>
      <c r="Z30" s="860"/>
      <c r="AA30" s="860"/>
      <c r="AB30" s="860"/>
      <c r="AC30" s="860"/>
      <c r="AD30" s="860"/>
      <c r="AE30" s="860"/>
      <c r="AF30" s="860"/>
      <c r="AG30" s="860"/>
      <c r="AH30" s="860"/>
      <c r="AI30" s="860"/>
      <c r="AJ30" s="860"/>
      <c r="AK30" s="860"/>
      <c r="AL30" s="860"/>
      <c r="AM30" s="860"/>
      <c r="AN30" s="860"/>
      <c r="AO30" s="860"/>
      <c r="AP30" s="860"/>
      <c r="AQ30" s="860"/>
      <c r="AR30" s="860"/>
      <c r="AS30" s="860"/>
      <c r="AT30" s="860"/>
      <c r="AU30" s="860"/>
      <c r="AV30" s="860"/>
      <c r="AW30" s="860"/>
      <c r="AX30" s="860"/>
      <c r="AY30" s="860"/>
      <c r="AZ30" s="860"/>
      <c r="BA30" s="860"/>
      <c r="BB30" s="860"/>
      <c r="BC30" s="860"/>
      <c r="BD30" s="860"/>
      <c r="BE30" s="860"/>
      <c r="BF30" s="860"/>
      <c r="BG30" s="860"/>
      <c r="BH30" s="860"/>
      <c r="BI30" s="860"/>
      <c r="BJ30" s="938"/>
      <c r="BK30" s="860"/>
      <c r="BL30" s="860"/>
      <c r="BM30" s="860"/>
      <c r="BN30" s="860"/>
      <c r="BO30" s="860"/>
      <c r="BP30" s="860"/>
      <c r="BQ30" s="860"/>
      <c r="BR30" s="860"/>
      <c r="BS30" s="860"/>
      <c r="BT30" s="860"/>
      <c r="BU30" s="860"/>
      <c r="BV30" s="860"/>
      <c r="BW30" s="860"/>
      <c r="BX30" s="860"/>
      <c r="BY30" s="860"/>
      <c r="BZ30" s="860"/>
      <c r="CA30" s="860"/>
      <c r="CB30" s="860"/>
      <c r="CC30" s="860"/>
      <c r="CD30" s="860"/>
      <c r="CE30" s="860"/>
      <c r="CF30" s="860"/>
      <c r="CG30" s="860"/>
      <c r="CH30" s="860"/>
      <c r="CI30" s="860"/>
      <c r="CJ30" s="860"/>
      <c r="CK30" s="860"/>
      <c r="CL30" s="860"/>
      <c r="CM30" s="860"/>
      <c r="CN30" s="860"/>
      <c r="CO30" s="860"/>
      <c r="CP30" s="860"/>
      <c r="CQ30" s="860"/>
      <c r="CR30" s="860"/>
      <c r="CS30" s="860"/>
      <c r="CT30" s="860"/>
      <c r="CU30" s="860"/>
      <c r="CV30" s="860"/>
      <c r="CW30" s="860"/>
      <c r="CX30" s="860"/>
      <c r="CY30" s="860"/>
      <c r="CZ30" s="860"/>
      <c r="DA30" s="860"/>
      <c r="DB30" s="860"/>
      <c r="DC30" s="860"/>
      <c r="DD30" s="860"/>
      <c r="DE30" s="860"/>
      <c r="DF30" s="860"/>
      <c r="DG30" s="860"/>
      <c r="DH30" s="860"/>
      <c r="DI30" s="860"/>
      <c r="DJ30" s="938"/>
      <c r="DK30" s="860"/>
      <c r="DL30" s="860"/>
      <c r="DM30" s="860"/>
      <c r="DN30" s="860"/>
      <c r="DO30" s="860"/>
      <c r="DP30" s="860"/>
      <c r="DQ30" s="860"/>
      <c r="DR30" s="860"/>
      <c r="DS30" s="860"/>
      <c r="DT30" s="860"/>
      <c r="DU30" s="860"/>
      <c r="DV30" s="860"/>
      <c r="DW30" s="860"/>
      <c r="DX30" s="860"/>
      <c r="DY30" s="860"/>
      <c r="DZ30" s="860"/>
      <c r="EA30" s="860"/>
      <c r="EB30" s="860"/>
      <c r="EC30" s="860"/>
      <c r="ED30" s="860"/>
      <c r="EE30" s="860"/>
      <c r="EF30" s="860"/>
      <c r="EG30" s="860"/>
      <c r="EH30" s="860"/>
      <c r="EI30" s="860"/>
      <c r="EJ30" s="860"/>
      <c r="EK30" s="860"/>
      <c r="EL30" s="860"/>
      <c r="EM30" s="860"/>
      <c r="EN30" s="860"/>
      <c r="EO30" s="860"/>
      <c r="EP30" s="860"/>
      <c r="EQ30" s="860"/>
      <c r="ER30" s="860"/>
      <c r="ES30" s="860"/>
      <c r="ET30" s="860"/>
      <c r="EU30" s="860"/>
      <c r="EV30" s="860"/>
      <c r="EW30" s="860"/>
      <c r="EX30" s="860"/>
      <c r="EY30" s="860"/>
      <c r="EZ30" s="860"/>
      <c r="FA30" s="860"/>
      <c r="FB30" s="860"/>
      <c r="FC30" s="860"/>
      <c r="FD30" s="860"/>
      <c r="FE30" s="860"/>
      <c r="FF30" s="860"/>
      <c r="FG30" s="860"/>
      <c r="FH30" s="860"/>
      <c r="FI30" s="860"/>
      <c r="FJ30" s="860"/>
      <c r="FK30" s="860"/>
      <c r="FL30" s="860"/>
      <c r="FM30" s="860"/>
      <c r="FN30" s="860"/>
      <c r="FO30" s="860"/>
      <c r="FP30" s="860"/>
      <c r="FQ30" s="860"/>
      <c r="FR30" s="860"/>
      <c r="FS30" s="860"/>
      <c r="FT30" s="860"/>
      <c r="FU30" s="860"/>
      <c r="FV30" s="860"/>
      <c r="FW30" s="860"/>
      <c r="FX30" s="860"/>
      <c r="FY30" s="860"/>
      <c r="FZ30" s="860"/>
      <c r="GA30" s="860"/>
      <c r="GB30" s="860"/>
      <c r="GC30" s="860"/>
      <c r="GD30" s="860"/>
      <c r="GE30" s="860"/>
      <c r="GF30" s="860"/>
      <c r="GG30" s="860"/>
      <c r="GH30" s="860"/>
      <c r="GI30" s="860"/>
      <c r="GJ30" s="860"/>
      <c r="GK30" s="860"/>
      <c r="GL30" s="860"/>
      <c r="GM30" s="860"/>
      <c r="GN30" s="860"/>
      <c r="GO30" s="860"/>
      <c r="GP30" s="860"/>
      <c r="GQ30" s="860"/>
      <c r="GR30" s="860"/>
      <c r="GS30" s="860"/>
      <c r="GT30" s="860"/>
      <c r="GU30" s="860"/>
      <c r="GV30" s="860"/>
      <c r="GW30" s="860"/>
      <c r="GX30" s="860"/>
      <c r="GY30" s="860"/>
      <c r="GZ30" s="860"/>
      <c r="HA30" s="860"/>
      <c r="HB30" s="860"/>
      <c r="HC30" s="860"/>
      <c r="HD30" s="860"/>
      <c r="HE30" s="860"/>
      <c r="HF30" s="860"/>
      <c r="HG30" s="860"/>
      <c r="HH30" s="860"/>
      <c r="HI30" s="860"/>
      <c r="HJ30" s="860"/>
      <c r="HK30" s="860"/>
      <c r="HL30" s="860"/>
      <c r="HM30" s="860"/>
      <c r="HN30" s="860"/>
      <c r="HO30" s="860"/>
      <c r="HP30" s="860"/>
      <c r="HQ30" s="860"/>
      <c r="HR30" s="860"/>
      <c r="HS30" s="860"/>
      <c r="HT30" s="860"/>
      <c r="HU30" s="860"/>
      <c r="HV30" s="860"/>
      <c r="HW30" s="860"/>
      <c r="HX30" s="860"/>
      <c r="HY30" s="860"/>
      <c r="HZ30" s="860"/>
      <c r="IA30" s="860"/>
      <c r="IB30" s="860"/>
      <c r="IC30" s="860"/>
      <c r="ID30" s="860"/>
      <c r="IE30" s="860"/>
      <c r="IF30" s="860"/>
      <c r="IG30" s="860"/>
      <c r="IH30" s="860"/>
      <c r="II30" s="860"/>
      <c r="IJ30" s="860"/>
      <c r="IK30" s="860"/>
      <c r="IL30" s="860"/>
      <c r="IM30" s="860"/>
      <c r="IN30" s="860"/>
      <c r="IO30" s="860"/>
      <c r="IP30" s="860"/>
      <c r="IQ30" s="860"/>
      <c r="IR30" s="860"/>
      <c r="IS30" s="860"/>
      <c r="IT30" s="860"/>
      <c r="IU30" s="860"/>
      <c r="IV30" s="860"/>
      <c r="IW30" s="860"/>
      <c r="IX30" s="860"/>
      <c r="IY30" s="860"/>
      <c r="IZ30" s="860"/>
      <c r="JA30" s="860"/>
      <c r="JB30" s="860"/>
      <c r="JC30" s="860"/>
      <c r="JD30" s="860"/>
      <c r="JE30" s="860"/>
      <c r="JF30" s="860"/>
      <c r="JG30" s="860"/>
      <c r="JH30" s="860"/>
      <c r="JI30" s="860"/>
      <c r="JJ30" s="860"/>
      <c r="JK30" s="860"/>
      <c r="JL30" s="860"/>
      <c r="JM30" s="860"/>
      <c r="JN30" s="860"/>
      <c r="JO30" s="860"/>
      <c r="JP30" s="860"/>
      <c r="JQ30" s="860"/>
      <c r="JR30" s="860"/>
      <c r="JS30" s="860"/>
      <c r="JT30" s="860"/>
      <c r="JU30" s="860"/>
      <c r="JV30" s="860"/>
      <c r="JW30" s="860"/>
      <c r="JX30" s="860"/>
      <c r="JY30" s="860"/>
      <c r="JZ30" s="860"/>
      <c r="KA30" s="860"/>
      <c r="KB30" s="860"/>
      <c r="KC30" s="860"/>
      <c r="KD30" s="860"/>
      <c r="KE30" s="860"/>
      <c r="KF30" s="860"/>
      <c r="KG30" s="860"/>
      <c r="KH30" s="860"/>
      <c r="KI30" s="860"/>
      <c r="KJ30" s="860"/>
      <c r="KK30" s="860"/>
      <c r="KL30" s="860"/>
      <c r="KM30" s="860"/>
      <c r="KN30" s="860"/>
      <c r="KO30" s="860"/>
      <c r="KP30" s="860"/>
      <c r="KQ30" s="860"/>
      <c r="KR30" s="860"/>
      <c r="KS30" s="860"/>
      <c r="KT30" s="860"/>
      <c r="KU30" s="860"/>
      <c r="KV30" s="860"/>
      <c r="KW30" s="860"/>
      <c r="KX30" s="860"/>
      <c r="KY30" s="860"/>
      <c r="KZ30" s="860"/>
      <c r="LA30" s="860"/>
      <c r="LB30" s="860"/>
      <c r="LC30" s="860"/>
      <c r="LD30" s="860"/>
      <c r="LE30" s="860"/>
      <c r="LF30" s="860"/>
      <c r="LG30" s="860"/>
      <c r="LH30" s="860"/>
      <c r="LI30" s="860"/>
      <c r="LJ30" s="860"/>
      <c r="LK30" s="860"/>
      <c r="LL30" s="860"/>
      <c r="LM30" s="860"/>
      <c r="LN30" s="860"/>
      <c r="LO30" s="860"/>
      <c r="LP30" s="860"/>
      <c r="LQ30" s="860"/>
      <c r="LR30" s="860"/>
      <c r="LS30" s="860"/>
      <c r="LT30" s="860"/>
      <c r="LU30" s="860"/>
      <c r="LV30" s="860"/>
      <c r="LW30" s="860"/>
      <c r="LX30" s="860"/>
      <c r="LY30" s="860"/>
      <c r="LZ30" s="860"/>
      <c r="MA30" s="860"/>
      <c r="MB30" s="860"/>
      <c r="MC30" s="860"/>
      <c r="MD30" s="860"/>
      <c r="ME30" s="860"/>
      <c r="MF30" s="860"/>
      <c r="MG30" s="860"/>
      <c r="MH30" s="860"/>
      <c r="MI30" s="860"/>
      <c r="MJ30" s="860"/>
      <c r="MK30" s="860"/>
      <c r="ML30" s="860"/>
      <c r="MM30" s="860"/>
      <c r="MN30" s="860"/>
      <c r="MO30" s="860"/>
      <c r="MP30" s="860"/>
      <c r="MQ30" s="860"/>
      <c r="MR30" s="860"/>
      <c r="MS30" s="860"/>
      <c r="MT30" s="860"/>
      <c r="MU30" s="860"/>
      <c r="MV30" s="860"/>
      <c r="MW30" s="860"/>
      <c r="MX30" s="860"/>
      <c r="MY30" s="860"/>
      <c r="MZ30" s="860"/>
      <c r="NA30" s="860"/>
      <c r="NB30" s="860"/>
      <c r="NC30" s="860"/>
      <c r="ND30" s="860"/>
      <c r="NE30" s="860"/>
      <c r="NF30" s="860"/>
      <c r="NG30" s="860"/>
      <c r="NH30" s="860"/>
      <c r="NI30" s="860"/>
      <c r="NJ30" s="860"/>
      <c r="NK30" s="860"/>
      <c r="NL30" s="860"/>
      <c r="NM30" s="860"/>
      <c r="NN30" s="860"/>
      <c r="NO30" s="860"/>
      <c r="NP30" s="860"/>
      <c r="NQ30" s="860"/>
      <c r="NR30" s="860"/>
      <c r="NS30" s="860"/>
      <c r="NT30" s="860"/>
      <c r="NU30" s="860"/>
      <c r="NV30" s="860"/>
      <c r="NW30" s="860"/>
      <c r="NX30" s="860"/>
      <c r="NY30" s="860"/>
      <c r="NZ30" s="860"/>
      <c r="OA30" s="860"/>
      <c r="OB30" s="860"/>
      <c r="OC30" s="860"/>
      <c r="OD30" s="860"/>
      <c r="OE30" s="860"/>
      <c r="OF30" s="860"/>
      <c r="OG30" s="860"/>
      <c r="OH30" s="860"/>
      <c r="OI30" s="860"/>
      <c r="OJ30" s="860"/>
      <c r="OK30" s="860"/>
      <c r="OL30" s="860"/>
      <c r="OM30" s="860"/>
      <c r="ON30" s="860"/>
      <c r="OO30" s="860"/>
      <c r="OP30" s="860"/>
      <c r="OQ30" s="860"/>
      <c r="OR30" s="860"/>
      <c r="OS30" s="860"/>
      <c r="OT30" s="860"/>
      <c r="OU30" s="860"/>
      <c r="OV30" s="860"/>
      <c r="OW30" s="860"/>
      <c r="OX30" s="860"/>
      <c r="OY30" s="860"/>
      <c r="OZ30" s="860"/>
      <c r="PA30" s="860"/>
      <c r="PB30" s="860"/>
      <c r="PC30" s="860"/>
      <c r="PD30" s="860"/>
      <c r="PE30" s="860"/>
      <c r="PF30" s="860"/>
      <c r="PG30" s="860"/>
      <c r="PH30" s="860"/>
      <c r="PI30" s="860"/>
      <c r="PJ30" s="860"/>
      <c r="PK30" s="860"/>
      <c r="PL30" s="860"/>
      <c r="PM30" s="860"/>
      <c r="PN30" s="860"/>
      <c r="PO30" s="860"/>
      <c r="PP30" s="860"/>
      <c r="PQ30" s="860"/>
      <c r="PR30" s="860"/>
      <c r="PS30" s="860"/>
      <c r="PT30" s="860"/>
      <c r="PU30" s="860"/>
      <c r="PV30" s="860"/>
      <c r="PW30" s="860"/>
      <c r="PX30" s="860"/>
      <c r="PY30" s="860"/>
      <c r="PZ30" s="860"/>
      <c r="QA30" s="860"/>
      <c r="QB30" s="860"/>
      <c r="QC30" s="860"/>
      <c r="QD30" s="860"/>
      <c r="QE30" s="860"/>
      <c r="QF30" s="860"/>
      <c r="QG30" s="860"/>
      <c r="QH30" s="860"/>
      <c r="QI30" s="860"/>
      <c r="QJ30" s="860"/>
      <c r="QK30" s="860"/>
      <c r="QL30" s="860"/>
      <c r="QM30" s="860"/>
      <c r="QN30" s="860"/>
      <c r="QO30" s="860"/>
      <c r="QP30" s="860"/>
      <c r="QQ30" s="860"/>
      <c r="QR30" s="860"/>
      <c r="QS30" s="860"/>
      <c r="QT30" s="860"/>
      <c r="QU30" s="860"/>
      <c r="QV30" s="860"/>
      <c r="QW30" s="860"/>
      <c r="QX30" s="860"/>
      <c r="QY30" s="860"/>
      <c r="QZ30" s="860"/>
      <c r="RA30" s="860"/>
      <c r="RB30" s="860"/>
      <c r="RC30" s="860"/>
      <c r="RD30" s="860"/>
      <c r="RE30" s="860"/>
      <c r="RF30" s="860"/>
      <c r="RG30" s="860"/>
      <c r="RH30" s="860"/>
      <c r="RI30" s="860"/>
      <c r="RJ30" s="860"/>
      <c r="RK30" s="860"/>
      <c r="RL30" s="860"/>
      <c r="RM30" s="860"/>
      <c r="RN30" s="860"/>
      <c r="RO30" s="860"/>
      <c r="RP30" s="860"/>
      <c r="RQ30" s="860"/>
      <c r="RR30" s="860"/>
      <c r="RS30" s="860"/>
      <c r="RT30" s="860"/>
      <c r="RU30" s="860"/>
      <c r="RV30" s="860"/>
      <c r="RW30" s="860"/>
      <c r="RX30" s="860"/>
      <c r="RY30" s="860"/>
      <c r="RZ30" s="860"/>
      <c r="SA30" s="860"/>
      <c r="SB30" s="860"/>
      <c r="SC30" s="860"/>
      <c r="SD30" s="860"/>
      <c r="SE30" s="860"/>
      <c r="SF30" s="860"/>
      <c r="SG30" s="860"/>
      <c r="SH30" s="860"/>
      <c r="SI30" s="860"/>
      <c r="SJ30" s="860"/>
      <c r="SK30" s="860"/>
      <c r="SL30" s="860"/>
      <c r="SM30" s="860"/>
      <c r="SN30" s="860"/>
      <c r="SO30" s="860"/>
      <c r="SP30" s="860"/>
      <c r="SQ30" s="860"/>
      <c r="SR30" s="860"/>
      <c r="SS30" s="860"/>
      <c r="ST30" s="860"/>
      <c r="SU30" s="860"/>
      <c r="SV30" s="860"/>
      <c r="SW30" s="860"/>
      <c r="SX30" s="860"/>
      <c r="SY30" s="860"/>
      <c r="SZ30" s="860"/>
      <c r="TA30" s="860"/>
      <c r="TB30" s="860"/>
      <c r="TC30" s="860"/>
      <c r="TD30" s="860"/>
      <c r="TE30" s="860"/>
      <c r="TF30" s="860"/>
      <c r="TG30" s="860"/>
      <c r="TH30" s="860"/>
      <c r="TI30" s="860"/>
      <c r="TJ30" s="860"/>
      <c r="TK30" s="860"/>
      <c r="TL30" s="860"/>
      <c r="TM30" s="860"/>
      <c r="TN30" s="860"/>
      <c r="TO30" s="860"/>
      <c r="TP30" s="860"/>
      <c r="TQ30" s="860"/>
      <c r="TR30" s="860"/>
      <c r="TS30" s="860"/>
      <c r="TT30" s="860"/>
      <c r="TU30" s="860"/>
      <c r="TV30" s="860"/>
      <c r="TW30" s="860"/>
      <c r="TX30" s="860"/>
      <c r="TY30" s="860"/>
      <c r="TZ30" s="860"/>
      <c r="UA30" s="860"/>
      <c r="UB30" s="860"/>
      <c r="UC30" s="860"/>
      <c r="UD30" s="860"/>
      <c r="UE30" s="860"/>
      <c r="UF30" s="860"/>
      <c r="UG30" s="860"/>
      <c r="UH30" s="860"/>
      <c r="UI30" s="860"/>
      <c r="UJ30" s="860"/>
      <c r="UK30" s="860"/>
      <c r="UL30" s="860"/>
      <c r="UM30" s="860"/>
      <c r="UN30" s="860"/>
      <c r="UO30" s="860"/>
      <c r="UP30" s="860"/>
      <c r="UQ30" s="860"/>
      <c r="UR30" s="860"/>
      <c r="US30" s="860"/>
      <c r="UT30" s="860"/>
      <c r="UU30" s="860"/>
      <c r="UV30" s="860"/>
      <c r="UW30" s="860"/>
      <c r="UX30" s="860"/>
      <c r="UY30" s="860"/>
      <c r="UZ30" s="860"/>
      <c r="VA30" s="860"/>
      <c r="VB30" s="860"/>
      <c r="VC30" s="860"/>
      <c r="VD30" s="860"/>
      <c r="VE30" s="860"/>
      <c r="VF30" s="860"/>
      <c r="VG30" s="860"/>
      <c r="VH30" s="860"/>
      <c r="VI30" s="860"/>
      <c r="VJ30" s="860"/>
      <c r="VK30" s="860"/>
      <c r="VL30" s="860"/>
      <c r="VM30" s="860"/>
      <c r="VN30" s="860"/>
      <c r="VO30" s="860"/>
      <c r="VP30" s="860"/>
      <c r="VQ30" s="860"/>
      <c r="VR30" s="860"/>
      <c r="VS30" s="860"/>
      <c r="VT30" s="860"/>
      <c r="VU30" s="860"/>
      <c r="VV30" s="860"/>
      <c r="VW30" s="860"/>
      <c r="VX30" s="860"/>
      <c r="VY30" s="860"/>
      <c r="VZ30" s="860"/>
      <c r="WA30" s="860"/>
      <c r="WB30" s="860"/>
      <c r="WC30" s="860"/>
      <c r="WD30" s="860"/>
      <c r="WE30" s="860"/>
      <c r="WF30" s="860"/>
      <c r="WG30" s="860"/>
      <c r="WH30" s="860"/>
      <c r="WI30" s="860"/>
      <c r="WJ30" s="860"/>
      <c r="WK30" s="860"/>
      <c r="WL30" s="860"/>
      <c r="WM30" s="860"/>
      <c r="WN30" s="860"/>
      <c r="WO30" s="860"/>
      <c r="WP30" s="860"/>
      <c r="WQ30" s="860"/>
      <c r="WR30" s="860"/>
      <c r="WS30" s="860"/>
      <c r="WT30" s="860"/>
      <c r="WU30" s="860"/>
      <c r="WV30" s="860"/>
      <c r="WW30" s="860"/>
      <c r="WX30" s="860"/>
      <c r="WY30" s="860"/>
      <c r="WZ30" s="860"/>
      <c r="XA30" s="860"/>
      <c r="XB30" s="860"/>
      <c r="XC30" s="860"/>
      <c r="XD30" s="860"/>
      <c r="XE30" s="860"/>
      <c r="XF30" s="860"/>
      <c r="XG30" s="860"/>
      <c r="XH30" s="860"/>
      <c r="XI30" s="860"/>
      <c r="XJ30" s="860"/>
      <c r="XK30" s="860"/>
      <c r="XL30" s="860"/>
      <c r="XM30" s="860"/>
      <c r="XN30" s="860"/>
      <c r="XO30" s="860"/>
      <c r="XP30" s="860"/>
      <c r="XQ30" s="860"/>
      <c r="XR30" s="860"/>
      <c r="XS30" s="860"/>
      <c r="XT30" s="860"/>
      <c r="XU30" s="860"/>
      <c r="XV30" s="860"/>
      <c r="XW30" s="860"/>
      <c r="XX30" s="860"/>
      <c r="XY30" s="860"/>
      <c r="XZ30" s="860"/>
      <c r="YA30" s="860"/>
      <c r="YB30" s="860"/>
      <c r="YC30" s="860"/>
      <c r="YD30" s="860"/>
      <c r="YE30" s="860"/>
      <c r="YF30" s="860"/>
      <c r="YG30" s="860"/>
      <c r="YH30" s="860"/>
      <c r="YI30" s="860"/>
      <c r="YJ30" s="860"/>
      <c r="YK30" s="860"/>
      <c r="YL30" s="860"/>
      <c r="YM30" s="860"/>
      <c r="YN30" s="860"/>
      <c r="YO30" s="860"/>
      <c r="YP30" s="860"/>
      <c r="YQ30" s="860"/>
      <c r="YR30" s="860"/>
      <c r="YS30" s="860"/>
      <c r="YT30" s="860"/>
      <c r="YU30" s="860"/>
      <c r="YV30" s="860"/>
      <c r="YW30" s="860"/>
      <c r="YX30" s="860"/>
      <c r="YY30" s="860"/>
      <c r="YZ30" s="860"/>
      <c r="ZA30" s="860"/>
      <c r="ZB30" s="860"/>
      <c r="ZC30" s="860"/>
      <c r="ZD30" s="860"/>
      <c r="ZE30" s="860"/>
      <c r="ZF30" s="860"/>
      <c r="ZG30" s="860"/>
      <c r="ZH30" s="860"/>
      <c r="ZI30" s="860"/>
      <c r="ZJ30" s="860"/>
      <c r="ZK30" s="860"/>
      <c r="ZL30" s="860"/>
      <c r="ZM30" s="860"/>
      <c r="ZN30" s="860"/>
      <c r="ZO30" s="860"/>
      <c r="ZP30" s="860"/>
      <c r="ZQ30" s="860"/>
      <c r="ZR30" s="860"/>
      <c r="ZS30" s="860"/>
      <c r="ZT30" s="860"/>
      <c r="ZU30" s="860"/>
      <c r="ZV30" s="860"/>
      <c r="ZW30" s="860"/>
      <c r="ZX30" s="860"/>
      <c r="ZY30" s="860"/>
      <c r="ZZ30" s="860"/>
      <c r="AAA30" s="860"/>
      <c r="AAB30" s="860"/>
      <c r="AAC30" s="860"/>
      <c r="AAD30" s="860"/>
      <c r="AAE30" s="860"/>
      <c r="AAF30" s="860"/>
      <c r="AAG30" s="860"/>
      <c r="AAH30" s="860"/>
      <c r="AAI30" s="860"/>
      <c r="AAJ30" s="860"/>
      <c r="AAK30" s="860"/>
      <c r="AAL30" s="860"/>
      <c r="AAM30" s="860"/>
      <c r="AAN30" s="860"/>
      <c r="AAO30" s="860"/>
      <c r="AAP30" s="860"/>
      <c r="AAQ30" s="860"/>
      <c r="AAR30" s="860"/>
      <c r="AAS30" s="860"/>
      <c r="AAT30" s="860"/>
      <c r="AAU30" s="860"/>
      <c r="AAV30" s="860"/>
      <c r="AAW30" s="860"/>
      <c r="AAX30" s="860"/>
    </row>
    <row r="31" s="860" customFormat="1" ht="75" customHeight="1" spans="1:114">
      <c r="A31" s="886">
        <v>26</v>
      </c>
      <c r="B31" s="880">
        <v>2886</v>
      </c>
      <c r="C31" s="887" t="s">
        <v>228</v>
      </c>
      <c r="D31" s="882" t="s">
        <v>137</v>
      </c>
      <c r="E31" s="883" t="s">
        <v>229</v>
      </c>
      <c r="F31" s="884" t="s">
        <v>153</v>
      </c>
      <c r="G31" s="885" t="s">
        <v>146</v>
      </c>
      <c r="H31" s="880" t="s">
        <v>230</v>
      </c>
      <c r="I31" s="882">
        <v>999999999</v>
      </c>
      <c r="J31" s="917" t="s">
        <v>182</v>
      </c>
      <c r="K31" s="882" t="s">
        <v>137</v>
      </c>
      <c r="L31" s="882"/>
      <c r="M31" s="915"/>
      <c r="N31" s="882"/>
      <c r="O31" s="916"/>
      <c r="P31" s="916"/>
      <c r="Q31" s="916"/>
      <c r="R31" s="933"/>
      <c r="BJ31" s="938"/>
      <c r="DJ31" s="938"/>
    </row>
    <row r="32" s="859" customFormat="1" ht="75" customHeight="1" spans="1:726">
      <c r="A32" s="886">
        <v>27</v>
      </c>
      <c r="B32" s="880">
        <v>2997</v>
      </c>
      <c r="C32" s="887" t="s">
        <v>231</v>
      </c>
      <c r="D32" s="882" t="s">
        <v>137</v>
      </c>
      <c r="E32" s="883" t="s">
        <v>232</v>
      </c>
      <c r="F32" s="884" t="s">
        <v>153</v>
      </c>
      <c r="G32" s="885" t="s">
        <v>134</v>
      </c>
      <c r="H32" s="880" t="s">
        <v>233</v>
      </c>
      <c r="I32" s="882">
        <v>999999999</v>
      </c>
      <c r="J32" s="882" t="s">
        <v>186</v>
      </c>
      <c r="K32" s="882" t="s">
        <v>137</v>
      </c>
      <c r="L32" s="882"/>
      <c r="M32" s="915"/>
      <c r="N32" s="882"/>
      <c r="O32" s="916"/>
      <c r="P32" s="916"/>
      <c r="Q32" s="916"/>
      <c r="R32" s="933"/>
      <c r="S32" s="860"/>
      <c r="T32" s="860"/>
      <c r="U32" s="860"/>
      <c r="V32" s="860"/>
      <c r="W32" s="860"/>
      <c r="X32" s="860"/>
      <c r="Y32" s="860"/>
      <c r="Z32" s="860"/>
      <c r="AA32" s="860"/>
      <c r="AB32" s="860"/>
      <c r="AC32" s="860"/>
      <c r="AD32" s="860"/>
      <c r="AE32" s="860"/>
      <c r="AF32" s="860"/>
      <c r="AG32" s="860"/>
      <c r="AH32" s="860"/>
      <c r="AI32" s="860"/>
      <c r="AJ32" s="860"/>
      <c r="AK32" s="860"/>
      <c r="AL32" s="860"/>
      <c r="AM32" s="860"/>
      <c r="AN32" s="860"/>
      <c r="AO32" s="860"/>
      <c r="AP32" s="860"/>
      <c r="AQ32" s="860"/>
      <c r="AR32" s="860"/>
      <c r="AS32" s="860"/>
      <c r="AT32" s="860"/>
      <c r="AU32" s="860"/>
      <c r="AV32" s="860"/>
      <c r="AW32" s="860"/>
      <c r="AX32" s="860"/>
      <c r="AY32" s="860"/>
      <c r="AZ32" s="860"/>
      <c r="BA32" s="860"/>
      <c r="BB32" s="860"/>
      <c r="BC32" s="860"/>
      <c r="BD32" s="860"/>
      <c r="BE32" s="860"/>
      <c r="BF32" s="860"/>
      <c r="BG32" s="860"/>
      <c r="BH32" s="860"/>
      <c r="BI32" s="860"/>
      <c r="BJ32" s="938"/>
      <c r="BK32" s="860"/>
      <c r="BL32" s="860"/>
      <c r="BM32" s="860"/>
      <c r="BN32" s="860"/>
      <c r="BO32" s="860"/>
      <c r="BP32" s="860"/>
      <c r="BQ32" s="860"/>
      <c r="BR32" s="860"/>
      <c r="BS32" s="860"/>
      <c r="BT32" s="860"/>
      <c r="BU32" s="860"/>
      <c r="BV32" s="860"/>
      <c r="BW32" s="860"/>
      <c r="BX32" s="860"/>
      <c r="BY32" s="860"/>
      <c r="BZ32" s="860"/>
      <c r="CA32" s="860"/>
      <c r="CB32" s="860"/>
      <c r="CC32" s="860"/>
      <c r="CD32" s="860"/>
      <c r="CE32" s="860"/>
      <c r="CF32" s="860"/>
      <c r="CG32" s="860"/>
      <c r="CH32" s="860"/>
      <c r="CI32" s="860"/>
      <c r="CJ32" s="860"/>
      <c r="CK32" s="860"/>
      <c r="CL32" s="860"/>
      <c r="CM32" s="860"/>
      <c r="CN32" s="860"/>
      <c r="CO32" s="860"/>
      <c r="CP32" s="860"/>
      <c r="CQ32" s="860"/>
      <c r="CR32" s="860"/>
      <c r="CS32" s="860"/>
      <c r="CT32" s="860"/>
      <c r="CU32" s="860"/>
      <c r="CV32" s="860"/>
      <c r="CW32" s="860"/>
      <c r="CX32" s="860"/>
      <c r="CY32" s="860"/>
      <c r="CZ32" s="860"/>
      <c r="DA32" s="860"/>
      <c r="DB32" s="860"/>
      <c r="DC32" s="860"/>
      <c r="DD32" s="860"/>
      <c r="DE32" s="860"/>
      <c r="DF32" s="860"/>
      <c r="DG32" s="860"/>
      <c r="DH32" s="860"/>
      <c r="DI32" s="860"/>
      <c r="DJ32" s="938"/>
      <c r="DK32" s="860"/>
      <c r="DL32" s="860"/>
      <c r="DM32" s="860"/>
      <c r="DN32" s="860"/>
      <c r="DO32" s="860"/>
      <c r="DP32" s="860"/>
      <c r="DQ32" s="860"/>
      <c r="DR32" s="860"/>
      <c r="DS32" s="860"/>
      <c r="DT32" s="860"/>
      <c r="DU32" s="860"/>
      <c r="DV32" s="860"/>
      <c r="DW32" s="860"/>
      <c r="DX32" s="860"/>
      <c r="DY32" s="860"/>
      <c r="DZ32" s="860"/>
      <c r="EA32" s="860"/>
      <c r="EB32" s="860"/>
      <c r="EC32" s="860"/>
      <c r="ED32" s="860"/>
      <c r="EE32" s="860"/>
      <c r="EF32" s="860"/>
      <c r="EG32" s="860"/>
      <c r="EH32" s="860"/>
      <c r="EI32" s="860"/>
      <c r="EJ32" s="860"/>
      <c r="EK32" s="860"/>
      <c r="EL32" s="860"/>
      <c r="EM32" s="860"/>
      <c r="EN32" s="860"/>
      <c r="EO32" s="860"/>
      <c r="EP32" s="860"/>
      <c r="EQ32" s="860"/>
      <c r="ER32" s="860"/>
      <c r="ES32" s="860"/>
      <c r="ET32" s="860"/>
      <c r="EU32" s="860"/>
      <c r="EV32" s="860"/>
      <c r="EW32" s="860"/>
      <c r="EX32" s="860"/>
      <c r="EY32" s="860"/>
      <c r="EZ32" s="860"/>
      <c r="FA32" s="860"/>
      <c r="FB32" s="860"/>
      <c r="FC32" s="860"/>
      <c r="FD32" s="860"/>
      <c r="FE32" s="860"/>
      <c r="FF32" s="860"/>
      <c r="FG32" s="860"/>
      <c r="FH32" s="860"/>
      <c r="FI32" s="860"/>
      <c r="FJ32" s="860"/>
      <c r="FK32" s="860"/>
      <c r="FL32" s="860"/>
      <c r="FM32" s="860"/>
      <c r="FN32" s="860"/>
      <c r="FO32" s="860"/>
      <c r="FP32" s="860"/>
      <c r="FQ32" s="860"/>
      <c r="FR32" s="860"/>
      <c r="FS32" s="860"/>
      <c r="FT32" s="860"/>
      <c r="FU32" s="860"/>
      <c r="FV32" s="860"/>
      <c r="FW32" s="860"/>
      <c r="FX32" s="860"/>
      <c r="FY32" s="860"/>
      <c r="FZ32" s="860"/>
      <c r="GA32" s="860"/>
      <c r="GB32" s="860"/>
      <c r="GC32" s="860"/>
      <c r="GD32" s="860"/>
      <c r="GE32" s="860"/>
      <c r="GF32" s="860"/>
      <c r="GG32" s="860"/>
      <c r="GH32" s="860"/>
      <c r="GI32" s="860"/>
      <c r="GJ32" s="860"/>
      <c r="GK32" s="860"/>
      <c r="GL32" s="860"/>
      <c r="GM32" s="860"/>
      <c r="GN32" s="860"/>
      <c r="GO32" s="860"/>
      <c r="GP32" s="860"/>
      <c r="GQ32" s="860"/>
      <c r="GR32" s="860"/>
      <c r="GS32" s="860"/>
      <c r="GT32" s="860"/>
      <c r="GU32" s="860"/>
      <c r="GV32" s="860"/>
      <c r="GW32" s="860"/>
      <c r="GX32" s="860"/>
      <c r="GY32" s="860"/>
      <c r="GZ32" s="860"/>
      <c r="HA32" s="860"/>
      <c r="HB32" s="860"/>
      <c r="HC32" s="860"/>
      <c r="HD32" s="860"/>
      <c r="HE32" s="860"/>
      <c r="HF32" s="860"/>
      <c r="HG32" s="860"/>
      <c r="HH32" s="860"/>
      <c r="HI32" s="860"/>
      <c r="HJ32" s="860"/>
      <c r="HK32" s="860"/>
      <c r="HL32" s="860"/>
      <c r="HM32" s="860"/>
      <c r="HN32" s="860"/>
      <c r="HO32" s="860"/>
      <c r="HP32" s="860"/>
      <c r="HQ32" s="860"/>
      <c r="HR32" s="860"/>
      <c r="HS32" s="860"/>
      <c r="HT32" s="860"/>
      <c r="HU32" s="860"/>
      <c r="HV32" s="860"/>
      <c r="HW32" s="860"/>
      <c r="HX32" s="860"/>
      <c r="HY32" s="860"/>
      <c r="HZ32" s="860"/>
      <c r="IA32" s="860"/>
      <c r="IB32" s="860"/>
      <c r="IC32" s="860"/>
      <c r="ID32" s="860"/>
      <c r="IE32" s="860"/>
      <c r="IF32" s="860"/>
      <c r="IG32" s="860"/>
      <c r="IH32" s="860"/>
      <c r="II32" s="860"/>
      <c r="IJ32" s="860"/>
      <c r="IK32" s="860"/>
      <c r="IL32" s="860"/>
      <c r="IM32" s="860"/>
      <c r="IN32" s="860"/>
      <c r="IO32" s="860"/>
      <c r="IP32" s="860"/>
      <c r="IQ32" s="860"/>
      <c r="IR32" s="860"/>
      <c r="IS32" s="860"/>
      <c r="IT32" s="860"/>
      <c r="IU32" s="860"/>
      <c r="IV32" s="860"/>
      <c r="IW32" s="860"/>
      <c r="IX32" s="860"/>
      <c r="IY32" s="860"/>
      <c r="IZ32" s="860"/>
      <c r="JA32" s="860"/>
      <c r="JB32" s="860"/>
      <c r="JC32" s="860"/>
      <c r="JD32" s="860"/>
      <c r="JE32" s="860"/>
      <c r="JF32" s="860"/>
      <c r="JG32" s="860"/>
      <c r="JH32" s="860"/>
      <c r="JI32" s="860"/>
      <c r="JJ32" s="860"/>
      <c r="JK32" s="860"/>
      <c r="JL32" s="860"/>
      <c r="JM32" s="860"/>
      <c r="JN32" s="860"/>
      <c r="JO32" s="860"/>
      <c r="JP32" s="860"/>
      <c r="JQ32" s="860"/>
      <c r="JR32" s="860"/>
      <c r="JS32" s="860"/>
      <c r="JT32" s="860"/>
      <c r="JU32" s="860"/>
      <c r="JV32" s="860"/>
      <c r="JW32" s="860"/>
      <c r="JX32" s="860"/>
      <c r="JY32" s="860"/>
      <c r="JZ32" s="860"/>
      <c r="KA32" s="860"/>
      <c r="KB32" s="860"/>
      <c r="KC32" s="860"/>
      <c r="KD32" s="860"/>
      <c r="KE32" s="860"/>
      <c r="KF32" s="860"/>
      <c r="KG32" s="860"/>
      <c r="KH32" s="860"/>
      <c r="KI32" s="860"/>
      <c r="KJ32" s="860"/>
      <c r="KK32" s="860"/>
      <c r="KL32" s="860"/>
      <c r="KM32" s="860"/>
      <c r="KN32" s="860"/>
      <c r="KO32" s="860"/>
      <c r="KP32" s="860"/>
      <c r="KQ32" s="860"/>
      <c r="KR32" s="860"/>
      <c r="KS32" s="860"/>
      <c r="KT32" s="860"/>
      <c r="KU32" s="860"/>
      <c r="KV32" s="860"/>
      <c r="KW32" s="860"/>
      <c r="KX32" s="860"/>
      <c r="KY32" s="860"/>
      <c r="KZ32" s="860"/>
      <c r="LA32" s="860"/>
      <c r="LB32" s="860"/>
      <c r="LC32" s="860"/>
      <c r="LD32" s="860"/>
      <c r="LE32" s="860"/>
      <c r="LF32" s="860"/>
      <c r="LG32" s="860"/>
      <c r="LH32" s="860"/>
      <c r="LI32" s="860"/>
      <c r="LJ32" s="860"/>
      <c r="LK32" s="860"/>
      <c r="LL32" s="860"/>
      <c r="LM32" s="860"/>
      <c r="LN32" s="860"/>
      <c r="LO32" s="860"/>
      <c r="LP32" s="860"/>
      <c r="LQ32" s="860"/>
      <c r="LR32" s="860"/>
      <c r="LS32" s="860"/>
      <c r="LT32" s="860"/>
      <c r="LU32" s="860"/>
      <c r="LV32" s="860"/>
      <c r="LW32" s="860"/>
      <c r="LX32" s="860"/>
      <c r="LY32" s="860"/>
      <c r="LZ32" s="860"/>
      <c r="MA32" s="860"/>
      <c r="MB32" s="860"/>
      <c r="MC32" s="860"/>
      <c r="MD32" s="860"/>
      <c r="ME32" s="860"/>
      <c r="MF32" s="860"/>
      <c r="MG32" s="860"/>
      <c r="MH32" s="860"/>
      <c r="MI32" s="860"/>
      <c r="MJ32" s="860"/>
      <c r="MK32" s="860"/>
      <c r="ML32" s="860"/>
      <c r="MM32" s="860"/>
      <c r="MN32" s="860"/>
      <c r="MO32" s="860"/>
      <c r="MP32" s="860"/>
      <c r="MQ32" s="860"/>
      <c r="MR32" s="860"/>
      <c r="MS32" s="860"/>
      <c r="MT32" s="860"/>
      <c r="MU32" s="860"/>
      <c r="MV32" s="860"/>
      <c r="MW32" s="860"/>
      <c r="MX32" s="860"/>
      <c r="MY32" s="860"/>
      <c r="MZ32" s="860"/>
      <c r="NA32" s="860"/>
      <c r="NB32" s="860"/>
      <c r="NC32" s="860"/>
      <c r="ND32" s="860"/>
      <c r="NE32" s="860"/>
      <c r="NF32" s="860"/>
      <c r="NG32" s="860"/>
      <c r="NH32" s="860"/>
      <c r="NI32" s="860"/>
      <c r="NJ32" s="860"/>
      <c r="NK32" s="860"/>
      <c r="NL32" s="860"/>
      <c r="NM32" s="860"/>
      <c r="NN32" s="860"/>
      <c r="NO32" s="860"/>
      <c r="NP32" s="860"/>
      <c r="NQ32" s="860"/>
      <c r="NR32" s="860"/>
      <c r="NS32" s="860"/>
      <c r="NT32" s="860"/>
      <c r="NU32" s="860"/>
      <c r="NV32" s="860"/>
      <c r="NW32" s="860"/>
      <c r="NX32" s="860"/>
      <c r="NY32" s="860"/>
      <c r="NZ32" s="860"/>
      <c r="OA32" s="860"/>
      <c r="OB32" s="860"/>
      <c r="OC32" s="860"/>
      <c r="OD32" s="860"/>
      <c r="OE32" s="860"/>
      <c r="OF32" s="860"/>
      <c r="OG32" s="860"/>
      <c r="OH32" s="860"/>
      <c r="OI32" s="860"/>
      <c r="OJ32" s="860"/>
      <c r="OK32" s="860"/>
      <c r="OL32" s="860"/>
      <c r="OM32" s="860"/>
      <c r="ON32" s="860"/>
      <c r="OO32" s="860"/>
      <c r="OP32" s="860"/>
      <c r="OQ32" s="860"/>
      <c r="OR32" s="860"/>
      <c r="OS32" s="860"/>
      <c r="OT32" s="860"/>
      <c r="OU32" s="860"/>
      <c r="OV32" s="860"/>
      <c r="OW32" s="860"/>
      <c r="OX32" s="860"/>
      <c r="OY32" s="860"/>
      <c r="OZ32" s="860"/>
      <c r="PA32" s="860"/>
      <c r="PB32" s="860"/>
      <c r="PC32" s="860"/>
      <c r="PD32" s="860"/>
      <c r="PE32" s="860"/>
      <c r="PF32" s="860"/>
      <c r="PG32" s="860"/>
      <c r="PH32" s="860"/>
      <c r="PI32" s="860"/>
      <c r="PJ32" s="860"/>
      <c r="PK32" s="860"/>
      <c r="PL32" s="860"/>
      <c r="PM32" s="860"/>
      <c r="PN32" s="860"/>
      <c r="PO32" s="860"/>
      <c r="PP32" s="860"/>
      <c r="PQ32" s="860"/>
      <c r="PR32" s="860"/>
      <c r="PS32" s="860"/>
      <c r="PT32" s="860"/>
      <c r="PU32" s="860"/>
      <c r="PV32" s="860"/>
      <c r="PW32" s="860"/>
      <c r="PX32" s="860"/>
      <c r="PY32" s="860"/>
      <c r="PZ32" s="860"/>
      <c r="QA32" s="860"/>
      <c r="QB32" s="860"/>
      <c r="QC32" s="860"/>
      <c r="QD32" s="860"/>
      <c r="QE32" s="860"/>
      <c r="QF32" s="860"/>
      <c r="QG32" s="860"/>
      <c r="QH32" s="860"/>
      <c r="QI32" s="860"/>
      <c r="QJ32" s="860"/>
      <c r="QK32" s="860"/>
      <c r="QL32" s="860"/>
      <c r="QM32" s="860"/>
      <c r="QN32" s="860"/>
      <c r="QO32" s="860"/>
      <c r="QP32" s="860"/>
      <c r="QQ32" s="860"/>
      <c r="QR32" s="860"/>
      <c r="QS32" s="860"/>
      <c r="QT32" s="860"/>
      <c r="QU32" s="860"/>
      <c r="QV32" s="860"/>
      <c r="QW32" s="860"/>
      <c r="QX32" s="860"/>
      <c r="QY32" s="860"/>
      <c r="QZ32" s="860"/>
      <c r="RA32" s="860"/>
      <c r="RB32" s="860"/>
      <c r="RC32" s="860"/>
      <c r="RD32" s="860"/>
      <c r="RE32" s="860"/>
      <c r="RF32" s="860"/>
      <c r="RG32" s="860"/>
      <c r="RH32" s="860"/>
      <c r="RI32" s="860"/>
      <c r="RJ32" s="860"/>
      <c r="RK32" s="860"/>
      <c r="RL32" s="860"/>
      <c r="RM32" s="860"/>
      <c r="RN32" s="860"/>
      <c r="RO32" s="860"/>
      <c r="RP32" s="860"/>
      <c r="RQ32" s="860"/>
      <c r="RR32" s="860"/>
      <c r="RS32" s="860"/>
      <c r="RT32" s="860"/>
      <c r="RU32" s="860"/>
      <c r="RV32" s="860"/>
      <c r="RW32" s="860"/>
      <c r="RX32" s="860"/>
      <c r="RY32" s="860"/>
      <c r="RZ32" s="860"/>
      <c r="SA32" s="860"/>
      <c r="SB32" s="860"/>
      <c r="SC32" s="860"/>
      <c r="SD32" s="860"/>
      <c r="SE32" s="860"/>
      <c r="SF32" s="860"/>
      <c r="SG32" s="860"/>
      <c r="SH32" s="860"/>
      <c r="SI32" s="860"/>
      <c r="SJ32" s="860"/>
      <c r="SK32" s="860"/>
      <c r="SL32" s="860"/>
      <c r="SM32" s="860"/>
      <c r="SN32" s="860"/>
      <c r="SO32" s="860"/>
      <c r="SP32" s="860"/>
      <c r="SQ32" s="860"/>
      <c r="SR32" s="860"/>
      <c r="SS32" s="860"/>
      <c r="ST32" s="860"/>
      <c r="SU32" s="860"/>
      <c r="SV32" s="860"/>
      <c r="SW32" s="860"/>
      <c r="SX32" s="860"/>
      <c r="SY32" s="860"/>
      <c r="SZ32" s="860"/>
      <c r="TA32" s="860"/>
      <c r="TB32" s="860"/>
      <c r="TC32" s="860"/>
      <c r="TD32" s="860"/>
      <c r="TE32" s="860"/>
      <c r="TF32" s="860"/>
      <c r="TG32" s="860"/>
      <c r="TH32" s="860"/>
      <c r="TI32" s="860"/>
      <c r="TJ32" s="860"/>
      <c r="TK32" s="860"/>
      <c r="TL32" s="860"/>
      <c r="TM32" s="860"/>
      <c r="TN32" s="860"/>
      <c r="TO32" s="860"/>
      <c r="TP32" s="860"/>
      <c r="TQ32" s="860"/>
      <c r="TR32" s="860"/>
      <c r="TS32" s="860"/>
      <c r="TT32" s="860"/>
      <c r="TU32" s="860"/>
      <c r="TV32" s="860"/>
      <c r="TW32" s="860"/>
      <c r="TX32" s="860"/>
      <c r="TY32" s="860"/>
      <c r="TZ32" s="860"/>
      <c r="UA32" s="860"/>
      <c r="UB32" s="860"/>
      <c r="UC32" s="860"/>
      <c r="UD32" s="860"/>
      <c r="UE32" s="860"/>
      <c r="UF32" s="860"/>
      <c r="UG32" s="860"/>
      <c r="UH32" s="860"/>
      <c r="UI32" s="860"/>
      <c r="UJ32" s="860"/>
      <c r="UK32" s="860"/>
      <c r="UL32" s="860"/>
      <c r="UM32" s="860"/>
      <c r="UN32" s="860"/>
      <c r="UO32" s="860"/>
      <c r="UP32" s="860"/>
      <c r="UQ32" s="860"/>
      <c r="UR32" s="860"/>
      <c r="US32" s="860"/>
      <c r="UT32" s="860"/>
      <c r="UU32" s="860"/>
      <c r="UV32" s="860"/>
      <c r="UW32" s="860"/>
      <c r="UX32" s="860"/>
      <c r="UY32" s="860"/>
      <c r="UZ32" s="860"/>
      <c r="VA32" s="860"/>
      <c r="VB32" s="860"/>
      <c r="VC32" s="860"/>
      <c r="VD32" s="860"/>
      <c r="VE32" s="860"/>
      <c r="VF32" s="860"/>
      <c r="VG32" s="860"/>
      <c r="VH32" s="860"/>
      <c r="VI32" s="860"/>
      <c r="VJ32" s="860"/>
      <c r="VK32" s="860"/>
      <c r="VL32" s="860"/>
      <c r="VM32" s="860"/>
      <c r="VN32" s="860"/>
      <c r="VO32" s="860"/>
      <c r="VP32" s="860"/>
      <c r="VQ32" s="860"/>
      <c r="VR32" s="860"/>
      <c r="VS32" s="860"/>
      <c r="VT32" s="860"/>
      <c r="VU32" s="860"/>
      <c r="VV32" s="860"/>
      <c r="VW32" s="860"/>
      <c r="VX32" s="860"/>
      <c r="VY32" s="860"/>
      <c r="VZ32" s="860"/>
      <c r="WA32" s="860"/>
      <c r="WB32" s="860"/>
      <c r="WC32" s="860"/>
      <c r="WD32" s="860"/>
      <c r="WE32" s="860"/>
      <c r="WF32" s="860"/>
      <c r="WG32" s="860"/>
      <c r="WH32" s="860"/>
      <c r="WI32" s="860"/>
      <c r="WJ32" s="860"/>
      <c r="WK32" s="860"/>
      <c r="WL32" s="860"/>
      <c r="WM32" s="860"/>
      <c r="WN32" s="860"/>
      <c r="WO32" s="860"/>
      <c r="WP32" s="860"/>
      <c r="WQ32" s="860"/>
      <c r="WR32" s="860"/>
      <c r="WS32" s="860"/>
      <c r="WT32" s="860"/>
      <c r="WU32" s="860"/>
      <c r="WV32" s="860"/>
      <c r="WW32" s="860"/>
      <c r="WX32" s="860"/>
      <c r="WY32" s="860"/>
      <c r="WZ32" s="860"/>
      <c r="XA32" s="860"/>
      <c r="XB32" s="860"/>
      <c r="XC32" s="860"/>
      <c r="XD32" s="860"/>
      <c r="XE32" s="860"/>
      <c r="XF32" s="860"/>
      <c r="XG32" s="860"/>
      <c r="XH32" s="860"/>
      <c r="XI32" s="860"/>
      <c r="XJ32" s="860"/>
      <c r="XK32" s="860"/>
      <c r="XL32" s="860"/>
      <c r="XM32" s="860"/>
      <c r="XN32" s="860"/>
      <c r="XO32" s="860"/>
      <c r="XP32" s="860"/>
      <c r="XQ32" s="860"/>
      <c r="XR32" s="860"/>
      <c r="XS32" s="860"/>
      <c r="XT32" s="860"/>
      <c r="XU32" s="860"/>
      <c r="XV32" s="860"/>
      <c r="XW32" s="860"/>
      <c r="XX32" s="860"/>
      <c r="XY32" s="860"/>
      <c r="XZ32" s="860"/>
      <c r="YA32" s="860"/>
      <c r="YB32" s="860"/>
      <c r="YC32" s="860"/>
      <c r="YD32" s="860"/>
      <c r="YE32" s="860"/>
      <c r="YF32" s="860"/>
      <c r="YG32" s="860"/>
      <c r="YH32" s="860"/>
      <c r="YI32" s="860"/>
      <c r="YJ32" s="860"/>
      <c r="YK32" s="860"/>
      <c r="YL32" s="860"/>
      <c r="YM32" s="860"/>
      <c r="YN32" s="860"/>
      <c r="YO32" s="860"/>
      <c r="YP32" s="860"/>
      <c r="YQ32" s="860"/>
      <c r="YR32" s="860"/>
      <c r="YS32" s="860"/>
      <c r="YT32" s="860"/>
      <c r="YU32" s="860"/>
      <c r="YV32" s="860"/>
      <c r="YW32" s="860"/>
      <c r="YX32" s="860"/>
      <c r="YY32" s="860"/>
      <c r="YZ32" s="860"/>
      <c r="ZA32" s="860"/>
      <c r="ZB32" s="860"/>
      <c r="ZC32" s="860"/>
      <c r="ZD32" s="860"/>
      <c r="ZE32" s="860"/>
      <c r="ZF32" s="860"/>
      <c r="ZG32" s="860"/>
      <c r="ZH32" s="860"/>
      <c r="ZI32" s="860"/>
      <c r="ZJ32" s="860"/>
      <c r="ZK32" s="860"/>
      <c r="ZL32" s="860"/>
      <c r="ZM32" s="860"/>
      <c r="ZN32" s="860"/>
      <c r="ZO32" s="860"/>
      <c r="ZP32" s="860"/>
      <c r="ZQ32" s="860"/>
      <c r="ZR32" s="860"/>
      <c r="ZS32" s="860"/>
      <c r="ZT32" s="860"/>
      <c r="ZU32" s="860"/>
      <c r="ZV32" s="860"/>
      <c r="ZW32" s="860"/>
      <c r="ZX32" s="860"/>
      <c r="ZY32" s="860"/>
      <c r="ZZ32" s="860"/>
      <c r="AAA32" s="860"/>
      <c r="AAB32" s="860"/>
      <c r="AAC32" s="860"/>
      <c r="AAD32" s="860"/>
      <c r="AAE32" s="860"/>
      <c r="AAF32" s="860"/>
      <c r="AAG32" s="860"/>
      <c r="AAH32" s="860"/>
      <c r="AAI32" s="860"/>
      <c r="AAJ32" s="860"/>
      <c r="AAK32" s="860"/>
      <c r="AAL32" s="860"/>
      <c r="AAM32" s="860"/>
      <c r="AAN32" s="860"/>
      <c r="AAO32" s="860"/>
      <c r="AAP32" s="860"/>
      <c r="AAQ32" s="860"/>
      <c r="AAR32" s="860"/>
      <c r="AAS32" s="860"/>
      <c r="AAT32" s="860"/>
      <c r="AAU32" s="860"/>
      <c r="AAV32" s="860"/>
      <c r="AAW32" s="860"/>
      <c r="AAX32" s="860"/>
    </row>
    <row r="33" s="860" customFormat="1" ht="75" customHeight="1" spans="1:114">
      <c r="A33" s="879">
        <v>28</v>
      </c>
      <c r="B33" s="880">
        <v>3108</v>
      </c>
      <c r="C33" s="887" t="s">
        <v>234</v>
      </c>
      <c r="D33" s="882" t="s">
        <v>137</v>
      </c>
      <c r="E33" s="883" t="s">
        <v>235</v>
      </c>
      <c r="F33" s="884" t="s">
        <v>153</v>
      </c>
      <c r="G33" s="885" t="s">
        <v>146</v>
      </c>
      <c r="H33" s="880" t="s">
        <v>236</v>
      </c>
      <c r="I33" s="882">
        <v>999999999</v>
      </c>
      <c r="J33" s="917" t="s">
        <v>182</v>
      </c>
      <c r="K33" s="882" t="s">
        <v>137</v>
      </c>
      <c r="L33" s="882"/>
      <c r="M33" s="915"/>
      <c r="N33" s="882"/>
      <c r="O33" s="916"/>
      <c r="P33" s="916"/>
      <c r="Q33" s="916"/>
      <c r="R33" s="933"/>
      <c r="BJ33" s="938"/>
      <c r="DJ33" s="938"/>
    </row>
    <row r="34" s="859" customFormat="1" ht="75" customHeight="1" spans="1:726">
      <c r="A34" s="886">
        <v>29</v>
      </c>
      <c r="B34" s="880">
        <v>3219</v>
      </c>
      <c r="C34" s="887" t="s">
        <v>237</v>
      </c>
      <c r="D34" s="882" t="s">
        <v>137</v>
      </c>
      <c r="E34" s="883" t="s">
        <v>238</v>
      </c>
      <c r="F34" s="884" t="s">
        <v>153</v>
      </c>
      <c r="G34" s="885" t="s">
        <v>134</v>
      </c>
      <c r="H34" s="880" t="s">
        <v>239</v>
      </c>
      <c r="I34" s="882">
        <v>999999999</v>
      </c>
      <c r="J34" s="882" t="s">
        <v>186</v>
      </c>
      <c r="K34" s="882" t="s">
        <v>137</v>
      </c>
      <c r="L34" s="882"/>
      <c r="M34" s="915"/>
      <c r="N34" s="882"/>
      <c r="O34" s="916"/>
      <c r="P34" s="916"/>
      <c r="Q34" s="916"/>
      <c r="R34" s="933"/>
      <c r="S34" s="860"/>
      <c r="T34" s="860"/>
      <c r="U34" s="860"/>
      <c r="V34" s="860"/>
      <c r="W34" s="860"/>
      <c r="X34" s="860"/>
      <c r="Y34" s="860"/>
      <c r="Z34" s="860"/>
      <c r="AA34" s="860"/>
      <c r="AB34" s="860"/>
      <c r="AC34" s="860"/>
      <c r="AD34" s="860"/>
      <c r="AE34" s="860"/>
      <c r="AF34" s="860"/>
      <c r="AG34" s="860"/>
      <c r="AH34" s="860"/>
      <c r="AI34" s="860"/>
      <c r="AJ34" s="860"/>
      <c r="AK34" s="860"/>
      <c r="AL34" s="860"/>
      <c r="AM34" s="860"/>
      <c r="AN34" s="860"/>
      <c r="AO34" s="860"/>
      <c r="AP34" s="860"/>
      <c r="AQ34" s="860"/>
      <c r="AR34" s="860"/>
      <c r="AS34" s="860"/>
      <c r="AT34" s="860"/>
      <c r="AU34" s="860"/>
      <c r="AV34" s="860"/>
      <c r="AW34" s="860"/>
      <c r="AX34" s="860"/>
      <c r="AY34" s="860"/>
      <c r="AZ34" s="860"/>
      <c r="BA34" s="860"/>
      <c r="BB34" s="860"/>
      <c r="BC34" s="860"/>
      <c r="BD34" s="860"/>
      <c r="BE34" s="860"/>
      <c r="BF34" s="860"/>
      <c r="BG34" s="860"/>
      <c r="BH34" s="860"/>
      <c r="BI34" s="860"/>
      <c r="BJ34" s="938"/>
      <c r="BK34" s="860"/>
      <c r="BL34" s="860"/>
      <c r="BM34" s="860"/>
      <c r="BN34" s="860"/>
      <c r="BO34" s="860"/>
      <c r="BP34" s="860"/>
      <c r="BQ34" s="860"/>
      <c r="BR34" s="860"/>
      <c r="BS34" s="860"/>
      <c r="BT34" s="860"/>
      <c r="BU34" s="860"/>
      <c r="BV34" s="860"/>
      <c r="BW34" s="860"/>
      <c r="BX34" s="860"/>
      <c r="BY34" s="860"/>
      <c r="BZ34" s="860"/>
      <c r="CA34" s="860"/>
      <c r="CB34" s="860"/>
      <c r="CC34" s="860"/>
      <c r="CD34" s="860"/>
      <c r="CE34" s="860"/>
      <c r="CF34" s="860"/>
      <c r="CG34" s="860"/>
      <c r="CH34" s="860"/>
      <c r="CI34" s="860"/>
      <c r="CJ34" s="860"/>
      <c r="CK34" s="860"/>
      <c r="CL34" s="860"/>
      <c r="CM34" s="860"/>
      <c r="CN34" s="860"/>
      <c r="CO34" s="860"/>
      <c r="CP34" s="860"/>
      <c r="CQ34" s="860"/>
      <c r="CR34" s="860"/>
      <c r="CS34" s="860"/>
      <c r="CT34" s="860"/>
      <c r="CU34" s="860"/>
      <c r="CV34" s="860"/>
      <c r="CW34" s="860"/>
      <c r="CX34" s="860"/>
      <c r="CY34" s="860"/>
      <c r="CZ34" s="860"/>
      <c r="DA34" s="860"/>
      <c r="DB34" s="860"/>
      <c r="DC34" s="860"/>
      <c r="DD34" s="860"/>
      <c r="DE34" s="860"/>
      <c r="DF34" s="860"/>
      <c r="DG34" s="860"/>
      <c r="DH34" s="860"/>
      <c r="DI34" s="860"/>
      <c r="DJ34" s="938"/>
      <c r="DK34" s="860"/>
      <c r="DL34" s="860"/>
      <c r="DM34" s="860"/>
      <c r="DN34" s="860"/>
      <c r="DO34" s="860"/>
      <c r="DP34" s="860"/>
      <c r="DQ34" s="860"/>
      <c r="DR34" s="860"/>
      <c r="DS34" s="860"/>
      <c r="DT34" s="860"/>
      <c r="DU34" s="860"/>
      <c r="DV34" s="860"/>
      <c r="DW34" s="860"/>
      <c r="DX34" s="860"/>
      <c r="DY34" s="860"/>
      <c r="DZ34" s="860"/>
      <c r="EA34" s="860"/>
      <c r="EB34" s="860"/>
      <c r="EC34" s="860"/>
      <c r="ED34" s="860"/>
      <c r="EE34" s="860"/>
      <c r="EF34" s="860"/>
      <c r="EG34" s="860"/>
      <c r="EH34" s="860"/>
      <c r="EI34" s="860"/>
      <c r="EJ34" s="860"/>
      <c r="EK34" s="860"/>
      <c r="EL34" s="860"/>
      <c r="EM34" s="860"/>
      <c r="EN34" s="860"/>
      <c r="EO34" s="860"/>
      <c r="EP34" s="860"/>
      <c r="EQ34" s="860"/>
      <c r="ER34" s="860"/>
      <c r="ES34" s="860"/>
      <c r="ET34" s="860"/>
      <c r="EU34" s="860"/>
      <c r="EV34" s="860"/>
      <c r="EW34" s="860"/>
      <c r="EX34" s="860"/>
      <c r="EY34" s="860"/>
      <c r="EZ34" s="860"/>
      <c r="FA34" s="860"/>
      <c r="FB34" s="860"/>
      <c r="FC34" s="860"/>
      <c r="FD34" s="860"/>
      <c r="FE34" s="860"/>
      <c r="FF34" s="860"/>
      <c r="FG34" s="860"/>
      <c r="FH34" s="860"/>
      <c r="FI34" s="860"/>
      <c r="FJ34" s="860"/>
      <c r="FK34" s="860"/>
      <c r="FL34" s="860"/>
      <c r="FM34" s="860"/>
      <c r="FN34" s="860"/>
      <c r="FO34" s="860"/>
      <c r="FP34" s="860"/>
      <c r="FQ34" s="860"/>
      <c r="FR34" s="860"/>
      <c r="FS34" s="860"/>
      <c r="FT34" s="860"/>
      <c r="FU34" s="860"/>
      <c r="FV34" s="860"/>
      <c r="FW34" s="860"/>
      <c r="FX34" s="860"/>
      <c r="FY34" s="860"/>
      <c r="FZ34" s="860"/>
      <c r="GA34" s="860"/>
      <c r="GB34" s="860"/>
      <c r="GC34" s="860"/>
      <c r="GD34" s="860"/>
      <c r="GE34" s="860"/>
      <c r="GF34" s="860"/>
      <c r="GG34" s="860"/>
      <c r="GH34" s="860"/>
      <c r="GI34" s="860"/>
      <c r="GJ34" s="860"/>
      <c r="GK34" s="860"/>
      <c r="GL34" s="860"/>
      <c r="GM34" s="860"/>
      <c r="GN34" s="860"/>
      <c r="GO34" s="860"/>
      <c r="GP34" s="860"/>
      <c r="GQ34" s="860"/>
      <c r="GR34" s="860"/>
      <c r="GS34" s="860"/>
      <c r="GT34" s="860"/>
      <c r="GU34" s="860"/>
      <c r="GV34" s="860"/>
      <c r="GW34" s="860"/>
      <c r="GX34" s="860"/>
      <c r="GY34" s="860"/>
      <c r="GZ34" s="860"/>
      <c r="HA34" s="860"/>
      <c r="HB34" s="860"/>
      <c r="HC34" s="860"/>
      <c r="HD34" s="860"/>
      <c r="HE34" s="860"/>
      <c r="HF34" s="860"/>
      <c r="HG34" s="860"/>
      <c r="HH34" s="860"/>
      <c r="HI34" s="860"/>
      <c r="HJ34" s="860"/>
      <c r="HK34" s="860"/>
      <c r="HL34" s="860"/>
      <c r="HM34" s="860"/>
      <c r="HN34" s="860"/>
      <c r="HO34" s="860"/>
      <c r="HP34" s="860"/>
      <c r="HQ34" s="860"/>
      <c r="HR34" s="860"/>
      <c r="HS34" s="860"/>
      <c r="HT34" s="860"/>
      <c r="HU34" s="860"/>
      <c r="HV34" s="860"/>
      <c r="HW34" s="860"/>
      <c r="HX34" s="860"/>
      <c r="HY34" s="860"/>
      <c r="HZ34" s="860"/>
      <c r="IA34" s="860"/>
      <c r="IB34" s="860"/>
      <c r="IC34" s="860"/>
      <c r="ID34" s="860"/>
      <c r="IE34" s="860"/>
      <c r="IF34" s="860"/>
      <c r="IG34" s="860"/>
      <c r="IH34" s="860"/>
      <c r="II34" s="860"/>
      <c r="IJ34" s="860"/>
      <c r="IK34" s="860"/>
      <c r="IL34" s="860"/>
      <c r="IM34" s="860"/>
      <c r="IN34" s="860"/>
      <c r="IO34" s="860"/>
      <c r="IP34" s="860"/>
      <c r="IQ34" s="860"/>
      <c r="IR34" s="860"/>
      <c r="IS34" s="860"/>
      <c r="IT34" s="860"/>
      <c r="IU34" s="860"/>
      <c r="IV34" s="860"/>
      <c r="IW34" s="860"/>
      <c r="IX34" s="860"/>
      <c r="IY34" s="860"/>
      <c r="IZ34" s="860"/>
      <c r="JA34" s="860"/>
      <c r="JB34" s="860"/>
      <c r="JC34" s="860"/>
      <c r="JD34" s="860"/>
      <c r="JE34" s="860"/>
      <c r="JF34" s="860"/>
      <c r="JG34" s="860"/>
      <c r="JH34" s="860"/>
      <c r="JI34" s="860"/>
      <c r="JJ34" s="860"/>
      <c r="JK34" s="860"/>
      <c r="JL34" s="860"/>
      <c r="JM34" s="860"/>
      <c r="JN34" s="860"/>
      <c r="JO34" s="860"/>
      <c r="JP34" s="860"/>
      <c r="JQ34" s="860"/>
      <c r="JR34" s="860"/>
      <c r="JS34" s="860"/>
      <c r="JT34" s="860"/>
      <c r="JU34" s="860"/>
      <c r="JV34" s="860"/>
      <c r="JW34" s="860"/>
      <c r="JX34" s="860"/>
      <c r="JY34" s="860"/>
      <c r="JZ34" s="860"/>
      <c r="KA34" s="860"/>
      <c r="KB34" s="860"/>
      <c r="KC34" s="860"/>
      <c r="KD34" s="860"/>
      <c r="KE34" s="860"/>
      <c r="KF34" s="860"/>
      <c r="KG34" s="860"/>
      <c r="KH34" s="860"/>
      <c r="KI34" s="860"/>
      <c r="KJ34" s="860"/>
      <c r="KK34" s="860"/>
      <c r="KL34" s="860"/>
      <c r="KM34" s="860"/>
      <c r="KN34" s="860"/>
      <c r="KO34" s="860"/>
      <c r="KP34" s="860"/>
      <c r="KQ34" s="860"/>
      <c r="KR34" s="860"/>
      <c r="KS34" s="860"/>
      <c r="KT34" s="860"/>
      <c r="KU34" s="860"/>
      <c r="KV34" s="860"/>
      <c r="KW34" s="860"/>
      <c r="KX34" s="860"/>
      <c r="KY34" s="860"/>
      <c r="KZ34" s="860"/>
      <c r="LA34" s="860"/>
      <c r="LB34" s="860"/>
      <c r="LC34" s="860"/>
      <c r="LD34" s="860"/>
      <c r="LE34" s="860"/>
      <c r="LF34" s="860"/>
      <c r="LG34" s="860"/>
      <c r="LH34" s="860"/>
      <c r="LI34" s="860"/>
      <c r="LJ34" s="860"/>
      <c r="LK34" s="860"/>
      <c r="LL34" s="860"/>
      <c r="LM34" s="860"/>
      <c r="LN34" s="860"/>
      <c r="LO34" s="860"/>
      <c r="LP34" s="860"/>
      <c r="LQ34" s="860"/>
      <c r="LR34" s="860"/>
      <c r="LS34" s="860"/>
      <c r="LT34" s="860"/>
      <c r="LU34" s="860"/>
      <c r="LV34" s="860"/>
      <c r="LW34" s="860"/>
      <c r="LX34" s="860"/>
      <c r="LY34" s="860"/>
      <c r="LZ34" s="860"/>
      <c r="MA34" s="860"/>
      <c r="MB34" s="860"/>
      <c r="MC34" s="860"/>
      <c r="MD34" s="860"/>
      <c r="ME34" s="860"/>
      <c r="MF34" s="860"/>
      <c r="MG34" s="860"/>
      <c r="MH34" s="860"/>
      <c r="MI34" s="860"/>
      <c r="MJ34" s="860"/>
      <c r="MK34" s="860"/>
      <c r="ML34" s="860"/>
      <c r="MM34" s="860"/>
      <c r="MN34" s="860"/>
      <c r="MO34" s="860"/>
      <c r="MP34" s="860"/>
      <c r="MQ34" s="860"/>
      <c r="MR34" s="860"/>
      <c r="MS34" s="860"/>
      <c r="MT34" s="860"/>
      <c r="MU34" s="860"/>
      <c r="MV34" s="860"/>
      <c r="MW34" s="860"/>
      <c r="MX34" s="860"/>
      <c r="MY34" s="860"/>
      <c r="MZ34" s="860"/>
      <c r="NA34" s="860"/>
      <c r="NB34" s="860"/>
      <c r="NC34" s="860"/>
      <c r="ND34" s="860"/>
      <c r="NE34" s="860"/>
      <c r="NF34" s="860"/>
      <c r="NG34" s="860"/>
      <c r="NH34" s="860"/>
      <c r="NI34" s="860"/>
      <c r="NJ34" s="860"/>
      <c r="NK34" s="860"/>
      <c r="NL34" s="860"/>
      <c r="NM34" s="860"/>
      <c r="NN34" s="860"/>
      <c r="NO34" s="860"/>
      <c r="NP34" s="860"/>
      <c r="NQ34" s="860"/>
      <c r="NR34" s="860"/>
      <c r="NS34" s="860"/>
      <c r="NT34" s="860"/>
      <c r="NU34" s="860"/>
      <c r="NV34" s="860"/>
      <c r="NW34" s="860"/>
      <c r="NX34" s="860"/>
      <c r="NY34" s="860"/>
      <c r="NZ34" s="860"/>
      <c r="OA34" s="860"/>
      <c r="OB34" s="860"/>
      <c r="OC34" s="860"/>
      <c r="OD34" s="860"/>
      <c r="OE34" s="860"/>
      <c r="OF34" s="860"/>
      <c r="OG34" s="860"/>
      <c r="OH34" s="860"/>
      <c r="OI34" s="860"/>
      <c r="OJ34" s="860"/>
      <c r="OK34" s="860"/>
      <c r="OL34" s="860"/>
      <c r="OM34" s="860"/>
      <c r="ON34" s="860"/>
      <c r="OO34" s="860"/>
      <c r="OP34" s="860"/>
      <c r="OQ34" s="860"/>
      <c r="OR34" s="860"/>
      <c r="OS34" s="860"/>
      <c r="OT34" s="860"/>
      <c r="OU34" s="860"/>
      <c r="OV34" s="860"/>
      <c r="OW34" s="860"/>
      <c r="OX34" s="860"/>
      <c r="OY34" s="860"/>
      <c r="OZ34" s="860"/>
      <c r="PA34" s="860"/>
      <c r="PB34" s="860"/>
      <c r="PC34" s="860"/>
      <c r="PD34" s="860"/>
      <c r="PE34" s="860"/>
      <c r="PF34" s="860"/>
      <c r="PG34" s="860"/>
      <c r="PH34" s="860"/>
      <c r="PI34" s="860"/>
      <c r="PJ34" s="860"/>
      <c r="PK34" s="860"/>
      <c r="PL34" s="860"/>
      <c r="PM34" s="860"/>
      <c r="PN34" s="860"/>
      <c r="PO34" s="860"/>
      <c r="PP34" s="860"/>
      <c r="PQ34" s="860"/>
      <c r="PR34" s="860"/>
      <c r="PS34" s="860"/>
      <c r="PT34" s="860"/>
      <c r="PU34" s="860"/>
      <c r="PV34" s="860"/>
      <c r="PW34" s="860"/>
      <c r="PX34" s="860"/>
      <c r="PY34" s="860"/>
      <c r="PZ34" s="860"/>
      <c r="QA34" s="860"/>
      <c r="QB34" s="860"/>
      <c r="QC34" s="860"/>
      <c r="QD34" s="860"/>
      <c r="QE34" s="860"/>
      <c r="QF34" s="860"/>
      <c r="QG34" s="860"/>
      <c r="QH34" s="860"/>
      <c r="QI34" s="860"/>
      <c r="QJ34" s="860"/>
      <c r="QK34" s="860"/>
      <c r="QL34" s="860"/>
      <c r="QM34" s="860"/>
      <c r="QN34" s="860"/>
      <c r="QO34" s="860"/>
      <c r="QP34" s="860"/>
      <c r="QQ34" s="860"/>
      <c r="QR34" s="860"/>
      <c r="QS34" s="860"/>
      <c r="QT34" s="860"/>
      <c r="QU34" s="860"/>
      <c r="QV34" s="860"/>
      <c r="QW34" s="860"/>
      <c r="QX34" s="860"/>
      <c r="QY34" s="860"/>
      <c r="QZ34" s="860"/>
      <c r="RA34" s="860"/>
      <c r="RB34" s="860"/>
      <c r="RC34" s="860"/>
      <c r="RD34" s="860"/>
      <c r="RE34" s="860"/>
      <c r="RF34" s="860"/>
      <c r="RG34" s="860"/>
      <c r="RH34" s="860"/>
      <c r="RI34" s="860"/>
      <c r="RJ34" s="860"/>
      <c r="RK34" s="860"/>
      <c r="RL34" s="860"/>
      <c r="RM34" s="860"/>
      <c r="RN34" s="860"/>
      <c r="RO34" s="860"/>
      <c r="RP34" s="860"/>
      <c r="RQ34" s="860"/>
      <c r="RR34" s="860"/>
      <c r="RS34" s="860"/>
      <c r="RT34" s="860"/>
      <c r="RU34" s="860"/>
      <c r="RV34" s="860"/>
      <c r="RW34" s="860"/>
      <c r="RX34" s="860"/>
      <c r="RY34" s="860"/>
      <c r="RZ34" s="860"/>
      <c r="SA34" s="860"/>
      <c r="SB34" s="860"/>
      <c r="SC34" s="860"/>
      <c r="SD34" s="860"/>
      <c r="SE34" s="860"/>
      <c r="SF34" s="860"/>
      <c r="SG34" s="860"/>
      <c r="SH34" s="860"/>
      <c r="SI34" s="860"/>
      <c r="SJ34" s="860"/>
      <c r="SK34" s="860"/>
      <c r="SL34" s="860"/>
      <c r="SM34" s="860"/>
      <c r="SN34" s="860"/>
      <c r="SO34" s="860"/>
      <c r="SP34" s="860"/>
      <c r="SQ34" s="860"/>
      <c r="SR34" s="860"/>
      <c r="SS34" s="860"/>
      <c r="ST34" s="860"/>
      <c r="SU34" s="860"/>
      <c r="SV34" s="860"/>
      <c r="SW34" s="860"/>
      <c r="SX34" s="860"/>
      <c r="SY34" s="860"/>
      <c r="SZ34" s="860"/>
      <c r="TA34" s="860"/>
      <c r="TB34" s="860"/>
      <c r="TC34" s="860"/>
      <c r="TD34" s="860"/>
      <c r="TE34" s="860"/>
      <c r="TF34" s="860"/>
      <c r="TG34" s="860"/>
      <c r="TH34" s="860"/>
      <c r="TI34" s="860"/>
      <c r="TJ34" s="860"/>
      <c r="TK34" s="860"/>
      <c r="TL34" s="860"/>
      <c r="TM34" s="860"/>
      <c r="TN34" s="860"/>
      <c r="TO34" s="860"/>
      <c r="TP34" s="860"/>
      <c r="TQ34" s="860"/>
      <c r="TR34" s="860"/>
      <c r="TS34" s="860"/>
      <c r="TT34" s="860"/>
      <c r="TU34" s="860"/>
      <c r="TV34" s="860"/>
      <c r="TW34" s="860"/>
      <c r="TX34" s="860"/>
      <c r="TY34" s="860"/>
      <c r="TZ34" s="860"/>
      <c r="UA34" s="860"/>
      <c r="UB34" s="860"/>
      <c r="UC34" s="860"/>
      <c r="UD34" s="860"/>
      <c r="UE34" s="860"/>
      <c r="UF34" s="860"/>
      <c r="UG34" s="860"/>
      <c r="UH34" s="860"/>
      <c r="UI34" s="860"/>
      <c r="UJ34" s="860"/>
      <c r="UK34" s="860"/>
      <c r="UL34" s="860"/>
      <c r="UM34" s="860"/>
      <c r="UN34" s="860"/>
      <c r="UO34" s="860"/>
      <c r="UP34" s="860"/>
      <c r="UQ34" s="860"/>
      <c r="UR34" s="860"/>
      <c r="US34" s="860"/>
      <c r="UT34" s="860"/>
      <c r="UU34" s="860"/>
      <c r="UV34" s="860"/>
      <c r="UW34" s="860"/>
      <c r="UX34" s="860"/>
      <c r="UY34" s="860"/>
      <c r="UZ34" s="860"/>
      <c r="VA34" s="860"/>
      <c r="VB34" s="860"/>
      <c r="VC34" s="860"/>
      <c r="VD34" s="860"/>
      <c r="VE34" s="860"/>
      <c r="VF34" s="860"/>
      <c r="VG34" s="860"/>
      <c r="VH34" s="860"/>
      <c r="VI34" s="860"/>
      <c r="VJ34" s="860"/>
      <c r="VK34" s="860"/>
      <c r="VL34" s="860"/>
      <c r="VM34" s="860"/>
      <c r="VN34" s="860"/>
      <c r="VO34" s="860"/>
      <c r="VP34" s="860"/>
      <c r="VQ34" s="860"/>
      <c r="VR34" s="860"/>
      <c r="VS34" s="860"/>
      <c r="VT34" s="860"/>
      <c r="VU34" s="860"/>
      <c r="VV34" s="860"/>
      <c r="VW34" s="860"/>
      <c r="VX34" s="860"/>
      <c r="VY34" s="860"/>
      <c r="VZ34" s="860"/>
      <c r="WA34" s="860"/>
      <c r="WB34" s="860"/>
      <c r="WC34" s="860"/>
      <c r="WD34" s="860"/>
      <c r="WE34" s="860"/>
      <c r="WF34" s="860"/>
      <c r="WG34" s="860"/>
      <c r="WH34" s="860"/>
      <c r="WI34" s="860"/>
      <c r="WJ34" s="860"/>
      <c r="WK34" s="860"/>
      <c r="WL34" s="860"/>
      <c r="WM34" s="860"/>
      <c r="WN34" s="860"/>
      <c r="WO34" s="860"/>
      <c r="WP34" s="860"/>
      <c r="WQ34" s="860"/>
      <c r="WR34" s="860"/>
      <c r="WS34" s="860"/>
      <c r="WT34" s="860"/>
      <c r="WU34" s="860"/>
      <c r="WV34" s="860"/>
      <c r="WW34" s="860"/>
      <c r="WX34" s="860"/>
      <c r="WY34" s="860"/>
      <c r="WZ34" s="860"/>
      <c r="XA34" s="860"/>
      <c r="XB34" s="860"/>
      <c r="XC34" s="860"/>
      <c r="XD34" s="860"/>
      <c r="XE34" s="860"/>
      <c r="XF34" s="860"/>
      <c r="XG34" s="860"/>
      <c r="XH34" s="860"/>
      <c r="XI34" s="860"/>
      <c r="XJ34" s="860"/>
      <c r="XK34" s="860"/>
      <c r="XL34" s="860"/>
      <c r="XM34" s="860"/>
      <c r="XN34" s="860"/>
      <c r="XO34" s="860"/>
      <c r="XP34" s="860"/>
      <c r="XQ34" s="860"/>
      <c r="XR34" s="860"/>
      <c r="XS34" s="860"/>
      <c r="XT34" s="860"/>
      <c r="XU34" s="860"/>
      <c r="XV34" s="860"/>
      <c r="XW34" s="860"/>
      <c r="XX34" s="860"/>
      <c r="XY34" s="860"/>
      <c r="XZ34" s="860"/>
      <c r="YA34" s="860"/>
      <c r="YB34" s="860"/>
      <c r="YC34" s="860"/>
      <c r="YD34" s="860"/>
      <c r="YE34" s="860"/>
      <c r="YF34" s="860"/>
      <c r="YG34" s="860"/>
      <c r="YH34" s="860"/>
      <c r="YI34" s="860"/>
      <c r="YJ34" s="860"/>
      <c r="YK34" s="860"/>
      <c r="YL34" s="860"/>
      <c r="YM34" s="860"/>
      <c r="YN34" s="860"/>
      <c r="YO34" s="860"/>
      <c r="YP34" s="860"/>
      <c r="YQ34" s="860"/>
      <c r="YR34" s="860"/>
      <c r="YS34" s="860"/>
      <c r="YT34" s="860"/>
      <c r="YU34" s="860"/>
      <c r="YV34" s="860"/>
      <c r="YW34" s="860"/>
      <c r="YX34" s="860"/>
      <c r="YY34" s="860"/>
      <c r="YZ34" s="860"/>
      <c r="ZA34" s="860"/>
      <c r="ZB34" s="860"/>
      <c r="ZC34" s="860"/>
      <c r="ZD34" s="860"/>
      <c r="ZE34" s="860"/>
      <c r="ZF34" s="860"/>
      <c r="ZG34" s="860"/>
      <c r="ZH34" s="860"/>
      <c r="ZI34" s="860"/>
      <c r="ZJ34" s="860"/>
      <c r="ZK34" s="860"/>
      <c r="ZL34" s="860"/>
      <c r="ZM34" s="860"/>
      <c r="ZN34" s="860"/>
      <c r="ZO34" s="860"/>
      <c r="ZP34" s="860"/>
      <c r="ZQ34" s="860"/>
      <c r="ZR34" s="860"/>
      <c r="ZS34" s="860"/>
      <c r="ZT34" s="860"/>
      <c r="ZU34" s="860"/>
      <c r="ZV34" s="860"/>
      <c r="ZW34" s="860"/>
      <c r="ZX34" s="860"/>
      <c r="ZY34" s="860"/>
      <c r="ZZ34" s="860"/>
      <c r="AAA34" s="860"/>
      <c r="AAB34" s="860"/>
      <c r="AAC34" s="860"/>
      <c r="AAD34" s="860"/>
      <c r="AAE34" s="860"/>
      <c r="AAF34" s="860"/>
      <c r="AAG34" s="860"/>
      <c r="AAH34" s="860"/>
      <c r="AAI34" s="860"/>
      <c r="AAJ34" s="860"/>
      <c r="AAK34" s="860"/>
      <c r="AAL34" s="860"/>
      <c r="AAM34" s="860"/>
      <c r="AAN34" s="860"/>
      <c r="AAO34" s="860"/>
      <c r="AAP34" s="860"/>
      <c r="AAQ34" s="860"/>
      <c r="AAR34" s="860"/>
      <c r="AAS34" s="860"/>
      <c r="AAT34" s="860"/>
      <c r="AAU34" s="860"/>
      <c r="AAV34" s="860"/>
      <c r="AAW34" s="860"/>
      <c r="AAX34" s="860"/>
    </row>
    <row r="35" s="860" customFormat="1" ht="75" customHeight="1" spans="1:114">
      <c r="A35" s="886">
        <v>30</v>
      </c>
      <c r="B35" s="880">
        <v>3330</v>
      </c>
      <c r="C35" s="887" t="s">
        <v>240</v>
      </c>
      <c r="D35" s="882" t="s">
        <v>137</v>
      </c>
      <c r="E35" s="883" t="s">
        <v>241</v>
      </c>
      <c r="F35" s="884" t="s">
        <v>153</v>
      </c>
      <c r="G35" s="885" t="s">
        <v>146</v>
      </c>
      <c r="H35" s="880" t="s">
        <v>242</v>
      </c>
      <c r="I35" s="882">
        <v>999999999</v>
      </c>
      <c r="J35" s="917" t="s">
        <v>182</v>
      </c>
      <c r="K35" s="882" t="s">
        <v>137</v>
      </c>
      <c r="L35" s="882"/>
      <c r="M35" s="915"/>
      <c r="N35" s="882"/>
      <c r="O35" s="916"/>
      <c r="P35" s="916"/>
      <c r="Q35" s="916"/>
      <c r="R35" s="933"/>
      <c r="BJ35" s="938"/>
      <c r="DJ35" s="938"/>
    </row>
    <row r="36" s="859" customFormat="1" ht="75" customHeight="1" spans="1:726">
      <c r="A36" s="879">
        <v>31</v>
      </c>
      <c r="B36" s="880">
        <v>3441</v>
      </c>
      <c r="C36" s="887" t="s">
        <v>243</v>
      </c>
      <c r="D36" s="882" t="s">
        <v>137</v>
      </c>
      <c r="E36" s="888" t="s">
        <v>244</v>
      </c>
      <c r="F36" s="884" t="s">
        <v>153</v>
      </c>
      <c r="G36" s="885" t="s">
        <v>134</v>
      </c>
      <c r="H36" s="880" t="s">
        <v>245</v>
      </c>
      <c r="I36" s="882">
        <v>999999999</v>
      </c>
      <c r="J36" s="882" t="s">
        <v>186</v>
      </c>
      <c r="K36" s="882" t="s">
        <v>137</v>
      </c>
      <c r="L36" s="882"/>
      <c r="M36" s="915"/>
      <c r="N36" s="882"/>
      <c r="O36" s="916"/>
      <c r="P36" s="916"/>
      <c r="Q36" s="916"/>
      <c r="R36" s="933"/>
      <c r="S36" s="860"/>
      <c r="T36" s="860"/>
      <c r="U36" s="860"/>
      <c r="V36" s="860"/>
      <c r="W36" s="860"/>
      <c r="X36" s="860"/>
      <c r="Y36" s="860"/>
      <c r="Z36" s="860"/>
      <c r="AA36" s="860"/>
      <c r="AB36" s="860"/>
      <c r="AC36" s="860"/>
      <c r="AD36" s="860"/>
      <c r="AE36" s="860"/>
      <c r="AF36" s="860"/>
      <c r="AG36" s="860"/>
      <c r="AH36" s="860"/>
      <c r="AI36" s="860"/>
      <c r="AJ36" s="860"/>
      <c r="AK36" s="860"/>
      <c r="AL36" s="860"/>
      <c r="AM36" s="860"/>
      <c r="AN36" s="860"/>
      <c r="AO36" s="860"/>
      <c r="AP36" s="860"/>
      <c r="AQ36" s="860"/>
      <c r="AR36" s="860"/>
      <c r="AS36" s="860"/>
      <c r="AT36" s="860"/>
      <c r="AU36" s="860"/>
      <c r="AV36" s="860"/>
      <c r="AW36" s="860"/>
      <c r="AX36" s="860"/>
      <c r="AY36" s="860"/>
      <c r="AZ36" s="860"/>
      <c r="BA36" s="860"/>
      <c r="BB36" s="860"/>
      <c r="BC36" s="860"/>
      <c r="BD36" s="860"/>
      <c r="BE36" s="860"/>
      <c r="BF36" s="860"/>
      <c r="BG36" s="860"/>
      <c r="BH36" s="860"/>
      <c r="BI36" s="860"/>
      <c r="BJ36" s="938"/>
      <c r="BK36" s="860"/>
      <c r="BL36" s="860"/>
      <c r="BM36" s="860"/>
      <c r="BN36" s="860"/>
      <c r="BO36" s="860"/>
      <c r="BP36" s="860"/>
      <c r="BQ36" s="860"/>
      <c r="BR36" s="860"/>
      <c r="BS36" s="860"/>
      <c r="BT36" s="860"/>
      <c r="BU36" s="860"/>
      <c r="BV36" s="860"/>
      <c r="BW36" s="860"/>
      <c r="BX36" s="860"/>
      <c r="BY36" s="860"/>
      <c r="BZ36" s="860"/>
      <c r="CA36" s="860"/>
      <c r="CB36" s="860"/>
      <c r="CC36" s="860"/>
      <c r="CD36" s="860"/>
      <c r="CE36" s="860"/>
      <c r="CF36" s="860"/>
      <c r="CG36" s="860"/>
      <c r="CH36" s="860"/>
      <c r="CI36" s="860"/>
      <c r="CJ36" s="860"/>
      <c r="CK36" s="860"/>
      <c r="CL36" s="860"/>
      <c r="CM36" s="860"/>
      <c r="CN36" s="860"/>
      <c r="CO36" s="860"/>
      <c r="CP36" s="860"/>
      <c r="CQ36" s="860"/>
      <c r="CR36" s="860"/>
      <c r="CS36" s="860"/>
      <c r="CT36" s="860"/>
      <c r="CU36" s="860"/>
      <c r="CV36" s="860"/>
      <c r="CW36" s="860"/>
      <c r="CX36" s="860"/>
      <c r="CY36" s="860"/>
      <c r="CZ36" s="860"/>
      <c r="DA36" s="860"/>
      <c r="DB36" s="860"/>
      <c r="DC36" s="860"/>
      <c r="DD36" s="860"/>
      <c r="DE36" s="860"/>
      <c r="DF36" s="860"/>
      <c r="DG36" s="860"/>
      <c r="DH36" s="860"/>
      <c r="DI36" s="860"/>
      <c r="DJ36" s="938"/>
      <c r="DK36" s="860"/>
      <c r="DL36" s="860"/>
      <c r="DM36" s="860"/>
      <c r="DN36" s="860"/>
      <c r="DO36" s="860"/>
      <c r="DP36" s="860"/>
      <c r="DQ36" s="860"/>
      <c r="DR36" s="860"/>
      <c r="DS36" s="860"/>
      <c r="DT36" s="860"/>
      <c r="DU36" s="860"/>
      <c r="DV36" s="860"/>
      <c r="DW36" s="860"/>
      <c r="DX36" s="860"/>
      <c r="DY36" s="860"/>
      <c r="DZ36" s="860"/>
      <c r="EA36" s="860"/>
      <c r="EB36" s="860"/>
      <c r="EC36" s="860"/>
      <c r="ED36" s="860"/>
      <c r="EE36" s="860"/>
      <c r="EF36" s="860"/>
      <c r="EG36" s="860"/>
      <c r="EH36" s="860"/>
      <c r="EI36" s="860"/>
      <c r="EJ36" s="860"/>
      <c r="EK36" s="860"/>
      <c r="EL36" s="860"/>
      <c r="EM36" s="860"/>
      <c r="EN36" s="860"/>
      <c r="EO36" s="860"/>
      <c r="EP36" s="860"/>
      <c r="EQ36" s="860"/>
      <c r="ER36" s="860"/>
      <c r="ES36" s="860"/>
      <c r="ET36" s="860"/>
      <c r="EU36" s="860"/>
      <c r="EV36" s="860"/>
      <c r="EW36" s="860"/>
      <c r="EX36" s="860"/>
      <c r="EY36" s="860"/>
      <c r="EZ36" s="860"/>
      <c r="FA36" s="860"/>
      <c r="FB36" s="860"/>
      <c r="FC36" s="860"/>
      <c r="FD36" s="860"/>
      <c r="FE36" s="860"/>
      <c r="FF36" s="860"/>
      <c r="FG36" s="860"/>
      <c r="FH36" s="860"/>
      <c r="FI36" s="860"/>
      <c r="FJ36" s="860"/>
      <c r="FK36" s="860"/>
      <c r="FL36" s="860"/>
      <c r="FM36" s="860"/>
      <c r="FN36" s="860"/>
      <c r="FO36" s="860"/>
      <c r="FP36" s="860"/>
      <c r="FQ36" s="860"/>
      <c r="FR36" s="860"/>
      <c r="FS36" s="860"/>
      <c r="FT36" s="860"/>
      <c r="FU36" s="860"/>
      <c r="FV36" s="860"/>
      <c r="FW36" s="860"/>
      <c r="FX36" s="860"/>
      <c r="FY36" s="860"/>
      <c r="FZ36" s="860"/>
      <c r="GA36" s="860"/>
      <c r="GB36" s="860"/>
      <c r="GC36" s="860"/>
      <c r="GD36" s="860"/>
      <c r="GE36" s="860"/>
      <c r="GF36" s="860"/>
      <c r="GG36" s="860"/>
      <c r="GH36" s="860"/>
      <c r="GI36" s="860"/>
      <c r="GJ36" s="860"/>
      <c r="GK36" s="860"/>
      <c r="GL36" s="860"/>
      <c r="GM36" s="860"/>
      <c r="GN36" s="860"/>
      <c r="GO36" s="860"/>
      <c r="GP36" s="860"/>
      <c r="GQ36" s="860"/>
      <c r="GR36" s="860"/>
      <c r="GS36" s="860"/>
      <c r="GT36" s="860"/>
      <c r="GU36" s="860"/>
      <c r="GV36" s="860"/>
      <c r="GW36" s="860"/>
      <c r="GX36" s="860"/>
      <c r="GY36" s="860"/>
      <c r="GZ36" s="860"/>
      <c r="HA36" s="860"/>
      <c r="HB36" s="860"/>
      <c r="HC36" s="860"/>
      <c r="HD36" s="860"/>
      <c r="HE36" s="860"/>
      <c r="HF36" s="860"/>
      <c r="HG36" s="860"/>
      <c r="HH36" s="860"/>
      <c r="HI36" s="860"/>
      <c r="HJ36" s="860"/>
      <c r="HK36" s="860"/>
      <c r="HL36" s="860"/>
      <c r="HM36" s="860"/>
      <c r="HN36" s="860"/>
      <c r="HO36" s="860"/>
      <c r="HP36" s="860"/>
      <c r="HQ36" s="860"/>
      <c r="HR36" s="860"/>
      <c r="HS36" s="860"/>
      <c r="HT36" s="860"/>
      <c r="HU36" s="860"/>
      <c r="HV36" s="860"/>
      <c r="HW36" s="860"/>
      <c r="HX36" s="860"/>
      <c r="HY36" s="860"/>
      <c r="HZ36" s="860"/>
      <c r="IA36" s="860"/>
      <c r="IB36" s="860"/>
      <c r="IC36" s="860"/>
      <c r="ID36" s="860"/>
      <c r="IE36" s="860"/>
      <c r="IF36" s="860"/>
      <c r="IG36" s="860"/>
      <c r="IH36" s="860"/>
      <c r="II36" s="860"/>
      <c r="IJ36" s="860"/>
      <c r="IK36" s="860"/>
      <c r="IL36" s="860"/>
      <c r="IM36" s="860"/>
      <c r="IN36" s="860"/>
      <c r="IO36" s="860"/>
      <c r="IP36" s="860"/>
      <c r="IQ36" s="860"/>
      <c r="IR36" s="860"/>
      <c r="IS36" s="860"/>
      <c r="IT36" s="860"/>
      <c r="IU36" s="860"/>
      <c r="IV36" s="860"/>
      <c r="IW36" s="860"/>
      <c r="IX36" s="860"/>
      <c r="IY36" s="860"/>
      <c r="IZ36" s="860"/>
      <c r="JA36" s="860"/>
      <c r="JB36" s="860"/>
      <c r="JC36" s="860"/>
      <c r="JD36" s="860"/>
      <c r="JE36" s="860"/>
      <c r="JF36" s="860"/>
      <c r="JG36" s="860"/>
      <c r="JH36" s="860"/>
      <c r="JI36" s="860"/>
      <c r="JJ36" s="860"/>
      <c r="JK36" s="860"/>
      <c r="JL36" s="860"/>
      <c r="JM36" s="860"/>
      <c r="JN36" s="860"/>
      <c r="JO36" s="860"/>
      <c r="JP36" s="860"/>
      <c r="JQ36" s="860"/>
      <c r="JR36" s="860"/>
      <c r="JS36" s="860"/>
      <c r="JT36" s="860"/>
      <c r="JU36" s="860"/>
      <c r="JV36" s="860"/>
      <c r="JW36" s="860"/>
      <c r="JX36" s="860"/>
      <c r="JY36" s="860"/>
      <c r="JZ36" s="860"/>
      <c r="KA36" s="860"/>
      <c r="KB36" s="860"/>
      <c r="KC36" s="860"/>
      <c r="KD36" s="860"/>
      <c r="KE36" s="860"/>
      <c r="KF36" s="860"/>
      <c r="KG36" s="860"/>
      <c r="KH36" s="860"/>
      <c r="KI36" s="860"/>
      <c r="KJ36" s="860"/>
      <c r="KK36" s="860"/>
      <c r="KL36" s="860"/>
      <c r="KM36" s="860"/>
      <c r="KN36" s="860"/>
      <c r="KO36" s="860"/>
      <c r="KP36" s="860"/>
      <c r="KQ36" s="860"/>
      <c r="KR36" s="860"/>
      <c r="KS36" s="860"/>
      <c r="KT36" s="860"/>
      <c r="KU36" s="860"/>
      <c r="KV36" s="860"/>
      <c r="KW36" s="860"/>
      <c r="KX36" s="860"/>
      <c r="KY36" s="860"/>
      <c r="KZ36" s="860"/>
      <c r="LA36" s="860"/>
      <c r="LB36" s="860"/>
      <c r="LC36" s="860"/>
      <c r="LD36" s="860"/>
      <c r="LE36" s="860"/>
      <c r="LF36" s="860"/>
      <c r="LG36" s="860"/>
      <c r="LH36" s="860"/>
      <c r="LI36" s="860"/>
      <c r="LJ36" s="860"/>
      <c r="LK36" s="860"/>
      <c r="LL36" s="860"/>
      <c r="LM36" s="860"/>
      <c r="LN36" s="860"/>
      <c r="LO36" s="860"/>
      <c r="LP36" s="860"/>
      <c r="LQ36" s="860"/>
      <c r="LR36" s="860"/>
      <c r="LS36" s="860"/>
      <c r="LT36" s="860"/>
      <c r="LU36" s="860"/>
      <c r="LV36" s="860"/>
      <c r="LW36" s="860"/>
      <c r="LX36" s="860"/>
      <c r="LY36" s="860"/>
      <c r="LZ36" s="860"/>
      <c r="MA36" s="860"/>
      <c r="MB36" s="860"/>
      <c r="MC36" s="860"/>
      <c r="MD36" s="860"/>
      <c r="ME36" s="860"/>
      <c r="MF36" s="860"/>
      <c r="MG36" s="860"/>
      <c r="MH36" s="860"/>
      <c r="MI36" s="860"/>
      <c r="MJ36" s="860"/>
      <c r="MK36" s="860"/>
      <c r="ML36" s="860"/>
      <c r="MM36" s="860"/>
      <c r="MN36" s="860"/>
      <c r="MO36" s="860"/>
      <c r="MP36" s="860"/>
      <c r="MQ36" s="860"/>
      <c r="MR36" s="860"/>
      <c r="MS36" s="860"/>
      <c r="MT36" s="860"/>
      <c r="MU36" s="860"/>
      <c r="MV36" s="860"/>
      <c r="MW36" s="860"/>
      <c r="MX36" s="860"/>
      <c r="MY36" s="860"/>
      <c r="MZ36" s="860"/>
      <c r="NA36" s="860"/>
      <c r="NB36" s="860"/>
      <c r="NC36" s="860"/>
      <c r="ND36" s="860"/>
      <c r="NE36" s="860"/>
      <c r="NF36" s="860"/>
      <c r="NG36" s="860"/>
      <c r="NH36" s="860"/>
      <c r="NI36" s="860"/>
      <c r="NJ36" s="860"/>
      <c r="NK36" s="860"/>
      <c r="NL36" s="860"/>
      <c r="NM36" s="860"/>
      <c r="NN36" s="860"/>
      <c r="NO36" s="860"/>
      <c r="NP36" s="860"/>
      <c r="NQ36" s="860"/>
      <c r="NR36" s="860"/>
      <c r="NS36" s="860"/>
      <c r="NT36" s="860"/>
      <c r="NU36" s="860"/>
      <c r="NV36" s="860"/>
      <c r="NW36" s="860"/>
      <c r="NX36" s="860"/>
      <c r="NY36" s="860"/>
      <c r="NZ36" s="860"/>
      <c r="OA36" s="860"/>
      <c r="OB36" s="860"/>
      <c r="OC36" s="860"/>
      <c r="OD36" s="860"/>
      <c r="OE36" s="860"/>
      <c r="OF36" s="860"/>
      <c r="OG36" s="860"/>
      <c r="OH36" s="860"/>
      <c r="OI36" s="860"/>
      <c r="OJ36" s="860"/>
      <c r="OK36" s="860"/>
      <c r="OL36" s="860"/>
      <c r="OM36" s="860"/>
      <c r="ON36" s="860"/>
      <c r="OO36" s="860"/>
      <c r="OP36" s="860"/>
      <c r="OQ36" s="860"/>
      <c r="OR36" s="860"/>
      <c r="OS36" s="860"/>
      <c r="OT36" s="860"/>
      <c r="OU36" s="860"/>
      <c r="OV36" s="860"/>
      <c r="OW36" s="860"/>
      <c r="OX36" s="860"/>
      <c r="OY36" s="860"/>
      <c r="OZ36" s="860"/>
      <c r="PA36" s="860"/>
      <c r="PB36" s="860"/>
      <c r="PC36" s="860"/>
      <c r="PD36" s="860"/>
      <c r="PE36" s="860"/>
      <c r="PF36" s="860"/>
      <c r="PG36" s="860"/>
      <c r="PH36" s="860"/>
      <c r="PI36" s="860"/>
      <c r="PJ36" s="860"/>
      <c r="PK36" s="860"/>
      <c r="PL36" s="860"/>
      <c r="PM36" s="860"/>
      <c r="PN36" s="860"/>
      <c r="PO36" s="860"/>
      <c r="PP36" s="860"/>
      <c r="PQ36" s="860"/>
      <c r="PR36" s="860"/>
      <c r="PS36" s="860"/>
      <c r="PT36" s="860"/>
      <c r="PU36" s="860"/>
      <c r="PV36" s="860"/>
      <c r="PW36" s="860"/>
      <c r="PX36" s="860"/>
      <c r="PY36" s="860"/>
      <c r="PZ36" s="860"/>
      <c r="QA36" s="860"/>
      <c r="QB36" s="860"/>
      <c r="QC36" s="860"/>
      <c r="QD36" s="860"/>
      <c r="QE36" s="860"/>
      <c r="QF36" s="860"/>
      <c r="QG36" s="860"/>
      <c r="QH36" s="860"/>
      <c r="QI36" s="860"/>
      <c r="QJ36" s="860"/>
      <c r="QK36" s="860"/>
      <c r="QL36" s="860"/>
      <c r="QM36" s="860"/>
      <c r="QN36" s="860"/>
      <c r="QO36" s="860"/>
      <c r="QP36" s="860"/>
      <c r="QQ36" s="860"/>
      <c r="QR36" s="860"/>
      <c r="QS36" s="860"/>
      <c r="QT36" s="860"/>
      <c r="QU36" s="860"/>
      <c r="QV36" s="860"/>
      <c r="QW36" s="860"/>
      <c r="QX36" s="860"/>
      <c r="QY36" s="860"/>
      <c r="QZ36" s="860"/>
      <c r="RA36" s="860"/>
      <c r="RB36" s="860"/>
      <c r="RC36" s="860"/>
      <c r="RD36" s="860"/>
      <c r="RE36" s="860"/>
      <c r="RF36" s="860"/>
      <c r="RG36" s="860"/>
      <c r="RH36" s="860"/>
      <c r="RI36" s="860"/>
      <c r="RJ36" s="860"/>
      <c r="RK36" s="860"/>
      <c r="RL36" s="860"/>
      <c r="RM36" s="860"/>
      <c r="RN36" s="860"/>
      <c r="RO36" s="860"/>
      <c r="RP36" s="860"/>
      <c r="RQ36" s="860"/>
      <c r="RR36" s="860"/>
      <c r="RS36" s="860"/>
      <c r="RT36" s="860"/>
      <c r="RU36" s="860"/>
      <c r="RV36" s="860"/>
      <c r="RW36" s="860"/>
      <c r="RX36" s="860"/>
      <c r="RY36" s="860"/>
      <c r="RZ36" s="860"/>
      <c r="SA36" s="860"/>
      <c r="SB36" s="860"/>
      <c r="SC36" s="860"/>
      <c r="SD36" s="860"/>
      <c r="SE36" s="860"/>
      <c r="SF36" s="860"/>
      <c r="SG36" s="860"/>
      <c r="SH36" s="860"/>
      <c r="SI36" s="860"/>
      <c r="SJ36" s="860"/>
      <c r="SK36" s="860"/>
      <c r="SL36" s="860"/>
      <c r="SM36" s="860"/>
      <c r="SN36" s="860"/>
      <c r="SO36" s="860"/>
      <c r="SP36" s="860"/>
      <c r="SQ36" s="860"/>
      <c r="SR36" s="860"/>
      <c r="SS36" s="860"/>
      <c r="ST36" s="860"/>
      <c r="SU36" s="860"/>
      <c r="SV36" s="860"/>
      <c r="SW36" s="860"/>
      <c r="SX36" s="860"/>
      <c r="SY36" s="860"/>
      <c r="SZ36" s="860"/>
      <c r="TA36" s="860"/>
      <c r="TB36" s="860"/>
      <c r="TC36" s="860"/>
      <c r="TD36" s="860"/>
      <c r="TE36" s="860"/>
      <c r="TF36" s="860"/>
      <c r="TG36" s="860"/>
      <c r="TH36" s="860"/>
      <c r="TI36" s="860"/>
      <c r="TJ36" s="860"/>
      <c r="TK36" s="860"/>
      <c r="TL36" s="860"/>
      <c r="TM36" s="860"/>
      <c r="TN36" s="860"/>
      <c r="TO36" s="860"/>
      <c r="TP36" s="860"/>
      <c r="TQ36" s="860"/>
      <c r="TR36" s="860"/>
      <c r="TS36" s="860"/>
      <c r="TT36" s="860"/>
      <c r="TU36" s="860"/>
      <c r="TV36" s="860"/>
      <c r="TW36" s="860"/>
      <c r="TX36" s="860"/>
      <c r="TY36" s="860"/>
      <c r="TZ36" s="860"/>
      <c r="UA36" s="860"/>
      <c r="UB36" s="860"/>
      <c r="UC36" s="860"/>
      <c r="UD36" s="860"/>
      <c r="UE36" s="860"/>
      <c r="UF36" s="860"/>
      <c r="UG36" s="860"/>
      <c r="UH36" s="860"/>
      <c r="UI36" s="860"/>
      <c r="UJ36" s="860"/>
      <c r="UK36" s="860"/>
      <c r="UL36" s="860"/>
      <c r="UM36" s="860"/>
      <c r="UN36" s="860"/>
      <c r="UO36" s="860"/>
      <c r="UP36" s="860"/>
      <c r="UQ36" s="860"/>
      <c r="UR36" s="860"/>
      <c r="US36" s="860"/>
      <c r="UT36" s="860"/>
      <c r="UU36" s="860"/>
      <c r="UV36" s="860"/>
      <c r="UW36" s="860"/>
      <c r="UX36" s="860"/>
      <c r="UY36" s="860"/>
      <c r="UZ36" s="860"/>
      <c r="VA36" s="860"/>
      <c r="VB36" s="860"/>
      <c r="VC36" s="860"/>
      <c r="VD36" s="860"/>
      <c r="VE36" s="860"/>
      <c r="VF36" s="860"/>
      <c r="VG36" s="860"/>
      <c r="VH36" s="860"/>
      <c r="VI36" s="860"/>
      <c r="VJ36" s="860"/>
      <c r="VK36" s="860"/>
      <c r="VL36" s="860"/>
      <c r="VM36" s="860"/>
      <c r="VN36" s="860"/>
      <c r="VO36" s="860"/>
      <c r="VP36" s="860"/>
      <c r="VQ36" s="860"/>
      <c r="VR36" s="860"/>
      <c r="VS36" s="860"/>
      <c r="VT36" s="860"/>
      <c r="VU36" s="860"/>
      <c r="VV36" s="860"/>
      <c r="VW36" s="860"/>
      <c r="VX36" s="860"/>
      <c r="VY36" s="860"/>
      <c r="VZ36" s="860"/>
      <c r="WA36" s="860"/>
      <c r="WB36" s="860"/>
      <c r="WC36" s="860"/>
      <c r="WD36" s="860"/>
      <c r="WE36" s="860"/>
      <c r="WF36" s="860"/>
      <c r="WG36" s="860"/>
      <c r="WH36" s="860"/>
      <c r="WI36" s="860"/>
      <c r="WJ36" s="860"/>
      <c r="WK36" s="860"/>
      <c r="WL36" s="860"/>
      <c r="WM36" s="860"/>
      <c r="WN36" s="860"/>
      <c r="WO36" s="860"/>
      <c r="WP36" s="860"/>
      <c r="WQ36" s="860"/>
      <c r="WR36" s="860"/>
      <c r="WS36" s="860"/>
      <c r="WT36" s="860"/>
      <c r="WU36" s="860"/>
      <c r="WV36" s="860"/>
      <c r="WW36" s="860"/>
      <c r="WX36" s="860"/>
      <c r="WY36" s="860"/>
      <c r="WZ36" s="860"/>
      <c r="XA36" s="860"/>
      <c r="XB36" s="860"/>
      <c r="XC36" s="860"/>
      <c r="XD36" s="860"/>
      <c r="XE36" s="860"/>
      <c r="XF36" s="860"/>
      <c r="XG36" s="860"/>
      <c r="XH36" s="860"/>
      <c r="XI36" s="860"/>
      <c r="XJ36" s="860"/>
      <c r="XK36" s="860"/>
      <c r="XL36" s="860"/>
      <c r="XM36" s="860"/>
      <c r="XN36" s="860"/>
      <c r="XO36" s="860"/>
      <c r="XP36" s="860"/>
      <c r="XQ36" s="860"/>
      <c r="XR36" s="860"/>
      <c r="XS36" s="860"/>
      <c r="XT36" s="860"/>
      <c r="XU36" s="860"/>
      <c r="XV36" s="860"/>
      <c r="XW36" s="860"/>
      <c r="XX36" s="860"/>
      <c r="XY36" s="860"/>
      <c r="XZ36" s="860"/>
      <c r="YA36" s="860"/>
      <c r="YB36" s="860"/>
      <c r="YC36" s="860"/>
      <c r="YD36" s="860"/>
      <c r="YE36" s="860"/>
      <c r="YF36" s="860"/>
      <c r="YG36" s="860"/>
      <c r="YH36" s="860"/>
      <c r="YI36" s="860"/>
      <c r="YJ36" s="860"/>
      <c r="YK36" s="860"/>
      <c r="YL36" s="860"/>
      <c r="YM36" s="860"/>
      <c r="YN36" s="860"/>
      <c r="YO36" s="860"/>
      <c r="YP36" s="860"/>
      <c r="YQ36" s="860"/>
      <c r="YR36" s="860"/>
      <c r="YS36" s="860"/>
      <c r="YT36" s="860"/>
      <c r="YU36" s="860"/>
      <c r="YV36" s="860"/>
      <c r="YW36" s="860"/>
      <c r="YX36" s="860"/>
      <c r="YY36" s="860"/>
      <c r="YZ36" s="860"/>
      <c r="ZA36" s="860"/>
      <c r="ZB36" s="860"/>
      <c r="ZC36" s="860"/>
      <c r="ZD36" s="860"/>
      <c r="ZE36" s="860"/>
      <c r="ZF36" s="860"/>
      <c r="ZG36" s="860"/>
      <c r="ZH36" s="860"/>
      <c r="ZI36" s="860"/>
      <c r="ZJ36" s="860"/>
      <c r="ZK36" s="860"/>
      <c r="ZL36" s="860"/>
      <c r="ZM36" s="860"/>
      <c r="ZN36" s="860"/>
      <c r="ZO36" s="860"/>
      <c r="ZP36" s="860"/>
      <c r="ZQ36" s="860"/>
      <c r="ZR36" s="860"/>
      <c r="ZS36" s="860"/>
      <c r="ZT36" s="860"/>
      <c r="ZU36" s="860"/>
      <c r="ZV36" s="860"/>
      <c r="ZW36" s="860"/>
      <c r="ZX36" s="860"/>
      <c r="ZY36" s="860"/>
      <c r="ZZ36" s="860"/>
      <c r="AAA36" s="860"/>
      <c r="AAB36" s="860"/>
      <c r="AAC36" s="860"/>
      <c r="AAD36" s="860"/>
      <c r="AAE36" s="860"/>
      <c r="AAF36" s="860"/>
      <c r="AAG36" s="860"/>
      <c r="AAH36" s="860"/>
      <c r="AAI36" s="860"/>
      <c r="AAJ36" s="860"/>
      <c r="AAK36" s="860"/>
      <c r="AAL36" s="860"/>
      <c r="AAM36" s="860"/>
      <c r="AAN36" s="860"/>
      <c r="AAO36" s="860"/>
      <c r="AAP36" s="860"/>
      <c r="AAQ36" s="860"/>
      <c r="AAR36" s="860"/>
      <c r="AAS36" s="860"/>
      <c r="AAT36" s="860"/>
      <c r="AAU36" s="860"/>
      <c r="AAV36" s="860"/>
      <c r="AAW36" s="860"/>
      <c r="AAX36" s="860"/>
    </row>
    <row r="37" s="860" customFormat="1" ht="75" customHeight="1" spans="1:114">
      <c r="A37" s="886">
        <v>32</v>
      </c>
      <c r="B37" s="880">
        <v>3552</v>
      </c>
      <c r="C37" s="887" t="s">
        <v>246</v>
      </c>
      <c r="D37" s="882" t="s">
        <v>137</v>
      </c>
      <c r="E37" s="883" t="s">
        <v>247</v>
      </c>
      <c r="F37" s="884" t="s">
        <v>153</v>
      </c>
      <c r="G37" s="885" t="s">
        <v>146</v>
      </c>
      <c r="H37" s="880" t="s">
        <v>248</v>
      </c>
      <c r="I37" s="882">
        <v>999999999</v>
      </c>
      <c r="J37" s="917" t="s">
        <v>182</v>
      </c>
      <c r="K37" s="882" t="s">
        <v>137</v>
      </c>
      <c r="L37" s="882"/>
      <c r="M37" s="915"/>
      <c r="N37" s="882"/>
      <c r="O37" s="916"/>
      <c r="P37" s="916"/>
      <c r="Q37" s="916"/>
      <c r="R37" s="933"/>
      <c r="BJ37" s="938"/>
      <c r="DJ37" s="938"/>
    </row>
    <row r="38" s="859" customFormat="1" ht="75" customHeight="1" spans="1:726">
      <c r="A38" s="886">
        <v>33</v>
      </c>
      <c r="B38" s="880">
        <v>3663</v>
      </c>
      <c r="C38" s="887" t="s">
        <v>249</v>
      </c>
      <c r="D38" s="882" t="s">
        <v>137</v>
      </c>
      <c r="E38" s="888" t="s">
        <v>250</v>
      </c>
      <c r="F38" s="884" t="s">
        <v>153</v>
      </c>
      <c r="G38" s="885" t="s">
        <v>134</v>
      </c>
      <c r="H38" s="880" t="s">
        <v>251</v>
      </c>
      <c r="I38" s="882">
        <v>999999999</v>
      </c>
      <c r="J38" s="882" t="s">
        <v>186</v>
      </c>
      <c r="K38" s="882" t="s">
        <v>137</v>
      </c>
      <c r="L38" s="882"/>
      <c r="M38" s="915"/>
      <c r="N38" s="882"/>
      <c r="O38" s="916"/>
      <c r="P38" s="916"/>
      <c r="Q38" s="916"/>
      <c r="R38" s="933"/>
      <c r="S38" s="860"/>
      <c r="T38" s="860"/>
      <c r="U38" s="860"/>
      <c r="V38" s="860"/>
      <c r="W38" s="860"/>
      <c r="X38" s="860"/>
      <c r="Y38" s="860"/>
      <c r="Z38" s="860"/>
      <c r="AA38" s="860"/>
      <c r="AB38" s="860"/>
      <c r="AC38" s="860"/>
      <c r="AD38" s="860"/>
      <c r="AE38" s="860"/>
      <c r="AF38" s="860"/>
      <c r="AG38" s="860"/>
      <c r="AH38" s="860"/>
      <c r="AI38" s="860"/>
      <c r="AJ38" s="860"/>
      <c r="AK38" s="860"/>
      <c r="AL38" s="860"/>
      <c r="AM38" s="860"/>
      <c r="AN38" s="860"/>
      <c r="AO38" s="860"/>
      <c r="AP38" s="860"/>
      <c r="AQ38" s="860"/>
      <c r="AR38" s="860"/>
      <c r="AS38" s="860"/>
      <c r="AT38" s="860"/>
      <c r="AU38" s="860"/>
      <c r="AV38" s="860"/>
      <c r="AW38" s="860"/>
      <c r="AX38" s="860"/>
      <c r="AY38" s="860"/>
      <c r="AZ38" s="860"/>
      <c r="BA38" s="860"/>
      <c r="BB38" s="860"/>
      <c r="BC38" s="860"/>
      <c r="BD38" s="860"/>
      <c r="BE38" s="860"/>
      <c r="BF38" s="860"/>
      <c r="BG38" s="860"/>
      <c r="BH38" s="860"/>
      <c r="BI38" s="860"/>
      <c r="BJ38" s="938"/>
      <c r="BK38" s="860"/>
      <c r="BL38" s="860"/>
      <c r="BM38" s="860"/>
      <c r="BN38" s="860"/>
      <c r="BO38" s="860"/>
      <c r="BP38" s="860"/>
      <c r="BQ38" s="860"/>
      <c r="BR38" s="860"/>
      <c r="BS38" s="860"/>
      <c r="BT38" s="860"/>
      <c r="BU38" s="860"/>
      <c r="BV38" s="860"/>
      <c r="BW38" s="860"/>
      <c r="BX38" s="860"/>
      <c r="BY38" s="860"/>
      <c r="BZ38" s="860"/>
      <c r="CA38" s="860"/>
      <c r="CB38" s="860"/>
      <c r="CC38" s="860"/>
      <c r="CD38" s="860"/>
      <c r="CE38" s="860"/>
      <c r="CF38" s="860"/>
      <c r="CG38" s="860"/>
      <c r="CH38" s="860"/>
      <c r="CI38" s="860"/>
      <c r="CJ38" s="860"/>
      <c r="CK38" s="860"/>
      <c r="CL38" s="860"/>
      <c r="CM38" s="860"/>
      <c r="CN38" s="860"/>
      <c r="CO38" s="860"/>
      <c r="CP38" s="860"/>
      <c r="CQ38" s="860"/>
      <c r="CR38" s="860"/>
      <c r="CS38" s="860"/>
      <c r="CT38" s="860"/>
      <c r="CU38" s="860"/>
      <c r="CV38" s="860"/>
      <c r="CW38" s="860"/>
      <c r="CX38" s="860"/>
      <c r="CY38" s="860"/>
      <c r="CZ38" s="860"/>
      <c r="DA38" s="860"/>
      <c r="DB38" s="860"/>
      <c r="DC38" s="860"/>
      <c r="DD38" s="860"/>
      <c r="DE38" s="860"/>
      <c r="DF38" s="860"/>
      <c r="DG38" s="860"/>
      <c r="DH38" s="860"/>
      <c r="DI38" s="860"/>
      <c r="DJ38" s="938"/>
      <c r="DK38" s="860"/>
      <c r="DL38" s="860"/>
      <c r="DM38" s="860"/>
      <c r="DN38" s="860"/>
      <c r="DO38" s="860"/>
      <c r="DP38" s="860"/>
      <c r="DQ38" s="860"/>
      <c r="DR38" s="860"/>
      <c r="DS38" s="860"/>
      <c r="DT38" s="860"/>
      <c r="DU38" s="860"/>
      <c r="DV38" s="860"/>
      <c r="DW38" s="860"/>
      <c r="DX38" s="860"/>
      <c r="DY38" s="860"/>
      <c r="DZ38" s="860"/>
      <c r="EA38" s="860"/>
      <c r="EB38" s="860"/>
      <c r="EC38" s="860"/>
      <c r="ED38" s="860"/>
      <c r="EE38" s="860"/>
      <c r="EF38" s="860"/>
      <c r="EG38" s="860"/>
      <c r="EH38" s="860"/>
      <c r="EI38" s="860"/>
      <c r="EJ38" s="860"/>
      <c r="EK38" s="860"/>
      <c r="EL38" s="860"/>
      <c r="EM38" s="860"/>
      <c r="EN38" s="860"/>
      <c r="EO38" s="860"/>
      <c r="EP38" s="860"/>
      <c r="EQ38" s="860"/>
      <c r="ER38" s="860"/>
      <c r="ES38" s="860"/>
      <c r="ET38" s="860"/>
      <c r="EU38" s="860"/>
      <c r="EV38" s="860"/>
      <c r="EW38" s="860"/>
      <c r="EX38" s="860"/>
      <c r="EY38" s="860"/>
      <c r="EZ38" s="860"/>
      <c r="FA38" s="860"/>
      <c r="FB38" s="860"/>
      <c r="FC38" s="860"/>
      <c r="FD38" s="860"/>
      <c r="FE38" s="860"/>
      <c r="FF38" s="860"/>
      <c r="FG38" s="860"/>
      <c r="FH38" s="860"/>
      <c r="FI38" s="860"/>
      <c r="FJ38" s="860"/>
      <c r="FK38" s="860"/>
      <c r="FL38" s="860"/>
      <c r="FM38" s="860"/>
      <c r="FN38" s="860"/>
      <c r="FO38" s="860"/>
      <c r="FP38" s="860"/>
      <c r="FQ38" s="860"/>
      <c r="FR38" s="860"/>
      <c r="FS38" s="860"/>
      <c r="FT38" s="860"/>
      <c r="FU38" s="860"/>
      <c r="FV38" s="860"/>
      <c r="FW38" s="860"/>
      <c r="FX38" s="860"/>
      <c r="FY38" s="860"/>
      <c r="FZ38" s="860"/>
      <c r="GA38" s="860"/>
      <c r="GB38" s="860"/>
      <c r="GC38" s="860"/>
      <c r="GD38" s="860"/>
      <c r="GE38" s="860"/>
      <c r="GF38" s="860"/>
      <c r="GG38" s="860"/>
      <c r="GH38" s="860"/>
      <c r="GI38" s="860"/>
      <c r="GJ38" s="860"/>
      <c r="GK38" s="860"/>
      <c r="GL38" s="860"/>
      <c r="GM38" s="860"/>
      <c r="GN38" s="860"/>
      <c r="GO38" s="860"/>
      <c r="GP38" s="860"/>
      <c r="GQ38" s="860"/>
      <c r="GR38" s="860"/>
      <c r="GS38" s="860"/>
      <c r="GT38" s="860"/>
      <c r="GU38" s="860"/>
      <c r="GV38" s="860"/>
      <c r="GW38" s="860"/>
      <c r="GX38" s="860"/>
      <c r="GY38" s="860"/>
      <c r="GZ38" s="860"/>
      <c r="HA38" s="860"/>
      <c r="HB38" s="860"/>
      <c r="HC38" s="860"/>
      <c r="HD38" s="860"/>
      <c r="HE38" s="860"/>
      <c r="HF38" s="860"/>
      <c r="HG38" s="860"/>
      <c r="HH38" s="860"/>
      <c r="HI38" s="860"/>
      <c r="HJ38" s="860"/>
      <c r="HK38" s="860"/>
      <c r="HL38" s="860"/>
      <c r="HM38" s="860"/>
      <c r="HN38" s="860"/>
      <c r="HO38" s="860"/>
      <c r="HP38" s="860"/>
      <c r="HQ38" s="860"/>
      <c r="HR38" s="860"/>
      <c r="HS38" s="860"/>
      <c r="HT38" s="860"/>
      <c r="HU38" s="860"/>
      <c r="HV38" s="860"/>
      <c r="HW38" s="860"/>
      <c r="HX38" s="860"/>
      <c r="HY38" s="860"/>
      <c r="HZ38" s="860"/>
      <c r="IA38" s="860"/>
      <c r="IB38" s="860"/>
      <c r="IC38" s="860"/>
      <c r="ID38" s="860"/>
      <c r="IE38" s="860"/>
      <c r="IF38" s="860"/>
      <c r="IG38" s="860"/>
      <c r="IH38" s="860"/>
      <c r="II38" s="860"/>
      <c r="IJ38" s="860"/>
      <c r="IK38" s="860"/>
      <c r="IL38" s="860"/>
      <c r="IM38" s="860"/>
      <c r="IN38" s="860"/>
      <c r="IO38" s="860"/>
      <c r="IP38" s="860"/>
      <c r="IQ38" s="860"/>
      <c r="IR38" s="860"/>
      <c r="IS38" s="860"/>
      <c r="IT38" s="860"/>
      <c r="IU38" s="860"/>
      <c r="IV38" s="860"/>
      <c r="IW38" s="860"/>
      <c r="IX38" s="860"/>
      <c r="IY38" s="860"/>
      <c r="IZ38" s="860"/>
      <c r="JA38" s="860"/>
      <c r="JB38" s="860"/>
      <c r="JC38" s="860"/>
      <c r="JD38" s="860"/>
      <c r="JE38" s="860"/>
      <c r="JF38" s="860"/>
      <c r="JG38" s="860"/>
      <c r="JH38" s="860"/>
      <c r="JI38" s="860"/>
      <c r="JJ38" s="860"/>
      <c r="JK38" s="860"/>
      <c r="JL38" s="860"/>
      <c r="JM38" s="860"/>
      <c r="JN38" s="860"/>
      <c r="JO38" s="860"/>
      <c r="JP38" s="860"/>
      <c r="JQ38" s="860"/>
      <c r="JR38" s="860"/>
      <c r="JS38" s="860"/>
      <c r="JT38" s="860"/>
      <c r="JU38" s="860"/>
      <c r="JV38" s="860"/>
      <c r="JW38" s="860"/>
      <c r="JX38" s="860"/>
      <c r="JY38" s="860"/>
      <c r="JZ38" s="860"/>
      <c r="KA38" s="860"/>
      <c r="KB38" s="860"/>
      <c r="KC38" s="860"/>
      <c r="KD38" s="860"/>
      <c r="KE38" s="860"/>
      <c r="KF38" s="860"/>
      <c r="KG38" s="860"/>
      <c r="KH38" s="860"/>
      <c r="KI38" s="860"/>
      <c r="KJ38" s="860"/>
      <c r="KK38" s="860"/>
      <c r="KL38" s="860"/>
      <c r="KM38" s="860"/>
      <c r="KN38" s="860"/>
      <c r="KO38" s="860"/>
      <c r="KP38" s="860"/>
      <c r="KQ38" s="860"/>
      <c r="KR38" s="860"/>
      <c r="KS38" s="860"/>
      <c r="KT38" s="860"/>
      <c r="KU38" s="860"/>
      <c r="KV38" s="860"/>
      <c r="KW38" s="860"/>
      <c r="KX38" s="860"/>
      <c r="KY38" s="860"/>
      <c r="KZ38" s="860"/>
      <c r="LA38" s="860"/>
      <c r="LB38" s="860"/>
      <c r="LC38" s="860"/>
      <c r="LD38" s="860"/>
      <c r="LE38" s="860"/>
      <c r="LF38" s="860"/>
      <c r="LG38" s="860"/>
      <c r="LH38" s="860"/>
      <c r="LI38" s="860"/>
      <c r="LJ38" s="860"/>
      <c r="LK38" s="860"/>
      <c r="LL38" s="860"/>
      <c r="LM38" s="860"/>
      <c r="LN38" s="860"/>
      <c r="LO38" s="860"/>
      <c r="LP38" s="860"/>
      <c r="LQ38" s="860"/>
      <c r="LR38" s="860"/>
      <c r="LS38" s="860"/>
      <c r="LT38" s="860"/>
      <c r="LU38" s="860"/>
      <c r="LV38" s="860"/>
      <c r="LW38" s="860"/>
      <c r="LX38" s="860"/>
      <c r="LY38" s="860"/>
      <c r="LZ38" s="860"/>
      <c r="MA38" s="860"/>
      <c r="MB38" s="860"/>
      <c r="MC38" s="860"/>
      <c r="MD38" s="860"/>
      <c r="ME38" s="860"/>
      <c r="MF38" s="860"/>
      <c r="MG38" s="860"/>
      <c r="MH38" s="860"/>
      <c r="MI38" s="860"/>
      <c r="MJ38" s="860"/>
      <c r="MK38" s="860"/>
      <c r="ML38" s="860"/>
      <c r="MM38" s="860"/>
      <c r="MN38" s="860"/>
      <c r="MO38" s="860"/>
      <c r="MP38" s="860"/>
      <c r="MQ38" s="860"/>
      <c r="MR38" s="860"/>
      <c r="MS38" s="860"/>
      <c r="MT38" s="860"/>
      <c r="MU38" s="860"/>
      <c r="MV38" s="860"/>
      <c r="MW38" s="860"/>
      <c r="MX38" s="860"/>
      <c r="MY38" s="860"/>
      <c r="MZ38" s="860"/>
      <c r="NA38" s="860"/>
      <c r="NB38" s="860"/>
      <c r="NC38" s="860"/>
      <c r="ND38" s="860"/>
      <c r="NE38" s="860"/>
      <c r="NF38" s="860"/>
      <c r="NG38" s="860"/>
      <c r="NH38" s="860"/>
      <c r="NI38" s="860"/>
      <c r="NJ38" s="860"/>
      <c r="NK38" s="860"/>
      <c r="NL38" s="860"/>
      <c r="NM38" s="860"/>
      <c r="NN38" s="860"/>
      <c r="NO38" s="860"/>
      <c r="NP38" s="860"/>
      <c r="NQ38" s="860"/>
      <c r="NR38" s="860"/>
      <c r="NS38" s="860"/>
      <c r="NT38" s="860"/>
      <c r="NU38" s="860"/>
      <c r="NV38" s="860"/>
      <c r="NW38" s="860"/>
      <c r="NX38" s="860"/>
      <c r="NY38" s="860"/>
      <c r="NZ38" s="860"/>
      <c r="OA38" s="860"/>
      <c r="OB38" s="860"/>
      <c r="OC38" s="860"/>
      <c r="OD38" s="860"/>
      <c r="OE38" s="860"/>
      <c r="OF38" s="860"/>
      <c r="OG38" s="860"/>
      <c r="OH38" s="860"/>
      <c r="OI38" s="860"/>
      <c r="OJ38" s="860"/>
      <c r="OK38" s="860"/>
      <c r="OL38" s="860"/>
      <c r="OM38" s="860"/>
      <c r="ON38" s="860"/>
      <c r="OO38" s="860"/>
      <c r="OP38" s="860"/>
      <c r="OQ38" s="860"/>
      <c r="OR38" s="860"/>
      <c r="OS38" s="860"/>
      <c r="OT38" s="860"/>
      <c r="OU38" s="860"/>
      <c r="OV38" s="860"/>
      <c r="OW38" s="860"/>
      <c r="OX38" s="860"/>
      <c r="OY38" s="860"/>
      <c r="OZ38" s="860"/>
      <c r="PA38" s="860"/>
      <c r="PB38" s="860"/>
      <c r="PC38" s="860"/>
      <c r="PD38" s="860"/>
      <c r="PE38" s="860"/>
      <c r="PF38" s="860"/>
      <c r="PG38" s="860"/>
      <c r="PH38" s="860"/>
      <c r="PI38" s="860"/>
      <c r="PJ38" s="860"/>
      <c r="PK38" s="860"/>
      <c r="PL38" s="860"/>
      <c r="PM38" s="860"/>
      <c r="PN38" s="860"/>
      <c r="PO38" s="860"/>
      <c r="PP38" s="860"/>
      <c r="PQ38" s="860"/>
      <c r="PR38" s="860"/>
      <c r="PS38" s="860"/>
      <c r="PT38" s="860"/>
      <c r="PU38" s="860"/>
      <c r="PV38" s="860"/>
      <c r="PW38" s="860"/>
      <c r="PX38" s="860"/>
      <c r="PY38" s="860"/>
      <c r="PZ38" s="860"/>
      <c r="QA38" s="860"/>
      <c r="QB38" s="860"/>
      <c r="QC38" s="860"/>
      <c r="QD38" s="860"/>
      <c r="QE38" s="860"/>
      <c r="QF38" s="860"/>
      <c r="QG38" s="860"/>
      <c r="QH38" s="860"/>
      <c r="QI38" s="860"/>
      <c r="QJ38" s="860"/>
      <c r="QK38" s="860"/>
      <c r="QL38" s="860"/>
      <c r="QM38" s="860"/>
      <c r="QN38" s="860"/>
      <c r="QO38" s="860"/>
      <c r="QP38" s="860"/>
      <c r="QQ38" s="860"/>
      <c r="QR38" s="860"/>
      <c r="QS38" s="860"/>
      <c r="QT38" s="860"/>
      <c r="QU38" s="860"/>
      <c r="QV38" s="860"/>
      <c r="QW38" s="860"/>
      <c r="QX38" s="860"/>
      <c r="QY38" s="860"/>
      <c r="QZ38" s="860"/>
      <c r="RA38" s="860"/>
      <c r="RB38" s="860"/>
      <c r="RC38" s="860"/>
      <c r="RD38" s="860"/>
      <c r="RE38" s="860"/>
      <c r="RF38" s="860"/>
      <c r="RG38" s="860"/>
      <c r="RH38" s="860"/>
      <c r="RI38" s="860"/>
      <c r="RJ38" s="860"/>
      <c r="RK38" s="860"/>
      <c r="RL38" s="860"/>
      <c r="RM38" s="860"/>
      <c r="RN38" s="860"/>
      <c r="RO38" s="860"/>
      <c r="RP38" s="860"/>
      <c r="RQ38" s="860"/>
      <c r="RR38" s="860"/>
      <c r="RS38" s="860"/>
      <c r="RT38" s="860"/>
      <c r="RU38" s="860"/>
      <c r="RV38" s="860"/>
      <c r="RW38" s="860"/>
      <c r="RX38" s="860"/>
      <c r="RY38" s="860"/>
      <c r="RZ38" s="860"/>
      <c r="SA38" s="860"/>
      <c r="SB38" s="860"/>
      <c r="SC38" s="860"/>
      <c r="SD38" s="860"/>
      <c r="SE38" s="860"/>
      <c r="SF38" s="860"/>
      <c r="SG38" s="860"/>
      <c r="SH38" s="860"/>
      <c r="SI38" s="860"/>
      <c r="SJ38" s="860"/>
      <c r="SK38" s="860"/>
      <c r="SL38" s="860"/>
      <c r="SM38" s="860"/>
      <c r="SN38" s="860"/>
      <c r="SO38" s="860"/>
      <c r="SP38" s="860"/>
      <c r="SQ38" s="860"/>
      <c r="SR38" s="860"/>
      <c r="SS38" s="860"/>
      <c r="ST38" s="860"/>
      <c r="SU38" s="860"/>
      <c r="SV38" s="860"/>
      <c r="SW38" s="860"/>
      <c r="SX38" s="860"/>
      <c r="SY38" s="860"/>
      <c r="SZ38" s="860"/>
      <c r="TA38" s="860"/>
      <c r="TB38" s="860"/>
      <c r="TC38" s="860"/>
      <c r="TD38" s="860"/>
      <c r="TE38" s="860"/>
      <c r="TF38" s="860"/>
      <c r="TG38" s="860"/>
      <c r="TH38" s="860"/>
      <c r="TI38" s="860"/>
      <c r="TJ38" s="860"/>
      <c r="TK38" s="860"/>
      <c r="TL38" s="860"/>
      <c r="TM38" s="860"/>
      <c r="TN38" s="860"/>
      <c r="TO38" s="860"/>
      <c r="TP38" s="860"/>
      <c r="TQ38" s="860"/>
      <c r="TR38" s="860"/>
      <c r="TS38" s="860"/>
      <c r="TT38" s="860"/>
      <c r="TU38" s="860"/>
      <c r="TV38" s="860"/>
      <c r="TW38" s="860"/>
      <c r="TX38" s="860"/>
      <c r="TY38" s="860"/>
      <c r="TZ38" s="860"/>
      <c r="UA38" s="860"/>
      <c r="UB38" s="860"/>
      <c r="UC38" s="860"/>
      <c r="UD38" s="860"/>
      <c r="UE38" s="860"/>
      <c r="UF38" s="860"/>
      <c r="UG38" s="860"/>
      <c r="UH38" s="860"/>
      <c r="UI38" s="860"/>
      <c r="UJ38" s="860"/>
      <c r="UK38" s="860"/>
      <c r="UL38" s="860"/>
      <c r="UM38" s="860"/>
      <c r="UN38" s="860"/>
      <c r="UO38" s="860"/>
      <c r="UP38" s="860"/>
      <c r="UQ38" s="860"/>
      <c r="UR38" s="860"/>
      <c r="US38" s="860"/>
      <c r="UT38" s="860"/>
      <c r="UU38" s="860"/>
      <c r="UV38" s="860"/>
      <c r="UW38" s="860"/>
      <c r="UX38" s="860"/>
      <c r="UY38" s="860"/>
      <c r="UZ38" s="860"/>
      <c r="VA38" s="860"/>
      <c r="VB38" s="860"/>
      <c r="VC38" s="860"/>
      <c r="VD38" s="860"/>
      <c r="VE38" s="860"/>
      <c r="VF38" s="860"/>
      <c r="VG38" s="860"/>
      <c r="VH38" s="860"/>
      <c r="VI38" s="860"/>
      <c r="VJ38" s="860"/>
      <c r="VK38" s="860"/>
      <c r="VL38" s="860"/>
      <c r="VM38" s="860"/>
      <c r="VN38" s="860"/>
      <c r="VO38" s="860"/>
      <c r="VP38" s="860"/>
      <c r="VQ38" s="860"/>
      <c r="VR38" s="860"/>
      <c r="VS38" s="860"/>
      <c r="VT38" s="860"/>
      <c r="VU38" s="860"/>
      <c r="VV38" s="860"/>
      <c r="VW38" s="860"/>
      <c r="VX38" s="860"/>
      <c r="VY38" s="860"/>
      <c r="VZ38" s="860"/>
      <c r="WA38" s="860"/>
      <c r="WB38" s="860"/>
      <c r="WC38" s="860"/>
      <c r="WD38" s="860"/>
      <c r="WE38" s="860"/>
      <c r="WF38" s="860"/>
      <c r="WG38" s="860"/>
      <c r="WH38" s="860"/>
      <c r="WI38" s="860"/>
      <c r="WJ38" s="860"/>
      <c r="WK38" s="860"/>
      <c r="WL38" s="860"/>
      <c r="WM38" s="860"/>
      <c r="WN38" s="860"/>
      <c r="WO38" s="860"/>
      <c r="WP38" s="860"/>
      <c r="WQ38" s="860"/>
      <c r="WR38" s="860"/>
      <c r="WS38" s="860"/>
      <c r="WT38" s="860"/>
      <c r="WU38" s="860"/>
      <c r="WV38" s="860"/>
      <c r="WW38" s="860"/>
      <c r="WX38" s="860"/>
      <c r="WY38" s="860"/>
      <c r="WZ38" s="860"/>
      <c r="XA38" s="860"/>
      <c r="XB38" s="860"/>
      <c r="XC38" s="860"/>
      <c r="XD38" s="860"/>
      <c r="XE38" s="860"/>
      <c r="XF38" s="860"/>
      <c r="XG38" s="860"/>
      <c r="XH38" s="860"/>
      <c r="XI38" s="860"/>
      <c r="XJ38" s="860"/>
      <c r="XK38" s="860"/>
      <c r="XL38" s="860"/>
      <c r="XM38" s="860"/>
      <c r="XN38" s="860"/>
      <c r="XO38" s="860"/>
      <c r="XP38" s="860"/>
      <c r="XQ38" s="860"/>
      <c r="XR38" s="860"/>
      <c r="XS38" s="860"/>
      <c r="XT38" s="860"/>
      <c r="XU38" s="860"/>
      <c r="XV38" s="860"/>
      <c r="XW38" s="860"/>
      <c r="XX38" s="860"/>
      <c r="XY38" s="860"/>
      <c r="XZ38" s="860"/>
      <c r="YA38" s="860"/>
      <c r="YB38" s="860"/>
      <c r="YC38" s="860"/>
      <c r="YD38" s="860"/>
      <c r="YE38" s="860"/>
      <c r="YF38" s="860"/>
      <c r="YG38" s="860"/>
      <c r="YH38" s="860"/>
      <c r="YI38" s="860"/>
      <c r="YJ38" s="860"/>
      <c r="YK38" s="860"/>
      <c r="YL38" s="860"/>
      <c r="YM38" s="860"/>
      <c r="YN38" s="860"/>
      <c r="YO38" s="860"/>
      <c r="YP38" s="860"/>
      <c r="YQ38" s="860"/>
      <c r="YR38" s="860"/>
      <c r="YS38" s="860"/>
      <c r="YT38" s="860"/>
      <c r="YU38" s="860"/>
      <c r="YV38" s="860"/>
      <c r="YW38" s="860"/>
      <c r="YX38" s="860"/>
      <c r="YY38" s="860"/>
      <c r="YZ38" s="860"/>
      <c r="ZA38" s="860"/>
      <c r="ZB38" s="860"/>
      <c r="ZC38" s="860"/>
      <c r="ZD38" s="860"/>
      <c r="ZE38" s="860"/>
      <c r="ZF38" s="860"/>
      <c r="ZG38" s="860"/>
      <c r="ZH38" s="860"/>
      <c r="ZI38" s="860"/>
      <c r="ZJ38" s="860"/>
      <c r="ZK38" s="860"/>
      <c r="ZL38" s="860"/>
      <c r="ZM38" s="860"/>
      <c r="ZN38" s="860"/>
      <c r="ZO38" s="860"/>
      <c r="ZP38" s="860"/>
      <c r="ZQ38" s="860"/>
      <c r="ZR38" s="860"/>
      <c r="ZS38" s="860"/>
      <c r="ZT38" s="860"/>
      <c r="ZU38" s="860"/>
      <c r="ZV38" s="860"/>
      <c r="ZW38" s="860"/>
      <c r="ZX38" s="860"/>
      <c r="ZY38" s="860"/>
      <c r="ZZ38" s="860"/>
      <c r="AAA38" s="860"/>
      <c r="AAB38" s="860"/>
      <c r="AAC38" s="860"/>
      <c r="AAD38" s="860"/>
      <c r="AAE38" s="860"/>
      <c r="AAF38" s="860"/>
      <c r="AAG38" s="860"/>
      <c r="AAH38" s="860"/>
      <c r="AAI38" s="860"/>
      <c r="AAJ38" s="860"/>
      <c r="AAK38" s="860"/>
      <c r="AAL38" s="860"/>
      <c r="AAM38" s="860"/>
      <c r="AAN38" s="860"/>
      <c r="AAO38" s="860"/>
      <c r="AAP38" s="860"/>
      <c r="AAQ38" s="860"/>
      <c r="AAR38" s="860"/>
      <c r="AAS38" s="860"/>
      <c r="AAT38" s="860"/>
      <c r="AAU38" s="860"/>
      <c r="AAV38" s="860"/>
      <c r="AAW38" s="860"/>
      <c r="AAX38" s="860"/>
    </row>
    <row r="39" s="860" customFormat="1" ht="75" customHeight="1" spans="1:114">
      <c r="A39" s="879">
        <v>34</v>
      </c>
      <c r="B39" s="880">
        <v>3774</v>
      </c>
      <c r="C39" s="887" t="s">
        <v>252</v>
      </c>
      <c r="D39" s="882" t="s">
        <v>137</v>
      </c>
      <c r="E39" s="883" t="s">
        <v>253</v>
      </c>
      <c r="F39" s="884" t="s">
        <v>153</v>
      </c>
      <c r="G39" s="885" t="s">
        <v>146</v>
      </c>
      <c r="H39" s="880" t="s">
        <v>254</v>
      </c>
      <c r="I39" s="882">
        <v>999999999</v>
      </c>
      <c r="J39" s="917" t="s">
        <v>182</v>
      </c>
      <c r="K39" s="882" t="s">
        <v>137</v>
      </c>
      <c r="L39" s="882"/>
      <c r="M39" s="915"/>
      <c r="N39" s="882"/>
      <c r="O39" s="916"/>
      <c r="P39" s="916"/>
      <c r="Q39" s="916"/>
      <c r="R39" s="933"/>
      <c r="BJ39" s="938"/>
      <c r="DJ39" s="938"/>
    </row>
    <row r="40" s="859" customFormat="1" ht="75" customHeight="1" spans="1:726">
      <c r="A40" s="886">
        <v>35</v>
      </c>
      <c r="B40" s="880">
        <v>3885</v>
      </c>
      <c r="C40" s="887" t="s">
        <v>255</v>
      </c>
      <c r="D40" s="882" t="s">
        <v>137</v>
      </c>
      <c r="E40" s="883" t="s">
        <v>256</v>
      </c>
      <c r="F40" s="884" t="s">
        <v>153</v>
      </c>
      <c r="G40" s="885" t="s">
        <v>134</v>
      </c>
      <c r="H40" s="880" t="s">
        <v>257</v>
      </c>
      <c r="I40" s="882">
        <v>999999999</v>
      </c>
      <c r="J40" s="882" t="s">
        <v>186</v>
      </c>
      <c r="K40" s="882" t="s">
        <v>137</v>
      </c>
      <c r="L40" s="882"/>
      <c r="M40" s="915"/>
      <c r="N40" s="882"/>
      <c r="O40" s="916"/>
      <c r="P40" s="916"/>
      <c r="Q40" s="916"/>
      <c r="R40" s="933"/>
      <c r="S40" s="860"/>
      <c r="T40" s="860"/>
      <c r="U40" s="860"/>
      <c r="V40" s="860"/>
      <c r="W40" s="860"/>
      <c r="X40" s="860"/>
      <c r="Y40" s="860"/>
      <c r="Z40" s="860"/>
      <c r="AA40" s="860"/>
      <c r="AB40" s="860"/>
      <c r="AC40" s="860"/>
      <c r="AD40" s="860"/>
      <c r="AE40" s="860"/>
      <c r="AF40" s="860"/>
      <c r="AG40" s="860"/>
      <c r="AH40" s="860"/>
      <c r="AI40" s="860"/>
      <c r="AJ40" s="860"/>
      <c r="AK40" s="860"/>
      <c r="AL40" s="860"/>
      <c r="AM40" s="860"/>
      <c r="AN40" s="860"/>
      <c r="AO40" s="860"/>
      <c r="AP40" s="860"/>
      <c r="AQ40" s="860"/>
      <c r="AR40" s="860"/>
      <c r="AS40" s="860"/>
      <c r="AT40" s="860"/>
      <c r="AU40" s="860"/>
      <c r="AV40" s="860"/>
      <c r="AW40" s="860"/>
      <c r="AX40" s="860"/>
      <c r="AY40" s="860"/>
      <c r="AZ40" s="860"/>
      <c r="BA40" s="860"/>
      <c r="BB40" s="860"/>
      <c r="BC40" s="860"/>
      <c r="BD40" s="860"/>
      <c r="BE40" s="860"/>
      <c r="BF40" s="860"/>
      <c r="BG40" s="860"/>
      <c r="BH40" s="860"/>
      <c r="BI40" s="860"/>
      <c r="BJ40" s="938"/>
      <c r="BK40" s="860"/>
      <c r="BL40" s="860"/>
      <c r="BM40" s="860"/>
      <c r="BN40" s="860"/>
      <c r="BO40" s="860"/>
      <c r="BP40" s="860"/>
      <c r="BQ40" s="860"/>
      <c r="BR40" s="860"/>
      <c r="BS40" s="860"/>
      <c r="BT40" s="860"/>
      <c r="BU40" s="860"/>
      <c r="BV40" s="860"/>
      <c r="BW40" s="860"/>
      <c r="BX40" s="860"/>
      <c r="BY40" s="860"/>
      <c r="BZ40" s="860"/>
      <c r="CA40" s="860"/>
      <c r="CB40" s="860"/>
      <c r="CC40" s="860"/>
      <c r="CD40" s="860"/>
      <c r="CE40" s="860"/>
      <c r="CF40" s="860"/>
      <c r="CG40" s="860"/>
      <c r="CH40" s="860"/>
      <c r="CI40" s="860"/>
      <c r="CJ40" s="860"/>
      <c r="CK40" s="860"/>
      <c r="CL40" s="860"/>
      <c r="CM40" s="860"/>
      <c r="CN40" s="860"/>
      <c r="CO40" s="860"/>
      <c r="CP40" s="860"/>
      <c r="CQ40" s="860"/>
      <c r="CR40" s="860"/>
      <c r="CS40" s="860"/>
      <c r="CT40" s="860"/>
      <c r="CU40" s="860"/>
      <c r="CV40" s="860"/>
      <c r="CW40" s="860"/>
      <c r="CX40" s="860"/>
      <c r="CY40" s="860"/>
      <c r="CZ40" s="860"/>
      <c r="DA40" s="860"/>
      <c r="DB40" s="860"/>
      <c r="DC40" s="860"/>
      <c r="DD40" s="860"/>
      <c r="DE40" s="860"/>
      <c r="DF40" s="860"/>
      <c r="DG40" s="860"/>
      <c r="DH40" s="860"/>
      <c r="DI40" s="860"/>
      <c r="DJ40" s="938"/>
      <c r="DK40" s="860"/>
      <c r="DL40" s="860"/>
      <c r="DM40" s="860"/>
      <c r="DN40" s="860"/>
      <c r="DO40" s="860"/>
      <c r="DP40" s="860"/>
      <c r="DQ40" s="860"/>
      <c r="DR40" s="860"/>
      <c r="DS40" s="860"/>
      <c r="DT40" s="860"/>
      <c r="DU40" s="860"/>
      <c r="DV40" s="860"/>
      <c r="DW40" s="860"/>
      <c r="DX40" s="860"/>
      <c r="DY40" s="860"/>
      <c r="DZ40" s="860"/>
      <c r="EA40" s="860"/>
      <c r="EB40" s="860"/>
      <c r="EC40" s="860"/>
      <c r="ED40" s="860"/>
      <c r="EE40" s="860"/>
      <c r="EF40" s="860"/>
      <c r="EG40" s="860"/>
      <c r="EH40" s="860"/>
      <c r="EI40" s="860"/>
      <c r="EJ40" s="860"/>
      <c r="EK40" s="860"/>
      <c r="EL40" s="860"/>
      <c r="EM40" s="860"/>
      <c r="EN40" s="860"/>
      <c r="EO40" s="860"/>
      <c r="EP40" s="860"/>
      <c r="EQ40" s="860"/>
      <c r="ER40" s="860"/>
      <c r="ES40" s="860"/>
      <c r="ET40" s="860"/>
      <c r="EU40" s="860"/>
      <c r="EV40" s="860"/>
      <c r="EW40" s="860"/>
      <c r="EX40" s="860"/>
      <c r="EY40" s="860"/>
      <c r="EZ40" s="860"/>
      <c r="FA40" s="860"/>
      <c r="FB40" s="860"/>
      <c r="FC40" s="860"/>
      <c r="FD40" s="860"/>
      <c r="FE40" s="860"/>
      <c r="FF40" s="860"/>
      <c r="FG40" s="860"/>
      <c r="FH40" s="860"/>
      <c r="FI40" s="860"/>
      <c r="FJ40" s="860"/>
      <c r="FK40" s="860"/>
      <c r="FL40" s="860"/>
      <c r="FM40" s="860"/>
      <c r="FN40" s="860"/>
      <c r="FO40" s="860"/>
      <c r="FP40" s="860"/>
      <c r="FQ40" s="860"/>
      <c r="FR40" s="860"/>
      <c r="FS40" s="860"/>
      <c r="FT40" s="860"/>
      <c r="FU40" s="860"/>
      <c r="FV40" s="860"/>
      <c r="FW40" s="860"/>
      <c r="FX40" s="860"/>
      <c r="FY40" s="860"/>
      <c r="FZ40" s="860"/>
      <c r="GA40" s="860"/>
      <c r="GB40" s="860"/>
      <c r="GC40" s="860"/>
      <c r="GD40" s="860"/>
      <c r="GE40" s="860"/>
      <c r="GF40" s="860"/>
      <c r="GG40" s="860"/>
      <c r="GH40" s="860"/>
      <c r="GI40" s="860"/>
      <c r="GJ40" s="860"/>
      <c r="GK40" s="860"/>
      <c r="GL40" s="860"/>
      <c r="GM40" s="860"/>
      <c r="GN40" s="860"/>
      <c r="GO40" s="860"/>
      <c r="GP40" s="860"/>
      <c r="GQ40" s="860"/>
      <c r="GR40" s="860"/>
      <c r="GS40" s="860"/>
      <c r="GT40" s="860"/>
      <c r="GU40" s="860"/>
      <c r="GV40" s="860"/>
      <c r="GW40" s="860"/>
      <c r="GX40" s="860"/>
      <c r="GY40" s="860"/>
      <c r="GZ40" s="860"/>
      <c r="HA40" s="860"/>
      <c r="HB40" s="860"/>
      <c r="HC40" s="860"/>
      <c r="HD40" s="860"/>
      <c r="HE40" s="860"/>
      <c r="HF40" s="860"/>
      <c r="HG40" s="860"/>
      <c r="HH40" s="860"/>
      <c r="HI40" s="860"/>
      <c r="HJ40" s="860"/>
      <c r="HK40" s="860"/>
      <c r="HL40" s="860"/>
      <c r="HM40" s="860"/>
      <c r="HN40" s="860"/>
      <c r="HO40" s="860"/>
      <c r="HP40" s="860"/>
      <c r="HQ40" s="860"/>
      <c r="HR40" s="860"/>
      <c r="HS40" s="860"/>
      <c r="HT40" s="860"/>
      <c r="HU40" s="860"/>
      <c r="HV40" s="860"/>
      <c r="HW40" s="860"/>
      <c r="HX40" s="860"/>
      <c r="HY40" s="860"/>
      <c r="HZ40" s="860"/>
      <c r="IA40" s="860"/>
      <c r="IB40" s="860"/>
      <c r="IC40" s="860"/>
      <c r="ID40" s="860"/>
      <c r="IE40" s="860"/>
      <c r="IF40" s="860"/>
      <c r="IG40" s="860"/>
      <c r="IH40" s="860"/>
      <c r="II40" s="860"/>
      <c r="IJ40" s="860"/>
      <c r="IK40" s="860"/>
      <c r="IL40" s="860"/>
      <c r="IM40" s="860"/>
      <c r="IN40" s="860"/>
      <c r="IO40" s="860"/>
      <c r="IP40" s="860"/>
      <c r="IQ40" s="860"/>
      <c r="IR40" s="860"/>
      <c r="IS40" s="860"/>
      <c r="IT40" s="860"/>
      <c r="IU40" s="860"/>
      <c r="IV40" s="860"/>
      <c r="IW40" s="860"/>
      <c r="IX40" s="860"/>
      <c r="IY40" s="860"/>
      <c r="IZ40" s="860"/>
      <c r="JA40" s="860"/>
      <c r="JB40" s="860"/>
      <c r="JC40" s="860"/>
      <c r="JD40" s="860"/>
      <c r="JE40" s="860"/>
      <c r="JF40" s="860"/>
      <c r="JG40" s="860"/>
      <c r="JH40" s="860"/>
      <c r="JI40" s="860"/>
      <c r="JJ40" s="860"/>
      <c r="JK40" s="860"/>
      <c r="JL40" s="860"/>
      <c r="JM40" s="860"/>
      <c r="JN40" s="860"/>
      <c r="JO40" s="860"/>
      <c r="JP40" s="860"/>
      <c r="JQ40" s="860"/>
      <c r="JR40" s="860"/>
      <c r="JS40" s="860"/>
      <c r="JT40" s="860"/>
      <c r="JU40" s="860"/>
      <c r="JV40" s="860"/>
      <c r="JW40" s="860"/>
      <c r="JX40" s="860"/>
      <c r="JY40" s="860"/>
      <c r="JZ40" s="860"/>
      <c r="KA40" s="860"/>
      <c r="KB40" s="860"/>
      <c r="KC40" s="860"/>
      <c r="KD40" s="860"/>
      <c r="KE40" s="860"/>
      <c r="KF40" s="860"/>
      <c r="KG40" s="860"/>
      <c r="KH40" s="860"/>
      <c r="KI40" s="860"/>
      <c r="KJ40" s="860"/>
      <c r="KK40" s="860"/>
      <c r="KL40" s="860"/>
      <c r="KM40" s="860"/>
      <c r="KN40" s="860"/>
      <c r="KO40" s="860"/>
      <c r="KP40" s="860"/>
      <c r="KQ40" s="860"/>
      <c r="KR40" s="860"/>
      <c r="KS40" s="860"/>
      <c r="KT40" s="860"/>
      <c r="KU40" s="860"/>
      <c r="KV40" s="860"/>
      <c r="KW40" s="860"/>
      <c r="KX40" s="860"/>
      <c r="KY40" s="860"/>
      <c r="KZ40" s="860"/>
      <c r="LA40" s="860"/>
      <c r="LB40" s="860"/>
      <c r="LC40" s="860"/>
      <c r="LD40" s="860"/>
      <c r="LE40" s="860"/>
      <c r="LF40" s="860"/>
      <c r="LG40" s="860"/>
      <c r="LH40" s="860"/>
      <c r="LI40" s="860"/>
      <c r="LJ40" s="860"/>
      <c r="LK40" s="860"/>
      <c r="LL40" s="860"/>
      <c r="LM40" s="860"/>
      <c r="LN40" s="860"/>
      <c r="LO40" s="860"/>
      <c r="LP40" s="860"/>
      <c r="LQ40" s="860"/>
      <c r="LR40" s="860"/>
      <c r="LS40" s="860"/>
      <c r="LT40" s="860"/>
      <c r="LU40" s="860"/>
      <c r="LV40" s="860"/>
      <c r="LW40" s="860"/>
      <c r="LX40" s="860"/>
      <c r="LY40" s="860"/>
      <c r="LZ40" s="860"/>
      <c r="MA40" s="860"/>
      <c r="MB40" s="860"/>
      <c r="MC40" s="860"/>
      <c r="MD40" s="860"/>
      <c r="ME40" s="860"/>
      <c r="MF40" s="860"/>
      <c r="MG40" s="860"/>
      <c r="MH40" s="860"/>
      <c r="MI40" s="860"/>
      <c r="MJ40" s="860"/>
      <c r="MK40" s="860"/>
      <c r="ML40" s="860"/>
      <c r="MM40" s="860"/>
      <c r="MN40" s="860"/>
      <c r="MO40" s="860"/>
      <c r="MP40" s="860"/>
      <c r="MQ40" s="860"/>
      <c r="MR40" s="860"/>
      <c r="MS40" s="860"/>
      <c r="MT40" s="860"/>
      <c r="MU40" s="860"/>
      <c r="MV40" s="860"/>
      <c r="MW40" s="860"/>
      <c r="MX40" s="860"/>
      <c r="MY40" s="860"/>
      <c r="MZ40" s="860"/>
      <c r="NA40" s="860"/>
      <c r="NB40" s="860"/>
      <c r="NC40" s="860"/>
      <c r="ND40" s="860"/>
      <c r="NE40" s="860"/>
      <c r="NF40" s="860"/>
      <c r="NG40" s="860"/>
      <c r="NH40" s="860"/>
      <c r="NI40" s="860"/>
      <c r="NJ40" s="860"/>
      <c r="NK40" s="860"/>
      <c r="NL40" s="860"/>
      <c r="NM40" s="860"/>
      <c r="NN40" s="860"/>
      <c r="NO40" s="860"/>
      <c r="NP40" s="860"/>
      <c r="NQ40" s="860"/>
      <c r="NR40" s="860"/>
      <c r="NS40" s="860"/>
      <c r="NT40" s="860"/>
      <c r="NU40" s="860"/>
      <c r="NV40" s="860"/>
      <c r="NW40" s="860"/>
      <c r="NX40" s="860"/>
      <c r="NY40" s="860"/>
      <c r="NZ40" s="860"/>
      <c r="OA40" s="860"/>
      <c r="OB40" s="860"/>
      <c r="OC40" s="860"/>
      <c r="OD40" s="860"/>
      <c r="OE40" s="860"/>
      <c r="OF40" s="860"/>
      <c r="OG40" s="860"/>
      <c r="OH40" s="860"/>
      <c r="OI40" s="860"/>
      <c r="OJ40" s="860"/>
      <c r="OK40" s="860"/>
      <c r="OL40" s="860"/>
      <c r="OM40" s="860"/>
      <c r="ON40" s="860"/>
      <c r="OO40" s="860"/>
      <c r="OP40" s="860"/>
      <c r="OQ40" s="860"/>
      <c r="OR40" s="860"/>
      <c r="OS40" s="860"/>
      <c r="OT40" s="860"/>
      <c r="OU40" s="860"/>
      <c r="OV40" s="860"/>
      <c r="OW40" s="860"/>
      <c r="OX40" s="860"/>
      <c r="OY40" s="860"/>
      <c r="OZ40" s="860"/>
      <c r="PA40" s="860"/>
      <c r="PB40" s="860"/>
      <c r="PC40" s="860"/>
      <c r="PD40" s="860"/>
      <c r="PE40" s="860"/>
      <c r="PF40" s="860"/>
      <c r="PG40" s="860"/>
      <c r="PH40" s="860"/>
      <c r="PI40" s="860"/>
      <c r="PJ40" s="860"/>
      <c r="PK40" s="860"/>
      <c r="PL40" s="860"/>
      <c r="PM40" s="860"/>
      <c r="PN40" s="860"/>
      <c r="PO40" s="860"/>
      <c r="PP40" s="860"/>
      <c r="PQ40" s="860"/>
      <c r="PR40" s="860"/>
      <c r="PS40" s="860"/>
      <c r="PT40" s="860"/>
      <c r="PU40" s="860"/>
      <c r="PV40" s="860"/>
      <c r="PW40" s="860"/>
      <c r="PX40" s="860"/>
      <c r="PY40" s="860"/>
      <c r="PZ40" s="860"/>
      <c r="QA40" s="860"/>
      <c r="QB40" s="860"/>
      <c r="QC40" s="860"/>
      <c r="QD40" s="860"/>
      <c r="QE40" s="860"/>
      <c r="QF40" s="860"/>
      <c r="QG40" s="860"/>
      <c r="QH40" s="860"/>
      <c r="QI40" s="860"/>
      <c r="QJ40" s="860"/>
      <c r="QK40" s="860"/>
      <c r="QL40" s="860"/>
      <c r="QM40" s="860"/>
      <c r="QN40" s="860"/>
      <c r="QO40" s="860"/>
      <c r="QP40" s="860"/>
      <c r="QQ40" s="860"/>
      <c r="QR40" s="860"/>
      <c r="QS40" s="860"/>
      <c r="QT40" s="860"/>
      <c r="QU40" s="860"/>
      <c r="QV40" s="860"/>
      <c r="QW40" s="860"/>
      <c r="QX40" s="860"/>
      <c r="QY40" s="860"/>
      <c r="QZ40" s="860"/>
      <c r="RA40" s="860"/>
      <c r="RB40" s="860"/>
      <c r="RC40" s="860"/>
      <c r="RD40" s="860"/>
      <c r="RE40" s="860"/>
      <c r="RF40" s="860"/>
      <c r="RG40" s="860"/>
      <c r="RH40" s="860"/>
      <c r="RI40" s="860"/>
      <c r="RJ40" s="860"/>
      <c r="RK40" s="860"/>
      <c r="RL40" s="860"/>
      <c r="RM40" s="860"/>
      <c r="RN40" s="860"/>
      <c r="RO40" s="860"/>
      <c r="RP40" s="860"/>
      <c r="RQ40" s="860"/>
      <c r="RR40" s="860"/>
      <c r="RS40" s="860"/>
      <c r="RT40" s="860"/>
      <c r="RU40" s="860"/>
      <c r="RV40" s="860"/>
      <c r="RW40" s="860"/>
      <c r="RX40" s="860"/>
      <c r="RY40" s="860"/>
      <c r="RZ40" s="860"/>
      <c r="SA40" s="860"/>
      <c r="SB40" s="860"/>
      <c r="SC40" s="860"/>
      <c r="SD40" s="860"/>
      <c r="SE40" s="860"/>
      <c r="SF40" s="860"/>
      <c r="SG40" s="860"/>
      <c r="SH40" s="860"/>
      <c r="SI40" s="860"/>
      <c r="SJ40" s="860"/>
      <c r="SK40" s="860"/>
      <c r="SL40" s="860"/>
      <c r="SM40" s="860"/>
      <c r="SN40" s="860"/>
      <c r="SO40" s="860"/>
      <c r="SP40" s="860"/>
      <c r="SQ40" s="860"/>
      <c r="SR40" s="860"/>
      <c r="SS40" s="860"/>
      <c r="ST40" s="860"/>
      <c r="SU40" s="860"/>
      <c r="SV40" s="860"/>
      <c r="SW40" s="860"/>
      <c r="SX40" s="860"/>
      <c r="SY40" s="860"/>
      <c r="SZ40" s="860"/>
      <c r="TA40" s="860"/>
      <c r="TB40" s="860"/>
      <c r="TC40" s="860"/>
      <c r="TD40" s="860"/>
      <c r="TE40" s="860"/>
      <c r="TF40" s="860"/>
      <c r="TG40" s="860"/>
      <c r="TH40" s="860"/>
      <c r="TI40" s="860"/>
      <c r="TJ40" s="860"/>
      <c r="TK40" s="860"/>
      <c r="TL40" s="860"/>
      <c r="TM40" s="860"/>
      <c r="TN40" s="860"/>
      <c r="TO40" s="860"/>
      <c r="TP40" s="860"/>
      <c r="TQ40" s="860"/>
      <c r="TR40" s="860"/>
      <c r="TS40" s="860"/>
      <c r="TT40" s="860"/>
      <c r="TU40" s="860"/>
      <c r="TV40" s="860"/>
      <c r="TW40" s="860"/>
      <c r="TX40" s="860"/>
      <c r="TY40" s="860"/>
      <c r="TZ40" s="860"/>
      <c r="UA40" s="860"/>
      <c r="UB40" s="860"/>
      <c r="UC40" s="860"/>
      <c r="UD40" s="860"/>
      <c r="UE40" s="860"/>
      <c r="UF40" s="860"/>
      <c r="UG40" s="860"/>
      <c r="UH40" s="860"/>
      <c r="UI40" s="860"/>
      <c r="UJ40" s="860"/>
      <c r="UK40" s="860"/>
      <c r="UL40" s="860"/>
      <c r="UM40" s="860"/>
      <c r="UN40" s="860"/>
      <c r="UO40" s="860"/>
      <c r="UP40" s="860"/>
      <c r="UQ40" s="860"/>
      <c r="UR40" s="860"/>
      <c r="US40" s="860"/>
      <c r="UT40" s="860"/>
      <c r="UU40" s="860"/>
      <c r="UV40" s="860"/>
      <c r="UW40" s="860"/>
      <c r="UX40" s="860"/>
      <c r="UY40" s="860"/>
      <c r="UZ40" s="860"/>
      <c r="VA40" s="860"/>
      <c r="VB40" s="860"/>
      <c r="VC40" s="860"/>
      <c r="VD40" s="860"/>
      <c r="VE40" s="860"/>
      <c r="VF40" s="860"/>
      <c r="VG40" s="860"/>
      <c r="VH40" s="860"/>
      <c r="VI40" s="860"/>
      <c r="VJ40" s="860"/>
      <c r="VK40" s="860"/>
      <c r="VL40" s="860"/>
      <c r="VM40" s="860"/>
      <c r="VN40" s="860"/>
      <c r="VO40" s="860"/>
      <c r="VP40" s="860"/>
      <c r="VQ40" s="860"/>
      <c r="VR40" s="860"/>
      <c r="VS40" s="860"/>
      <c r="VT40" s="860"/>
      <c r="VU40" s="860"/>
      <c r="VV40" s="860"/>
      <c r="VW40" s="860"/>
      <c r="VX40" s="860"/>
      <c r="VY40" s="860"/>
      <c r="VZ40" s="860"/>
      <c r="WA40" s="860"/>
      <c r="WB40" s="860"/>
      <c r="WC40" s="860"/>
      <c r="WD40" s="860"/>
      <c r="WE40" s="860"/>
      <c r="WF40" s="860"/>
      <c r="WG40" s="860"/>
      <c r="WH40" s="860"/>
      <c r="WI40" s="860"/>
      <c r="WJ40" s="860"/>
      <c r="WK40" s="860"/>
      <c r="WL40" s="860"/>
      <c r="WM40" s="860"/>
      <c r="WN40" s="860"/>
      <c r="WO40" s="860"/>
      <c r="WP40" s="860"/>
      <c r="WQ40" s="860"/>
      <c r="WR40" s="860"/>
      <c r="WS40" s="860"/>
      <c r="WT40" s="860"/>
      <c r="WU40" s="860"/>
      <c r="WV40" s="860"/>
      <c r="WW40" s="860"/>
      <c r="WX40" s="860"/>
      <c r="WY40" s="860"/>
      <c r="WZ40" s="860"/>
      <c r="XA40" s="860"/>
      <c r="XB40" s="860"/>
      <c r="XC40" s="860"/>
      <c r="XD40" s="860"/>
      <c r="XE40" s="860"/>
      <c r="XF40" s="860"/>
      <c r="XG40" s="860"/>
      <c r="XH40" s="860"/>
      <c r="XI40" s="860"/>
      <c r="XJ40" s="860"/>
      <c r="XK40" s="860"/>
      <c r="XL40" s="860"/>
      <c r="XM40" s="860"/>
      <c r="XN40" s="860"/>
      <c r="XO40" s="860"/>
      <c r="XP40" s="860"/>
      <c r="XQ40" s="860"/>
      <c r="XR40" s="860"/>
      <c r="XS40" s="860"/>
      <c r="XT40" s="860"/>
      <c r="XU40" s="860"/>
      <c r="XV40" s="860"/>
      <c r="XW40" s="860"/>
      <c r="XX40" s="860"/>
      <c r="XY40" s="860"/>
      <c r="XZ40" s="860"/>
      <c r="YA40" s="860"/>
      <c r="YB40" s="860"/>
      <c r="YC40" s="860"/>
      <c r="YD40" s="860"/>
      <c r="YE40" s="860"/>
      <c r="YF40" s="860"/>
      <c r="YG40" s="860"/>
      <c r="YH40" s="860"/>
      <c r="YI40" s="860"/>
      <c r="YJ40" s="860"/>
      <c r="YK40" s="860"/>
      <c r="YL40" s="860"/>
      <c r="YM40" s="860"/>
      <c r="YN40" s="860"/>
      <c r="YO40" s="860"/>
      <c r="YP40" s="860"/>
      <c r="YQ40" s="860"/>
      <c r="YR40" s="860"/>
      <c r="YS40" s="860"/>
      <c r="YT40" s="860"/>
      <c r="YU40" s="860"/>
      <c r="YV40" s="860"/>
      <c r="YW40" s="860"/>
      <c r="YX40" s="860"/>
      <c r="YY40" s="860"/>
      <c r="YZ40" s="860"/>
      <c r="ZA40" s="860"/>
      <c r="ZB40" s="860"/>
      <c r="ZC40" s="860"/>
      <c r="ZD40" s="860"/>
      <c r="ZE40" s="860"/>
      <c r="ZF40" s="860"/>
      <c r="ZG40" s="860"/>
      <c r="ZH40" s="860"/>
      <c r="ZI40" s="860"/>
      <c r="ZJ40" s="860"/>
      <c r="ZK40" s="860"/>
      <c r="ZL40" s="860"/>
      <c r="ZM40" s="860"/>
      <c r="ZN40" s="860"/>
      <c r="ZO40" s="860"/>
      <c r="ZP40" s="860"/>
      <c r="ZQ40" s="860"/>
      <c r="ZR40" s="860"/>
      <c r="ZS40" s="860"/>
      <c r="ZT40" s="860"/>
      <c r="ZU40" s="860"/>
      <c r="ZV40" s="860"/>
      <c r="ZW40" s="860"/>
      <c r="ZX40" s="860"/>
      <c r="ZY40" s="860"/>
      <c r="ZZ40" s="860"/>
      <c r="AAA40" s="860"/>
      <c r="AAB40" s="860"/>
      <c r="AAC40" s="860"/>
      <c r="AAD40" s="860"/>
      <c r="AAE40" s="860"/>
      <c r="AAF40" s="860"/>
      <c r="AAG40" s="860"/>
      <c r="AAH40" s="860"/>
      <c r="AAI40" s="860"/>
      <c r="AAJ40" s="860"/>
      <c r="AAK40" s="860"/>
      <c r="AAL40" s="860"/>
      <c r="AAM40" s="860"/>
      <c r="AAN40" s="860"/>
      <c r="AAO40" s="860"/>
      <c r="AAP40" s="860"/>
      <c r="AAQ40" s="860"/>
      <c r="AAR40" s="860"/>
      <c r="AAS40" s="860"/>
      <c r="AAT40" s="860"/>
      <c r="AAU40" s="860"/>
      <c r="AAV40" s="860"/>
      <c r="AAW40" s="860"/>
      <c r="AAX40" s="860"/>
    </row>
    <row r="41" s="860" customFormat="1" ht="75" customHeight="1" spans="1:114">
      <c r="A41" s="886">
        <v>36</v>
      </c>
      <c r="B41" s="880">
        <v>8674</v>
      </c>
      <c r="C41" s="887" t="s">
        <v>258</v>
      </c>
      <c r="D41" s="882" t="s">
        <v>137</v>
      </c>
      <c r="E41" s="883" t="s">
        <v>259</v>
      </c>
      <c r="F41" s="884" t="s">
        <v>153</v>
      </c>
      <c r="G41" s="885" t="s">
        <v>146</v>
      </c>
      <c r="H41" s="880" t="s">
        <v>260</v>
      </c>
      <c r="I41" s="882">
        <v>999999999</v>
      </c>
      <c r="J41" s="917" t="s">
        <v>182</v>
      </c>
      <c r="K41" s="882" t="s">
        <v>137</v>
      </c>
      <c r="L41" s="882"/>
      <c r="M41" s="915"/>
      <c r="N41" s="882"/>
      <c r="O41" s="916"/>
      <c r="P41" s="916"/>
      <c r="Q41" s="916"/>
      <c r="R41" s="933"/>
      <c r="BJ41" s="938"/>
      <c r="DJ41" s="938"/>
    </row>
    <row r="42" s="859" customFormat="1" ht="75" customHeight="1" spans="1:726">
      <c r="A42" s="879">
        <v>37</v>
      </c>
      <c r="B42" s="880">
        <v>8795</v>
      </c>
      <c r="C42" s="887" t="s">
        <v>261</v>
      </c>
      <c r="D42" s="882" t="s">
        <v>137</v>
      </c>
      <c r="E42" s="883" t="s">
        <v>262</v>
      </c>
      <c r="F42" s="884" t="s">
        <v>153</v>
      </c>
      <c r="G42" s="885" t="s">
        <v>134</v>
      </c>
      <c r="H42" s="880" t="s">
        <v>263</v>
      </c>
      <c r="I42" s="882">
        <v>999999999</v>
      </c>
      <c r="J42" s="882" t="s">
        <v>186</v>
      </c>
      <c r="K42" s="882" t="s">
        <v>137</v>
      </c>
      <c r="L42" s="882"/>
      <c r="M42" s="915"/>
      <c r="N42" s="882"/>
      <c r="O42" s="916"/>
      <c r="P42" s="916"/>
      <c r="Q42" s="916"/>
      <c r="R42" s="933"/>
      <c r="S42" s="860"/>
      <c r="T42" s="860"/>
      <c r="U42" s="860"/>
      <c r="V42" s="860"/>
      <c r="W42" s="860"/>
      <c r="X42" s="860"/>
      <c r="Y42" s="860"/>
      <c r="Z42" s="860"/>
      <c r="AA42" s="860"/>
      <c r="AB42" s="860"/>
      <c r="AC42" s="860"/>
      <c r="AD42" s="860"/>
      <c r="AE42" s="860"/>
      <c r="AF42" s="860"/>
      <c r="AG42" s="860"/>
      <c r="AH42" s="860"/>
      <c r="AI42" s="860"/>
      <c r="AJ42" s="860"/>
      <c r="AK42" s="860"/>
      <c r="AL42" s="860"/>
      <c r="AM42" s="860"/>
      <c r="AN42" s="860"/>
      <c r="AO42" s="860"/>
      <c r="AP42" s="860"/>
      <c r="AQ42" s="860"/>
      <c r="AR42" s="860"/>
      <c r="AS42" s="860"/>
      <c r="AT42" s="860"/>
      <c r="AU42" s="860"/>
      <c r="AV42" s="860"/>
      <c r="AW42" s="860"/>
      <c r="AX42" s="860"/>
      <c r="AY42" s="860"/>
      <c r="AZ42" s="860"/>
      <c r="BA42" s="860"/>
      <c r="BB42" s="860"/>
      <c r="BC42" s="860"/>
      <c r="BD42" s="860"/>
      <c r="BE42" s="860"/>
      <c r="BF42" s="860"/>
      <c r="BG42" s="860"/>
      <c r="BH42" s="860"/>
      <c r="BI42" s="860"/>
      <c r="BJ42" s="938"/>
      <c r="BK42" s="860"/>
      <c r="BL42" s="860"/>
      <c r="BM42" s="860"/>
      <c r="BN42" s="860"/>
      <c r="BO42" s="860"/>
      <c r="BP42" s="860"/>
      <c r="BQ42" s="860"/>
      <c r="BR42" s="860"/>
      <c r="BS42" s="860"/>
      <c r="BT42" s="860"/>
      <c r="BU42" s="860"/>
      <c r="BV42" s="860"/>
      <c r="BW42" s="860"/>
      <c r="BX42" s="860"/>
      <c r="BY42" s="860"/>
      <c r="BZ42" s="860"/>
      <c r="CA42" s="860"/>
      <c r="CB42" s="860"/>
      <c r="CC42" s="860"/>
      <c r="CD42" s="860"/>
      <c r="CE42" s="860"/>
      <c r="CF42" s="860"/>
      <c r="CG42" s="860"/>
      <c r="CH42" s="860"/>
      <c r="CI42" s="860"/>
      <c r="CJ42" s="860"/>
      <c r="CK42" s="860"/>
      <c r="CL42" s="860"/>
      <c r="CM42" s="860"/>
      <c r="CN42" s="860"/>
      <c r="CO42" s="860"/>
      <c r="CP42" s="860"/>
      <c r="CQ42" s="860"/>
      <c r="CR42" s="860"/>
      <c r="CS42" s="860"/>
      <c r="CT42" s="860"/>
      <c r="CU42" s="860"/>
      <c r="CV42" s="860"/>
      <c r="CW42" s="860"/>
      <c r="CX42" s="860"/>
      <c r="CY42" s="860"/>
      <c r="CZ42" s="860"/>
      <c r="DA42" s="860"/>
      <c r="DB42" s="860"/>
      <c r="DC42" s="860"/>
      <c r="DD42" s="860"/>
      <c r="DE42" s="860"/>
      <c r="DF42" s="860"/>
      <c r="DG42" s="860"/>
      <c r="DH42" s="860"/>
      <c r="DI42" s="860"/>
      <c r="DJ42" s="938"/>
      <c r="DK42" s="860"/>
      <c r="DL42" s="860"/>
      <c r="DM42" s="860"/>
      <c r="DN42" s="860"/>
      <c r="DO42" s="860"/>
      <c r="DP42" s="860"/>
      <c r="DQ42" s="860"/>
      <c r="DR42" s="860"/>
      <c r="DS42" s="860"/>
      <c r="DT42" s="860"/>
      <c r="DU42" s="860"/>
      <c r="DV42" s="860"/>
      <c r="DW42" s="860"/>
      <c r="DX42" s="860"/>
      <c r="DY42" s="860"/>
      <c r="DZ42" s="860"/>
      <c r="EA42" s="860"/>
      <c r="EB42" s="860"/>
      <c r="EC42" s="860"/>
      <c r="ED42" s="860"/>
      <c r="EE42" s="860"/>
      <c r="EF42" s="860"/>
      <c r="EG42" s="860"/>
      <c r="EH42" s="860"/>
      <c r="EI42" s="860"/>
      <c r="EJ42" s="860"/>
      <c r="EK42" s="860"/>
      <c r="EL42" s="860"/>
      <c r="EM42" s="860"/>
      <c r="EN42" s="860"/>
      <c r="EO42" s="860"/>
      <c r="EP42" s="860"/>
      <c r="EQ42" s="860"/>
      <c r="ER42" s="860"/>
      <c r="ES42" s="860"/>
      <c r="ET42" s="860"/>
      <c r="EU42" s="860"/>
      <c r="EV42" s="860"/>
      <c r="EW42" s="860"/>
      <c r="EX42" s="860"/>
      <c r="EY42" s="860"/>
      <c r="EZ42" s="860"/>
      <c r="FA42" s="860"/>
      <c r="FB42" s="860"/>
      <c r="FC42" s="860"/>
      <c r="FD42" s="860"/>
      <c r="FE42" s="860"/>
      <c r="FF42" s="860"/>
      <c r="FG42" s="860"/>
      <c r="FH42" s="860"/>
      <c r="FI42" s="860"/>
      <c r="FJ42" s="860"/>
      <c r="FK42" s="860"/>
      <c r="FL42" s="860"/>
      <c r="FM42" s="860"/>
      <c r="FN42" s="860"/>
      <c r="FO42" s="860"/>
      <c r="FP42" s="860"/>
      <c r="FQ42" s="860"/>
      <c r="FR42" s="860"/>
      <c r="FS42" s="860"/>
      <c r="FT42" s="860"/>
      <c r="FU42" s="860"/>
      <c r="FV42" s="860"/>
      <c r="FW42" s="860"/>
      <c r="FX42" s="860"/>
      <c r="FY42" s="860"/>
      <c r="FZ42" s="860"/>
      <c r="GA42" s="860"/>
      <c r="GB42" s="860"/>
      <c r="GC42" s="860"/>
      <c r="GD42" s="860"/>
      <c r="GE42" s="860"/>
      <c r="GF42" s="860"/>
      <c r="GG42" s="860"/>
      <c r="GH42" s="860"/>
      <c r="GI42" s="860"/>
      <c r="GJ42" s="860"/>
      <c r="GK42" s="860"/>
      <c r="GL42" s="860"/>
      <c r="GM42" s="860"/>
      <c r="GN42" s="860"/>
      <c r="GO42" s="860"/>
      <c r="GP42" s="860"/>
      <c r="GQ42" s="860"/>
      <c r="GR42" s="860"/>
      <c r="GS42" s="860"/>
      <c r="GT42" s="860"/>
      <c r="GU42" s="860"/>
      <c r="GV42" s="860"/>
      <c r="GW42" s="860"/>
      <c r="GX42" s="860"/>
      <c r="GY42" s="860"/>
      <c r="GZ42" s="860"/>
      <c r="HA42" s="860"/>
      <c r="HB42" s="860"/>
      <c r="HC42" s="860"/>
      <c r="HD42" s="860"/>
      <c r="HE42" s="860"/>
      <c r="HF42" s="860"/>
      <c r="HG42" s="860"/>
      <c r="HH42" s="860"/>
      <c r="HI42" s="860"/>
      <c r="HJ42" s="860"/>
      <c r="HK42" s="860"/>
      <c r="HL42" s="860"/>
      <c r="HM42" s="860"/>
      <c r="HN42" s="860"/>
      <c r="HO42" s="860"/>
      <c r="HP42" s="860"/>
      <c r="HQ42" s="860"/>
      <c r="HR42" s="860"/>
      <c r="HS42" s="860"/>
      <c r="HT42" s="860"/>
      <c r="HU42" s="860"/>
      <c r="HV42" s="860"/>
      <c r="HW42" s="860"/>
      <c r="HX42" s="860"/>
      <c r="HY42" s="860"/>
      <c r="HZ42" s="860"/>
      <c r="IA42" s="860"/>
      <c r="IB42" s="860"/>
      <c r="IC42" s="860"/>
      <c r="ID42" s="860"/>
      <c r="IE42" s="860"/>
      <c r="IF42" s="860"/>
      <c r="IG42" s="860"/>
      <c r="IH42" s="860"/>
      <c r="II42" s="860"/>
      <c r="IJ42" s="860"/>
      <c r="IK42" s="860"/>
      <c r="IL42" s="860"/>
      <c r="IM42" s="860"/>
      <c r="IN42" s="860"/>
      <c r="IO42" s="860"/>
      <c r="IP42" s="860"/>
      <c r="IQ42" s="860"/>
      <c r="IR42" s="860"/>
      <c r="IS42" s="860"/>
      <c r="IT42" s="860"/>
      <c r="IU42" s="860"/>
      <c r="IV42" s="860"/>
      <c r="IW42" s="860"/>
      <c r="IX42" s="860"/>
      <c r="IY42" s="860"/>
      <c r="IZ42" s="860"/>
      <c r="JA42" s="860"/>
      <c r="JB42" s="860"/>
      <c r="JC42" s="860"/>
      <c r="JD42" s="860"/>
      <c r="JE42" s="860"/>
      <c r="JF42" s="860"/>
      <c r="JG42" s="860"/>
      <c r="JH42" s="860"/>
      <c r="JI42" s="860"/>
      <c r="JJ42" s="860"/>
      <c r="JK42" s="860"/>
      <c r="JL42" s="860"/>
      <c r="JM42" s="860"/>
      <c r="JN42" s="860"/>
      <c r="JO42" s="860"/>
      <c r="JP42" s="860"/>
      <c r="JQ42" s="860"/>
      <c r="JR42" s="860"/>
      <c r="JS42" s="860"/>
      <c r="JT42" s="860"/>
      <c r="JU42" s="860"/>
      <c r="JV42" s="860"/>
      <c r="JW42" s="860"/>
      <c r="JX42" s="860"/>
      <c r="JY42" s="860"/>
      <c r="JZ42" s="860"/>
      <c r="KA42" s="860"/>
      <c r="KB42" s="860"/>
      <c r="KC42" s="860"/>
      <c r="KD42" s="860"/>
      <c r="KE42" s="860"/>
      <c r="KF42" s="860"/>
      <c r="KG42" s="860"/>
      <c r="KH42" s="860"/>
      <c r="KI42" s="860"/>
      <c r="KJ42" s="860"/>
      <c r="KK42" s="860"/>
      <c r="KL42" s="860"/>
      <c r="KM42" s="860"/>
      <c r="KN42" s="860"/>
      <c r="KO42" s="860"/>
      <c r="KP42" s="860"/>
      <c r="KQ42" s="860"/>
      <c r="KR42" s="860"/>
      <c r="KS42" s="860"/>
      <c r="KT42" s="860"/>
      <c r="KU42" s="860"/>
      <c r="KV42" s="860"/>
      <c r="KW42" s="860"/>
      <c r="KX42" s="860"/>
      <c r="KY42" s="860"/>
      <c r="KZ42" s="860"/>
      <c r="LA42" s="860"/>
      <c r="LB42" s="860"/>
      <c r="LC42" s="860"/>
      <c r="LD42" s="860"/>
      <c r="LE42" s="860"/>
      <c r="LF42" s="860"/>
      <c r="LG42" s="860"/>
      <c r="LH42" s="860"/>
      <c r="LI42" s="860"/>
      <c r="LJ42" s="860"/>
      <c r="LK42" s="860"/>
      <c r="LL42" s="860"/>
      <c r="LM42" s="860"/>
      <c r="LN42" s="860"/>
      <c r="LO42" s="860"/>
      <c r="LP42" s="860"/>
      <c r="LQ42" s="860"/>
      <c r="LR42" s="860"/>
      <c r="LS42" s="860"/>
      <c r="LT42" s="860"/>
      <c r="LU42" s="860"/>
      <c r="LV42" s="860"/>
      <c r="LW42" s="860"/>
      <c r="LX42" s="860"/>
      <c r="LY42" s="860"/>
      <c r="LZ42" s="860"/>
      <c r="MA42" s="860"/>
      <c r="MB42" s="860"/>
      <c r="MC42" s="860"/>
      <c r="MD42" s="860"/>
      <c r="ME42" s="860"/>
      <c r="MF42" s="860"/>
      <c r="MG42" s="860"/>
      <c r="MH42" s="860"/>
      <c r="MI42" s="860"/>
      <c r="MJ42" s="860"/>
      <c r="MK42" s="860"/>
      <c r="ML42" s="860"/>
      <c r="MM42" s="860"/>
      <c r="MN42" s="860"/>
      <c r="MO42" s="860"/>
      <c r="MP42" s="860"/>
      <c r="MQ42" s="860"/>
      <c r="MR42" s="860"/>
      <c r="MS42" s="860"/>
      <c r="MT42" s="860"/>
      <c r="MU42" s="860"/>
      <c r="MV42" s="860"/>
      <c r="MW42" s="860"/>
      <c r="MX42" s="860"/>
      <c r="MY42" s="860"/>
      <c r="MZ42" s="860"/>
      <c r="NA42" s="860"/>
      <c r="NB42" s="860"/>
      <c r="NC42" s="860"/>
      <c r="ND42" s="860"/>
      <c r="NE42" s="860"/>
      <c r="NF42" s="860"/>
      <c r="NG42" s="860"/>
      <c r="NH42" s="860"/>
      <c r="NI42" s="860"/>
      <c r="NJ42" s="860"/>
      <c r="NK42" s="860"/>
      <c r="NL42" s="860"/>
      <c r="NM42" s="860"/>
      <c r="NN42" s="860"/>
      <c r="NO42" s="860"/>
      <c r="NP42" s="860"/>
      <c r="NQ42" s="860"/>
      <c r="NR42" s="860"/>
      <c r="NS42" s="860"/>
      <c r="NT42" s="860"/>
      <c r="NU42" s="860"/>
      <c r="NV42" s="860"/>
      <c r="NW42" s="860"/>
      <c r="NX42" s="860"/>
      <c r="NY42" s="860"/>
      <c r="NZ42" s="860"/>
      <c r="OA42" s="860"/>
      <c r="OB42" s="860"/>
      <c r="OC42" s="860"/>
      <c r="OD42" s="860"/>
      <c r="OE42" s="860"/>
      <c r="OF42" s="860"/>
      <c r="OG42" s="860"/>
      <c r="OH42" s="860"/>
      <c r="OI42" s="860"/>
      <c r="OJ42" s="860"/>
      <c r="OK42" s="860"/>
      <c r="OL42" s="860"/>
      <c r="OM42" s="860"/>
      <c r="ON42" s="860"/>
      <c r="OO42" s="860"/>
      <c r="OP42" s="860"/>
      <c r="OQ42" s="860"/>
      <c r="OR42" s="860"/>
      <c r="OS42" s="860"/>
      <c r="OT42" s="860"/>
      <c r="OU42" s="860"/>
      <c r="OV42" s="860"/>
      <c r="OW42" s="860"/>
      <c r="OX42" s="860"/>
      <c r="OY42" s="860"/>
      <c r="OZ42" s="860"/>
      <c r="PA42" s="860"/>
      <c r="PB42" s="860"/>
      <c r="PC42" s="860"/>
      <c r="PD42" s="860"/>
      <c r="PE42" s="860"/>
      <c r="PF42" s="860"/>
      <c r="PG42" s="860"/>
      <c r="PH42" s="860"/>
      <c r="PI42" s="860"/>
      <c r="PJ42" s="860"/>
      <c r="PK42" s="860"/>
      <c r="PL42" s="860"/>
      <c r="PM42" s="860"/>
      <c r="PN42" s="860"/>
      <c r="PO42" s="860"/>
      <c r="PP42" s="860"/>
      <c r="PQ42" s="860"/>
      <c r="PR42" s="860"/>
      <c r="PS42" s="860"/>
      <c r="PT42" s="860"/>
      <c r="PU42" s="860"/>
      <c r="PV42" s="860"/>
      <c r="PW42" s="860"/>
      <c r="PX42" s="860"/>
      <c r="PY42" s="860"/>
      <c r="PZ42" s="860"/>
      <c r="QA42" s="860"/>
      <c r="QB42" s="860"/>
      <c r="QC42" s="860"/>
      <c r="QD42" s="860"/>
      <c r="QE42" s="860"/>
      <c r="QF42" s="860"/>
      <c r="QG42" s="860"/>
      <c r="QH42" s="860"/>
      <c r="QI42" s="860"/>
      <c r="QJ42" s="860"/>
      <c r="QK42" s="860"/>
      <c r="QL42" s="860"/>
      <c r="QM42" s="860"/>
      <c r="QN42" s="860"/>
      <c r="QO42" s="860"/>
      <c r="QP42" s="860"/>
      <c r="QQ42" s="860"/>
      <c r="QR42" s="860"/>
      <c r="QS42" s="860"/>
      <c r="QT42" s="860"/>
      <c r="QU42" s="860"/>
      <c r="QV42" s="860"/>
      <c r="QW42" s="860"/>
      <c r="QX42" s="860"/>
      <c r="QY42" s="860"/>
      <c r="QZ42" s="860"/>
      <c r="RA42" s="860"/>
      <c r="RB42" s="860"/>
      <c r="RC42" s="860"/>
      <c r="RD42" s="860"/>
      <c r="RE42" s="860"/>
      <c r="RF42" s="860"/>
      <c r="RG42" s="860"/>
      <c r="RH42" s="860"/>
      <c r="RI42" s="860"/>
      <c r="RJ42" s="860"/>
      <c r="RK42" s="860"/>
      <c r="RL42" s="860"/>
      <c r="RM42" s="860"/>
      <c r="RN42" s="860"/>
      <c r="RO42" s="860"/>
      <c r="RP42" s="860"/>
      <c r="RQ42" s="860"/>
      <c r="RR42" s="860"/>
      <c r="RS42" s="860"/>
      <c r="RT42" s="860"/>
      <c r="RU42" s="860"/>
      <c r="RV42" s="860"/>
      <c r="RW42" s="860"/>
      <c r="RX42" s="860"/>
      <c r="RY42" s="860"/>
      <c r="RZ42" s="860"/>
      <c r="SA42" s="860"/>
      <c r="SB42" s="860"/>
      <c r="SC42" s="860"/>
      <c r="SD42" s="860"/>
      <c r="SE42" s="860"/>
      <c r="SF42" s="860"/>
      <c r="SG42" s="860"/>
      <c r="SH42" s="860"/>
      <c r="SI42" s="860"/>
      <c r="SJ42" s="860"/>
      <c r="SK42" s="860"/>
      <c r="SL42" s="860"/>
      <c r="SM42" s="860"/>
      <c r="SN42" s="860"/>
      <c r="SO42" s="860"/>
      <c r="SP42" s="860"/>
      <c r="SQ42" s="860"/>
      <c r="SR42" s="860"/>
      <c r="SS42" s="860"/>
      <c r="ST42" s="860"/>
      <c r="SU42" s="860"/>
      <c r="SV42" s="860"/>
      <c r="SW42" s="860"/>
      <c r="SX42" s="860"/>
      <c r="SY42" s="860"/>
      <c r="SZ42" s="860"/>
      <c r="TA42" s="860"/>
      <c r="TB42" s="860"/>
      <c r="TC42" s="860"/>
      <c r="TD42" s="860"/>
      <c r="TE42" s="860"/>
      <c r="TF42" s="860"/>
      <c r="TG42" s="860"/>
      <c r="TH42" s="860"/>
      <c r="TI42" s="860"/>
      <c r="TJ42" s="860"/>
      <c r="TK42" s="860"/>
      <c r="TL42" s="860"/>
      <c r="TM42" s="860"/>
      <c r="TN42" s="860"/>
      <c r="TO42" s="860"/>
      <c r="TP42" s="860"/>
      <c r="TQ42" s="860"/>
      <c r="TR42" s="860"/>
      <c r="TS42" s="860"/>
      <c r="TT42" s="860"/>
      <c r="TU42" s="860"/>
      <c r="TV42" s="860"/>
      <c r="TW42" s="860"/>
      <c r="TX42" s="860"/>
      <c r="TY42" s="860"/>
      <c r="TZ42" s="860"/>
      <c r="UA42" s="860"/>
      <c r="UB42" s="860"/>
      <c r="UC42" s="860"/>
      <c r="UD42" s="860"/>
      <c r="UE42" s="860"/>
      <c r="UF42" s="860"/>
      <c r="UG42" s="860"/>
      <c r="UH42" s="860"/>
      <c r="UI42" s="860"/>
      <c r="UJ42" s="860"/>
      <c r="UK42" s="860"/>
      <c r="UL42" s="860"/>
      <c r="UM42" s="860"/>
      <c r="UN42" s="860"/>
      <c r="UO42" s="860"/>
      <c r="UP42" s="860"/>
      <c r="UQ42" s="860"/>
      <c r="UR42" s="860"/>
      <c r="US42" s="860"/>
      <c r="UT42" s="860"/>
      <c r="UU42" s="860"/>
      <c r="UV42" s="860"/>
      <c r="UW42" s="860"/>
      <c r="UX42" s="860"/>
      <c r="UY42" s="860"/>
      <c r="UZ42" s="860"/>
      <c r="VA42" s="860"/>
      <c r="VB42" s="860"/>
      <c r="VC42" s="860"/>
      <c r="VD42" s="860"/>
      <c r="VE42" s="860"/>
      <c r="VF42" s="860"/>
      <c r="VG42" s="860"/>
      <c r="VH42" s="860"/>
      <c r="VI42" s="860"/>
      <c r="VJ42" s="860"/>
      <c r="VK42" s="860"/>
      <c r="VL42" s="860"/>
      <c r="VM42" s="860"/>
      <c r="VN42" s="860"/>
      <c r="VO42" s="860"/>
      <c r="VP42" s="860"/>
      <c r="VQ42" s="860"/>
      <c r="VR42" s="860"/>
      <c r="VS42" s="860"/>
      <c r="VT42" s="860"/>
      <c r="VU42" s="860"/>
      <c r="VV42" s="860"/>
      <c r="VW42" s="860"/>
      <c r="VX42" s="860"/>
      <c r="VY42" s="860"/>
      <c r="VZ42" s="860"/>
      <c r="WA42" s="860"/>
      <c r="WB42" s="860"/>
      <c r="WC42" s="860"/>
      <c r="WD42" s="860"/>
      <c r="WE42" s="860"/>
      <c r="WF42" s="860"/>
      <c r="WG42" s="860"/>
      <c r="WH42" s="860"/>
      <c r="WI42" s="860"/>
      <c r="WJ42" s="860"/>
      <c r="WK42" s="860"/>
      <c r="WL42" s="860"/>
      <c r="WM42" s="860"/>
      <c r="WN42" s="860"/>
      <c r="WO42" s="860"/>
      <c r="WP42" s="860"/>
      <c r="WQ42" s="860"/>
      <c r="WR42" s="860"/>
      <c r="WS42" s="860"/>
      <c r="WT42" s="860"/>
      <c r="WU42" s="860"/>
      <c r="WV42" s="860"/>
      <c r="WW42" s="860"/>
      <c r="WX42" s="860"/>
      <c r="WY42" s="860"/>
      <c r="WZ42" s="860"/>
      <c r="XA42" s="860"/>
      <c r="XB42" s="860"/>
      <c r="XC42" s="860"/>
      <c r="XD42" s="860"/>
      <c r="XE42" s="860"/>
      <c r="XF42" s="860"/>
      <c r="XG42" s="860"/>
      <c r="XH42" s="860"/>
      <c r="XI42" s="860"/>
      <c r="XJ42" s="860"/>
      <c r="XK42" s="860"/>
      <c r="XL42" s="860"/>
      <c r="XM42" s="860"/>
      <c r="XN42" s="860"/>
      <c r="XO42" s="860"/>
      <c r="XP42" s="860"/>
      <c r="XQ42" s="860"/>
      <c r="XR42" s="860"/>
      <c r="XS42" s="860"/>
      <c r="XT42" s="860"/>
      <c r="XU42" s="860"/>
      <c r="XV42" s="860"/>
      <c r="XW42" s="860"/>
      <c r="XX42" s="860"/>
      <c r="XY42" s="860"/>
      <c r="XZ42" s="860"/>
      <c r="YA42" s="860"/>
      <c r="YB42" s="860"/>
      <c r="YC42" s="860"/>
      <c r="YD42" s="860"/>
      <c r="YE42" s="860"/>
      <c r="YF42" s="860"/>
      <c r="YG42" s="860"/>
      <c r="YH42" s="860"/>
      <c r="YI42" s="860"/>
      <c r="YJ42" s="860"/>
      <c r="YK42" s="860"/>
      <c r="YL42" s="860"/>
      <c r="YM42" s="860"/>
      <c r="YN42" s="860"/>
      <c r="YO42" s="860"/>
      <c r="YP42" s="860"/>
      <c r="YQ42" s="860"/>
      <c r="YR42" s="860"/>
      <c r="YS42" s="860"/>
      <c r="YT42" s="860"/>
      <c r="YU42" s="860"/>
      <c r="YV42" s="860"/>
      <c r="YW42" s="860"/>
      <c r="YX42" s="860"/>
      <c r="YY42" s="860"/>
      <c r="YZ42" s="860"/>
      <c r="ZA42" s="860"/>
      <c r="ZB42" s="860"/>
      <c r="ZC42" s="860"/>
      <c r="ZD42" s="860"/>
      <c r="ZE42" s="860"/>
      <c r="ZF42" s="860"/>
      <c r="ZG42" s="860"/>
      <c r="ZH42" s="860"/>
      <c r="ZI42" s="860"/>
      <c r="ZJ42" s="860"/>
      <c r="ZK42" s="860"/>
      <c r="ZL42" s="860"/>
      <c r="ZM42" s="860"/>
      <c r="ZN42" s="860"/>
      <c r="ZO42" s="860"/>
      <c r="ZP42" s="860"/>
      <c r="ZQ42" s="860"/>
      <c r="ZR42" s="860"/>
      <c r="ZS42" s="860"/>
      <c r="ZT42" s="860"/>
      <c r="ZU42" s="860"/>
      <c r="ZV42" s="860"/>
      <c r="ZW42" s="860"/>
      <c r="ZX42" s="860"/>
      <c r="ZY42" s="860"/>
      <c r="ZZ42" s="860"/>
      <c r="AAA42" s="860"/>
      <c r="AAB42" s="860"/>
      <c r="AAC42" s="860"/>
      <c r="AAD42" s="860"/>
      <c r="AAE42" s="860"/>
      <c r="AAF42" s="860"/>
      <c r="AAG42" s="860"/>
      <c r="AAH42" s="860"/>
      <c r="AAI42" s="860"/>
      <c r="AAJ42" s="860"/>
      <c r="AAK42" s="860"/>
      <c r="AAL42" s="860"/>
      <c r="AAM42" s="860"/>
      <c r="AAN42" s="860"/>
      <c r="AAO42" s="860"/>
      <c r="AAP42" s="860"/>
      <c r="AAQ42" s="860"/>
      <c r="AAR42" s="860"/>
      <c r="AAS42" s="860"/>
      <c r="AAT42" s="860"/>
      <c r="AAU42" s="860"/>
      <c r="AAV42" s="860"/>
      <c r="AAW42" s="860"/>
      <c r="AAX42" s="860"/>
    </row>
    <row r="43" s="860" customFormat="1" ht="75" customHeight="1" spans="1:114">
      <c r="A43" s="886">
        <v>38</v>
      </c>
      <c r="B43" s="880">
        <v>8668</v>
      </c>
      <c r="C43" s="887" t="s">
        <v>264</v>
      </c>
      <c r="D43" s="882" t="s">
        <v>137</v>
      </c>
      <c r="E43" s="883" t="s">
        <v>265</v>
      </c>
      <c r="F43" s="884" t="s">
        <v>153</v>
      </c>
      <c r="G43" s="885" t="s">
        <v>146</v>
      </c>
      <c r="H43" s="880" t="s">
        <v>266</v>
      </c>
      <c r="I43" s="882">
        <v>999999999</v>
      </c>
      <c r="J43" s="917" t="s">
        <v>182</v>
      </c>
      <c r="K43" s="882" t="s">
        <v>137</v>
      </c>
      <c r="L43" s="882"/>
      <c r="M43" s="915"/>
      <c r="N43" s="882"/>
      <c r="O43" s="916"/>
      <c r="P43" s="916"/>
      <c r="Q43" s="916"/>
      <c r="R43" s="933"/>
      <c r="BJ43" s="938"/>
      <c r="DJ43" s="938"/>
    </row>
    <row r="44" s="859" customFormat="1" ht="75" customHeight="1" spans="1:726">
      <c r="A44" s="886">
        <v>39</v>
      </c>
      <c r="B44" s="880">
        <v>8585</v>
      </c>
      <c r="C44" s="887" t="s">
        <v>267</v>
      </c>
      <c r="D44" s="882" t="s">
        <v>137</v>
      </c>
      <c r="E44" s="883" t="s">
        <v>268</v>
      </c>
      <c r="F44" s="884" t="s">
        <v>153</v>
      </c>
      <c r="G44" s="885" t="s">
        <v>134</v>
      </c>
      <c r="H44" s="880" t="s">
        <v>269</v>
      </c>
      <c r="I44" s="882">
        <v>999999999</v>
      </c>
      <c r="J44" s="882" t="s">
        <v>186</v>
      </c>
      <c r="K44" s="882" t="s">
        <v>137</v>
      </c>
      <c r="L44" s="882"/>
      <c r="M44" s="915"/>
      <c r="N44" s="882"/>
      <c r="O44" s="916"/>
      <c r="P44" s="916"/>
      <c r="Q44" s="916"/>
      <c r="R44" s="933"/>
      <c r="S44" s="860"/>
      <c r="T44" s="860"/>
      <c r="U44" s="860"/>
      <c r="V44" s="860"/>
      <c r="W44" s="860"/>
      <c r="X44" s="860"/>
      <c r="Y44" s="860"/>
      <c r="Z44" s="860"/>
      <c r="AA44" s="860"/>
      <c r="AB44" s="860"/>
      <c r="AC44" s="860"/>
      <c r="AD44" s="860"/>
      <c r="AE44" s="860"/>
      <c r="AF44" s="860"/>
      <c r="AG44" s="860"/>
      <c r="AH44" s="860"/>
      <c r="AI44" s="860"/>
      <c r="AJ44" s="860"/>
      <c r="AK44" s="860"/>
      <c r="AL44" s="860"/>
      <c r="AM44" s="860"/>
      <c r="AN44" s="860"/>
      <c r="AO44" s="860"/>
      <c r="AP44" s="860"/>
      <c r="AQ44" s="860"/>
      <c r="AR44" s="860"/>
      <c r="AS44" s="860"/>
      <c r="AT44" s="860"/>
      <c r="AU44" s="860"/>
      <c r="AV44" s="860"/>
      <c r="AW44" s="860"/>
      <c r="AX44" s="860"/>
      <c r="AY44" s="860"/>
      <c r="AZ44" s="860"/>
      <c r="BA44" s="860"/>
      <c r="BB44" s="860"/>
      <c r="BC44" s="860"/>
      <c r="BD44" s="860"/>
      <c r="BE44" s="860"/>
      <c r="BF44" s="860"/>
      <c r="BG44" s="860"/>
      <c r="BH44" s="860"/>
      <c r="BI44" s="860"/>
      <c r="BJ44" s="938"/>
      <c r="BK44" s="860"/>
      <c r="BL44" s="860"/>
      <c r="BM44" s="860"/>
      <c r="BN44" s="860"/>
      <c r="BO44" s="860"/>
      <c r="BP44" s="860"/>
      <c r="BQ44" s="860"/>
      <c r="BR44" s="860"/>
      <c r="BS44" s="860"/>
      <c r="BT44" s="860"/>
      <c r="BU44" s="860"/>
      <c r="BV44" s="860"/>
      <c r="BW44" s="860"/>
      <c r="BX44" s="860"/>
      <c r="BY44" s="860"/>
      <c r="BZ44" s="860"/>
      <c r="CA44" s="860"/>
      <c r="CB44" s="860"/>
      <c r="CC44" s="860"/>
      <c r="CD44" s="860"/>
      <c r="CE44" s="860"/>
      <c r="CF44" s="860"/>
      <c r="CG44" s="860"/>
      <c r="CH44" s="860"/>
      <c r="CI44" s="860"/>
      <c r="CJ44" s="860"/>
      <c r="CK44" s="860"/>
      <c r="CL44" s="860"/>
      <c r="CM44" s="860"/>
      <c r="CN44" s="860"/>
      <c r="CO44" s="860"/>
      <c r="CP44" s="860"/>
      <c r="CQ44" s="860"/>
      <c r="CR44" s="860"/>
      <c r="CS44" s="860"/>
      <c r="CT44" s="860"/>
      <c r="CU44" s="860"/>
      <c r="CV44" s="860"/>
      <c r="CW44" s="860"/>
      <c r="CX44" s="860"/>
      <c r="CY44" s="860"/>
      <c r="CZ44" s="860"/>
      <c r="DA44" s="860"/>
      <c r="DB44" s="860"/>
      <c r="DC44" s="860"/>
      <c r="DD44" s="860"/>
      <c r="DE44" s="860"/>
      <c r="DF44" s="860"/>
      <c r="DG44" s="860"/>
      <c r="DH44" s="860"/>
      <c r="DI44" s="860"/>
      <c r="DJ44" s="938"/>
      <c r="DK44" s="860"/>
      <c r="DL44" s="860"/>
      <c r="DM44" s="860"/>
      <c r="DN44" s="860"/>
      <c r="DO44" s="860"/>
      <c r="DP44" s="860"/>
      <c r="DQ44" s="860"/>
      <c r="DR44" s="860"/>
      <c r="DS44" s="860"/>
      <c r="DT44" s="860"/>
      <c r="DU44" s="860"/>
      <c r="DV44" s="860"/>
      <c r="DW44" s="860"/>
      <c r="DX44" s="860"/>
      <c r="DY44" s="860"/>
      <c r="DZ44" s="860"/>
      <c r="EA44" s="860"/>
      <c r="EB44" s="860"/>
      <c r="EC44" s="860"/>
      <c r="ED44" s="860"/>
      <c r="EE44" s="860"/>
      <c r="EF44" s="860"/>
      <c r="EG44" s="860"/>
      <c r="EH44" s="860"/>
      <c r="EI44" s="860"/>
      <c r="EJ44" s="860"/>
      <c r="EK44" s="860"/>
      <c r="EL44" s="860"/>
      <c r="EM44" s="860"/>
      <c r="EN44" s="860"/>
      <c r="EO44" s="860"/>
      <c r="EP44" s="860"/>
      <c r="EQ44" s="860"/>
      <c r="ER44" s="860"/>
      <c r="ES44" s="860"/>
      <c r="ET44" s="860"/>
      <c r="EU44" s="860"/>
      <c r="EV44" s="860"/>
      <c r="EW44" s="860"/>
      <c r="EX44" s="860"/>
      <c r="EY44" s="860"/>
      <c r="EZ44" s="860"/>
      <c r="FA44" s="860"/>
      <c r="FB44" s="860"/>
      <c r="FC44" s="860"/>
      <c r="FD44" s="860"/>
      <c r="FE44" s="860"/>
      <c r="FF44" s="860"/>
      <c r="FG44" s="860"/>
      <c r="FH44" s="860"/>
      <c r="FI44" s="860"/>
      <c r="FJ44" s="860"/>
      <c r="FK44" s="860"/>
      <c r="FL44" s="860"/>
      <c r="FM44" s="860"/>
      <c r="FN44" s="860"/>
      <c r="FO44" s="860"/>
      <c r="FP44" s="860"/>
      <c r="FQ44" s="860"/>
      <c r="FR44" s="860"/>
      <c r="FS44" s="860"/>
      <c r="FT44" s="860"/>
      <c r="FU44" s="860"/>
      <c r="FV44" s="860"/>
      <c r="FW44" s="860"/>
      <c r="FX44" s="860"/>
      <c r="FY44" s="860"/>
      <c r="FZ44" s="860"/>
      <c r="GA44" s="860"/>
      <c r="GB44" s="860"/>
      <c r="GC44" s="860"/>
      <c r="GD44" s="860"/>
      <c r="GE44" s="860"/>
      <c r="GF44" s="860"/>
      <c r="GG44" s="860"/>
      <c r="GH44" s="860"/>
      <c r="GI44" s="860"/>
      <c r="GJ44" s="860"/>
      <c r="GK44" s="860"/>
      <c r="GL44" s="860"/>
      <c r="GM44" s="860"/>
      <c r="GN44" s="860"/>
      <c r="GO44" s="860"/>
      <c r="GP44" s="860"/>
      <c r="GQ44" s="860"/>
      <c r="GR44" s="860"/>
      <c r="GS44" s="860"/>
      <c r="GT44" s="860"/>
      <c r="GU44" s="860"/>
      <c r="GV44" s="860"/>
      <c r="GW44" s="860"/>
      <c r="GX44" s="860"/>
      <c r="GY44" s="860"/>
      <c r="GZ44" s="860"/>
      <c r="HA44" s="860"/>
      <c r="HB44" s="860"/>
      <c r="HC44" s="860"/>
      <c r="HD44" s="860"/>
      <c r="HE44" s="860"/>
      <c r="HF44" s="860"/>
      <c r="HG44" s="860"/>
      <c r="HH44" s="860"/>
      <c r="HI44" s="860"/>
      <c r="HJ44" s="860"/>
      <c r="HK44" s="860"/>
      <c r="HL44" s="860"/>
      <c r="HM44" s="860"/>
      <c r="HN44" s="860"/>
      <c r="HO44" s="860"/>
      <c r="HP44" s="860"/>
      <c r="HQ44" s="860"/>
      <c r="HR44" s="860"/>
      <c r="HS44" s="860"/>
      <c r="HT44" s="860"/>
      <c r="HU44" s="860"/>
      <c r="HV44" s="860"/>
      <c r="HW44" s="860"/>
      <c r="HX44" s="860"/>
      <c r="HY44" s="860"/>
      <c r="HZ44" s="860"/>
      <c r="IA44" s="860"/>
      <c r="IB44" s="860"/>
      <c r="IC44" s="860"/>
      <c r="ID44" s="860"/>
      <c r="IE44" s="860"/>
      <c r="IF44" s="860"/>
      <c r="IG44" s="860"/>
      <c r="IH44" s="860"/>
      <c r="II44" s="860"/>
      <c r="IJ44" s="860"/>
      <c r="IK44" s="860"/>
      <c r="IL44" s="860"/>
      <c r="IM44" s="860"/>
      <c r="IN44" s="860"/>
      <c r="IO44" s="860"/>
      <c r="IP44" s="860"/>
      <c r="IQ44" s="860"/>
      <c r="IR44" s="860"/>
      <c r="IS44" s="860"/>
      <c r="IT44" s="860"/>
      <c r="IU44" s="860"/>
      <c r="IV44" s="860"/>
      <c r="IW44" s="860"/>
      <c r="IX44" s="860"/>
      <c r="IY44" s="860"/>
      <c r="IZ44" s="860"/>
      <c r="JA44" s="860"/>
      <c r="JB44" s="860"/>
      <c r="JC44" s="860"/>
      <c r="JD44" s="860"/>
      <c r="JE44" s="860"/>
      <c r="JF44" s="860"/>
      <c r="JG44" s="860"/>
      <c r="JH44" s="860"/>
      <c r="JI44" s="860"/>
      <c r="JJ44" s="860"/>
      <c r="JK44" s="860"/>
      <c r="JL44" s="860"/>
      <c r="JM44" s="860"/>
      <c r="JN44" s="860"/>
      <c r="JO44" s="860"/>
      <c r="JP44" s="860"/>
      <c r="JQ44" s="860"/>
      <c r="JR44" s="860"/>
      <c r="JS44" s="860"/>
      <c r="JT44" s="860"/>
      <c r="JU44" s="860"/>
      <c r="JV44" s="860"/>
      <c r="JW44" s="860"/>
      <c r="JX44" s="860"/>
      <c r="JY44" s="860"/>
      <c r="JZ44" s="860"/>
      <c r="KA44" s="860"/>
      <c r="KB44" s="860"/>
      <c r="KC44" s="860"/>
      <c r="KD44" s="860"/>
      <c r="KE44" s="860"/>
      <c r="KF44" s="860"/>
      <c r="KG44" s="860"/>
      <c r="KH44" s="860"/>
      <c r="KI44" s="860"/>
      <c r="KJ44" s="860"/>
      <c r="KK44" s="860"/>
      <c r="KL44" s="860"/>
      <c r="KM44" s="860"/>
      <c r="KN44" s="860"/>
      <c r="KO44" s="860"/>
      <c r="KP44" s="860"/>
      <c r="KQ44" s="860"/>
      <c r="KR44" s="860"/>
      <c r="KS44" s="860"/>
      <c r="KT44" s="860"/>
      <c r="KU44" s="860"/>
      <c r="KV44" s="860"/>
      <c r="KW44" s="860"/>
      <c r="KX44" s="860"/>
      <c r="KY44" s="860"/>
      <c r="KZ44" s="860"/>
      <c r="LA44" s="860"/>
      <c r="LB44" s="860"/>
      <c r="LC44" s="860"/>
      <c r="LD44" s="860"/>
      <c r="LE44" s="860"/>
      <c r="LF44" s="860"/>
      <c r="LG44" s="860"/>
      <c r="LH44" s="860"/>
      <c r="LI44" s="860"/>
      <c r="LJ44" s="860"/>
      <c r="LK44" s="860"/>
      <c r="LL44" s="860"/>
      <c r="LM44" s="860"/>
      <c r="LN44" s="860"/>
      <c r="LO44" s="860"/>
      <c r="LP44" s="860"/>
      <c r="LQ44" s="860"/>
      <c r="LR44" s="860"/>
      <c r="LS44" s="860"/>
      <c r="LT44" s="860"/>
      <c r="LU44" s="860"/>
      <c r="LV44" s="860"/>
      <c r="LW44" s="860"/>
      <c r="LX44" s="860"/>
      <c r="LY44" s="860"/>
      <c r="LZ44" s="860"/>
      <c r="MA44" s="860"/>
      <c r="MB44" s="860"/>
      <c r="MC44" s="860"/>
      <c r="MD44" s="860"/>
      <c r="ME44" s="860"/>
      <c r="MF44" s="860"/>
      <c r="MG44" s="860"/>
      <c r="MH44" s="860"/>
      <c r="MI44" s="860"/>
      <c r="MJ44" s="860"/>
      <c r="MK44" s="860"/>
      <c r="ML44" s="860"/>
      <c r="MM44" s="860"/>
      <c r="MN44" s="860"/>
      <c r="MO44" s="860"/>
      <c r="MP44" s="860"/>
      <c r="MQ44" s="860"/>
      <c r="MR44" s="860"/>
      <c r="MS44" s="860"/>
      <c r="MT44" s="860"/>
      <c r="MU44" s="860"/>
      <c r="MV44" s="860"/>
      <c r="MW44" s="860"/>
      <c r="MX44" s="860"/>
      <c r="MY44" s="860"/>
      <c r="MZ44" s="860"/>
      <c r="NA44" s="860"/>
      <c r="NB44" s="860"/>
      <c r="NC44" s="860"/>
      <c r="ND44" s="860"/>
      <c r="NE44" s="860"/>
      <c r="NF44" s="860"/>
      <c r="NG44" s="860"/>
      <c r="NH44" s="860"/>
      <c r="NI44" s="860"/>
      <c r="NJ44" s="860"/>
      <c r="NK44" s="860"/>
      <c r="NL44" s="860"/>
      <c r="NM44" s="860"/>
      <c r="NN44" s="860"/>
      <c r="NO44" s="860"/>
      <c r="NP44" s="860"/>
      <c r="NQ44" s="860"/>
      <c r="NR44" s="860"/>
      <c r="NS44" s="860"/>
      <c r="NT44" s="860"/>
      <c r="NU44" s="860"/>
      <c r="NV44" s="860"/>
      <c r="NW44" s="860"/>
      <c r="NX44" s="860"/>
      <c r="NY44" s="860"/>
      <c r="NZ44" s="860"/>
      <c r="OA44" s="860"/>
      <c r="OB44" s="860"/>
      <c r="OC44" s="860"/>
      <c r="OD44" s="860"/>
      <c r="OE44" s="860"/>
      <c r="OF44" s="860"/>
      <c r="OG44" s="860"/>
      <c r="OH44" s="860"/>
      <c r="OI44" s="860"/>
      <c r="OJ44" s="860"/>
      <c r="OK44" s="860"/>
      <c r="OL44" s="860"/>
      <c r="OM44" s="860"/>
      <c r="ON44" s="860"/>
      <c r="OO44" s="860"/>
      <c r="OP44" s="860"/>
      <c r="OQ44" s="860"/>
      <c r="OR44" s="860"/>
      <c r="OS44" s="860"/>
      <c r="OT44" s="860"/>
      <c r="OU44" s="860"/>
      <c r="OV44" s="860"/>
      <c r="OW44" s="860"/>
      <c r="OX44" s="860"/>
      <c r="OY44" s="860"/>
      <c r="OZ44" s="860"/>
      <c r="PA44" s="860"/>
      <c r="PB44" s="860"/>
      <c r="PC44" s="860"/>
      <c r="PD44" s="860"/>
      <c r="PE44" s="860"/>
      <c r="PF44" s="860"/>
      <c r="PG44" s="860"/>
      <c r="PH44" s="860"/>
      <c r="PI44" s="860"/>
      <c r="PJ44" s="860"/>
      <c r="PK44" s="860"/>
      <c r="PL44" s="860"/>
      <c r="PM44" s="860"/>
      <c r="PN44" s="860"/>
      <c r="PO44" s="860"/>
      <c r="PP44" s="860"/>
      <c r="PQ44" s="860"/>
      <c r="PR44" s="860"/>
      <c r="PS44" s="860"/>
      <c r="PT44" s="860"/>
      <c r="PU44" s="860"/>
      <c r="PV44" s="860"/>
      <c r="PW44" s="860"/>
      <c r="PX44" s="860"/>
      <c r="PY44" s="860"/>
      <c r="PZ44" s="860"/>
      <c r="QA44" s="860"/>
      <c r="QB44" s="860"/>
      <c r="QC44" s="860"/>
      <c r="QD44" s="860"/>
      <c r="QE44" s="860"/>
      <c r="QF44" s="860"/>
      <c r="QG44" s="860"/>
      <c r="QH44" s="860"/>
      <c r="QI44" s="860"/>
      <c r="QJ44" s="860"/>
      <c r="QK44" s="860"/>
      <c r="QL44" s="860"/>
      <c r="QM44" s="860"/>
      <c r="QN44" s="860"/>
      <c r="QO44" s="860"/>
      <c r="QP44" s="860"/>
      <c r="QQ44" s="860"/>
      <c r="QR44" s="860"/>
      <c r="QS44" s="860"/>
      <c r="QT44" s="860"/>
      <c r="QU44" s="860"/>
      <c r="QV44" s="860"/>
      <c r="QW44" s="860"/>
      <c r="QX44" s="860"/>
      <c r="QY44" s="860"/>
      <c r="QZ44" s="860"/>
      <c r="RA44" s="860"/>
      <c r="RB44" s="860"/>
      <c r="RC44" s="860"/>
      <c r="RD44" s="860"/>
      <c r="RE44" s="860"/>
      <c r="RF44" s="860"/>
      <c r="RG44" s="860"/>
      <c r="RH44" s="860"/>
      <c r="RI44" s="860"/>
      <c r="RJ44" s="860"/>
      <c r="RK44" s="860"/>
      <c r="RL44" s="860"/>
      <c r="RM44" s="860"/>
      <c r="RN44" s="860"/>
      <c r="RO44" s="860"/>
      <c r="RP44" s="860"/>
      <c r="RQ44" s="860"/>
      <c r="RR44" s="860"/>
      <c r="RS44" s="860"/>
      <c r="RT44" s="860"/>
      <c r="RU44" s="860"/>
      <c r="RV44" s="860"/>
      <c r="RW44" s="860"/>
      <c r="RX44" s="860"/>
      <c r="RY44" s="860"/>
      <c r="RZ44" s="860"/>
      <c r="SA44" s="860"/>
      <c r="SB44" s="860"/>
      <c r="SC44" s="860"/>
      <c r="SD44" s="860"/>
      <c r="SE44" s="860"/>
      <c r="SF44" s="860"/>
      <c r="SG44" s="860"/>
      <c r="SH44" s="860"/>
      <c r="SI44" s="860"/>
      <c r="SJ44" s="860"/>
      <c r="SK44" s="860"/>
      <c r="SL44" s="860"/>
      <c r="SM44" s="860"/>
      <c r="SN44" s="860"/>
      <c r="SO44" s="860"/>
      <c r="SP44" s="860"/>
      <c r="SQ44" s="860"/>
      <c r="SR44" s="860"/>
      <c r="SS44" s="860"/>
      <c r="ST44" s="860"/>
      <c r="SU44" s="860"/>
      <c r="SV44" s="860"/>
      <c r="SW44" s="860"/>
      <c r="SX44" s="860"/>
      <c r="SY44" s="860"/>
      <c r="SZ44" s="860"/>
      <c r="TA44" s="860"/>
      <c r="TB44" s="860"/>
      <c r="TC44" s="860"/>
      <c r="TD44" s="860"/>
      <c r="TE44" s="860"/>
      <c r="TF44" s="860"/>
      <c r="TG44" s="860"/>
      <c r="TH44" s="860"/>
      <c r="TI44" s="860"/>
      <c r="TJ44" s="860"/>
      <c r="TK44" s="860"/>
      <c r="TL44" s="860"/>
      <c r="TM44" s="860"/>
      <c r="TN44" s="860"/>
      <c r="TO44" s="860"/>
      <c r="TP44" s="860"/>
      <c r="TQ44" s="860"/>
      <c r="TR44" s="860"/>
      <c r="TS44" s="860"/>
      <c r="TT44" s="860"/>
      <c r="TU44" s="860"/>
      <c r="TV44" s="860"/>
      <c r="TW44" s="860"/>
      <c r="TX44" s="860"/>
      <c r="TY44" s="860"/>
      <c r="TZ44" s="860"/>
      <c r="UA44" s="860"/>
      <c r="UB44" s="860"/>
      <c r="UC44" s="860"/>
      <c r="UD44" s="860"/>
      <c r="UE44" s="860"/>
      <c r="UF44" s="860"/>
      <c r="UG44" s="860"/>
      <c r="UH44" s="860"/>
      <c r="UI44" s="860"/>
      <c r="UJ44" s="860"/>
      <c r="UK44" s="860"/>
      <c r="UL44" s="860"/>
      <c r="UM44" s="860"/>
      <c r="UN44" s="860"/>
      <c r="UO44" s="860"/>
      <c r="UP44" s="860"/>
      <c r="UQ44" s="860"/>
      <c r="UR44" s="860"/>
      <c r="US44" s="860"/>
      <c r="UT44" s="860"/>
      <c r="UU44" s="860"/>
      <c r="UV44" s="860"/>
      <c r="UW44" s="860"/>
      <c r="UX44" s="860"/>
      <c r="UY44" s="860"/>
      <c r="UZ44" s="860"/>
      <c r="VA44" s="860"/>
      <c r="VB44" s="860"/>
      <c r="VC44" s="860"/>
      <c r="VD44" s="860"/>
      <c r="VE44" s="860"/>
      <c r="VF44" s="860"/>
      <c r="VG44" s="860"/>
      <c r="VH44" s="860"/>
      <c r="VI44" s="860"/>
      <c r="VJ44" s="860"/>
      <c r="VK44" s="860"/>
      <c r="VL44" s="860"/>
      <c r="VM44" s="860"/>
      <c r="VN44" s="860"/>
      <c r="VO44" s="860"/>
      <c r="VP44" s="860"/>
      <c r="VQ44" s="860"/>
      <c r="VR44" s="860"/>
      <c r="VS44" s="860"/>
      <c r="VT44" s="860"/>
      <c r="VU44" s="860"/>
      <c r="VV44" s="860"/>
      <c r="VW44" s="860"/>
      <c r="VX44" s="860"/>
      <c r="VY44" s="860"/>
      <c r="VZ44" s="860"/>
      <c r="WA44" s="860"/>
      <c r="WB44" s="860"/>
      <c r="WC44" s="860"/>
      <c r="WD44" s="860"/>
      <c r="WE44" s="860"/>
      <c r="WF44" s="860"/>
      <c r="WG44" s="860"/>
      <c r="WH44" s="860"/>
      <c r="WI44" s="860"/>
      <c r="WJ44" s="860"/>
      <c r="WK44" s="860"/>
      <c r="WL44" s="860"/>
      <c r="WM44" s="860"/>
      <c r="WN44" s="860"/>
      <c r="WO44" s="860"/>
      <c r="WP44" s="860"/>
      <c r="WQ44" s="860"/>
      <c r="WR44" s="860"/>
      <c r="WS44" s="860"/>
      <c r="WT44" s="860"/>
      <c r="WU44" s="860"/>
      <c r="WV44" s="860"/>
      <c r="WW44" s="860"/>
      <c r="WX44" s="860"/>
      <c r="WY44" s="860"/>
      <c r="WZ44" s="860"/>
      <c r="XA44" s="860"/>
      <c r="XB44" s="860"/>
      <c r="XC44" s="860"/>
      <c r="XD44" s="860"/>
      <c r="XE44" s="860"/>
      <c r="XF44" s="860"/>
      <c r="XG44" s="860"/>
      <c r="XH44" s="860"/>
      <c r="XI44" s="860"/>
      <c r="XJ44" s="860"/>
      <c r="XK44" s="860"/>
      <c r="XL44" s="860"/>
      <c r="XM44" s="860"/>
      <c r="XN44" s="860"/>
      <c r="XO44" s="860"/>
      <c r="XP44" s="860"/>
      <c r="XQ44" s="860"/>
      <c r="XR44" s="860"/>
      <c r="XS44" s="860"/>
      <c r="XT44" s="860"/>
      <c r="XU44" s="860"/>
      <c r="XV44" s="860"/>
      <c r="XW44" s="860"/>
      <c r="XX44" s="860"/>
      <c r="XY44" s="860"/>
      <c r="XZ44" s="860"/>
      <c r="YA44" s="860"/>
      <c r="YB44" s="860"/>
      <c r="YC44" s="860"/>
      <c r="YD44" s="860"/>
      <c r="YE44" s="860"/>
      <c r="YF44" s="860"/>
      <c r="YG44" s="860"/>
      <c r="YH44" s="860"/>
      <c r="YI44" s="860"/>
      <c r="YJ44" s="860"/>
      <c r="YK44" s="860"/>
      <c r="YL44" s="860"/>
      <c r="YM44" s="860"/>
      <c r="YN44" s="860"/>
      <c r="YO44" s="860"/>
      <c r="YP44" s="860"/>
      <c r="YQ44" s="860"/>
      <c r="YR44" s="860"/>
      <c r="YS44" s="860"/>
      <c r="YT44" s="860"/>
      <c r="YU44" s="860"/>
      <c r="YV44" s="860"/>
      <c r="YW44" s="860"/>
      <c r="YX44" s="860"/>
      <c r="YY44" s="860"/>
      <c r="YZ44" s="860"/>
      <c r="ZA44" s="860"/>
      <c r="ZB44" s="860"/>
      <c r="ZC44" s="860"/>
      <c r="ZD44" s="860"/>
      <c r="ZE44" s="860"/>
      <c r="ZF44" s="860"/>
      <c r="ZG44" s="860"/>
      <c r="ZH44" s="860"/>
      <c r="ZI44" s="860"/>
      <c r="ZJ44" s="860"/>
      <c r="ZK44" s="860"/>
      <c r="ZL44" s="860"/>
      <c r="ZM44" s="860"/>
      <c r="ZN44" s="860"/>
      <c r="ZO44" s="860"/>
      <c r="ZP44" s="860"/>
      <c r="ZQ44" s="860"/>
      <c r="ZR44" s="860"/>
      <c r="ZS44" s="860"/>
      <c r="ZT44" s="860"/>
      <c r="ZU44" s="860"/>
      <c r="ZV44" s="860"/>
      <c r="ZW44" s="860"/>
      <c r="ZX44" s="860"/>
      <c r="ZY44" s="860"/>
      <c r="ZZ44" s="860"/>
      <c r="AAA44" s="860"/>
      <c r="AAB44" s="860"/>
      <c r="AAC44" s="860"/>
      <c r="AAD44" s="860"/>
      <c r="AAE44" s="860"/>
      <c r="AAF44" s="860"/>
      <c r="AAG44" s="860"/>
      <c r="AAH44" s="860"/>
      <c r="AAI44" s="860"/>
      <c r="AAJ44" s="860"/>
      <c r="AAK44" s="860"/>
      <c r="AAL44" s="860"/>
      <c r="AAM44" s="860"/>
      <c r="AAN44" s="860"/>
      <c r="AAO44" s="860"/>
      <c r="AAP44" s="860"/>
      <c r="AAQ44" s="860"/>
      <c r="AAR44" s="860"/>
      <c r="AAS44" s="860"/>
      <c r="AAT44" s="860"/>
      <c r="AAU44" s="860"/>
      <c r="AAV44" s="860"/>
      <c r="AAW44" s="860"/>
      <c r="AAX44" s="860"/>
    </row>
    <row r="45" s="860" customFormat="1" ht="75" customHeight="1" spans="1:114">
      <c r="A45" s="879">
        <v>40</v>
      </c>
      <c r="B45" s="880">
        <v>8542</v>
      </c>
      <c r="C45" s="887" t="s">
        <v>270</v>
      </c>
      <c r="D45" s="882" t="s">
        <v>137</v>
      </c>
      <c r="E45" s="883" t="s">
        <v>271</v>
      </c>
      <c r="F45" s="884" t="s">
        <v>153</v>
      </c>
      <c r="G45" s="885" t="s">
        <v>146</v>
      </c>
      <c r="H45" s="880" t="s">
        <v>272</v>
      </c>
      <c r="I45" s="882">
        <v>999999999</v>
      </c>
      <c r="J45" s="917" t="s">
        <v>182</v>
      </c>
      <c r="K45" s="882" t="s">
        <v>137</v>
      </c>
      <c r="L45" s="882"/>
      <c r="M45" s="915"/>
      <c r="N45" s="882"/>
      <c r="O45" s="916"/>
      <c r="P45" s="916"/>
      <c r="Q45" s="916"/>
      <c r="R45" s="933"/>
      <c r="BJ45" s="938"/>
      <c r="DJ45" s="938"/>
    </row>
    <row r="46" s="859" customFormat="1" ht="75" customHeight="1" spans="1:726">
      <c r="A46" s="886">
        <v>41</v>
      </c>
      <c r="B46" s="880">
        <v>8822</v>
      </c>
      <c r="C46" s="887" t="s">
        <v>273</v>
      </c>
      <c r="D46" s="882" t="s">
        <v>137</v>
      </c>
      <c r="E46" s="883" t="s">
        <v>274</v>
      </c>
      <c r="F46" s="884" t="s">
        <v>153</v>
      </c>
      <c r="G46" s="885" t="s">
        <v>134</v>
      </c>
      <c r="H46" s="880" t="s">
        <v>275</v>
      </c>
      <c r="I46" s="882">
        <v>999999999</v>
      </c>
      <c r="J46" s="882" t="s">
        <v>186</v>
      </c>
      <c r="K46" s="882" t="s">
        <v>137</v>
      </c>
      <c r="L46" s="882"/>
      <c r="M46" s="915"/>
      <c r="N46" s="882"/>
      <c r="O46" s="916"/>
      <c r="P46" s="916"/>
      <c r="Q46" s="916"/>
      <c r="R46" s="933"/>
      <c r="S46" s="860"/>
      <c r="T46" s="860"/>
      <c r="U46" s="860"/>
      <c r="V46" s="860"/>
      <c r="W46" s="860"/>
      <c r="X46" s="860"/>
      <c r="Y46" s="860"/>
      <c r="Z46" s="860"/>
      <c r="AA46" s="860"/>
      <c r="AB46" s="860"/>
      <c r="AC46" s="860"/>
      <c r="AD46" s="860"/>
      <c r="AE46" s="860"/>
      <c r="AF46" s="860"/>
      <c r="AG46" s="860"/>
      <c r="AH46" s="860"/>
      <c r="AI46" s="860"/>
      <c r="AJ46" s="860"/>
      <c r="AK46" s="860"/>
      <c r="AL46" s="860"/>
      <c r="AM46" s="860"/>
      <c r="AN46" s="860"/>
      <c r="AO46" s="860"/>
      <c r="AP46" s="860"/>
      <c r="AQ46" s="860"/>
      <c r="AR46" s="860"/>
      <c r="AS46" s="860"/>
      <c r="AT46" s="860"/>
      <c r="AU46" s="860"/>
      <c r="AV46" s="860"/>
      <c r="AW46" s="860"/>
      <c r="AX46" s="860"/>
      <c r="AY46" s="860"/>
      <c r="AZ46" s="860"/>
      <c r="BA46" s="860"/>
      <c r="BB46" s="860"/>
      <c r="BC46" s="860"/>
      <c r="BD46" s="860"/>
      <c r="BE46" s="860"/>
      <c r="BF46" s="860"/>
      <c r="BG46" s="860"/>
      <c r="BH46" s="860"/>
      <c r="BI46" s="860"/>
      <c r="BJ46" s="938"/>
      <c r="BK46" s="860"/>
      <c r="BL46" s="860"/>
      <c r="BM46" s="860"/>
      <c r="BN46" s="860"/>
      <c r="BO46" s="860"/>
      <c r="BP46" s="860"/>
      <c r="BQ46" s="860"/>
      <c r="BR46" s="860"/>
      <c r="BS46" s="860"/>
      <c r="BT46" s="860"/>
      <c r="BU46" s="860"/>
      <c r="BV46" s="860"/>
      <c r="BW46" s="860"/>
      <c r="BX46" s="860"/>
      <c r="BY46" s="860"/>
      <c r="BZ46" s="860"/>
      <c r="CA46" s="860"/>
      <c r="CB46" s="860"/>
      <c r="CC46" s="860"/>
      <c r="CD46" s="860"/>
      <c r="CE46" s="860"/>
      <c r="CF46" s="860"/>
      <c r="CG46" s="860"/>
      <c r="CH46" s="860"/>
      <c r="CI46" s="860"/>
      <c r="CJ46" s="860"/>
      <c r="CK46" s="860"/>
      <c r="CL46" s="860"/>
      <c r="CM46" s="860"/>
      <c r="CN46" s="860"/>
      <c r="CO46" s="860"/>
      <c r="CP46" s="860"/>
      <c r="CQ46" s="860"/>
      <c r="CR46" s="860"/>
      <c r="CS46" s="860"/>
      <c r="CT46" s="860"/>
      <c r="CU46" s="860"/>
      <c r="CV46" s="860"/>
      <c r="CW46" s="860"/>
      <c r="CX46" s="860"/>
      <c r="CY46" s="860"/>
      <c r="CZ46" s="860"/>
      <c r="DA46" s="860"/>
      <c r="DB46" s="860"/>
      <c r="DC46" s="860"/>
      <c r="DD46" s="860"/>
      <c r="DE46" s="860"/>
      <c r="DF46" s="860"/>
      <c r="DG46" s="860"/>
      <c r="DH46" s="860"/>
      <c r="DI46" s="860"/>
      <c r="DJ46" s="938"/>
      <c r="DK46" s="860"/>
      <c r="DL46" s="860"/>
      <c r="DM46" s="860"/>
      <c r="DN46" s="860"/>
      <c r="DO46" s="860"/>
      <c r="DP46" s="860"/>
      <c r="DQ46" s="860"/>
      <c r="DR46" s="860"/>
      <c r="DS46" s="860"/>
      <c r="DT46" s="860"/>
      <c r="DU46" s="860"/>
      <c r="DV46" s="860"/>
      <c r="DW46" s="860"/>
      <c r="DX46" s="860"/>
      <c r="DY46" s="860"/>
      <c r="DZ46" s="860"/>
      <c r="EA46" s="860"/>
      <c r="EB46" s="860"/>
      <c r="EC46" s="860"/>
      <c r="ED46" s="860"/>
      <c r="EE46" s="860"/>
      <c r="EF46" s="860"/>
      <c r="EG46" s="860"/>
      <c r="EH46" s="860"/>
      <c r="EI46" s="860"/>
      <c r="EJ46" s="860"/>
      <c r="EK46" s="860"/>
      <c r="EL46" s="860"/>
      <c r="EM46" s="860"/>
      <c r="EN46" s="860"/>
      <c r="EO46" s="860"/>
      <c r="EP46" s="860"/>
      <c r="EQ46" s="860"/>
      <c r="ER46" s="860"/>
      <c r="ES46" s="860"/>
      <c r="ET46" s="860"/>
      <c r="EU46" s="860"/>
      <c r="EV46" s="860"/>
      <c r="EW46" s="860"/>
      <c r="EX46" s="860"/>
      <c r="EY46" s="860"/>
      <c r="EZ46" s="860"/>
      <c r="FA46" s="860"/>
      <c r="FB46" s="860"/>
      <c r="FC46" s="860"/>
      <c r="FD46" s="860"/>
      <c r="FE46" s="860"/>
      <c r="FF46" s="860"/>
      <c r="FG46" s="860"/>
      <c r="FH46" s="860"/>
      <c r="FI46" s="860"/>
      <c r="FJ46" s="860"/>
      <c r="FK46" s="860"/>
      <c r="FL46" s="860"/>
      <c r="FM46" s="860"/>
      <c r="FN46" s="860"/>
      <c r="FO46" s="860"/>
      <c r="FP46" s="860"/>
      <c r="FQ46" s="860"/>
      <c r="FR46" s="860"/>
      <c r="FS46" s="860"/>
      <c r="FT46" s="860"/>
      <c r="FU46" s="860"/>
      <c r="FV46" s="860"/>
      <c r="FW46" s="860"/>
      <c r="FX46" s="860"/>
      <c r="FY46" s="860"/>
      <c r="FZ46" s="860"/>
      <c r="GA46" s="860"/>
      <c r="GB46" s="860"/>
      <c r="GC46" s="860"/>
      <c r="GD46" s="860"/>
      <c r="GE46" s="860"/>
      <c r="GF46" s="860"/>
      <c r="GG46" s="860"/>
      <c r="GH46" s="860"/>
      <c r="GI46" s="860"/>
      <c r="GJ46" s="860"/>
      <c r="GK46" s="860"/>
      <c r="GL46" s="860"/>
      <c r="GM46" s="860"/>
      <c r="GN46" s="860"/>
      <c r="GO46" s="860"/>
      <c r="GP46" s="860"/>
      <c r="GQ46" s="860"/>
      <c r="GR46" s="860"/>
      <c r="GS46" s="860"/>
      <c r="GT46" s="860"/>
      <c r="GU46" s="860"/>
      <c r="GV46" s="860"/>
      <c r="GW46" s="860"/>
      <c r="GX46" s="860"/>
      <c r="GY46" s="860"/>
      <c r="GZ46" s="860"/>
      <c r="HA46" s="860"/>
      <c r="HB46" s="860"/>
      <c r="HC46" s="860"/>
      <c r="HD46" s="860"/>
      <c r="HE46" s="860"/>
      <c r="HF46" s="860"/>
      <c r="HG46" s="860"/>
      <c r="HH46" s="860"/>
      <c r="HI46" s="860"/>
      <c r="HJ46" s="860"/>
      <c r="HK46" s="860"/>
      <c r="HL46" s="860"/>
      <c r="HM46" s="860"/>
      <c r="HN46" s="860"/>
      <c r="HO46" s="860"/>
      <c r="HP46" s="860"/>
      <c r="HQ46" s="860"/>
      <c r="HR46" s="860"/>
      <c r="HS46" s="860"/>
      <c r="HT46" s="860"/>
      <c r="HU46" s="860"/>
      <c r="HV46" s="860"/>
      <c r="HW46" s="860"/>
      <c r="HX46" s="860"/>
      <c r="HY46" s="860"/>
      <c r="HZ46" s="860"/>
      <c r="IA46" s="860"/>
      <c r="IB46" s="860"/>
      <c r="IC46" s="860"/>
      <c r="ID46" s="860"/>
      <c r="IE46" s="860"/>
      <c r="IF46" s="860"/>
      <c r="IG46" s="860"/>
      <c r="IH46" s="860"/>
      <c r="II46" s="860"/>
      <c r="IJ46" s="860"/>
      <c r="IK46" s="860"/>
      <c r="IL46" s="860"/>
      <c r="IM46" s="860"/>
      <c r="IN46" s="860"/>
      <c r="IO46" s="860"/>
      <c r="IP46" s="860"/>
      <c r="IQ46" s="860"/>
      <c r="IR46" s="860"/>
      <c r="IS46" s="860"/>
      <c r="IT46" s="860"/>
      <c r="IU46" s="860"/>
      <c r="IV46" s="860"/>
      <c r="IW46" s="860"/>
      <c r="IX46" s="860"/>
      <c r="IY46" s="860"/>
      <c r="IZ46" s="860"/>
      <c r="JA46" s="860"/>
      <c r="JB46" s="860"/>
      <c r="JC46" s="860"/>
      <c r="JD46" s="860"/>
      <c r="JE46" s="860"/>
      <c r="JF46" s="860"/>
      <c r="JG46" s="860"/>
      <c r="JH46" s="860"/>
      <c r="JI46" s="860"/>
      <c r="JJ46" s="860"/>
      <c r="JK46" s="860"/>
      <c r="JL46" s="860"/>
      <c r="JM46" s="860"/>
      <c r="JN46" s="860"/>
      <c r="JO46" s="860"/>
      <c r="JP46" s="860"/>
      <c r="JQ46" s="860"/>
      <c r="JR46" s="860"/>
      <c r="JS46" s="860"/>
      <c r="JT46" s="860"/>
      <c r="JU46" s="860"/>
      <c r="JV46" s="860"/>
      <c r="JW46" s="860"/>
      <c r="JX46" s="860"/>
      <c r="JY46" s="860"/>
      <c r="JZ46" s="860"/>
      <c r="KA46" s="860"/>
      <c r="KB46" s="860"/>
      <c r="KC46" s="860"/>
      <c r="KD46" s="860"/>
      <c r="KE46" s="860"/>
      <c r="KF46" s="860"/>
      <c r="KG46" s="860"/>
      <c r="KH46" s="860"/>
      <c r="KI46" s="860"/>
      <c r="KJ46" s="860"/>
      <c r="KK46" s="860"/>
      <c r="KL46" s="860"/>
      <c r="KM46" s="860"/>
      <c r="KN46" s="860"/>
      <c r="KO46" s="860"/>
      <c r="KP46" s="860"/>
      <c r="KQ46" s="860"/>
      <c r="KR46" s="860"/>
      <c r="KS46" s="860"/>
      <c r="KT46" s="860"/>
      <c r="KU46" s="860"/>
      <c r="KV46" s="860"/>
      <c r="KW46" s="860"/>
      <c r="KX46" s="860"/>
      <c r="KY46" s="860"/>
      <c r="KZ46" s="860"/>
      <c r="LA46" s="860"/>
      <c r="LB46" s="860"/>
      <c r="LC46" s="860"/>
      <c r="LD46" s="860"/>
      <c r="LE46" s="860"/>
      <c r="LF46" s="860"/>
      <c r="LG46" s="860"/>
      <c r="LH46" s="860"/>
      <c r="LI46" s="860"/>
      <c r="LJ46" s="860"/>
      <c r="LK46" s="860"/>
      <c r="LL46" s="860"/>
      <c r="LM46" s="860"/>
      <c r="LN46" s="860"/>
      <c r="LO46" s="860"/>
      <c r="LP46" s="860"/>
      <c r="LQ46" s="860"/>
      <c r="LR46" s="860"/>
      <c r="LS46" s="860"/>
      <c r="LT46" s="860"/>
      <c r="LU46" s="860"/>
      <c r="LV46" s="860"/>
      <c r="LW46" s="860"/>
      <c r="LX46" s="860"/>
      <c r="LY46" s="860"/>
      <c r="LZ46" s="860"/>
      <c r="MA46" s="860"/>
      <c r="MB46" s="860"/>
      <c r="MC46" s="860"/>
      <c r="MD46" s="860"/>
      <c r="ME46" s="860"/>
      <c r="MF46" s="860"/>
      <c r="MG46" s="860"/>
      <c r="MH46" s="860"/>
      <c r="MI46" s="860"/>
      <c r="MJ46" s="860"/>
      <c r="MK46" s="860"/>
      <c r="ML46" s="860"/>
      <c r="MM46" s="860"/>
      <c r="MN46" s="860"/>
      <c r="MO46" s="860"/>
      <c r="MP46" s="860"/>
      <c r="MQ46" s="860"/>
      <c r="MR46" s="860"/>
      <c r="MS46" s="860"/>
      <c r="MT46" s="860"/>
      <c r="MU46" s="860"/>
      <c r="MV46" s="860"/>
      <c r="MW46" s="860"/>
      <c r="MX46" s="860"/>
      <c r="MY46" s="860"/>
      <c r="MZ46" s="860"/>
      <c r="NA46" s="860"/>
      <c r="NB46" s="860"/>
      <c r="NC46" s="860"/>
      <c r="ND46" s="860"/>
      <c r="NE46" s="860"/>
      <c r="NF46" s="860"/>
      <c r="NG46" s="860"/>
      <c r="NH46" s="860"/>
      <c r="NI46" s="860"/>
      <c r="NJ46" s="860"/>
      <c r="NK46" s="860"/>
      <c r="NL46" s="860"/>
      <c r="NM46" s="860"/>
      <c r="NN46" s="860"/>
      <c r="NO46" s="860"/>
      <c r="NP46" s="860"/>
      <c r="NQ46" s="860"/>
      <c r="NR46" s="860"/>
      <c r="NS46" s="860"/>
      <c r="NT46" s="860"/>
      <c r="NU46" s="860"/>
      <c r="NV46" s="860"/>
      <c r="NW46" s="860"/>
      <c r="NX46" s="860"/>
      <c r="NY46" s="860"/>
      <c r="NZ46" s="860"/>
      <c r="OA46" s="860"/>
      <c r="OB46" s="860"/>
      <c r="OC46" s="860"/>
      <c r="OD46" s="860"/>
      <c r="OE46" s="860"/>
      <c r="OF46" s="860"/>
      <c r="OG46" s="860"/>
      <c r="OH46" s="860"/>
      <c r="OI46" s="860"/>
      <c r="OJ46" s="860"/>
      <c r="OK46" s="860"/>
      <c r="OL46" s="860"/>
      <c r="OM46" s="860"/>
      <c r="ON46" s="860"/>
      <c r="OO46" s="860"/>
      <c r="OP46" s="860"/>
      <c r="OQ46" s="860"/>
      <c r="OR46" s="860"/>
      <c r="OS46" s="860"/>
      <c r="OT46" s="860"/>
      <c r="OU46" s="860"/>
      <c r="OV46" s="860"/>
      <c r="OW46" s="860"/>
      <c r="OX46" s="860"/>
      <c r="OY46" s="860"/>
      <c r="OZ46" s="860"/>
      <c r="PA46" s="860"/>
      <c r="PB46" s="860"/>
      <c r="PC46" s="860"/>
      <c r="PD46" s="860"/>
      <c r="PE46" s="860"/>
      <c r="PF46" s="860"/>
      <c r="PG46" s="860"/>
      <c r="PH46" s="860"/>
      <c r="PI46" s="860"/>
      <c r="PJ46" s="860"/>
      <c r="PK46" s="860"/>
      <c r="PL46" s="860"/>
      <c r="PM46" s="860"/>
      <c r="PN46" s="860"/>
      <c r="PO46" s="860"/>
      <c r="PP46" s="860"/>
      <c r="PQ46" s="860"/>
      <c r="PR46" s="860"/>
      <c r="PS46" s="860"/>
      <c r="PT46" s="860"/>
      <c r="PU46" s="860"/>
      <c r="PV46" s="860"/>
      <c r="PW46" s="860"/>
      <c r="PX46" s="860"/>
      <c r="PY46" s="860"/>
      <c r="PZ46" s="860"/>
      <c r="QA46" s="860"/>
      <c r="QB46" s="860"/>
      <c r="QC46" s="860"/>
      <c r="QD46" s="860"/>
      <c r="QE46" s="860"/>
      <c r="QF46" s="860"/>
      <c r="QG46" s="860"/>
      <c r="QH46" s="860"/>
      <c r="QI46" s="860"/>
      <c r="QJ46" s="860"/>
      <c r="QK46" s="860"/>
      <c r="QL46" s="860"/>
      <c r="QM46" s="860"/>
      <c r="QN46" s="860"/>
      <c r="QO46" s="860"/>
      <c r="QP46" s="860"/>
      <c r="QQ46" s="860"/>
      <c r="QR46" s="860"/>
      <c r="QS46" s="860"/>
      <c r="QT46" s="860"/>
      <c r="QU46" s="860"/>
      <c r="QV46" s="860"/>
      <c r="QW46" s="860"/>
      <c r="QX46" s="860"/>
      <c r="QY46" s="860"/>
      <c r="QZ46" s="860"/>
      <c r="RA46" s="860"/>
      <c r="RB46" s="860"/>
      <c r="RC46" s="860"/>
      <c r="RD46" s="860"/>
      <c r="RE46" s="860"/>
      <c r="RF46" s="860"/>
      <c r="RG46" s="860"/>
      <c r="RH46" s="860"/>
      <c r="RI46" s="860"/>
      <c r="RJ46" s="860"/>
      <c r="RK46" s="860"/>
      <c r="RL46" s="860"/>
      <c r="RM46" s="860"/>
      <c r="RN46" s="860"/>
      <c r="RO46" s="860"/>
      <c r="RP46" s="860"/>
      <c r="RQ46" s="860"/>
      <c r="RR46" s="860"/>
      <c r="RS46" s="860"/>
      <c r="RT46" s="860"/>
      <c r="RU46" s="860"/>
      <c r="RV46" s="860"/>
      <c r="RW46" s="860"/>
      <c r="RX46" s="860"/>
      <c r="RY46" s="860"/>
      <c r="RZ46" s="860"/>
      <c r="SA46" s="860"/>
      <c r="SB46" s="860"/>
      <c r="SC46" s="860"/>
      <c r="SD46" s="860"/>
      <c r="SE46" s="860"/>
      <c r="SF46" s="860"/>
      <c r="SG46" s="860"/>
      <c r="SH46" s="860"/>
      <c r="SI46" s="860"/>
      <c r="SJ46" s="860"/>
      <c r="SK46" s="860"/>
      <c r="SL46" s="860"/>
      <c r="SM46" s="860"/>
      <c r="SN46" s="860"/>
      <c r="SO46" s="860"/>
      <c r="SP46" s="860"/>
      <c r="SQ46" s="860"/>
      <c r="SR46" s="860"/>
      <c r="SS46" s="860"/>
      <c r="ST46" s="860"/>
      <c r="SU46" s="860"/>
      <c r="SV46" s="860"/>
      <c r="SW46" s="860"/>
      <c r="SX46" s="860"/>
      <c r="SY46" s="860"/>
      <c r="SZ46" s="860"/>
      <c r="TA46" s="860"/>
      <c r="TB46" s="860"/>
      <c r="TC46" s="860"/>
      <c r="TD46" s="860"/>
      <c r="TE46" s="860"/>
      <c r="TF46" s="860"/>
      <c r="TG46" s="860"/>
      <c r="TH46" s="860"/>
      <c r="TI46" s="860"/>
      <c r="TJ46" s="860"/>
      <c r="TK46" s="860"/>
      <c r="TL46" s="860"/>
      <c r="TM46" s="860"/>
      <c r="TN46" s="860"/>
      <c r="TO46" s="860"/>
      <c r="TP46" s="860"/>
      <c r="TQ46" s="860"/>
      <c r="TR46" s="860"/>
      <c r="TS46" s="860"/>
      <c r="TT46" s="860"/>
      <c r="TU46" s="860"/>
      <c r="TV46" s="860"/>
      <c r="TW46" s="860"/>
      <c r="TX46" s="860"/>
      <c r="TY46" s="860"/>
      <c r="TZ46" s="860"/>
      <c r="UA46" s="860"/>
      <c r="UB46" s="860"/>
      <c r="UC46" s="860"/>
      <c r="UD46" s="860"/>
      <c r="UE46" s="860"/>
      <c r="UF46" s="860"/>
      <c r="UG46" s="860"/>
      <c r="UH46" s="860"/>
      <c r="UI46" s="860"/>
      <c r="UJ46" s="860"/>
      <c r="UK46" s="860"/>
      <c r="UL46" s="860"/>
      <c r="UM46" s="860"/>
      <c r="UN46" s="860"/>
      <c r="UO46" s="860"/>
      <c r="UP46" s="860"/>
      <c r="UQ46" s="860"/>
      <c r="UR46" s="860"/>
      <c r="US46" s="860"/>
      <c r="UT46" s="860"/>
      <c r="UU46" s="860"/>
      <c r="UV46" s="860"/>
      <c r="UW46" s="860"/>
      <c r="UX46" s="860"/>
      <c r="UY46" s="860"/>
      <c r="UZ46" s="860"/>
      <c r="VA46" s="860"/>
      <c r="VB46" s="860"/>
      <c r="VC46" s="860"/>
      <c r="VD46" s="860"/>
      <c r="VE46" s="860"/>
      <c r="VF46" s="860"/>
      <c r="VG46" s="860"/>
      <c r="VH46" s="860"/>
      <c r="VI46" s="860"/>
      <c r="VJ46" s="860"/>
      <c r="VK46" s="860"/>
      <c r="VL46" s="860"/>
      <c r="VM46" s="860"/>
      <c r="VN46" s="860"/>
      <c r="VO46" s="860"/>
      <c r="VP46" s="860"/>
      <c r="VQ46" s="860"/>
      <c r="VR46" s="860"/>
      <c r="VS46" s="860"/>
      <c r="VT46" s="860"/>
      <c r="VU46" s="860"/>
      <c r="VV46" s="860"/>
      <c r="VW46" s="860"/>
      <c r="VX46" s="860"/>
      <c r="VY46" s="860"/>
      <c r="VZ46" s="860"/>
      <c r="WA46" s="860"/>
      <c r="WB46" s="860"/>
      <c r="WC46" s="860"/>
      <c r="WD46" s="860"/>
      <c r="WE46" s="860"/>
      <c r="WF46" s="860"/>
      <c r="WG46" s="860"/>
      <c r="WH46" s="860"/>
      <c r="WI46" s="860"/>
      <c r="WJ46" s="860"/>
      <c r="WK46" s="860"/>
      <c r="WL46" s="860"/>
      <c r="WM46" s="860"/>
      <c r="WN46" s="860"/>
      <c r="WO46" s="860"/>
      <c r="WP46" s="860"/>
      <c r="WQ46" s="860"/>
      <c r="WR46" s="860"/>
      <c r="WS46" s="860"/>
      <c r="WT46" s="860"/>
      <c r="WU46" s="860"/>
      <c r="WV46" s="860"/>
      <c r="WW46" s="860"/>
      <c r="WX46" s="860"/>
      <c r="WY46" s="860"/>
      <c r="WZ46" s="860"/>
      <c r="XA46" s="860"/>
      <c r="XB46" s="860"/>
      <c r="XC46" s="860"/>
      <c r="XD46" s="860"/>
      <c r="XE46" s="860"/>
      <c r="XF46" s="860"/>
      <c r="XG46" s="860"/>
      <c r="XH46" s="860"/>
      <c r="XI46" s="860"/>
      <c r="XJ46" s="860"/>
      <c r="XK46" s="860"/>
      <c r="XL46" s="860"/>
      <c r="XM46" s="860"/>
      <c r="XN46" s="860"/>
      <c r="XO46" s="860"/>
      <c r="XP46" s="860"/>
      <c r="XQ46" s="860"/>
      <c r="XR46" s="860"/>
      <c r="XS46" s="860"/>
      <c r="XT46" s="860"/>
      <c r="XU46" s="860"/>
      <c r="XV46" s="860"/>
      <c r="XW46" s="860"/>
      <c r="XX46" s="860"/>
      <c r="XY46" s="860"/>
      <c r="XZ46" s="860"/>
      <c r="YA46" s="860"/>
      <c r="YB46" s="860"/>
      <c r="YC46" s="860"/>
      <c r="YD46" s="860"/>
      <c r="YE46" s="860"/>
      <c r="YF46" s="860"/>
      <c r="YG46" s="860"/>
      <c r="YH46" s="860"/>
      <c r="YI46" s="860"/>
      <c r="YJ46" s="860"/>
      <c r="YK46" s="860"/>
      <c r="YL46" s="860"/>
      <c r="YM46" s="860"/>
      <c r="YN46" s="860"/>
      <c r="YO46" s="860"/>
      <c r="YP46" s="860"/>
      <c r="YQ46" s="860"/>
      <c r="YR46" s="860"/>
      <c r="YS46" s="860"/>
      <c r="YT46" s="860"/>
      <c r="YU46" s="860"/>
      <c r="YV46" s="860"/>
      <c r="YW46" s="860"/>
      <c r="YX46" s="860"/>
      <c r="YY46" s="860"/>
      <c r="YZ46" s="860"/>
      <c r="ZA46" s="860"/>
      <c r="ZB46" s="860"/>
      <c r="ZC46" s="860"/>
      <c r="ZD46" s="860"/>
      <c r="ZE46" s="860"/>
      <c r="ZF46" s="860"/>
      <c r="ZG46" s="860"/>
      <c r="ZH46" s="860"/>
      <c r="ZI46" s="860"/>
      <c r="ZJ46" s="860"/>
      <c r="ZK46" s="860"/>
      <c r="ZL46" s="860"/>
      <c r="ZM46" s="860"/>
      <c r="ZN46" s="860"/>
      <c r="ZO46" s="860"/>
      <c r="ZP46" s="860"/>
      <c r="ZQ46" s="860"/>
      <c r="ZR46" s="860"/>
      <c r="ZS46" s="860"/>
      <c r="ZT46" s="860"/>
      <c r="ZU46" s="860"/>
      <c r="ZV46" s="860"/>
      <c r="ZW46" s="860"/>
      <c r="ZX46" s="860"/>
      <c r="ZY46" s="860"/>
      <c r="ZZ46" s="860"/>
      <c r="AAA46" s="860"/>
      <c r="AAB46" s="860"/>
      <c r="AAC46" s="860"/>
      <c r="AAD46" s="860"/>
      <c r="AAE46" s="860"/>
      <c r="AAF46" s="860"/>
      <c r="AAG46" s="860"/>
      <c r="AAH46" s="860"/>
      <c r="AAI46" s="860"/>
      <c r="AAJ46" s="860"/>
      <c r="AAK46" s="860"/>
      <c r="AAL46" s="860"/>
      <c r="AAM46" s="860"/>
      <c r="AAN46" s="860"/>
      <c r="AAO46" s="860"/>
      <c r="AAP46" s="860"/>
      <c r="AAQ46" s="860"/>
      <c r="AAR46" s="860"/>
      <c r="AAS46" s="860"/>
      <c r="AAT46" s="860"/>
      <c r="AAU46" s="860"/>
      <c r="AAV46" s="860"/>
      <c r="AAW46" s="860"/>
      <c r="AAX46" s="860"/>
    </row>
    <row r="47" s="860" customFormat="1" ht="75" customHeight="1" spans="1:114">
      <c r="A47" s="886">
        <v>42</v>
      </c>
      <c r="B47" s="880">
        <v>8745</v>
      </c>
      <c r="C47" s="887" t="s">
        <v>276</v>
      </c>
      <c r="D47" s="882" t="s">
        <v>137</v>
      </c>
      <c r="E47" s="883" t="s">
        <v>277</v>
      </c>
      <c r="F47" s="884" t="s">
        <v>153</v>
      </c>
      <c r="G47" s="885" t="s">
        <v>146</v>
      </c>
      <c r="H47" s="880" t="s">
        <v>278</v>
      </c>
      <c r="I47" s="882">
        <v>999999999</v>
      </c>
      <c r="J47" s="917" t="s">
        <v>182</v>
      </c>
      <c r="K47" s="882" t="s">
        <v>137</v>
      </c>
      <c r="L47" s="882"/>
      <c r="M47" s="915"/>
      <c r="N47" s="882"/>
      <c r="O47" s="916"/>
      <c r="P47" s="916"/>
      <c r="Q47" s="916"/>
      <c r="R47" s="933"/>
      <c r="BJ47" s="938"/>
      <c r="DJ47" s="938"/>
    </row>
    <row r="48" s="859" customFormat="1" ht="75" customHeight="1" spans="1:726">
      <c r="A48" s="889">
        <v>43</v>
      </c>
      <c r="B48" s="889"/>
      <c r="C48" s="889"/>
      <c r="D48" s="882" t="s">
        <v>137</v>
      </c>
      <c r="E48" s="885"/>
      <c r="F48" s="890"/>
      <c r="G48" s="885"/>
      <c r="H48" s="889"/>
      <c r="I48" s="889"/>
      <c r="J48" s="882" t="s">
        <v>186</v>
      </c>
      <c r="K48" s="882" t="s">
        <v>137</v>
      </c>
      <c r="L48" s="882"/>
      <c r="M48" s="915"/>
      <c r="N48" s="882"/>
      <c r="O48" s="916"/>
      <c r="P48" s="916"/>
      <c r="Q48" s="916"/>
      <c r="R48" s="933"/>
      <c r="S48" s="860"/>
      <c r="T48" s="860"/>
      <c r="U48" s="860"/>
      <c r="V48" s="860"/>
      <c r="W48" s="860"/>
      <c r="X48" s="860"/>
      <c r="Y48" s="860"/>
      <c r="Z48" s="860"/>
      <c r="AA48" s="860"/>
      <c r="AB48" s="860"/>
      <c r="AC48" s="860"/>
      <c r="AD48" s="860"/>
      <c r="AE48" s="860"/>
      <c r="AF48" s="860"/>
      <c r="AG48" s="860"/>
      <c r="AH48" s="860"/>
      <c r="AI48" s="860"/>
      <c r="AJ48" s="860"/>
      <c r="AK48" s="860"/>
      <c r="AL48" s="860"/>
      <c r="AM48" s="860"/>
      <c r="AN48" s="860"/>
      <c r="AO48" s="860"/>
      <c r="AP48" s="860"/>
      <c r="AQ48" s="860"/>
      <c r="AR48" s="860"/>
      <c r="AS48" s="860"/>
      <c r="AT48" s="860"/>
      <c r="AU48" s="860"/>
      <c r="AV48" s="860"/>
      <c r="AW48" s="860"/>
      <c r="AX48" s="860"/>
      <c r="AY48" s="860"/>
      <c r="AZ48" s="860"/>
      <c r="BA48" s="860"/>
      <c r="BB48" s="860"/>
      <c r="BC48" s="860"/>
      <c r="BD48" s="860"/>
      <c r="BE48" s="860"/>
      <c r="BF48" s="860"/>
      <c r="BG48" s="860"/>
      <c r="BH48" s="860"/>
      <c r="BI48" s="860"/>
      <c r="BJ48" s="938"/>
      <c r="BK48" s="860"/>
      <c r="BL48" s="860"/>
      <c r="BM48" s="860"/>
      <c r="BN48" s="860"/>
      <c r="BO48" s="860"/>
      <c r="BP48" s="860"/>
      <c r="BQ48" s="860"/>
      <c r="BR48" s="860"/>
      <c r="BS48" s="860"/>
      <c r="BT48" s="860"/>
      <c r="BU48" s="860"/>
      <c r="BV48" s="860"/>
      <c r="BW48" s="860"/>
      <c r="BX48" s="860"/>
      <c r="BY48" s="860"/>
      <c r="BZ48" s="860"/>
      <c r="CA48" s="860"/>
      <c r="CB48" s="860"/>
      <c r="CC48" s="860"/>
      <c r="CD48" s="860"/>
      <c r="CE48" s="860"/>
      <c r="CF48" s="860"/>
      <c r="CG48" s="860"/>
      <c r="CH48" s="860"/>
      <c r="CI48" s="860"/>
      <c r="CJ48" s="860"/>
      <c r="CK48" s="860"/>
      <c r="CL48" s="860"/>
      <c r="CM48" s="860"/>
      <c r="CN48" s="860"/>
      <c r="CO48" s="860"/>
      <c r="CP48" s="860"/>
      <c r="CQ48" s="860"/>
      <c r="CR48" s="860"/>
      <c r="CS48" s="860"/>
      <c r="CT48" s="860"/>
      <c r="CU48" s="860"/>
      <c r="CV48" s="860"/>
      <c r="CW48" s="860"/>
      <c r="CX48" s="860"/>
      <c r="CY48" s="860"/>
      <c r="CZ48" s="860"/>
      <c r="DA48" s="860"/>
      <c r="DB48" s="860"/>
      <c r="DC48" s="860"/>
      <c r="DD48" s="860"/>
      <c r="DE48" s="860"/>
      <c r="DF48" s="860"/>
      <c r="DG48" s="860"/>
      <c r="DH48" s="860"/>
      <c r="DI48" s="860"/>
      <c r="DJ48" s="938"/>
      <c r="DK48" s="860"/>
      <c r="DL48" s="860"/>
      <c r="DM48" s="860"/>
      <c r="DN48" s="860"/>
      <c r="DO48" s="860"/>
      <c r="DP48" s="860"/>
      <c r="DQ48" s="860"/>
      <c r="DR48" s="860"/>
      <c r="DS48" s="860"/>
      <c r="DT48" s="860"/>
      <c r="DU48" s="860"/>
      <c r="DV48" s="860"/>
      <c r="DW48" s="860"/>
      <c r="DX48" s="860"/>
      <c r="DY48" s="860"/>
      <c r="DZ48" s="860"/>
      <c r="EA48" s="860"/>
      <c r="EB48" s="860"/>
      <c r="EC48" s="860"/>
      <c r="ED48" s="860"/>
      <c r="EE48" s="860"/>
      <c r="EF48" s="860"/>
      <c r="EG48" s="860"/>
      <c r="EH48" s="860"/>
      <c r="EI48" s="860"/>
      <c r="EJ48" s="860"/>
      <c r="EK48" s="860"/>
      <c r="EL48" s="860"/>
      <c r="EM48" s="860"/>
      <c r="EN48" s="860"/>
      <c r="EO48" s="860"/>
      <c r="EP48" s="860"/>
      <c r="EQ48" s="860"/>
      <c r="ER48" s="860"/>
      <c r="ES48" s="860"/>
      <c r="ET48" s="860"/>
      <c r="EU48" s="860"/>
      <c r="EV48" s="860"/>
      <c r="EW48" s="860"/>
      <c r="EX48" s="860"/>
      <c r="EY48" s="860"/>
      <c r="EZ48" s="860"/>
      <c r="FA48" s="860"/>
      <c r="FB48" s="860"/>
      <c r="FC48" s="860"/>
      <c r="FD48" s="860"/>
      <c r="FE48" s="860"/>
      <c r="FF48" s="860"/>
      <c r="FG48" s="860"/>
      <c r="FH48" s="860"/>
      <c r="FI48" s="860"/>
      <c r="FJ48" s="860"/>
      <c r="FK48" s="860"/>
      <c r="FL48" s="860"/>
      <c r="FM48" s="860"/>
      <c r="FN48" s="860"/>
      <c r="FO48" s="860"/>
      <c r="FP48" s="860"/>
      <c r="FQ48" s="860"/>
      <c r="FR48" s="860"/>
      <c r="FS48" s="860"/>
      <c r="FT48" s="860"/>
      <c r="FU48" s="860"/>
      <c r="FV48" s="860"/>
      <c r="FW48" s="860"/>
      <c r="FX48" s="860"/>
      <c r="FY48" s="860"/>
      <c r="FZ48" s="860"/>
      <c r="GA48" s="860"/>
      <c r="GB48" s="860"/>
      <c r="GC48" s="860"/>
      <c r="GD48" s="860"/>
      <c r="GE48" s="860"/>
      <c r="GF48" s="860"/>
      <c r="GG48" s="860"/>
      <c r="GH48" s="860"/>
      <c r="GI48" s="860"/>
      <c r="GJ48" s="860"/>
      <c r="GK48" s="860"/>
      <c r="GL48" s="860"/>
      <c r="GM48" s="860"/>
      <c r="GN48" s="860"/>
      <c r="GO48" s="860"/>
      <c r="GP48" s="860"/>
      <c r="GQ48" s="860"/>
      <c r="GR48" s="860"/>
      <c r="GS48" s="860"/>
      <c r="GT48" s="860"/>
      <c r="GU48" s="860"/>
      <c r="GV48" s="860"/>
      <c r="GW48" s="860"/>
      <c r="GX48" s="860"/>
      <c r="GY48" s="860"/>
      <c r="GZ48" s="860"/>
      <c r="HA48" s="860"/>
      <c r="HB48" s="860"/>
      <c r="HC48" s="860"/>
      <c r="HD48" s="860"/>
      <c r="HE48" s="860"/>
      <c r="HF48" s="860"/>
      <c r="HG48" s="860"/>
      <c r="HH48" s="860"/>
      <c r="HI48" s="860"/>
      <c r="HJ48" s="860"/>
      <c r="HK48" s="860"/>
      <c r="HL48" s="860"/>
      <c r="HM48" s="860"/>
      <c r="HN48" s="860"/>
      <c r="HO48" s="860"/>
      <c r="HP48" s="860"/>
      <c r="HQ48" s="860"/>
      <c r="HR48" s="860"/>
      <c r="HS48" s="860"/>
      <c r="HT48" s="860"/>
      <c r="HU48" s="860"/>
      <c r="HV48" s="860"/>
      <c r="HW48" s="860"/>
      <c r="HX48" s="860"/>
      <c r="HY48" s="860"/>
      <c r="HZ48" s="860"/>
      <c r="IA48" s="860"/>
      <c r="IB48" s="860"/>
      <c r="IC48" s="860"/>
      <c r="ID48" s="860"/>
      <c r="IE48" s="860"/>
      <c r="IF48" s="860"/>
      <c r="IG48" s="860"/>
      <c r="IH48" s="860"/>
      <c r="II48" s="860"/>
      <c r="IJ48" s="860"/>
      <c r="IK48" s="860"/>
      <c r="IL48" s="860"/>
      <c r="IM48" s="860"/>
      <c r="IN48" s="860"/>
      <c r="IO48" s="860"/>
      <c r="IP48" s="860"/>
      <c r="IQ48" s="860"/>
      <c r="IR48" s="860"/>
      <c r="IS48" s="860"/>
      <c r="IT48" s="860"/>
      <c r="IU48" s="860"/>
      <c r="IV48" s="860"/>
      <c r="IW48" s="860"/>
      <c r="IX48" s="860"/>
      <c r="IY48" s="860"/>
      <c r="IZ48" s="860"/>
      <c r="JA48" s="860"/>
      <c r="JB48" s="860"/>
      <c r="JC48" s="860"/>
      <c r="JD48" s="860"/>
      <c r="JE48" s="860"/>
      <c r="JF48" s="860"/>
      <c r="JG48" s="860"/>
      <c r="JH48" s="860"/>
      <c r="JI48" s="860"/>
      <c r="JJ48" s="860"/>
      <c r="JK48" s="860"/>
      <c r="JL48" s="860"/>
      <c r="JM48" s="860"/>
      <c r="JN48" s="860"/>
      <c r="JO48" s="860"/>
      <c r="JP48" s="860"/>
      <c r="JQ48" s="860"/>
      <c r="JR48" s="860"/>
      <c r="JS48" s="860"/>
      <c r="JT48" s="860"/>
      <c r="JU48" s="860"/>
      <c r="JV48" s="860"/>
      <c r="JW48" s="860"/>
      <c r="JX48" s="860"/>
      <c r="JY48" s="860"/>
      <c r="JZ48" s="860"/>
      <c r="KA48" s="860"/>
      <c r="KB48" s="860"/>
      <c r="KC48" s="860"/>
      <c r="KD48" s="860"/>
      <c r="KE48" s="860"/>
      <c r="KF48" s="860"/>
      <c r="KG48" s="860"/>
      <c r="KH48" s="860"/>
      <c r="KI48" s="860"/>
      <c r="KJ48" s="860"/>
      <c r="KK48" s="860"/>
      <c r="KL48" s="860"/>
      <c r="KM48" s="860"/>
      <c r="KN48" s="860"/>
      <c r="KO48" s="860"/>
      <c r="KP48" s="860"/>
      <c r="KQ48" s="860"/>
      <c r="KR48" s="860"/>
      <c r="KS48" s="860"/>
      <c r="KT48" s="860"/>
      <c r="KU48" s="860"/>
      <c r="KV48" s="860"/>
      <c r="KW48" s="860"/>
      <c r="KX48" s="860"/>
      <c r="KY48" s="860"/>
      <c r="KZ48" s="860"/>
      <c r="LA48" s="860"/>
      <c r="LB48" s="860"/>
      <c r="LC48" s="860"/>
      <c r="LD48" s="860"/>
      <c r="LE48" s="860"/>
      <c r="LF48" s="860"/>
      <c r="LG48" s="860"/>
      <c r="LH48" s="860"/>
      <c r="LI48" s="860"/>
      <c r="LJ48" s="860"/>
      <c r="LK48" s="860"/>
      <c r="LL48" s="860"/>
      <c r="LM48" s="860"/>
      <c r="LN48" s="860"/>
      <c r="LO48" s="860"/>
      <c r="LP48" s="860"/>
      <c r="LQ48" s="860"/>
      <c r="LR48" s="860"/>
      <c r="LS48" s="860"/>
      <c r="LT48" s="860"/>
      <c r="LU48" s="860"/>
      <c r="LV48" s="860"/>
      <c r="LW48" s="860"/>
      <c r="LX48" s="860"/>
      <c r="LY48" s="860"/>
      <c r="LZ48" s="860"/>
      <c r="MA48" s="860"/>
      <c r="MB48" s="860"/>
      <c r="MC48" s="860"/>
      <c r="MD48" s="860"/>
      <c r="ME48" s="860"/>
      <c r="MF48" s="860"/>
      <c r="MG48" s="860"/>
      <c r="MH48" s="860"/>
      <c r="MI48" s="860"/>
      <c r="MJ48" s="860"/>
      <c r="MK48" s="860"/>
      <c r="ML48" s="860"/>
      <c r="MM48" s="860"/>
      <c r="MN48" s="860"/>
      <c r="MO48" s="860"/>
      <c r="MP48" s="860"/>
      <c r="MQ48" s="860"/>
      <c r="MR48" s="860"/>
      <c r="MS48" s="860"/>
      <c r="MT48" s="860"/>
      <c r="MU48" s="860"/>
      <c r="MV48" s="860"/>
      <c r="MW48" s="860"/>
      <c r="MX48" s="860"/>
      <c r="MY48" s="860"/>
      <c r="MZ48" s="860"/>
      <c r="NA48" s="860"/>
      <c r="NB48" s="860"/>
      <c r="NC48" s="860"/>
      <c r="ND48" s="860"/>
      <c r="NE48" s="860"/>
      <c r="NF48" s="860"/>
      <c r="NG48" s="860"/>
      <c r="NH48" s="860"/>
      <c r="NI48" s="860"/>
      <c r="NJ48" s="860"/>
      <c r="NK48" s="860"/>
      <c r="NL48" s="860"/>
      <c r="NM48" s="860"/>
      <c r="NN48" s="860"/>
      <c r="NO48" s="860"/>
      <c r="NP48" s="860"/>
      <c r="NQ48" s="860"/>
      <c r="NR48" s="860"/>
      <c r="NS48" s="860"/>
      <c r="NT48" s="860"/>
      <c r="NU48" s="860"/>
      <c r="NV48" s="860"/>
      <c r="NW48" s="860"/>
      <c r="NX48" s="860"/>
      <c r="NY48" s="860"/>
      <c r="NZ48" s="860"/>
      <c r="OA48" s="860"/>
      <c r="OB48" s="860"/>
      <c r="OC48" s="860"/>
      <c r="OD48" s="860"/>
      <c r="OE48" s="860"/>
      <c r="OF48" s="860"/>
      <c r="OG48" s="860"/>
      <c r="OH48" s="860"/>
      <c r="OI48" s="860"/>
      <c r="OJ48" s="860"/>
      <c r="OK48" s="860"/>
      <c r="OL48" s="860"/>
      <c r="OM48" s="860"/>
      <c r="ON48" s="860"/>
      <c r="OO48" s="860"/>
      <c r="OP48" s="860"/>
      <c r="OQ48" s="860"/>
      <c r="OR48" s="860"/>
      <c r="OS48" s="860"/>
      <c r="OT48" s="860"/>
      <c r="OU48" s="860"/>
      <c r="OV48" s="860"/>
      <c r="OW48" s="860"/>
      <c r="OX48" s="860"/>
      <c r="OY48" s="860"/>
      <c r="OZ48" s="860"/>
      <c r="PA48" s="860"/>
      <c r="PB48" s="860"/>
      <c r="PC48" s="860"/>
      <c r="PD48" s="860"/>
      <c r="PE48" s="860"/>
      <c r="PF48" s="860"/>
      <c r="PG48" s="860"/>
      <c r="PH48" s="860"/>
      <c r="PI48" s="860"/>
      <c r="PJ48" s="860"/>
      <c r="PK48" s="860"/>
      <c r="PL48" s="860"/>
      <c r="PM48" s="860"/>
      <c r="PN48" s="860"/>
      <c r="PO48" s="860"/>
      <c r="PP48" s="860"/>
      <c r="PQ48" s="860"/>
      <c r="PR48" s="860"/>
      <c r="PS48" s="860"/>
      <c r="PT48" s="860"/>
      <c r="PU48" s="860"/>
      <c r="PV48" s="860"/>
      <c r="PW48" s="860"/>
      <c r="PX48" s="860"/>
      <c r="PY48" s="860"/>
      <c r="PZ48" s="860"/>
      <c r="QA48" s="860"/>
      <c r="QB48" s="860"/>
      <c r="QC48" s="860"/>
      <c r="QD48" s="860"/>
      <c r="QE48" s="860"/>
      <c r="QF48" s="860"/>
      <c r="QG48" s="860"/>
      <c r="QH48" s="860"/>
      <c r="QI48" s="860"/>
      <c r="QJ48" s="860"/>
      <c r="QK48" s="860"/>
      <c r="QL48" s="860"/>
      <c r="QM48" s="860"/>
      <c r="QN48" s="860"/>
      <c r="QO48" s="860"/>
      <c r="QP48" s="860"/>
      <c r="QQ48" s="860"/>
      <c r="QR48" s="860"/>
      <c r="QS48" s="860"/>
      <c r="QT48" s="860"/>
      <c r="QU48" s="860"/>
      <c r="QV48" s="860"/>
      <c r="QW48" s="860"/>
      <c r="QX48" s="860"/>
      <c r="QY48" s="860"/>
      <c r="QZ48" s="860"/>
      <c r="RA48" s="860"/>
      <c r="RB48" s="860"/>
      <c r="RC48" s="860"/>
      <c r="RD48" s="860"/>
      <c r="RE48" s="860"/>
      <c r="RF48" s="860"/>
      <c r="RG48" s="860"/>
      <c r="RH48" s="860"/>
      <c r="RI48" s="860"/>
      <c r="RJ48" s="860"/>
      <c r="RK48" s="860"/>
      <c r="RL48" s="860"/>
      <c r="RM48" s="860"/>
      <c r="RN48" s="860"/>
      <c r="RO48" s="860"/>
      <c r="RP48" s="860"/>
      <c r="RQ48" s="860"/>
      <c r="RR48" s="860"/>
      <c r="RS48" s="860"/>
      <c r="RT48" s="860"/>
      <c r="RU48" s="860"/>
      <c r="RV48" s="860"/>
      <c r="RW48" s="860"/>
      <c r="RX48" s="860"/>
      <c r="RY48" s="860"/>
      <c r="RZ48" s="860"/>
      <c r="SA48" s="860"/>
      <c r="SB48" s="860"/>
      <c r="SC48" s="860"/>
      <c r="SD48" s="860"/>
      <c r="SE48" s="860"/>
      <c r="SF48" s="860"/>
      <c r="SG48" s="860"/>
      <c r="SH48" s="860"/>
      <c r="SI48" s="860"/>
      <c r="SJ48" s="860"/>
      <c r="SK48" s="860"/>
      <c r="SL48" s="860"/>
      <c r="SM48" s="860"/>
      <c r="SN48" s="860"/>
      <c r="SO48" s="860"/>
      <c r="SP48" s="860"/>
      <c r="SQ48" s="860"/>
      <c r="SR48" s="860"/>
      <c r="SS48" s="860"/>
      <c r="ST48" s="860"/>
      <c r="SU48" s="860"/>
      <c r="SV48" s="860"/>
      <c r="SW48" s="860"/>
      <c r="SX48" s="860"/>
      <c r="SY48" s="860"/>
      <c r="SZ48" s="860"/>
      <c r="TA48" s="860"/>
      <c r="TB48" s="860"/>
      <c r="TC48" s="860"/>
      <c r="TD48" s="860"/>
      <c r="TE48" s="860"/>
      <c r="TF48" s="860"/>
      <c r="TG48" s="860"/>
      <c r="TH48" s="860"/>
      <c r="TI48" s="860"/>
      <c r="TJ48" s="860"/>
      <c r="TK48" s="860"/>
      <c r="TL48" s="860"/>
      <c r="TM48" s="860"/>
      <c r="TN48" s="860"/>
      <c r="TO48" s="860"/>
      <c r="TP48" s="860"/>
      <c r="TQ48" s="860"/>
      <c r="TR48" s="860"/>
      <c r="TS48" s="860"/>
      <c r="TT48" s="860"/>
      <c r="TU48" s="860"/>
      <c r="TV48" s="860"/>
      <c r="TW48" s="860"/>
      <c r="TX48" s="860"/>
      <c r="TY48" s="860"/>
      <c r="TZ48" s="860"/>
      <c r="UA48" s="860"/>
      <c r="UB48" s="860"/>
      <c r="UC48" s="860"/>
      <c r="UD48" s="860"/>
      <c r="UE48" s="860"/>
      <c r="UF48" s="860"/>
      <c r="UG48" s="860"/>
      <c r="UH48" s="860"/>
      <c r="UI48" s="860"/>
      <c r="UJ48" s="860"/>
      <c r="UK48" s="860"/>
      <c r="UL48" s="860"/>
      <c r="UM48" s="860"/>
      <c r="UN48" s="860"/>
      <c r="UO48" s="860"/>
      <c r="UP48" s="860"/>
      <c r="UQ48" s="860"/>
      <c r="UR48" s="860"/>
      <c r="US48" s="860"/>
      <c r="UT48" s="860"/>
      <c r="UU48" s="860"/>
      <c r="UV48" s="860"/>
      <c r="UW48" s="860"/>
      <c r="UX48" s="860"/>
      <c r="UY48" s="860"/>
      <c r="UZ48" s="860"/>
      <c r="VA48" s="860"/>
      <c r="VB48" s="860"/>
      <c r="VC48" s="860"/>
      <c r="VD48" s="860"/>
      <c r="VE48" s="860"/>
      <c r="VF48" s="860"/>
      <c r="VG48" s="860"/>
      <c r="VH48" s="860"/>
      <c r="VI48" s="860"/>
      <c r="VJ48" s="860"/>
      <c r="VK48" s="860"/>
      <c r="VL48" s="860"/>
      <c r="VM48" s="860"/>
      <c r="VN48" s="860"/>
      <c r="VO48" s="860"/>
      <c r="VP48" s="860"/>
      <c r="VQ48" s="860"/>
      <c r="VR48" s="860"/>
      <c r="VS48" s="860"/>
      <c r="VT48" s="860"/>
      <c r="VU48" s="860"/>
      <c r="VV48" s="860"/>
      <c r="VW48" s="860"/>
      <c r="VX48" s="860"/>
      <c r="VY48" s="860"/>
      <c r="VZ48" s="860"/>
      <c r="WA48" s="860"/>
      <c r="WB48" s="860"/>
      <c r="WC48" s="860"/>
      <c r="WD48" s="860"/>
      <c r="WE48" s="860"/>
      <c r="WF48" s="860"/>
      <c r="WG48" s="860"/>
      <c r="WH48" s="860"/>
      <c r="WI48" s="860"/>
      <c r="WJ48" s="860"/>
      <c r="WK48" s="860"/>
      <c r="WL48" s="860"/>
      <c r="WM48" s="860"/>
      <c r="WN48" s="860"/>
      <c r="WO48" s="860"/>
      <c r="WP48" s="860"/>
      <c r="WQ48" s="860"/>
      <c r="WR48" s="860"/>
      <c r="WS48" s="860"/>
      <c r="WT48" s="860"/>
      <c r="WU48" s="860"/>
      <c r="WV48" s="860"/>
      <c r="WW48" s="860"/>
      <c r="WX48" s="860"/>
      <c r="WY48" s="860"/>
      <c r="WZ48" s="860"/>
      <c r="XA48" s="860"/>
      <c r="XB48" s="860"/>
      <c r="XC48" s="860"/>
      <c r="XD48" s="860"/>
      <c r="XE48" s="860"/>
      <c r="XF48" s="860"/>
      <c r="XG48" s="860"/>
      <c r="XH48" s="860"/>
      <c r="XI48" s="860"/>
      <c r="XJ48" s="860"/>
      <c r="XK48" s="860"/>
      <c r="XL48" s="860"/>
      <c r="XM48" s="860"/>
      <c r="XN48" s="860"/>
      <c r="XO48" s="860"/>
      <c r="XP48" s="860"/>
      <c r="XQ48" s="860"/>
      <c r="XR48" s="860"/>
      <c r="XS48" s="860"/>
      <c r="XT48" s="860"/>
      <c r="XU48" s="860"/>
      <c r="XV48" s="860"/>
      <c r="XW48" s="860"/>
      <c r="XX48" s="860"/>
      <c r="XY48" s="860"/>
      <c r="XZ48" s="860"/>
      <c r="YA48" s="860"/>
      <c r="YB48" s="860"/>
      <c r="YC48" s="860"/>
      <c r="YD48" s="860"/>
      <c r="YE48" s="860"/>
      <c r="YF48" s="860"/>
      <c r="YG48" s="860"/>
      <c r="YH48" s="860"/>
      <c r="YI48" s="860"/>
      <c r="YJ48" s="860"/>
      <c r="YK48" s="860"/>
      <c r="YL48" s="860"/>
      <c r="YM48" s="860"/>
      <c r="YN48" s="860"/>
      <c r="YO48" s="860"/>
      <c r="YP48" s="860"/>
      <c r="YQ48" s="860"/>
      <c r="YR48" s="860"/>
      <c r="YS48" s="860"/>
      <c r="YT48" s="860"/>
      <c r="YU48" s="860"/>
      <c r="YV48" s="860"/>
      <c r="YW48" s="860"/>
      <c r="YX48" s="860"/>
      <c r="YY48" s="860"/>
      <c r="YZ48" s="860"/>
      <c r="ZA48" s="860"/>
      <c r="ZB48" s="860"/>
      <c r="ZC48" s="860"/>
      <c r="ZD48" s="860"/>
      <c r="ZE48" s="860"/>
      <c r="ZF48" s="860"/>
      <c r="ZG48" s="860"/>
      <c r="ZH48" s="860"/>
      <c r="ZI48" s="860"/>
      <c r="ZJ48" s="860"/>
      <c r="ZK48" s="860"/>
      <c r="ZL48" s="860"/>
      <c r="ZM48" s="860"/>
      <c r="ZN48" s="860"/>
      <c r="ZO48" s="860"/>
      <c r="ZP48" s="860"/>
      <c r="ZQ48" s="860"/>
      <c r="ZR48" s="860"/>
      <c r="ZS48" s="860"/>
      <c r="ZT48" s="860"/>
      <c r="ZU48" s="860"/>
      <c r="ZV48" s="860"/>
      <c r="ZW48" s="860"/>
      <c r="ZX48" s="860"/>
      <c r="ZY48" s="860"/>
      <c r="ZZ48" s="860"/>
      <c r="AAA48" s="860"/>
      <c r="AAB48" s="860"/>
      <c r="AAC48" s="860"/>
      <c r="AAD48" s="860"/>
      <c r="AAE48" s="860"/>
      <c r="AAF48" s="860"/>
      <c r="AAG48" s="860"/>
      <c r="AAH48" s="860"/>
      <c r="AAI48" s="860"/>
      <c r="AAJ48" s="860"/>
      <c r="AAK48" s="860"/>
      <c r="AAL48" s="860"/>
      <c r="AAM48" s="860"/>
      <c r="AAN48" s="860"/>
      <c r="AAO48" s="860"/>
      <c r="AAP48" s="860"/>
      <c r="AAQ48" s="860"/>
      <c r="AAR48" s="860"/>
      <c r="AAS48" s="860"/>
      <c r="AAT48" s="860"/>
      <c r="AAU48" s="860"/>
      <c r="AAV48" s="860"/>
      <c r="AAW48" s="860"/>
      <c r="AAX48" s="860"/>
    </row>
    <row r="49" s="860" customFormat="1" ht="75" customHeight="1" spans="1:114">
      <c r="A49" s="889">
        <v>44</v>
      </c>
      <c r="B49" s="889"/>
      <c r="C49" s="889"/>
      <c r="D49" s="882" t="s">
        <v>137</v>
      </c>
      <c r="E49" s="885"/>
      <c r="F49" s="890"/>
      <c r="G49" s="885"/>
      <c r="H49" s="889"/>
      <c r="I49" s="889"/>
      <c r="J49" s="917" t="s">
        <v>182</v>
      </c>
      <c r="K49" s="882" t="s">
        <v>137</v>
      </c>
      <c r="L49" s="882"/>
      <c r="M49" s="915"/>
      <c r="N49" s="882"/>
      <c r="O49" s="916"/>
      <c r="P49" s="916"/>
      <c r="Q49" s="916"/>
      <c r="R49" s="933"/>
      <c r="BJ49" s="938"/>
      <c r="DJ49" s="938"/>
    </row>
    <row r="50" s="859" customFormat="1" ht="75" customHeight="1" spans="1:726">
      <c r="A50" s="889">
        <v>45</v>
      </c>
      <c r="B50" s="889"/>
      <c r="C50" s="889"/>
      <c r="D50" s="882" t="s">
        <v>137</v>
      </c>
      <c r="E50" s="885"/>
      <c r="F50" s="890"/>
      <c r="G50" s="885"/>
      <c r="H50" s="889"/>
      <c r="I50" s="889"/>
      <c r="J50" s="882" t="s">
        <v>186</v>
      </c>
      <c r="K50" s="882" t="s">
        <v>137</v>
      </c>
      <c r="L50" s="882"/>
      <c r="M50" s="915"/>
      <c r="N50" s="882"/>
      <c r="O50" s="916"/>
      <c r="P50" s="916"/>
      <c r="Q50" s="916"/>
      <c r="R50" s="933"/>
      <c r="S50" s="860"/>
      <c r="T50" s="860"/>
      <c r="U50" s="860"/>
      <c r="V50" s="860"/>
      <c r="W50" s="860"/>
      <c r="X50" s="860"/>
      <c r="Y50" s="860"/>
      <c r="Z50" s="860"/>
      <c r="AA50" s="860"/>
      <c r="AB50" s="860"/>
      <c r="AC50" s="860"/>
      <c r="AD50" s="860"/>
      <c r="AE50" s="860"/>
      <c r="AF50" s="860"/>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c r="BC50" s="860"/>
      <c r="BD50" s="860"/>
      <c r="BE50" s="860"/>
      <c r="BF50" s="860"/>
      <c r="BG50" s="860"/>
      <c r="BH50" s="860"/>
      <c r="BI50" s="860"/>
      <c r="BJ50" s="938"/>
      <c r="BK50" s="860"/>
      <c r="BL50" s="860"/>
      <c r="BM50" s="860"/>
      <c r="BN50" s="860"/>
      <c r="BO50" s="860"/>
      <c r="BP50" s="860"/>
      <c r="BQ50" s="860"/>
      <c r="BR50" s="860"/>
      <c r="BS50" s="860"/>
      <c r="BT50" s="860"/>
      <c r="BU50" s="860"/>
      <c r="BV50" s="860"/>
      <c r="BW50" s="860"/>
      <c r="BX50" s="860"/>
      <c r="BY50" s="860"/>
      <c r="BZ50" s="860"/>
      <c r="CA50" s="860"/>
      <c r="CB50" s="860"/>
      <c r="CC50" s="860"/>
      <c r="CD50" s="860"/>
      <c r="CE50" s="860"/>
      <c r="CF50" s="860"/>
      <c r="CG50" s="860"/>
      <c r="CH50" s="860"/>
      <c r="CI50" s="860"/>
      <c r="CJ50" s="860"/>
      <c r="CK50" s="860"/>
      <c r="CL50" s="860"/>
      <c r="CM50" s="860"/>
      <c r="CN50" s="860"/>
      <c r="CO50" s="860"/>
      <c r="CP50" s="860"/>
      <c r="CQ50" s="860"/>
      <c r="CR50" s="860"/>
      <c r="CS50" s="860"/>
      <c r="CT50" s="860"/>
      <c r="CU50" s="860"/>
      <c r="CV50" s="860"/>
      <c r="CW50" s="860"/>
      <c r="CX50" s="860"/>
      <c r="CY50" s="860"/>
      <c r="CZ50" s="860"/>
      <c r="DA50" s="860"/>
      <c r="DB50" s="860"/>
      <c r="DC50" s="860"/>
      <c r="DD50" s="860"/>
      <c r="DE50" s="860"/>
      <c r="DF50" s="860"/>
      <c r="DG50" s="860"/>
      <c r="DH50" s="860"/>
      <c r="DI50" s="860"/>
      <c r="DJ50" s="938"/>
      <c r="DK50" s="860"/>
      <c r="DL50" s="860"/>
      <c r="DM50" s="860"/>
      <c r="DN50" s="860"/>
      <c r="DO50" s="860"/>
      <c r="DP50" s="860"/>
      <c r="DQ50" s="860"/>
      <c r="DR50" s="860"/>
      <c r="DS50" s="860"/>
      <c r="DT50" s="860"/>
      <c r="DU50" s="860"/>
      <c r="DV50" s="860"/>
      <c r="DW50" s="860"/>
      <c r="DX50" s="860"/>
      <c r="DY50" s="860"/>
      <c r="DZ50" s="860"/>
      <c r="EA50" s="860"/>
      <c r="EB50" s="860"/>
      <c r="EC50" s="860"/>
      <c r="ED50" s="860"/>
      <c r="EE50" s="860"/>
      <c r="EF50" s="860"/>
      <c r="EG50" s="860"/>
      <c r="EH50" s="860"/>
      <c r="EI50" s="860"/>
      <c r="EJ50" s="860"/>
      <c r="EK50" s="860"/>
      <c r="EL50" s="860"/>
      <c r="EM50" s="860"/>
      <c r="EN50" s="860"/>
      <c r="EO50" s="860"/>
      <c r="EP50" s="860"/>
      <c r="EQ50" s="860"/>
      <c r="ER50" s="860"/>
      <c r="ES50" s="860"/>
      <c r="ET50" s="860"/>
      <c r="EU50" s="860"/>
      <c r="EV50" s="860"/>
      <c r="EW50" s="860"/>
      <c r="EX50" s="860"/>
      <c r="EY50" s="860"/>
      <c r="EZ50" s="860"/>
      <c r="FA50" s="860"/>
      <c r="FB50" s="860"/>
      <c r="FC50" s="860"/>
      <c r="FD50" s="860"/>
      <c r="FE50" s="860"/>
      <c r="FF50" s="860"/>
      <c r="FG50" s="860"/>
      <c r="FH50" s="860"/>
      <c r="FI50" s="860"/>
      <c r="FJ50" s="860"/>
      <c r="FK50" s="860"/>
      <c r="FL50" s="860"/>
      <c r="FM50" s="860"/>
      <c r="FN50" s="860"/>
      <c r="FO50" s="860"/>
      <c r="FP50" s="860"/>
      <c r="FQ50" s="860"/>
      <c r="FR50" s="860"/>
      <c r="FS50" s="860"/>
      <c r="FT50" s="860"/>
      <c r="FU50" s="860"/>
      <c r="FV50" s="860"/>
      <c r="FW50" s="860"/>
      <c r="FX50" s="860"/>
      <c r="FY50" s="860"/>
      <c r="FZ50" s="860"/>
      <c r="GA50" s="860"/>
      <c r="GB50" s="860"/>
      <c r="GC50" s="860"/>
      <c r="GD50" s="860"/>
      <c r="GE50" s="860"/>
      <c r="GF50" s="860"/>
      <c r="GG50" s="860"/>
      <c r="GH50" s="860"/>
      <c r="GI50" s="860"/>
      <c r="GJ50" s="860"/>
      <c r="GK50" s="860"/>
      <c r="GL50" s="860"/>
      <c r="GM50" s="860"/>
      <c r="GN50" s="860"/>
      <c r="GO50" s="860"/>
      <c r="GP50" s="860"/>
      <c r="GQ50" s="860"/>
      <c r="GR50" s="860"/>
      <c r="GS50" s="860"/>
      <c r="GT50" s="860"/>
      <c r="GU50" s="860"/>
      <c r="GV50" s="860"/>
      <c r="GW50" s="860"/>
      <c r="GX50" s="860"/>
      <c r="GY50" s="860"/>
      <c r="GZ50" s="860"/>
      <c r="HA50" s="860"/>
      <c r="HB50" s="860"/>
      <c r="HC50" s="860"/>
      <c r="HD50" s="860"/>
      <c r="HE50" s="860"/>
      <c r="HF50" s="860"/>
      <c r="HG50" s="860"/>
      <c r="HH50" s="860"/>
      <c r="HI50" s="860"/>
      <c r="HJ50" s="860"/>
      <c r="HK50" s="860"/>
      <c r="HL50" s="860"/>
      <c r="HM50" s="860"/>
      <c r="HN50" s="860"/>
      <c r="HO50" s="860"/>
      <c r="HP50" s="860"/>
      <c r="HQ50" s="860"/>
      <c r="HR50" s="860"/>
      <c r="HS50" s="860"/>
      <c r="HT50" s="860"/>
      <c r="HU50" s="860"/>
      <c r="HV50" s="860"/>
      <c r="HW50" s="860"/>
      <c r="HX50" s="860"/>
      <c r="HY50" s="860"/>
      <c r="HZ50" s="860"/>
      <c r="IA50" s="860"/>
      <c r="IB50" s="860"/>
      <c r="IC50" s="860"/>
      <c r="ID50" s="860"/>
      <c r="IE50" s="860"/>
      <c r="IF50" s="860"/>
      <c r="IG50" s="860"/>
      <c r="IH50" s="860"/>
      <c r="II50" s="860"/>
      <c r="IJ50" s="860"/>
      <c r="IK50" s="860"/>
      <c r="IL50" s="860"/>
      <c r="IM50" s="860"/>
      <c r="IN50" s="860"/>
      <c r="IO50" s="860"/>
      <c r="IP50" s="860"/>
      <c r="IQ50" s="860"/>
      <c r="IR50" s="860"/>
      <c r="IS50" s="860"/>
      <c r="IT50" s="860"/>
      <c r="IU50" s="860"/>
      <c r="IV50" s="860"/>
      <c r="IW50" s="860"/>
      <c r="IX50" s="860"/>
      <c r="IY50" s="860"/>
      <c r="IZ50" s="860"/>
      <c r="JA50" s="860"/>
      <c r="JB50" s="860"/>
      <c r="JC50" s="860"/>
      <c r="JD50" s="860"/>
      <c r="JE50" s="860"/>
      <c r="JF50" s="860"/>
      <c r="JG50" s="860"/>
      <c r="JH50" s="860"/>
      <c r="JI50" s="860"/>
      <c r="JJ50" s="860"/>
      <c r="JK50" s="860"/>
      <c r="JL50" s="860"/>
      <c r="JM50" s="860"/>
      <c r="JN50" s="860"/>
      <c r="JO50" s="860"/>
      <c r="JP50" s="860"/>
      <c r="JQ50" s="860"/>
      <c r="JR50" s="860"/>
      <c r="JS50" s="860"/>
      <c r="JT50" s="860"/>
      <c r="JU50" s="860"/>
      <c r="JV50" s="860"/>
      <c r="JW50" s="860"/>
      <c r="JX50" s="860"/>
      <c r="JY50" s="860"/>
      <c r="JZ50" s="860"/>
      <c r="KA50" s="860"/>
      <c r="KB50" s="860"/>
      <c r="KC50" s="860"/>
      <c r="KD50" s="860"/>
      <c r="KE50" s="860"/>
      <c r="KF50" s="860"/>
      <c r="KG50" s="860"/>
      <c r="KH50" s="860"/>
      <c r="KI50" s="860"/>
      <c r="KJ50" s="860"/>
      <c r="KK50" s="860"/>
      <c r="KL50" s="860"/>
      <c r="KM50" s="860"/>
      <c r="KN50" s="860"/>
      <c r="KO50" s="860"/>
      <c r="KP50" s="860"/>
      <c r="KQ50" s="860"/>
      <c r="KR50" s="860"/>
      <c r="KS50" s="860"/>
      <c r="KT50" s="860"/>
      <c r="KU50" s="860"/>
      <c r="KV50" s="860"/>
      <c r="KW50" s="860"/>
      <c r="KX50" s="860"/>
      <c r="KY50" s="860"/>
      <c r="KZ50" s="860"/>
      <c r="LA50" s="860"/>
      <c r="LB50" s="860"/>
      <c r="LC50" s="860"/>
      <c r="LD50" s="860"/>
      <c r="LE50" s="860"/>
      <c r="LF50" s="860"/>
      <c r="LG50" s="860"/>
      <c r="LH50" s="860"/>
      <c r="LI50" s="860"/>
      <c r="LJ50" s="860"/>
      <c r="LK50" s="860"/>
      <c r="LL50" s="860"/>
      <c r="LM50" s="860"/>
      <c r="LN50" s="860"/>
      <c r="LO50" s="860"/>
      <c r="LP50" s="860"/>
      <c r="LQ50" s="860"/>
      <c r="LR50" s="860"/>
      <c r="LS50" s="860"/>
      <c r="LT50" s="860"/>
      <c r="LU50" s="860"/>
      <c r="LV50" s="860"/>
      <c r="LW50" s="860"/>
      <c r="LX50" s="860"/>
      <c r="LY50" s="860"/>
      <c r="LZ50" s="860"/>
      <c r="MA50" s="860"/>
      <c r="MB50" s="860"/>
      <c r="MC50" s="860"/>
      <c r="MD50" s="860"/>
      <c r="ME50" s="860"/>
      <c r="MF50" s="860"/>
      <c r="MG50" s="860"/>
      <c r="MH50" s="860"/>
      <c r="MI50" s="860"/>
      <c r="MJ50" s="860"/>
      <c r="MK50" s="860"/>
      <c r="ML50" s="860"/>
      <c r="MM50" s="860"/>
      <c r="MN50" s="860"/>
      <c r="MO50" s="860"/>
      <c r="MP50" s="860"/>
      <c r="MQ50" s="860"/>
      <c r="MR50" s="860"/>
      <c r="MS50" s="860"/>
      <c r="MT50" s="860"/>
      <c r="MU50" s="860"/>
      <c r="MV50" s="860"/>
      <c r="MW50" s="860"/>
      <c r="MX50" s="860"/>
      <c r="MY50" s="860"/>
      <c r="MZ50" s="860"/>
      <c r="NA50" s="860"/>
      <c r="NB50" s="860"/>
      <c r="NC50" s="860"/>
      <c r="ND50" s="860"/>
      <c r="NE50" s="860"/>
      <c r="NF50" s="860"/>
      <c r="NG50" s="860"/>
      <c r="NH50" s="860"/>
      <c r="NI50" s="860"/>
      <c r="NJ50" s="860"/>
      <c r="NK50" s="860"/>
      <c r="NL50" s="860"/>
      <c r="NM50" s="860"/>
      <c r="NN50" s="860"/>
      <c r="NO50" s="860"/>
      <c r="NP50" s="860"/>
      <c r="NQ50" s="860"/>
      <c r="NR50" s="860"/>
      <c r="NS50" s="860"/>
      <c r="NT50" s="860"/>
      <c r="NU50" s="860"/>
      <c r="NV50" s="860"/>
      <c r="NW50" s="860"/>
      <c r="NX50" s="860"/>
      <c r="NY50" s="860"/>
      <c r="NZ50" s="860"/>
      <c r="OA50" s="860"/>
      <c r="OB50" s="860"/>
      <c r="OC50" s="860"/>
      <c r="OD50" s="860"/>
      <c r="OE50" s="860"/>
      <c r="OF50" s="860"/>
      <c r="OG50" s="860"/>
      <c r="OH50" s="860"/>
      <c r="OI50" s="860"/>
      <c r="OJ50" s="860"/>
      <c r="OK50" s="860"/>
      <c r="OL50" s="860"/>
      <c r="OM50" s="860"/>
      <c r="ON50" s="860"/>
      <c r="OO50" s="860"/>
      <c r="OP50" s="860"/>
      <c r="OQ50" s="860"/>
      <c r="OR50" s="860"/>
      <c r="OS50" s="860"/>
      <c r="OT50" s="860"/>
      <c r="OU50" s="860"/>
      <c r="OV50" s="860"/>
      <c r="OW50" s="860"/>
      <c r="OX50" s="860"/>
      <c r="OY50" s="860"/>
      <c r="OZ50" s="860"/>
      <c r="PA50" s="860"/>
      <c r="PB50" s="860"/>
      <c r="PC50" s="860"/>
      <c r="PD50" s="860"/>
      <c r="PE50" s="860"/>
      <c r="PF50" s="860"/>
      <c r="PG50" s="860"/>
      <c r="PH50" s="860"/>
      <c r="PI50" s="860"/>
      <c r="PJ50" s="860"/>
      <c r="PK50" s="860"/>
      <c r="PL50" s="860"/>
      <c r="PM50" s="860"/>
      <c r="PN50" s="860"/>
      <c r="PO50" s="860"/>
      <c r="PP50" s="860"/>
      <c r="PQ50" s="860"/>
      <c r="PR50" s="860"/>
      <c r="PS50" s="860"/>
      <c r="PT50" s="860"/>
      <c r="PU50" s="860"/>
      <c r="PV50" s="860"/>
      <c r="PW50" s="860"/>
      <c r="PX50" s="860"/>
      <c r="PY50" s="860"/>
      <c r="PZ50" s="860"/>
      <c r="QA50" s="860"/>
      <c r="QB50" s="860"/>
      <c r="QC50" s="860"/>
      <c r="QD50" s="860"/>
      <c r="QE50" s="860"/>
      <c r="QF50" s="860"/>
      <c r="QG50" s="860"/>
      <c r="QH50" s="860"/>
      <c r="QI50" s="860"/>
      <c r="QJ50" s="860"/>
      <c r="QK50" s="860"/>
      <c r="QL50" s="860"/>
      <c r="QM50" s="860"/>
      <c r="QN50" s="860"/>
      <c r="QO50" s="860"/>
      <c r="QP50" s="860"/>
      <c r="QQ50" s="860"/>
      <c r="QR50" s="860"/>
      <c r="QS50" s="860"/>
      <c r="QT50" s="860"/>
      <c r="QU50" s="860"/>
      <c r="QV50" s="860"/>
      <c r="QW50" s="860"/>
      <c r="QX50" s="860"/>
      <c r="QY50" s="860"/>
      <c r="QZ50" s="860"/>
      <c r="RA50" s="860"/>
      <c r="RB50" s="860"/>
      <c r="RC50" s="860"/>
      <c r="RD50" s="860"/>
      <c r="RE50" s="860"/>
      <c r="RF50" s="860"/>
      <c r="RG50" s="860"/>
      <c r="RH50" s="860"/>
      <c r="RI50" s="860"/>
      <c r="RJ50" s="860"/>
      <c r="RK50" s="860"/>
      <c r="RL50" s="860"/>
      <c r="RM50" s="860"/>
      <c r="RN50" s="860"/>
      <c r="RO50" s="860"/>
      <c r="RP50" s="860"/>
      <c r="RQ50" s="860"/>
      <c r="RR50" s="860"/>
      <c r="RS50" s="860"/>
      <c r="RT50" s="860"/>
      <c r="RU50" s="860"/>
      <c r="RV50" s="860"/>
      <c r="RW50" s="860"/>
      <c r="RX50" s="860"/>
      <c r="RY50" s="860"/>
      <c r="RZ50" s="860"/>
      <c r="SA50" s="860"/>
      <c r="SB50" s="860"/>
      <c r="SC50" s="860"/>
      <c r="SD50" s="860"/>
      <c r="SE50" s="860"/>
      <c r="SF50" s="860"/>
      <c r="SG50" s="860"/>
      <c r="SH50" s="860"/>
      <c r="SI50" s="860"/>
      <c r="SJ50" s="860"/>
      <c r="SK50" s="860"/>
      <c r="SL50" s="860"/>
      <c r="SM50" s="860"/>
      <c r="SN50" s="860"/>
      <c r="SO50" s="860"/>
      <c r="SP50" s="860"/>
      <c r="SQ50" s="860"/>
      <c r="SR50" s="860"/>
      <c r="SS50" s="860"/>
      <c r="ST50" s="860"/>
      <c r="SU50" s="860"/>
      <c r="SV50" s="860"/>
      <c r="SW50" s="860"/>
      <c r="SX50" s="860"/>
      <c r="SY50" s="860"/>
      <c r="SZ50" s="860"/>
      <c r="TA50" s="860"/>
      <c r="TB50" s="860"/>
      <c r="TC50" s="860"/>
      <c r="TD50" s="860"/>
      <c r="TE50" s="860"/>
      <c r="TF50" s="860"/>
      <c r="TG50" s="860"/>
      <c r="TH50" s="860"/>
      <c r="TI50" s="860"/>
      <c r="TJ50" s="860"/>
      <c r="TK50" s="860"/>
      <c r="TL50" s="860"/>
      <c r="TM50" s="860"/>
      <c r="TN50" s="860"/>
      <c r="TO50" s="860"/>
      <c r="TP50" s="860"/>
      <c r="TQ50" s="860"/>
      <c r="TR50" s="860"/>
      <c r="TS50" s="860"/>
      <c r="TT50" s="860"/>
      <c r="TU50" s="860"/>
      <c r="TV50" s="860"/>
      <c r="TW50" s="860"/>
      <c r="TX50" s="860"/>
      <c r="TY50" s="860"/>
      <c r="TZ50" s="860"/>
      <c r="UA50" s="860"/>
      <c r="UB50" s="860"/>
      <c r="UC50" s="860"/>
      <c r="UD50" s="860"/>
      <c r="UE50" s="860"/>
      <c r="UF50" s="860"/>
      <c r="UG50" s="860"/>
      <c r="UH50" s="860"/>
      <c r="UI50" s="860"/>
      <c r="UJ50" s="860"/>
      <c r="UK50" s="860"/>
      <c r="UL50" s="860"/>
      <c r="UM50" s="860"/>
      <c r="UN50" s="860"/>
      <c r="UO50" s="860"/>
      <c r="UP50" s="860"/>
      <c r="UQ50" s="860"/>
      <c r="UR50" s="860"/>
      <c r="US50" s="860"/>
      <c r="UT50" s="860"/>
      <c r="UU50" s="860"/>
      <c r="UV50" s="860"/>
      <c r="UW50" s="860"/>
      <c r="UX50" s="860"/>
      <c r="UY50" s="860"/>
      <c r="UZ50" s="860"/>
      <c r="VA50" s="860"/>
      <c r="VB50" s="860"/>
      <c r="VC50" s="860"/>
      <c r="VD50" s="860"/>
      <c r="VE50" s="860"/>
      <c r="VF50" s="860"/>
      <c r="VG50" s="860"/>
      <c r="VH50" s="860"/>
      <c r="VI50" s="860"/>
      <c r="VJ50" s="860"/>
      <c r="VK50" s="860"/>
      <c r="VL50" s="860"/>
      <c r="VM50" s="860"/>
      <c r="VN50" s="860"/>
      <c r="VO50" s="860"/>
      <c r="VP50" s="860"/>
      <c r="VQ50" s="860"/>
      <c r="VR50" s="860"/>
      <c r="VS50" s="860"/>
      <c r="VT50" s="860"/>
      <c r="VU50" s="860"/>
      <c r="VV50" s="860"/>
      <c r="VW50" s="860"/>
      <c r="VX50" s="860"/>
      <c r="VY50" s="860"/>
      <c r="VZ50" s="860"/>
      <c r="WA50" s="860"/>
      <c r="WB50" s="860"/>
      <c r="WC50" s="860"/>
      <c r="WD50" s="860"/>
      <c r="WE50" s="860"/>
      <c r="WF50" s="860"/>
      <c r="WG50" s="860"/>
      <c r="WH50" s="860"/>
      <c r="WI50" s="860"/>
      <c r="WJ50" s="860"/>
      <c r="WK50" s="860"/>
      <c r="WL50" s="860"/>
      <c r="WM50" s="860"/>
      <c r="WN50" s="860"/>
      <c r="WO50" s="860"/>
      <c r="WP50" s="860"/>
      <c r="WQ50" s="860"/>
      <c r="WR50" s="860"/>
      <c r="WS50" s="860"/>
      <c r="WT50" s="860"/>
      <c r="WU50" s="860"/>
      <c r="WV50" s="860"/>
      <c r="WW50" s="860"/>
      <c r="WX50" s="860"/>
      <c r="WY50" s="860"/>
      <c r="WZ50" s="860"/>
      <c r="XA50" s="860"/>
      <c r="XB50" s="860"/>
      <c r="XC50" s="860"/>
      <c r="XD50" s="860"/>
      <c r="XE50" s="860"/>
      <c r="XF50" s="860"/>
      <c r="XG50" s="860"/>
      <c r="XH50" s="860"/>
      <c r="XI50" s="860"/>
      <c r="XJ50" s="860"/>
      <c r="XK50" s="860"/>
      <c r="XL50" s="860"/>
      <c r="XM50" s="860"/>
      <c r="XN50" s="860"/>
      <c r="XO50" s="860"/>
      <c r="XP50" s="860"/>
      <c r="XQ50" s="860"/>
      <c r="XR50" s="860"/>
      <c r="XS50" s="860"/>
      <c r="XT50" s="860"/>
      <c r="XU50" s="860"/>
      <c r="XV50" s="860"/>
      <c r="XW50" s="860"/>
      <c r="XX50" s="860"/>
      <c r="XY50" s="860"/>
      <c r="XZ50" s="860"/>
      <c r="YA50" s="860"/>
      <c r="YB50" s="860"/>
      <c r="YC50" s="860"/>
      <c r="YD50" s="860"/>
      <c r="YE50" s="860"/>
      <c r="YF50" s="860"/>
      <c r="YG50" s="860"/>
      <c r="YH50" s="860"/>
      <c r="YI50" s="860"/>
      <c r="YJ50" s="860"/>
      <c r="YK50" s="860"/>
      <c r="YL50" s="860"/>
      <c r="YM50" s="860"/>
      <c r="YN50" s="860"/>
      <c r="YO50" s="860"/>
      <c r="YP50" s="860"/>
      <c r="YQ50" s="860"/>
      <c r="YR50" s="860"/>
      <c r="YS50" s="860"/>
      <c r="YT50" s="860"/>
      <c r="YU50" s="860"/>
      <c r="YV50" s="860"/>
      <c r="YW50" s="860"/>
      <c r="YX50" s="860"/>
      <c r="YY50" s="860"/>
      <c r="YZ50" s="860"/>
      <c r="ZA50" s="860"/>
      <c r="ZB50" s="860"/>
      <c r="ZC50" s="860"/>
      <c r="ZD50" s="860"/>
      <c r="ZE50" s="860"/>
      <c r="ZF50" s="860"/>
      <c r="ZG50" s="860"/>
      <c r="ZH50" s="860"/>
      <c r="ZI50" s="860"/>
      <c r="ZJ50" s="860"/>
      <c r="ZK50" s="860"/>
      <c r="ZL50" s="860"/>
      <c r="ZM50" s="860"/>
      <c r="ZN50" s="860"/>
      <c r="ZO50" s="860"/>
      <c r="ZP50" s="860"/>
      <c r="ZQ50" s="860"/>
      <c r="ZR50" s="860"/>
      <c r="ZS50" s="860"/>
      <c r="ZT50" s="860"/>
      <c r="ZU50" s="860"/>
      <c r="ZV50" s="860"/>
      <c r="ZW50" s="860"/>
      <c r="ZX50" s="860"/>
      <c r="ZY50" s="860"/>
      <c r="ZZ50" s="860"/>
      <c r="AAA50" s="860"/>
      <c r="AAB50" s="860"/>
      <c r="AAC50" s="860"/>
      <c r="AAD50" s="860"/>
      <c r="AAE50" s="860"/>
      <c r="AAF50" s="860"/>
      <c r="AAG50" s="860"/>
      <c r="AAH50" s="860"/>
      <c r="AAI50" s="860"/>
      <c r="AAJ50" s="860"/>
      <c r="AAK50" s="860"/>
      <c r="AAL50" s="860"/>
      <c r="AAM50" s="860"/>
      <c r="AAN50" s="860"/>
      <c r="AAO50" s="860"/>
      <c r="AAP50" s="860"/>
      <c r="AAQ50" s="860"/>
      <c r="AAR50" s="860"/>
      <c r="AAS50" s="860"/>
      <c r="AAT50" s="860"/>
      <c r="AAU50" s="860"/>
      <c r="AAV50" s="860"/>
      <c r="AAW50" s="860"/>
      <c r="AAX50" s="860"/>
    </row>
    <row r="51" s="860" customFormat="1" ht="75" customHeight="1" spans="1:114">
      <c r="A51" s="889">
        <v>46</v>
      </c>
      <c r="B51" s="889"/>
      <c r="C51" s="889"/>
      <c r="D51" s="882" t="s">
        <v>137</v>
      </c>
      <c r="E51" s="885"/>
      <c r="F51" s="890"/>
      <c r="G51" s="885"/>
      <c r="H51" s="889"/>
      <c r="I51" s="889"/>
      <c r="J51" s="917" t="s">
        <v>182</v>
      </c>
      <c r="K51" s="882" t="s">
        <v>137</v>
      </c>
      <c r="L51" s="882"/>
      <c r="M51" s="915"/>
      <c r="N51" s="882"/>
      <c r="O51" s="916"/>
      <c r="P51" s="916"/>
      <c r="Q51" s="916"/>
      <c r="R51" s="933"/>
      <c r="BJ51" s="938"/>
      <c r="DJ51" s="938"/>
    </row>
    <row r="52" s="859" customFormat="1" ht="75" customHeight="1" spans="1:726">
      <c r="A52" s="889">
        <v>47</v>
      </c>
      <c r="B52" s="889"/>
      <c r="C52" s="889"/>
      <c r="D52" s="882" t="s">
        <v>137</v>
      </c>
      <c r="E52" s="885"/>
      <c r="F52" s="890"/>
      <c r="G52" s="885"/>
      <c r="H52" s="889"/>
      <c r="I52" s="889"/>
      <c r="J52" s="882" t="s">
        <v>186</v>
      </c>
      <c r="K52" s="882" t="s">
        <v>137</v>
      </c>
      <c r="L52" s="882"/>
      <c r="M52" s="915"/>
      <c r="N52" s="882"/>
      <c r="O52" s="916"/>
      <c r="P52" s="916"/>
      <c r="Q52" s="916"/>
      <c r="R52" s="933"/>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c r="BC52" s="860"/>
      <c r="BD52" s="860"/>
      <c r="BE52" s="860"/>
      <c r="BF52" s="860"/>
      <c r="BG52" s="860"/>
      <c r="BH52" s="860"/>
      <c r="BI52" s="860"/>
      <c r="BJ52" s="938"/>
      <c r="BK52" s="860"/>
      <c r="BL52" s="860"/>
      <c r="BM52" s="860"/>
      <c r="BN52" s="860"/>
      <c r="BO52" s="860"/>
      <c r="BP52" s="860"/>
      <c r="BQ52" s="860"/>
      <c r="BR52" s="860"/>
      <c r="BS52" s="860"/>
      <c r="BT52" s="860"/>
      <c r="BU52" s="860"/>
      <c r="BV52" s="860"/>
      <c r="BW52" s="860"/>
      <c r="BX52" s="860"/>
      <c r="BY52" s="860"/>
      <c r="BZ52" s="860"/>
      <c r="CA52" s="860"/>
      <c r="CB52" s="860"/>
      <c r="CC52" s="860"/>
      <c r="CD52" s="860"/>
      <c r="CE52" s="860"/>
      <c r="CF52" s="860"/>
      <c r="CG52" s="860"/>
      <c r="CH52" s="860"/>
      <c r="CI52" s="860"/>
      <c r="CJ52" s="860"/>
      <c r="CK52" s="860"/>
      <c r="CL52" s="860"/>
      <c r="CM52" s="860"/>
      <c r="CN52" s="860"/>
      <c r="CO52" s="860"/>
      <c r="CP52" s="860"/>
      <c r="CQ52" s="860"/>
      <c r="CR52" s="860"/>
      <c r="CS52" s="860"/>
      <c r="CT52" s="860"/>
      <c r="CU52" s="860"/>
      <c r="CV52" s="860"/>
      <c r="CW52" s="860"/>
      <c r="CX52" s="860"/>
      <c r="CY52" s="860"/>
      <c r="CZ52" s="860"/>
      <c r="DA52" s="860"/>
      <c r="DB52" s="860"/>
      <c r="DC52" s="860"/>
      <c r="DD52" s="860"/>
      <c r="DE52" s="860"/>
      <c r="DF52" s="860"/>
      <c r="DG52" s="860"/>
      <c r="DH52" s="860"/>
      <c r="DI52" s="860"/>
      <c r="DJ52" s="938"/>
      <c r="DK52" s="860"/>
      <c r="DL52" s="860"/>
      <c r="DM52" s="860"/>
      <c r="DN52" s="860"/>
      <c r="DO52" s="860"/>
      <c r="DP52" s="860"/>
      <c r="DQ52" s="860"/>
      <c r="DR52" s="860"/>
      <c r="DS52" s="860"/>
      <c r="DT52" s="860"/>
      <c r="DU52" s="860"/>
      <c r="DV52" s="860"/>
      <c r="DW52" s="860"/>
      <c r="DX52" s="860"/>
      <c r="DY52" s="860"/>
      <c r="DZ52" s="860"/>
      <c r="EA52" s="860"/>
      <c r="EB52" s="860"/>
      <c r="EC52" s="860"/>
      <c r="ED52" s="860"/>
      <c r="EE52" s="860"/>
      <c r="EF52" s="860"/>
      <c r="EG52" s="860"/>
      <c r="EH52" s="860"/>
      <c r="EI52" s="860"/>
      <c r="EJ52" s="860"/>
      <c r="EK52" s="860"/>
      <c r="EL52" s="860"/>
      <c r="EM52" s="860"/>
      <c r="EN52" s="860"/>
      <c r="EO52" s="860"/>
      <c r="EP52" s="860"/>
      <c r="EQ52" s="860"/>
      <c r="ER52" s="860"/>
      <c r="ES52" s="860"/>
      <c r="ET52" s="860"/>
      <c r="EU52" s="860"/>
      <c r="EV52" s="860"/>
      <c r="EW52" s="860"/>
      <c r="EX52" s="860"/>
      <c r="EY52" s="860"/>
      <c r="EZ52" s="860"/>
      <c r="FA52" s="860"/>
      <c r="FB52" s="860"/>
      <c r="FC52" s="860"/>
      <c r="FD52" s="860"/>
      <c r="FE52" s="860"/>
      <c r="FF52" s="860"/>
      <c r="FG52" s="860"/>
      <c r="FH52" s="860"/>
      <c r="FI52" s="860"/>
      <c r="FJ52" s="860"/>
      <c r="FK52" s="860"/>
      <c r="FL52" s="860"/>
      <c r="FM52" s="860"/>
      <c r="FN52" s="860"/>
      <c r="FO52" s="860"/>
      <c r="FP52" s="860"/>
      <c r="FQ52" s="860"/>
      <c r="FR52" s="860"/>
      <c r="FS52" s="860"/>
      <c r="FT52" s="860"/>
      <c r="FU52" s="860"/>
      <c r="FV52" s="860"/>
      <c r="FW52" s="860"/>
      <c r="FX52" s="860"/>
      <c r="FY52" s="860"/>
      <c r="FZ52" s="860"/>
      <c r="GA52" s="860"/>
      <c r="GB52" s="860"/>
      <c r="GC52" s="860"/>
      <c r="GD52" s="860"/>
      <c r="GE52" s="860"/>
      <c r="GF52" s="860"/>
      <c r="GG52" s="860"/>
      <c r="GH52" s="860"/>
      <c r="GI52" s="860"/>
      <c r="GJ52" s="860"/>
      <c r="GK52" s="860"/>
      <c r="GL52" s="860"/>
      <c r="GM52" s="860"/>
      <c r="GN52" s="860"/>
      <c r="GO52" s="860"/>
      <c r="GP52" s="860"/>
      <c r="GQ52" s="860"/>
      <c r="GR52" s="860"/>
      <c r="GS52" s="860"/>
      <c r="GT52" s="860"/>
      <c r="GU52" s="860"/>
      <c r="GV52" s="860"/>
      <c r="GW52" s="860"/>
      <c r="GX52" s="860"/>
      <c r="GY52" s="860"/>
      <c r="GZ52" s="860"/>
      <c r="HA52" s="860"/>
      <c r="HB52" s="860"/>
      <c r="HC52" s="860"/>
      <c r="HD52" s="860"/>
      <c r="HE52" s="860"/>
      <c r="HF52" s="860"/>
      <c r="HG52" s="860"/>
      <c r="HH52" s="860"/>
      <c r="HI52" s="860"/>
      <c r="HJ52" s="860"/>
      <c r="HK52" s="860"/>
      <c r="HL52" s="860"/>
      <c r="HM52" s="860"/>
      <c r="HN52" s="860"/>
      <c r="HO52" s="860"/>
      <c r="HP52" s="860"/>
      <c r="HQ52" s="860"/>
      <c r="HR52" s="860"/>
      <c r="HS52" s="860"/>
      <c r="HT52" s="860"/>
      <c r="HU52" s="860"/>
      <c r="HV52" s="860"/>
      <c r="HW52" s="860"/>
      <c r="HX52" s="860"/>
      <c r="HY52" s="860"/>
      <c r="HZ52" s="860"/>
      <c r="IA52" s="860"/>
      <c r="IB52" s="860"/>
      <c r="IC52" s="860"/>
      <c r="ID52" s="860"/>
      <c r="IE52" s="860"/>
      <c r="IF52" s="860"/>
      <c r="IG52" s="860"/>
      <c r="IH52" s="860"/>
      <c r="II52" s="860"/>
      <c r="IJ52" s="860"/>
      <c r="IK52" s="860"/>
      <c r="IL52" s="860"/>
      <c r="IM52" s="860"/>
      <c r="IN52" s="860"/>
      <c r="IO52" s="860"/>
      <c r="IP52" s="860"/>
      <c r="IQ52" s="860"/>
      <c r="IR52" s="860"/>
      <c r="IS52" s="860"/>
      <c r="IT52" s="860"/>
      <c r="IU52" s="860"/>
      <c r="IV52" s="860"/>
      <c r="IW52" s="860"/>
      <c r="IX52" s="860"/>
      <c r="IY52" s="860"/>
      <c r="IZ52" s="860"/>
      <c r="JA52" s="860"/>
      <c r="JB52" s="860"/>
      <c r="JC52" s="860"/>
      <c r="JD52" s="860"/>
      <c r="JE52" s="860"/>
      <c r="JF52" s="860"/>
      <c r="JG52" s="860"/>
      <c r="JH52" s="860"/>
      <c r="JI52" s="860"/>
      <c r="JJ52" s="860"/>
      <c r="JK52" s="860"/>
      <c r="JL52" s="860"/>
      <c r="JM52" s="860"/>
      <c r="JN52" s="860"/>
      <c r="JO52" s="860"/>
      <c r="JP52" s="860"/>
      <c r="JQ52" s="860"/>
      <c r="JR52" s="860"/>
      <c r="JS52" s="860"/>
      <c r="JT52" s="860"/>
      <c r="JU52" s="860"/>
      <c r="JV52" s="860"/>
      <c r="JW52" s="860"/>
      <c r="JX52" s="860"/>
      <c r="JY52" s="860"/>
      <c r="JZ52" s="860"/>
      <c r="KA52" s="860"/>
      <c r="KB52" s="860"/>
      <c r="KC52" s="860"/>
      <c r="KD52" s="860"/>
      <c r="KE52" s="860"/>
      <c r="KF52" s="860"/>
      <c r="KG52" s="860"/>
      <c r="KH52" s="860"/>
      <c r="KI52" s="860"/>
      <c r="KJ52" s="860"/>
      <c r="KK52" s="860"/>
      <c r="KL52" s="860"/>
      <c r="KM52" s="860"/>
      <c r="KN52" s="860"/>
      <c r="KO52" s="860"/>
      <c r="KP52" s="860"/>
      <c r="KQ52" s="860"/>
      <c r="KR52" s="860"/>
      <c r="KS52" s="860"/>
      <c r="KT52" s="860"/>
      <c r="KU52" s="860"/>
      <c r="KV52" s="860"/>
      <c r="KW52" s="860"/>
      <c r="KX52" s="860"/>
      <c r="KY52" s="860"/>
      <c r="KZ52" s="860"/>
      <c r="LA52" s="860"/>
      <c r="LB52" s="860"/>
      <c r="LC52" s="860"/>
      <c r="LD52" s="860"/>
      <c r="LE52" s="860"/>
      <c r="LF52" s="860"/>
      <c r="LG52" s="860"/>
      <c r="LH52" s="860"/>
      <c r="LI52" s="860"/>
      <c r="LJ52" s="860"/>
      <c r="LK52" s="860"/>
      <c r="LL52" s="860"/>
      <c r="LM52" s="860"/>
      <c r="LN52" s="860"/>
      <c r="LO52" s="860"/>
      <c r="LP52" s="860"/>
      <c r="LQ52" s="860"/>
      <c r="LR52" s="860"/>
      <c r="LS52" s="860"/>
      <c r="LT52" s="860"/>
      <c r="LU52" s="860"/>
      <c r="LV52" s="860"/>
      <c r="LW52" s="860"/>
      <c r="LX52" s="860"/>
      <c r="LY52" s="860"/>
      <c r="LZ52" s="860"/>
      <c r="MA52" s="860"/>
      <c r="MB52" s="860"/>
      <c r="MC52" s="860"/>
      <c r="MD52" s="860"/>
      <c r="ME52" s="860"/>
      <c r="MF52" s="860"/>
      <c r="MG52" s="860"/>
      <c r="MH52" s="860"/>
      <c r="MI52" s="860"/>
      <c r="MJ52" s="860"/>
      <c r="MK52" s="860"/>
      <c r="ML52" s="860"/>
      <c r="MM52" s="860"/>
      <c r="MN52" s="860"/>
      <c r="MO52" s="860"/>
      <c r="MP52" s="860"/>
      <c r="MQ52" s="860"/>
      <c r="MR52" s="860"/>
      <c r="MS52" s="860"/>
      <c r="MT52" s="860"/>
      <c r="MU52" s="860"/>
      <c r="MV52" s="860"/>
      <c r="MW52" s="860"/>
      <c r="MX52" s="860"/>
      <c r="MY52" s="860"/>
      <c r="MZ52" s="860"/>
      <c r="NA52" s="860"/>
      <c r="NB52" s="860"/>
      <c r="NC52" s="860"/>
      <c r="ND52" s="860"/>
      <c r="NE52" s="860"/>
      <c r="NF52" s="860"/>
      <c r="NG52" s="860"/>
      <c r="NH52" s="860"/>
      <c r="NI52" s="860"/>
      <c r="NJ52" s="860"/>
      <c r="NK52" s="860"/>
      <c r="NL52" s="860"/>
      <c r="NM52" s="860"/>
      <c r="NN52" s="860"/>
      <c r="NO52" s="860"/>
      <c r="NP52" s="860"/>
      <c r="NQ52" s="860"/>
      <c r="NR52" s="860"/>
      <c r="NS52" s="860"/>
      <c r="NT52" s="860"/>
      <c r="NU52" s="860"/>
      <c r="NV52" s="860"/>
      <c r="NW52" s="860"/>
      <c r="NX52" s="860"/>
      <c r="NY52" s="860"/>
      <c r="NZ52" s="860"/>
      <c r="OA52" s="860"/>
      <c r="OB52" s="860"/>
      <c r="OC52" s="860"/>
      <c r="OD52" s="860"/>
      <c r="OE52" s="860"/>
      <c r="OF52" s="860"/>
      <c r="OG52" s="860"/>
      <c r="OH52" s="860"/>
      <c r="OI52" s="860"/>
      <c r="OJ52" s="860"/>
      <c r="OK52" s="860"/>
      <c r="OL52" s="860"/>
      <c r="OM52" s="860"/>
      <c r="ON52" s="860"/>
      <c r="OO52" s="860"/>
      <c r="OP52" s="860"/>
      <c r="OQ52" s="860"/>
      <c r="OR52" s="860"/>
      <c r="OS52" s="860"/>
      <c r="OT52" s="860"/>
      <c r="OU52" s="860"/>
      <c r="OV52" s="860"/>
      <c r="OW52" s="860"/>
      <c r="OX52" s="860"/>
      <c r="OY52" s="860"/>
      <c r="OZ52" s="860"/>
      <c r="PA52" s="860"/>
      <c r="PB52" s="860"/>
      <c r="PC52" s="860"/>
      <c r="PD52" s="860"/>
      <c r="PE52" s="860"/>
      <c r="PF52" s="860"/>
      <c r="PG52" s="860"/>
      <c r="PH52" s="860"/>
      <c r="PI52" s="860"/>
      <c r="PJ52" s="860"/>
      <c r="PK52" s="860"/>
      <c r="PL52" s="860"/>
      <c r="PM52" s="860"/>
      <c r="PN52" s="860"/>
      <c r="PO52" s="860"/>
      <c r="PP52" s="860"/>
      <c r="PQ52" s="860"/>
      <c r="PR52" s="860"/>
      <c r="PS52" s="860"/>
      <c r="PT52" s="860"/>
      <c r="PU52" s="860"/>
      <c r="PV52" s="860"/>
      <c r="PW52" s="860"/>
      <c r="PX52" s="860"/>
      <c r="PY52" s="860"/>
      <c r="PZ52" s="860"/>
      <c r="QA52" s="860"/>
      <c r="QB52" s="860"/>
      <c r="QC52" s="860"/>
      <c r="QD52" s="860"/>
      <c r="QE52" s="860"/>
      <c r="QF52" s="860"/>
      <c r="QG52" s="860"/>
      <c r="QH52" s="860"/>
      <c r="QI52" s="860"/>
      <c r="QJ52" s="860"/>
      <c r="QK52" s="860"/>
      <c r="QL52" s="860"/>
      <c r="QM52" s="860"/>
      <c r="QN52" s="860"/>
      <c r="QO52" s="860"/>
      <c r="QP52" s="860"/>
      <c r="QQ52" s="860"/>
      <c r="QR52" s="860"/>
      <c r="QS52" s="860"/>
      <c r="QT52" s="860"/>
      <c r="QU52" s="860"/>
      <c r="QV52" s="860"/>
      <c r="QW52" s="860"/>
      <c r="QX52" s="860"/>
      <c r="QY52" s="860"/>
      <c r="QZ52" s="860"/>
      <c r="RA52" s="860"/>
      <c r="RB52" s="860"/>
      <c r="RC52" s="860"/>
      <c r="RD52" s="860"/>
      <c r="RE52" s="860"/>
      <c r="RF52" s="860"/>
      <c r="RG52" s="860"/>
      <c r="RH52" s="860"/>
      <c r="RI52" s="860"/>
      <c r="RJ52" s="860"/>
      <c r="RK52" s="860"/>
      <c r="RL52" s="860"/>
      <c r="RM52" s="860"/>
      <c r="RN52" s="860"/>
      <c r="RO52" s="860"/>
      <c r="RP52" s="860"/>
      <c r="RQ52" s="860"/>
      <c r="RR52" s="860"/>
      <c r="RS52" s="860"/>
      <c r="RT52" s="860"/>
      <c r="RU52" s="860"/>
      <c r="RV52" s="860"/>
      <c r="RW52" s="860"/>
      <c r="RX52" s="860"/>
      <c r="RY52" s="860"/>
      <c r="RZ52" s="860"/>
      <c r="SA52" s="860"/>
      <c r="SB52" s="860"/>
      <c r="SC52" s="860"/>
      <c r="SD52" s="860"/>
      <c r="SE52" s="860"/>
      <c r="SF52" s="860"/>
      <c r="SG52" s="860"/>
      <c r="SH52" s="860"/>
      <c r="SI52" s="860"/>
      <c r="SJ52" s="860"/>
      <c r="SK52" s="860"/>
      <c r="SL52" s="860"/>
      <c r="SM52" s="860"/>
      <c r="SN52" s="860"/>
      <c r="SO52" s="860"/>
      <c r="SP52" s="860"/>
      <c r="SQ52" s="860"/>
      <c r="SR52" s="860"/>
      <c r="SS52" s="860"/>
      <c r="ST52" s="860"/>
      <c r="SU52" s="860"/>
      <c r="SV52" s="860"/>
      <c r="SW52" s="860"/>
      <c r="SX52" s="860"/>
      <c r="SY52" s="860"/>
      <c r="SZ52" s="860"/>
      <c r="TA52" s="860"/>
      <c r="TB52" s="860"/>
      <c r="TC52" s="860"/>
      <c r="TD52" s="860"/>
      <c r="TE52" s="860"/>
      <c r="TF52" s="860"/>
      <c r="TG52" s="860"/>
      <c r="TH52" s="860"/>
      <c r="TI52" s="860"/>
      <c r="TJ52" s="860"/>
      <c r="TK52" s="860"/>
      <c r="TL52" s="860"/>
      <c r="TM52" s="860"/>
      <c r="TN52" s="860"/>
      <c r="TO52" s="860"/>
      <c r="TP52" s="860"/>
      <c r="TQ52" s="860"/>
      <c r="TR52" s="860"/>
      <c r="TS52" s="860"/>
      <c r="TT52" s="860"/>
      <c r="TU52" s="860"/>
      <c r="TV52" s="860"/>
      <c r="TW52" s="860"/>
      <c r="TX52" s="860"/>
      <c r="TY52" s="860"/>
      <c r="TZ52" s="860"/>
      <c r="UA52" s="860"/>
      <c r="UB52" s="860"/>
      <c r="UC52" s="860"/>
      <c r="UD52" s="860"/>
      <c r="UE52" s="860"/>
      <c r="UF52" s="860"/>
      <c r="UG52" s="860"/>
      <c r="UH52" s="860"/>
      <c r="UI52" s="860"/>
      <c r="UJ52" s="860"/>
      <c r="UK52" s="860"/>
      <c r="UL52" s="860"/>
      <c r="UM52" s="860"/>
      <c r="UN52" s="860"/>
      <c r="UO52" s="860"/>
      <c r="UP52" s="860"/>
      <c r="UQ52" s="860"/>
      <c r="UR52" s="860"/>
      <c r="US52" s="860"/>
      <c r="UT52" s="860"/>
      <c r="UU52" s="860"/>
      <c r="UV52" s="860"/>
      <c r="UW52" s="860"/>
      <c r="UX52" s="860"/>
      <c r="UY52" s="860"/>
      <c r="UZ52" s="860"/>
      <c r="VA52" s="860"/>
      <c r="VB52" s="860"/>
      <c r="VC52" s="860"/>
      <c r="VD52" s="860"/>
      <c r="VE52" s="860"/>
      <c r="VF52" s="860"/>
      <c r="VG52" s="860"/>
      <c r="VH52" s="860"/>
      <c r="VI52" s="860"/>
      <c r="VJ52" s="860"/>
      <c r="VK52" s="860"/>
      <c r="VL52" s="860"/>
      <c r="VM52" s="860"/>
      <c r="VN52" s="860"/>
      <c r="VO52" s="860"/>
      <c r="VP52" s="860"/>
      <c r="VQ52" s="860"/>
      <c r="VR52" s="860"/>
      <c r="VS52" s="860"/>
      <c r="VT52" s="860"/>
      <c r="VU52" s="860"/>
      <c r="VV52" s="860"/>
      <c r="VW52" s="860"/>
      <c r="VX52" s="860"/>
      <c r="VY52" s="860"/>
      <c r="VZ52" s="860"/>
      <c r="WA52" s="860"/>
      <c r="WB52" s="860"/>
      <c r="WC52" s="860"/>
      <c r="WD52" s="860"/>
      <c r="WE52" s="860"/>
      <c r="WF52" s="860"/>
      <c r="WG52" s="860"/>
      <c r="WH52" s="860"/>
      <c r="WI52" s="860"/>
      <c r="WJ52" s="860"/>
      <c r="WK52" s="860"/>
      <c r="WL52" s="860"/>
      <c r="WM52" s="860"/>
      <c r="WN52" s="860"/>
      <c r="WO52" s="860"/>
      <c r="WP52" s="860"/>
      <c r="WQ52" s="860"/>
      <c r="WR52" s="860"/>
      <c r="WS52" s="860"/>
      <c r="WT52" s="860"/>
      <c r="WU52" s="860"/>
      <c r="WV52" s="860"/>
      <c r="WW52" s="860"/>
      <c r="WX52" s="860"/>
      <c r="WY52" s="860"/>
      <c r="WZ52" s="860"/>
      <c r="XA52" s="860"/>
      <c r="XB52" s="860"/>
      <c r="XC52" s="860"/>
      <c r="XD52" s="860"/>
      <c r="XE52" s="860"/>
      <c r="XF52" s="860"/>
      <c r="XG52" s="860"/>
      <c r="XH52" s="860"/>
      <c r="XI52" s="860"/>
      <c r="XJ52" s="860"/>
      <c r="XK52" s="860"/>
      <c r="XL52" s="860"/>
      <c r="XM52" s="860"/>
      <c r="XN52" s="860"/>
      <c r="XO52" s="860"/>
      <c r="XP52" s="860"/>
      <c r="XQ52" s="860"/>
      <c r="XR52" s="860"/>
      <c r="XS52" s="860"/>
      <c r="XT52" s="860"/>
      <c r="XU52" s="860"/>
      <c r="XV52" s="860"/>
      <c r="XW52" s="860"/>
      <c r="XX52" s="860"/>
      <c r="XY52" s="860"/>
      <c r="XZ52" s="860"/>
      <c r="YA52" s="860"/>
      <c r="YB52" s="860"/>
      <c r="YC52" s="860"/>
      <c r="YD52" s="860"/>
      <c r="YE52" s="860"/>
      <c r="YF52" s="860"/>
      <c r="YG52" s="860"/>
      <c r="YH52" s="860"/>
      <c r="YI52" s="860"/>
      <c r="YJ52" s="860"/>
      <c r="YK52" s="860"/>
      <c r="YL52" s="860"/>
      <c r="YM52" s="860"/>
      <c r="YN52" s="860"/>
      <c r="YO52" s="860"/>
      <c r="YP52" s="860"/>
      <c r="YQ52" s="860"/>
      <c r="YR52" s="860"/>
      <c r="YS52" s="860"/>
      <c r="YT52" s="860"/>
      <c r="YU52" s="860"/>
      <c r="YV52" s="860"/>
      <c r="YW52" s="860"/>
      <c r="YX52" s="860"/>
      <c r="YY52" s="860"/>
      <c r="YZ52" s="860"/>
      <c r="ZA52" s="860"/>
      <c r="ZB52" s="860"/>
      <c r="ZC52" s="860"/>
      <c r="ZD52" s="860"/>
      <c r="ZE52" s="860"/>
      <c r="ZF52" s="860"/>
      <c r="ZG52" s="860"/>
      <c r="ZH52" s="860"/>
      <c r="ZI52" s="860"/>
      <c r="ZJ52" s="860"/>
      <c r="ZK52" s="860"/>
      <c r="ZL52" s="860"/>
      <c r="ZM52" s="860"/>
      <c r="ZN52" s="860"/>
      <c r="ZO52" s="860"/>
      <c r="ZP52" s="860"/>
      <c r="ZQ52" s="860"/>
      <c r="ZR52" s="860"/>
      <c r="ZS52" s="860"/>
      <c r="ZT52" s="860"/>
      <c r="ZU52" s="860"/>
      <c r="ZV52" s="860"/>
      <c r="ZW52" s="860"/>
      <c r="ZX52" s="860"/>
      <c r="ZY52" s="860"/>
      <c r="ZZ52" s="860"/>
      <c r="AAA52" s="860"/>
      <c r="AAB52" s="860"/>
      <c r="AAC52" s="860"/>
      <c r="AAD52" s="860"/>
      <c r="AAE52" s="860"/>
      <c r="AAF52" s="860"/>
      <c r="AAG52" s="860"/>
      <c r="AAH52" s="860"/>
      <c r="AAI52" s="860"/>
      <c r="AAJ52" s="860"/>
      <c r="AAK52" s="860"/>
      <c r="AAL52" s="860"/>
      <c r="AAM52" s="860"/>
      <c r="AAN52" s="860"/>
      <c r="AAO52" s="860"/>
      <c r="AAP52" s="860"/>
      <c r="AAQ52" s="860"/>
      <c r="AAR52" s="860"/>
      <c r="AAS52" s="860"/>
      <c r="AAT52" s="860"/>
      <c r="AAU52" s="860"/>
      <c r="AAV52" s="860"/>
      <c r="AAW52" s="860"/>
      <c r="AAX52" s="860"/>
    </row>
    <row r="53" s="860" customFormat="1" ht="75" customHeight="1" spans="1:114">
      <c r="A53" s="889">
        <v>48</v>
      </c>
      <c r="B53" s="889"/>
      <c r="C53" s="889"/>
      <c r="D53" s="882" t="s">
        <v>137</v>
      </c>
      <c r="E53" s="885"/>
      <c r="F53" s="890"/>
      <c r="G53" s="885"/>
      <c r="H53" s="889"/>
      <c r="I53" s="889"/>
      <c r="J53" s="917" t="s">
        <v>182</v>
      </c>
      <c r="K53" s="882" t="s">
        <v>137</v>
      </c>
      <c r="L53" s="882"/>
      <c r="M53" s="915"/>
      <c r="N53" s="882"/>
      <c r="O53" s="916"/>
      <c r="P53" s="916"/>
      <c r="Q53" s="916"/>
      <c r="R53" s="933"/>
      <c r="BJ53" s="938"/>
      <c r="DJ53" s="938"/>
    </row>
    <row r="54" s="859" customFormat="1" ht="75" customHeight="1" spans="1:726">
      <c r="A54" s="889">
        <v>49</v>
      </c>
      <c r="B54" s="889"/>
      <c r="C54" s="889"/>
      <c r="D54" s="882" t="s">
        <v>137</v>
      </c>
      <c r="E54" s="885"/>
      <c r="F54" s="890"/>
      <c r="G54" s="885"/>
      <c r="H54" s="889"/>
      <c r="I54" s="889"/>
      <c r="J54" s="882" t="s">
        <v>186</v>
      </c>
      <c r="K54" s="882" t="s">
        <v>137</v>
      </c>
      <c r="L54" s="882"/>
      <c r="M54" s="915"/>
      <c r="N54" s="882"/>
      <c r="O54" s="916"/>
      <c r="P54" s="916"/>
      <c r="Q54" s="916"/>
      <c r="R54" s="933"/>
      <c r="S54" s="860"/>
      <c r="T54" s="860"/>
      <c r="U54" s="860"/>
      <c r="V54" s="860"/>
      <c r="W54" s="860"/>
      <c r="X54" s="860"/>
      <c r="Y54" s="860"/>
      <c r="Z54" s="860"/>
      <c r="AA54" s="860"/>
      <c r="AB54" s="860"/>
      <c r="AC54" s="860"/>
      <c r="AD54" s="860"/>
      <c r="AE54" s="860"/>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c r="BC54" s="860"/>
      <c r="BD54" s="860"/>
      <c r="BE54" s="860"/>
      <c r="BF54" s="860"/>
      <c r="BG54" s="860"/>
      <c r="BH54" s="860"/>
      <c r="BI54" s="860"/>
      <c r="BJ54" s="938"/>
      <c r="BK54" s="860"/>
      <c r="BL54" s="860"/>
      <c r="BM54" s="860"/>
      <c r="BN54" s="860"/>
      <c r="BO54" s="860"/>
      <c r="BP54" s="860"/>
      <c r="BQ54" s="860"/>
      <c r="BR54" s="860"/>
      <c r="BS54" s="860"/>
      <c r="BT54" s="860"/>
      <c r="BU54" s="860"/>
      <c r="BV54" s="860"/>
      <c r="BW54" s="860"/>
      <c r="BX54" s="860"/>
      <c r="BY54" s="860"/>
      <c r="BZ54" s="860"/>
      <c r="CA54" s="860"/>
      <c r="CB54" s="860"/>
      <c r="CC54" s="860"/>
      <c r="CD54" s="860"/>
      <c r="CE54" s="860"/>
      <c r="CF54" s="860"/>
      <c r="CG54" s="860"/>
      <c r="CH54" s="860"/>
      <c r="CI54" s="860"/>
      <c r="CJ54" s="860"/>
      <c r="CK54" s="860"/>
      <c r="CL54" s="860"/>
      <c r="CM54" s="860"/>
      <c r="CN54" s="860"/>
      <c r="CO54" s="860"/>
      <c r="CP54" s="860"/>
      <c r="CQ54" s="860"/>
      <c r="CR54" s="860"/>
      <c r="CS54" s="860"/>
      <c r="CT54" s="860"/>
      <c r="CU54" s="860"/>
      <c r="CV54" s="860"/>
      <c r="CW54" s="860"/>
      <c r="CX54" s="860"/>
      <c r="CY54" s="860"/>
      <c r="CZ54" s="860"/>
      <c r="DA54" s="860"/>
      <c r="DB54" s="860"/>
      <c r="DC54" s="860"/>
      <c r="DD54" s="860"/>
      <c r="DE54" s="860"/>
      <c r="DF54" s="860"/>
      <c r="DG54" s="860"/>
      <c r="DH54" s="860"/>
      <c r="DI54" s="860"/>
      <c r="DJ54" s="938"/>
      <c r="DK54" s="860"/>
      <c r="DL54" s="860"/>
      <c r="DM54" s="860"/>
      <c r="DN54" s="860"/>
      <c r="DO54" s="860"/>
      <c r="DP54" s="860"/>
      <c r="DQ54" s="860"/>
      <c r="DR54" s="860"/>
      <c r="DS54" s="860"/>
      <c r="DT54" s="860"/>
      <c r="DU54" s="860"/>
      <c r="DV54" s="860"/>
      <c r="DW54" s="860"/>
      <c r="DX54" s="860"/>
      <c r="DY54" s="860"/>
      <c r="DZ54" s="860"/>
      <c r="EA54" s="860"/>
      <c r="EB54" s="860"/>
      <c r="EC54" s="860"/>
      <c r="ED54" s="860"/>
      <c r="EE54" s="860"/>
      <c r="EF54" s="860"/>
      <c r="EG54" s="860"/>
      <c r="EH54" s="860"/>
      <c r="EI54" s="860"/>
      <c r="EJ54" s="860"/>
      <c r="EK54" s="860"/>
      <c r="EL54" s="860"/>
      <c r="EM54" s="860"/>
      <c r="EN54" s="860"/>
      <c r="EO54" s="860"/>
      <c r="EP54" s="860"/>
      <c r="EQ54" s="860"/>
      <c r="ER54" s="860"/>
      <c r="ES54" s="860"/>
      <c r="ET54" s="860"/>
      <c r="EU54" s="860"/>
      <c r="EV54" s="860"/>
      <c r="EW54" s="860"/>
      <c r="EX54" s="860"/>
      <c r="EY54" s="860"/>
      <c r="EZ54" s="860"/>
      <c r="FA54" s="860"/>
      <c r="FB54" s="860"/>
      <c r="FC54" s="860"/>
      <c r="FD54" s="860"/>
      <c r="FE54" s="860"/>
      <c r="FF54" s="860"/>
      <c r="FG54" s="860"/>
      <c r="FH54" s="860"/>
      <c r="FI54" s="860"/>
      <c r="FJ54" s="860"/>
      <c r="FK54" s="860"/>
      <c r="FL54" s="860"/>
      <c r="FM54" s="860"/>
      <c r="FN54" s="860"/>
      <c r="FO54" s="860"/>
      <c r="FP54" s="860"/>
      <c r="FQ54" s="860"/>
      <c r="FR54" s="860"/>
      <c r="FS54" s="860"/>
      <c r="FT54" s="860"/>
      <c r="FU54" s="860"/>
      <c r="FV54" s="860"/>
      <c r="FW54" s="860"/>
      <c r="FX54" s="860"/>
      <c r="FY54" s="860"/>
      <c r="FZ54" s="860"/>
      <c r="GA54" s="860"/>
      <c r="GB54" s="860"/>
      <c r="GC54" s="860"/>
      <c r="GD54" s="860"/>
      <c r="GE54" s="860"/>
      <c r="GF54" s="860"/>
      <c r="GG54" s="860"/>
      <c r="GH54" s="860"/>
      <c r="GI54" s="860"/>
      <c r="GJ54" s="860"/>
      <c r="GK54" s="860"/>
      <c r="GL54" s="860"/>
      <c r="GM54" s="860"/>
      <c r="GN54" s="860"/>
      <c r="GO54" s="860"/>
      <c r="GP54" s="860"/>
      <c r="GQ54" s="860"/>
      <c r="GR54" s="860"/>
      <c r="GS54" s="860"/>
      <c r="GT54" s="860"/>
      <c r="GU54" s="860"/>
      <c r="GV54" s="860"/>
      <c r="GW54" s="860"/>
      <c r="GX54" s="860"/>
      <c r="GY54" s="860"/>
      <c r="GZ54" s="860"/>
      <c r="HA54" s="860"/>
      <c r="HB54" s="860"/>
      <c r="HC54" s="860"/>
      <c r="HD54" s="860"/>
      <c r="HE54" s="860"/>
      <c r="HF54" s="860"/>
      <c r="HG54" s="860"/>
      <c r="HH54" s="860"/>
      <c r="HI54" s="860"/>
      <c r="HJ54" s="860"/>
      <c r="HK54" s="860"/>
      <c r="HL54" s="860"/>
      <c r="HM54" s="860"/>
      <c r="HN54" s="860"/>
      <c r="HO54" s="860"/>
      <c r="HP54" s="860"/>
      <c r="HQ54" s="860"/>
      <c r="HR54" s="860"/>
      <c r="HS54" s="860"/>
      <c r="HT54" s="860"/>
      <c r="HU54" s="860"/>
      <c r="HV54" s="860"/>
      <c r="HW54" s="860"/>
      <c r="HX54" s="860"/>
      <c r="HY54" s="860"/>
      <c r="HZ54" s="860"/>
      <c r="IA54" s="860"/>
      <c r="IB54" s="860"/>
      <c r="IC54" s="860"/>
      <c r="ID54" s="860"/>
      <c r="IE54" s="860"/>
      <c r="IF54" s="860"/>
      <c r="IG54" s="860"/>
      <c r="IH54" s="860"/>
      <c r="II54" s="860"/>
      <c r="IJ54" s="860"/>
      <c r="IK54" s="860"/>
      <c r="IL54" s="860"/>
      <c r="IM54" s="860"/>
      <c r="IN54" s="860"/>
      <c r="IO54" s="860"/>
      <c r="IP54" s="860"/>
      <c r="IQ54" s="860"/>
      <c r="IR54" s="860"/>
      <c r="IS54" s="860"/>
      <c r="IT54" s="860"/>
      <c r="IU54" s="860"/>
      <c r="IV54" s="860"/>
      <c r="IW54" s="860"/>
      <c r="IX54" s="860"/>
      <c r="IY54" s="860"/>
      <c r="IZ54" s="860"/>
      <c r="JA54" s="860"/>
      <c r="JB54" s="860"/>
      <c r="JC54" s="860"/>
      <c r="JD54" s="860"/>
      <c r="JE54" s="860"/>
      <c r="JF54" s="860"/>
      <c r="JG54" s="860"/>
      <c r="JH54" s="860"/>
      <c r="JI54" s="860"/>
      <c r="JJ54" s="860"/>
      <c r="JK54" s="860"/>
      <c r="JL54" s="860"/>
      <c r="JM54" s="860"/>
      <c r="JN54" s="860"/>
      <c r="JO54" s="860"/>
      <c r="JP54" s="860"/>
      <c r="JQ54" s="860"/>
      <c r="JR54" s="860"/>
      <c r="JS54" s="860"/>
      <c r="JT54" s="860"/>
      <c r="JU54" s="860"/>
      <c r="JV54" s="860"/>
      <c r="JW54" s="860"/>
      <c r="JX54" s="860"/>
      <c r="JY54" s="860"/>
      <c r="JZ54" s="860"/>
      <c r="KA54" s="860"/>
      <c r="KB54" s="860"/>
      <c r="KC54" s="860"/>
      <c r="KD54" s="860"/>
      <c r="KE54" s="860"/>
      <c r="KF54" s="860"/>
      <c r="KG54" s="860"/>
      <c r="KH54" s="860"/>
      <c r="KI54" s="860"/>
      <c r="KJ54" s="860"/>
      <c r="KK54" s="860"/>
      <c r="KL54" s="860"/>
      <c r="KM54" s="860"/>
      <c r="KN54" s="860"/>
      <c r="KO54" s="860"/>
      <c r="KP54" s="860"/>
      <c r="KQ54" s="860"/>
      <c r="KR54" s="860"/>
      <c r="KS54" s="860"/>
      <c r="KT54" s="860"/>
      <c r="KU54" s="860"/>
      <c r="KV54" s="860"/>
      <c r="KW54" s="860"/>
      <c r="KX54" s="860"/>
      <c r="KY54" s="860"/>
      <c r="KZ54" s="860"/>
      <c r="LA54" s="860"/>
      <c r="LB54" s="860"/>
      <c r="LC54" s="860"/>
      <c r="LD54" s="860"/>
      <c r="LE54" s="860"/>
      <c r="LF54" s="860"/>
      <c r="LG54" s="860"/>
      <c r="LH54" s="860"/>
      <c r="LI54" s="860"/>
      <c r="LJ54" s="860"/>
      <c r="LK54" s="860"/>
      <c r="LL54" s="860"/>
      <c r="LM54" s="860"/>
      <c r="LN54" s="860"/>
      <c r="LO54" s="860"/>
      <c r="LP54" s="860"/>
      <c r="LQ54" s="860"/>
      <c r="LR54" s="860"/>
      <c r="LS54" s="860"/>
      <c r="LT54" s="860"/>
      <c r="LU54" s="860"/>
      <c r="LV54" s="860"/>
      <c r="LW54" s="860"/>
      <c r="LX54" s="860"/>
      <c r="LY54" s="860"/>
      <c r="LZ54" s="860"/>
      <c r="MA54" s="860"/>
      <c r="MB54" s="860"/>
      <c r="MC54" s="860"/>
      <c r="MD54" s="860"/>
      <c r="ME54" s="860"/>
      <c r="MF54" s="860"/>
      <c r="MG54" s="860"/>
      <c r="MH54" s="860"/>
      <c r="MI54" s="860"/>
      <c r="MJ54" s="860"/>
      <c r="MK54" s="860"/>
      <c r="ML54" s="860"/>
      <c r="MM54" s="860"/>
      <c r="MN54" s="860"/>
      <c r="MO54" s="860"/>
      <c r="MP54" s="860"/>
      <c r="MQ54" s="860"/>
      <c r="MR54" s="860"/>
      <c r="MS54" s="860"/>
      <c r="MT54" s="860"/>
      <c r="MU54" s="860"/>
      <c r="MV54" s="860"/>
      <c r="MW54" s="860"/>
      <c r="MX54" s="860"/>
      <c r="MY54" s="860"/>
      <c r="MZ54" s="860"/>
      <c r="NA54" s="860"/>
      <c r="NB54" s="860"/>
      <c r="NC54" s="860"/>
      <c r="ND54" s="860"/>
      <c r="NE54" s="860"/>
      <c r="NF54" s="860"/>
      <c r="NG54" s="860"/>
      <c r="NH54" s="860"/>
      <c r="NI54" s="860"/>
      <c r="NJ54" s="860"/>
      <c r="NK54" s="860"/>
      <c r="NL54" s="860"/>
      <c r="NM54" s="860"/>
      <c r="NN54" s="860"/>
      <c r="NO54" s="860"/>
      <c r="NP54" s="860"/>
      <c r="NQ54" s="860"/>
      <c r="NR54" s="860"/>
      <c r="NS54" s="860"/>
      <c r="NT54" s="860"/>
      <c r="NU54" s="860"/>
      <c r="NV54" s="860"/>
      <c r="NW54" s="860"/>
      <c r="NX54" s="860"/>
      <c r="NY54" s="860"/>
      <c r="NZ54" s="860"/>
      <c r="OA54" s="860"/>
      <c r="OB54" s="860"/>
      <c r="OC54" s="860"/>
      <c r="OD54" s="860"/>
      <c r="OE54" s="860"/>
      <c r="OF54" s="860"/>
      <c r="OG54" s="860"/>
      <c r="OH54" s="860"/>
      <c r="OI54" s="860"/>
      <c r="OJ54" s="860"/>
      <c r="OK54" s="860"/>
      <c r="OL54" s="860"/>
      <c r="OM54" s="860"/>
      <c r="ON54" s="860"/>
      <c r="OO54" s="860"/>
      <c r="OP54" s="860"/>
      <c r="OQ54" s="860"/>
      <c r="OR54" s="860"/>
      <c r="OS54" s="860"/>
      <c r="OT54" s="860"/>
      <c r="OU54" s="860"/>
      <c r="OV54" s="860"/>
      <c r="OW54" s="860"/>
      <c r="OX54" s="860"/>
      <c r="OY54" s="860"/>
      <c r="OZ54" s="860"/>
      <c r="PA54" s="860"/>
      <c r="PB54" s="860"/>
      <c r="PC54" s="860"/>
      <c r="PD54" s="860"/>
      <c r="PE54" s="860"/>
      <c r="PF54" s="860"/>
      <c r="PG54" s="860"/>
      <c r="PH54" s="860"/>
      <c r="PI54" s="860"/>
      <c r="PJ54" s="860"/>
      <c r="PK54" s="860"/>
      <c r="PL54" s="860"/>
      <c r="PM54" s="860"/>
      <c r="PN54" s="860"/>
      <c r="PO54" s="860"/>
      <c r="PP54" s="860"/>
      <c r="PQ54" s="860"/>
      <c r="PR54" s="860"/>
      <c r="PS54" s="860"/>
      <c r="PT54" s="860"/>
      <c r="PU54" s="860"/>
      <c r="PV54" s="860"/>
      <c r="PW54" s="860"/>
      <c r="PX54" s="860"/>
      <c r="PY54" s="860"/>
      <c r="PZ54" s="860"/>
      <c r="QA54" s="860"/>
      <c r="QB54" s="860"/>
      <c r="QC54" s="860"/>
      <c r="QD54" s="860"/>
      <c r="QE54" s="860"/>
      <c r="QF54" s="860"/>
      <c r="QG54" s="860"/>
      <c r="QH54" s="860"/>
      <c r="QI54" s="860"/>
      <c r="QJ54" s="860"/>
      <c r="QK54" s="860"/>
      <c r="QL54" s="860"/>
      <c r="QM54" s="860"/>
      <c r="QN54" s="860"/>
      <c r="QO54" s="860"/>
      <c r="QP54" s="860"/>
      <c r="QQ54" s="860"/>
      <c r="QR54" s="860"/>
      <c r="QS54" s="860"/>
      <c r="QT54" s="860"/>
      <c r="QU54" s="860"/>
      <c r="QV54" s="860"/>
      <c r="QW54" s="860"/>
      <c r="QX54" s="860"/>
      <c r="QY54" s="860"/>
      <c r="QZ54" s="860"/>
      <c r="RA54" s="860"/>
      <c r="RB54" s="860"/>
      <c r="RC54" s="860"/>
      <c r="RD54" s="860"/>
      <c r="RE54" s="860"/>
      <c r="RF54" s="860"/>
      <c r="RG54" s="860"/>
      <c r="RH54" s="860"/>
      <c r="RI54" s="860"/>
      <c r="RJ54" s="860"/>
      <c r="RK54" s="860"/>
      <c r="RL54" s="860"/>
      <c r="RM54" s="860"/>
      <c r="RN54" s="860"/>
      <c r="RO54" s="860"/>
      <c r="RP54" s="860"/>
      <c r="RQ54" s="860"/>
      <c r="RR54" s="860"/>
      <c r="RS54" s="860"/>
      <c r="RT54" s="860"/>
      <c r="RU54" s="860"/>
      <c r="RV54" s="860"/>
      <c r="RW54" s="860"/>
      <c r="RX54" s="860"/>
      <c r="RY54" s="860"/>
      <c r="RZ54" s="860"/>
      <c r="SA54" s="860"/>
      <c r="SB54" s="860"/>
      <c r="SC54" s="860"/>
      <c r="SD54" s="860"/>
      <c r="SE54" s="860"/>
      <c r="SF54" s="860"/>
      <c r="SG54" s="860"/>
      <c r="SH54" s="860"/>
      <c r="SI54" s="860"/>
      <c r="SJ54" s="860"/>
      <c r="SK54" s="860"/>
      <c r="SL54" s="860"/>
      <c r="SM54" s="860"/>
      <c r="SN54" s="860"/>
      <c r="SO54" s="860"/>
      <c r="SP54" s="860"/>
      <c r="SQ54" s="860"/>
      <c r="SR54" s="860"/>
      <c r="SS54" s="860"/>
      <c r="ST54" s="860"/>
      <c r="SU54" s="860"/>
      <c r="SV54" s="860"/>
      <c r="SW54" s="860"/>
      <c r="SX54" s="860"/>
      <c r="SY54" s="860"/>
      <c r="SZ54" s="860"/>
      <c r="TA54" s="860"/>
      <c r="TB54" s="860"/>
      <c r="TC54" s="860"/>
      <c r="TD54" s="860"/>
      <c r="TE54" s="860"/>
      <c r="TF54" s="860"/>
      <c r="TG54" s="860"/>
      <c r="TH54" s="860"/>
      <c r="TI54" s="860"/>
      <c r="TJ54" s="860"/>
      <c r="TK54" s="860"/>
      <c r="TL54" s="860"/>
      <c r="TM54" s="860"/>
      <c r="TN54" s="860"/>
      <c r="TO54" s="860"/>
      <c r="TP54" s="860"/>
      <c r="TQ54" s="860"/>
      <c r="TR54" s="860"/>
      <c r="TS54" s="860"/>
      <c r="TT54" s="860"/>
      <c r="TU54" s="860"/>
      <c r="TV54" s="860"/>
      <c r="TW54" s="860"/>
      <c r="TX54" s="860"/>
      <c r="TY54" s="860"/>
      <c r="TZ54" s="860"/>
      <c r="UA54" s="860"/>
      <c r="UB54" s="860"/>
      <c r="UC54" s="860"/>
      <c r="UD54" s="860"/>
      <c r="UE54" s="860"/>
      <c r="UF54" s="860"/>
      <c r="UG54" s="860"/>
      <c r="UH54" s="860"/>
      <c r="UI54" s="860"/>
      <c r="UJ54" s="860"/>
      <c r="UK54" s="860"/>
      <c r="UL54" s="860"/>
      <c r="UM54" s="860"/>
      <c r="UN54" s="860"/>
      <c r="UO54" s="860"/>
      <c r="UP54" s="860"/>
      <c r="UQ54" s="860"/>
      <c r="UR54" s="860"/>
      <c r="US54" s="860"/>
      <c r="UT54" s="860"/>
      <c r="UU54" s="860"/>
      <c r="UV54" s="860"/>
      <c r="UW54" s="860"/>
      <c r="UX54" s="860"/>
      <c r="UY54" s="860"/>
      <c r="UZ54" s="860"/>
      <c r="VA54" s="860"/>
      <c r="VB54" s="860"/>
      <c r="VC54" s="860"/>
      <c r="VD54" s="860"/>
      <c r="VE54" s="860"/>
      <c r="VF54" s="860"/>
      <c r="VG54" s="860"/>
      <c r="VH54" s="860"/>
      <c r="VI54" s="860"/>
      <c r="VJ54" s="860"/>
      <c r="VK54" s="860"/>
      <c r="VL54" s="860"/>
      <c r="VM54" s="860"/>
      <c r="VN54" s="860"/>
      <c r="VO54" s="860"/>
      <c r="VP54" s="860"/>
      <c r="VQ54" s="860"/>
      <c r="VR54" s="860"/>
      <c r="VS54" s="860"/>
      <c r="VT54" s="860"/>
      <c r="VU54" s="860"/>
      <c r="VV54" s="860"/>
      <c r="VW54" s="860"/>
      <c r="VX54" s="860"/>
      <c r="VY54" s="860"/>
      <c r="VZ54" s="860"/>
      <c r="WA54" s="860"/>
      <c r="WB54" s="860"/>
      <c r="WC54" s="860"/>
      <c r="WD54" s="860"/>
      <c r="WE54" s="860"/>
      <c r="WF54" s="860"/>
      <c r="WG54" s="860"/>
      <c r="WH54" s="860"/>
      <c r="WI54" s="860"/>
      <c r="WJ54" s="860"/>
      <c r="WK54" s="860"/>
      <c r="WL54" s="860"/>
      <c r="WM54" s="860"/>
      <c r="WN54" s="860"/>
      <c r="WO54" s="860"/>
      <c r="WP54" s="860"/>
      <c r="WQ54" s="860"/>
      <c r="WR54" s="860"/>
      <c r="WS54" s="860"/>
      <c r="WT54" s="860"/>
      <c r="WU54" s="860"/>
      <c r="WV54" s="860"/>
      <c r="WW54" s="860"/>
      <c r="WX54" s="860"/>
      <c r="WY54" s="860"/>
      <c r="WZ54" s="860"/>
      <c r="XA54" s="860"/>
      <c r="XB54" s="860"/>
      <c r="XC54" s="860"/>
      <c r="XD54" s="860"/>
      <c r="XE54" s="860"/>
      <c r="XF54" s="860"/>
      <c r="XG54" s="860"/>
      <c r="XH54" s="860"/>
      <c r="XI54" s="860"/>
      <c r="XJ54" s="860"/>
      <c r="XK54" s="860"/>
      <c r="XL54" s="860"/>
      <c r="XM54" s="860"/>
      <c r="XN54" s="860"/>
      <c r="XO54" s="860"/>
      <c r="XP54" s="860"/>
      <c r="XQ54" s="860"/>
      <c r="XR54" s="860"/>
      <c r="XS54" s="860"/>
      <c r="XT54" s="860"/>
      <c r="XU54" s="860"/>
      <c r="XV54" s="860"/>
      <c r="XW54" s="860"/>
      <c r="XX54" s="860"/>
      <c r="XY54" s="860"/>
      <c r="XZ54" s="860"/>
      <c r="YA54" s="860"/>
      <c r="YB54" s="860"/>
      <c r="YC54" s="860"/>
      <c r="YD54" s="860"/>
      <c r="YE54" s="860"/>
      <c r="YF54" s="860"/>
      <c r="YG54" s="860"/>
      <c r="YH54" s="860"/>
      <c r="YI54" s="860"/>
      <c r="YJ54" s="860"/>
      <c r="YK54" s="860"/>
      <c r="YL54" s="860"/>
      <c r="YM54" s="860"/>
      <c r="YN54" s="860"/>
      <c r="YO54" s="860"/>
      <c r="YP54" s="860"/>
      <c r="YQ54" s="860"/>
      <c r="YR54" s="860"/>
      <c r="YS54" s="860"/>
      <c r="YT54" s="860"/>
      <c r="YU54" s="860"/>
      <c r="YV54" s="860"/>
      <c r="YW54" s="860"/>
      <c r="YX54" s="860"/>
      <c r="YY54" s="860"/>
      <c r="YZ54" s="860"/>
      <c r="ZA54" s="860"/>
      <c r="ZB54" s="860"/>
      <c r="ZC54" s="860"/>
      <c r="ZD54" s="860"/>
      <c r="ZE54" s="860"/>
      <c r="ZF54" s="860"/>
      <c r="ZG54" s="860"/>
      <c r="ZH54" s="860"/>
      <c r="ZI54" s="860"/>
      <c r="ZJ54" s="860"/>
      <c r="ZK54" s="860"/>
      <c r="ZL54" s="860"/>
      <c r="ZM54" s="860"/>
      <c r="ZN54" s="860"/>
      <c r="ZO54" s="860"/>
      <c r="ZP54" s="860"/>
      <c r="ZQ54" s="860"/>
      <c r="ZR54" s="860"/>
      <c r="ZS54" s="860"/>
      <c r="ZT54" s="860"/>
      <c r="ZU54" s="860"/>
      <c r="ZV54" s="860"/>
      <c r="ZW54" s="860"/>
      <c r="ZX54" s="860"/>
      <c r="ZY54" s="860"/>
      <c r="ZZ54" s="860"/>
      <c r="AAA54" s="860"/>
      <c r="AAB54" s="860"/>
      <c r="AAC54" s="860"/>
      <c r="AAD54" s="860"/>
      <c r="AAE54" s="860"/>
      <c r="AAF54" s="860"/>
      <c r="AAG54" s="860"/>
      <c r="AAH54" s="860"/>
      <c r="AAI54" s="860"/>
      <c r="AAJ54" s="860"/>
      <c r="AAK54" s="860"/>
      <c r="AAL54" s="860"/>
      <c r="AAM54" s="860"/>
      <c r="AAN54" s="860"/>
      <c r="AAO54" s="860"/>
      <c r="AAP54" s="860"/>
      <c r="AAQ54" s="860"/>
      <c r="AAR54" s="860"/>
      <c r="AAS54" s="860"/>
      <c r="AAT54" s="860"/>
      <c r="AAU54" s="860"/>
      <c r="AAV54" s="860"/>
      <c r="AAW54" s="860"/>
      <c r="AAX54" s="860"/>
    </row>
    <row r="55" s="860" customFormat="1" ht="75" customHeight="1" spans="1:114">
      <c r="A55" s="889">
        <v>50</v>
      </c>
      <c r="B55" s="889"/>
      <c r="C55" s="889"/>
      <c r="D55" s="882" t="s">
        <v>137</v>
      </c>
      <c r="E55" s="885"/>
      <c r="F55" s="890"/>
      <c r="G55" s="885"/>
      <c r="H55" s="889"/>
      <c r="I55" s="889"/>
      <c r="J55" s="917" t="s">
        <v>182</v>
      </c>
      <c r="K55" s="882" t="s">
        <v>137</v>
      </c>
      <c r="L55" s="882"/>
      <c r="M55" s="915"/>
      <c r="N55" s="882"/>
      <c r="O55" s="916"/>
      <c r="P55" s="916"/>
      <c r="Q55" s="916"/>
      <c r="R55" s="933"/>
      <c r="BJ55" s="938"/>
      <c r="DJ55" s="938"/>
    </row>
    <row r="56" s="861" customFormat="1" ht="50.1" customHeight="1" spans="1:114">
      <c r="A56" s="891" t="s">
        <v>279</v>
      </c>
      <c r="B56" s="892"/>
      <c r="C56" s="893" t="s">
        <v>280</v>
      </c>
      <c r="D56" s="894"/>
      <c r="E56" s="895"/>
      <c r="F56" s="895"/>
      <c r="G56" s="895"/>
      <c r="H56" s="896"/>
      <c r="I56" s="918" t="s">
        <v>281</v>
      </c>
      <c r="J56" s="918"/>
      <c r="K56" s="918"/>
      <c r="L56" s="894"/>
      <c r="M56" s="894"/>
      <c r="N56" s="894"/>
      <c r="O56" s="895"/>
      <c r="P56" s="895"/>
      <c r="Q56" s="895"/>
      <c r="R56" s="934"/>
      <c r="BJ56" s="939"/>
      <c r="DJ56" s="939"/>
    </row>
    <row r="57" ht="27" customHeight="1" spans="1:13">
      <c r="A57" s="897" t="s">
        <v>282</v>
      </c>
      <c r="B57" s="898"/>
      <c r="C57" s="899" t="s">
        <v>283</v>
      </c>
      <c r="D57" s="900"/>
      <c r="E57" s="901"/>
      <c r="F57" s="901"/>
      <c r="G57" s="901"/>
      <c r="H57" s="902" t="s">
        <v>186</v>
      </c>
      <c r="I57" s="919" t="s">
        <v>284</v>
      </c>
      <c r="J57" s="920" t="s">
        <v>164</v>
      </c>
      <c r="K57" s="921">
        <f>COUNTIF(K$6:K$55,"I")</f>
        <v>5</v>
      </c>
      <c r="L57" s="922" t="s">
        <v>285</v>
      </c>
      <c r="M57" s="921"/>
    </row>
    <row r="58" ht="27" customHeight="1" spans="1:13">
      <c r="A58" s="903" t="s">
        <v>286</v>
      </c>
      <c r="B58" s="904"/>
      <c r="C58" s="899" t="s">
        <v>287</v>
      </c>
      <c r="D58" s="905"/>
      <c r="E58" s="901"/>
      <c r="F58" s="901"/>
      <c r="G58" s="901"/>
      <c r="H58" s="906"/>
      <c r="I58" s="919" t="s">
        <v>284</v>
      </c>
      <c r="J58" s="920" t="s">
        <v>137</v>
      </c>
      <c r="K58" s="921">
        <f>COUNTIF(K$6:K$55,"II")</f>
        <v>44</v>
      </c>
      <c r="L58" s="922" t="s">
        <v>288</v>
      </c>
      <c r="M58" s="921"/>
    </row>
    <row r="59" ht="27" customHeight="1" spans="1:13">
      <c r="A59" s="907"/>
      <c r="B59" s="908"/>
      <c r="C59" s="909"/>
      <c r="D59" s="905"/>
      <c r="E59" s="901"/>
      <c r="F59" s="901"/>
      <c r="G59" s="901"/>
      <c r="H59" s="906"/>
      <c r="I59" s="919" t="s">
        <v>284</v>
      </c>
      <c r="J59" s="920" t="s">
        <v>159</v>
      </c>
      <c r="K59" s="921">
        <f>COUNTIF(K$6:K$55,"III")</f>
        <v>1</v>
      </c>
      <c r="L59" s="922" t="s">
        <v>289</v>
      </c>
      <c r="M59" s="921"/>
    </row>
    <row r="60" ht="27" customHeight="1" spans="1:13">
      <c r="A60" s="907"/>
      <c r="B60" s="908"/>
      <c r="C60" s="909"/>
      <c r="D60" s="905"/>
      <c r="E60" s="901"/>
      <c r="F60" s="901"/>
      <c r="G60" s="901"/>
      <c r="H60" s="906"/>
      <c r="I60" s="919" t="s">
        <v>284</v>
      </c>
      <c r="J60" s="920" t="s">
        <v>290</v>
      </c>
      <c r="K60" s="921">
        <f>COUNTIF(K$6:K$55,"IV")</f>
        <v>0</v>
      </c>
      <c r="L60" s="923" t="s">
        <v>291</v>
      </c>
      <c r="M60" s="921"/>
    </row>
    <row r="61" ht="27" customHeight="1" spans="1:13">
      <c r="A61" s="907"/>
      <c r="B61" s="908"/>
      <c r="C61" s="909"/>
      <c r="D61" s="905"/>
      <c r="E61" s="901"/>
      <c r="F61" s="901"/>
      <c r="G61" s="901"/>
      <c r="H61" s="910"/>
      <c r="I61" s="919" t="s">
        <v>284</v>
      </c>
      <c r="J61" s="920" t="s">
        <v>292</v>
      </c>
      <c r="K61" s="921">
        <f>COUNTIF(K$6:K$55,"V")</f>
        <v>0</v>
      </c>
      <c r="L61" s="922" t="s">
        <v>293</v>
      </c>
      <c r="M61" s="921"/>
    </row>
    <row r="62" ht="23.25" spans="1:13">
      <c r="A62" s="907"/>
      <c r="B62" s="908"/>
      <c r="C62" s="909"/>
      <c r="D62" s="905"/>
      <c r="E62" s="901"/>
      <c r="F62" s="901"/>
      <c r="G62" s="901"/>
      <c r="H62" s="911"/>
      <c r="I62" s="924"/>
      <c r="J62" s="924"/>
      <c r="K62" s="925"/>
      <c r="L62" s="922" t="s">
        <v>294</v>
      </c>
      <c r="M62" s="921"/>
    </row>
    <row r="63" ht="27" customHeight="1" spans="1:13">
      <c r="A63" s="907"/>
      <c r="B63" s="908"/>
      <c r="C63" s="909"/>
      <c r="D63" s="905"/>
      <c r="E63" s="901"/>
      <c r="F63" s="901"/>
      <c r="G63" s="901"/>
      <c r="H63" s="902" t="s">
        <v>295</v>
      </c>
      <c r="I63" s="919" t="s">
        <v>284</v>
      </c>
      <c r="J63" s="926" t="s">
        <v>138</v>
      </c>
      <c r="K63" s="927">
        <f>COUNTIF(L$6:L$55,"SC")</f>
        <v>4</v>
      </c>
      <c r="L63" s="922" t="s">
        <v>296</v>
      </c>
      <c r="M63" s="921"/>
    </row>
    <row r="64" ht="27" customHeight="1" spans="1:13">
      <c r="A64" s="907"/>
      <c r="B64" s="908"/>
      <c r="C64" s="909"/>
      <c r="D64" s="905"/>
      <c r="E64" s="901"/>
      <c r="F64" s="901"/>
      <c r="G64" s="901"/>
      <c r="H64" s="906"/>
      <c r="I64" s="919" t="s">
        <v>284</v>
      </c>
      <c r="J64" s="926" t="s">
        <v>165</v>
      </c>
      <c r="K64" s="927">
        <f>COUNTIF(L$6:L$55,"ST")</f>
        <v>2</v>
      </c>
      <c r="L64" s="922" t="s">
        <v>297</v>
      </c>
      <c r="M64" s="921"/>
    </row>
    <row r="65" ht="27" customHeight="1" spans="1:13">
      <c r="A65" s="907"/>
      <c r="B65" s="908"/>
      <c r="C65" s="943"/>
      <c r="D65" s="905"/>
      <c r="E65" s="905"/>
      <c r="F65" s="905"/>
      <c r="G65" s="905"/>
      <c r="H65" s="906"/>
      <c r="I65" s="919" t="s">
        <v>284</v>
      </c>
      <c r="J65" s="926" t="s">
        <v>148</v>
      </c>
      <c r="K65" s="927">
        <f>COUNTIF(L$6:L$55,"OBC")</f>
        <v>3</v>
      </c>
      <c r="M65" s="921"/>
    </row>
    <row r="66" ht="27" customHeight="1" spans="1:13">
      <c r="A66" s="907"/>
      <c r="B66" s="908"/>
      <c r="C66" s="943"/>
      <c r="D66" s="905"/>
      <c r="E66" s="905"/>
      <c r="F66" s="905"/>
      <c r="G66" s="905"/>
      <c r="H66" s="910"/>
      <c r="I66" s="919" t="s">
        <v>284</v>
      </c>
      <c r="J66" s="926" t="s">
        <v>298</v>
      </c>
      <c r="K66" s="927">
        <f>COUNTIF(L$6:L$55,"GEN")</f>
        <v>0</v>
      </c>
      <c r="M66" s="921"/>
    </row>
    <row r="67" ht="18" spans="1:726">
      <c r="A67" s="907"/>
      <c r="B67" s="944"/>
      <c r="C67" s="943"/>
      <c r="D67" s="905"/>
      <c r="E67" s="905"/>
      <c r="F67" s="905"/>
      <c r="G67" s="905"/>
      <c r="H67" s="911"/>
      <c r="I67" s="924"/>
      <c r="J67" s="924"/>
      <c r="K67" s="925"/>
      <c r="M67" s="905"/>
      <c r="N67" s="182"/>
      <c r="O67" s="182"/>
      <c r="P67" s="182"/>
      <c r="Q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952"/>
      <c r="BK67" s="182"/>
      <c r="BL67" s="182"/>
      <c r="BM67" s="182"/>
      <c r="BN67" s="182"/>
      <c r="BO67" s="182"/>
      <c r="BP67" s="182"/>
      <c r="BQ67" s="182"/>
      <c r="BR67" s="182"/>
      <c r="BS67" s="182"/>
      <c r="BT67" s="182"/>
      <c r="BU67" s="182"/>
      <c r="BV67" s="182"/>
      <c r="BW67" s="182"/>
      <c r="BX67" s="182"/>
      <c r="BY67" s="182"/>
      <c r="BZ67" s="182"/>
      <c r="CA67" s="182"/>
      <c r="CB67" s="182"/>
      <c r="CC67" s="182"/>
      <c r="CD67" s="182"/>
      <c r="CE67" s="182"/>
      <c r="CF67" s="182"/>
      <c r="CG67" s="182"/>
      <c r="CH67" s="182"/>
      <c r="CI67" s="182"/>
      <c r="CJ67" s="182"/>
      <c r="CK67" s="182"/>
      <c r="CL67" s="182"/>
      <c r="CM67" s="182"/>
      <c r="CN67" s="182"/>
      <c r="CO67" s="182"/>
      <c r="CP67" s="182"/>
      <c r="CQ67" s="182"/>
      <c r="CR67" s="182"/>
      <c r="CS67" s="182"/>
      <c r="CT67" s="182"/>
      <c r="CU67" s="182"/>
      <c r="CV67" s="182"/>
      <c r="CW67" s="182"/>
      <c r="CX67" s="182"/>
      <c r="CY67" s="182"/>
      <c r="CZ67" s="182"/>
      <c r="DA67" s="182"/>
      <c r="DB67" s="182"/>
      <c r="DC67" s="182"/>
      <c r="DD67" s="182"/>
      <c r="DE67" s="182"/>
      <c r="DF67" s="182"/>
      <c r="DG67" s="182"/>
      <c r="DH67" s="182"/>
      <c r="DI67" s="182"/>
      <c r="DJ67" s="952"/>
      <c r="DK67" s="182"/>
      <c r="DL67" s="182"/>
      <c r="DM67" s="182"/>
      <c r="DN67" s="182"/>
      <c r="DO67" s="182"/>
      <c r="DP67" s="182"/>
      <c r="DQ67" s="182"/>
      <c r="DR67" s="182"/>
      <c r="DS67" s="182"/>
      <c r="DT67" s="182"/>
      <c r="DU67" s="182"/>
      <c r="DV67" s="182"/>
      <c r="DW67" s="182"/>
      <c r="DX67" s="182"/>
      <c r="DY67" s="182"/>
      <c r="DZ67" s="182"/>
      <c r="EA67" s="182"/>
      <c r="EB67" s="182"/>
      <c r="EC67" s="182"/>
      <c r="ED67" s="182"/>
      <c r="EE67" s="182"/>
      <c r="EF67" s="182"/>
      <c r="EG67" s="182"/>
      <c r="EH67" s="182"/>
      <c r="EI67" s="182"/>
      <c r="EJ67" s="182"/>
      <c r="EK67" s="182"/>
      <c r="EL67" s="182"/>
      <c r="EM67" s="182"/>
      <c r="EN67" s="182"/>
      <c r="EO67" s="182"/>
      <c r="EP67" s="182"/>
      <c r="EQ67" s="182"/>
      <c r="ER67" s="182"/>
      <c r="ES67" s="182"/>
      <c r="ET67" s="182"/>
      <c r="EU67" s="182"/>
      <c r="EV67" s="182"/>
      <c r="EW67" s="182"/>
      <c r="EX67" s="182"/>
      <c r="EY67" s="182"/>
      <c r="EZ67" s="182"/>
      <c r="FA67" s="182"/>
      <c r="FB67" s="182"/>
      <c r="FC67" s="182"/>
      <c r="FD67" s="182"/>
      <c r="FE67" s="182"/>
      <c r="FF67" s="182"/>
      <c r="FG67" s="182"/>
      <c r="FH67" s="182"/>
      <c r="FI67" s="182"/>
      <c r="FJ67" s="182"/>
      <c r="FK67" s="182"/>
      <c r="FL67" s="182"/>
      <c r="FM67" s="182"/>
      <c r="FN67" s="182"/>
      <c r="FO67" s="182"/>
      <c r="FP67" s="182"/>
      <c r="FQ67" s="182"/>
      <c r="FR67" s="182"/>
      <c r="FS67" s="182"/>
      <c r="FT67" s="182"/>
      <c r="FU67" s="182"/>
      <c r="FV67" s="182"/>
      <c r="FW67" s="182"/>
      <c r="FX67" s="182"/>
      <c r="FY67" s="182"/>
      <c r="FZ67" s="182"/>
      <c r="GA67" s="182"/>
      <c r="GB67" s="182"/>
      <c r="GC67" s="182"/>
      <c r="GD67" s="182"/>
      <c r="GE67" s="182"/>
      <c r="GF67" s="182"/>
      <c r="GG67" s="182"/>
      <c r="GH67" s="182"/>
      <c r="GI67" s="182"/>
      <c r="GJ67" s="182"/>
      <c r="GK67" s="182"/>
      <c r="GL67" s="182"/>
      <c r="GM67" s="182"/>
      <c r="GN67" s="182"/>
      <c r="GO67" s="182"/>
      <c r="GP67" s="182"/>
      <c r="GQ67" s="182"/>
      <c r="GR67" s="182"/>
      <c r="GS67" s="182"/>
      <c r="GT67" s="182"/>
      <c r="GU67" s="182"/>
      <c r="GV67" s="182"/>
      <c r="GW67" s="182"/>
      <c r="GX67" s="182"/>
      <c r="GY67" s="182"/>
      <c r="GZ67" s="182"/>
      <c r="HA67" s="182"/>
      <c r="HB67" s="182"/>
      <c r="HC67" s="182"/>
      <c r="HD67" s="182"/>
      <c r="HE67" s="182"/>
      <c r="HF67" s="182"/>
      <c r="HG67" s="182"/>
      <c r="HH67" s="182"/>
      <c r="HI67" s="182"/>
      <c r="HJ67" s="182"/>
      <c r="HK67" s="182"/>
      <c r="HL67" s="182"/>
      <c r="HM67" s="182"/>
      <c r="HN67" s="182"/>
      <c r="HO67" s="182"/>
      <c r="HP67" s="182"/>
      <c r="HQ67" s="182"/>
      <c r="HR67" s="182"/>
      <c r="HS67" s="182"/>
      <c r="HT67" s="182"/>
      <c r="HU67" s="182"/>
      <c r="HV67" s="182"/>
      <c r="HW67" s="182"/>
      <c r="HX67" s="182"/>
      <c r="HY67" s="182"/>
      <c r="HZ67" s="182"/>
      <c r="IA67" s="182"/>
      <c r="IB67" s="182"/>
      <c r="IC67" s="182"/>
      <c r="ID67" s="182"/>
      <c r="IE67" s="182"/>
      <c r="IF67" s="182"/>
      <c r="IG67" s="182"/>
      <c r="IH67" s="182"/>
      <c r="II67" s="182"/>
      <c r="IJ67" s="182"/>
      <c r="IK67" s="182"/>
      <c r="IL67" s="182"/>
      <c r="IM67" s="182"/>
      <c r="IN67" s="182"/>
      <c r="IO67" s="182"/>
      <c r="IP67" s="182"/>
      <c r="IQ67" s="182"/>
      <c r="IR67" s="182"/>
      <c r="IS67" s="182"/>
      <c r="IT67" s="182"/>
      <c r="IU67" s="182"/>
      <c r="IV67" s="182"/>
      <c r="IW67" s="182"/>
      <c r="IX67" s="182"/>
      <c r="IY67" s="182"/>
      <c r="IZ67" s="182"/>
      <c r="JA67" s="182"/>
      <c r="JB67" s="182"/>
      <c r="JC67" s="182"/>
      <c r="JD67" s="182"/>
      <c r="JE67" s="182"/>
      <c r="JF67" s="182"/>
      <c r="JG67" s="182"/>
      <c r="JH67" s="182"/>
      <c r="JI67" s="182"/>
      <c r="JJ67" s="182"/>
      <c r="JK67" s="182"/>
      <c r="JL67" s="182"/>
      <c r="JM67" s="182"/>
      <c r="JN67" s="182"/>
      <c r="JO67" s="182"/>
      <c r="JP67" s="182"/>
      <c r="JQ67" s="182"/>
      <c r="JR67" s="182"/>
      <c r="JS67" s="182"/>
      <c r="JT67" s="182"/>
      <c r="JU67" s="182"/>
      <c r="JV67" s="182"/>
      <c r="JW67" s="182"/>
      <c r="JX67" s="182"/>
      <c r="JY67" s="182"/>
      <c r="JZ67" s="182"/>
      <c r="KA67" s="182"/>
      <c r="KB67" s="182"/>
      <c r="KC67" s="182"/>
      <c r="KD67" s="182"/>
      <c r="KE67" s="182"/>
      <c r="KF67" s="182"/>
      <c r="KG67" s="182"/>
      <c r="KH67" s="182"/>
      <c r="KI67" s="182"/>
      <c r="KJ67" s="182"/>
      <c r="KK67" s="182"/>
      <c r="KL67" s="182"/>
      <c r="KM67" s="182"/>
      <c r="KN67" s="182"/>
      <c r="KO67" s="182"/>
      <c r="KP67" s="182"/>
      <c r="KQ67" s="182"/>
      <c r="KR67" s="182"/>
      <c r="KS67" s="182"/>
      <c r="KT67" s="182"/>
      <c r="KU67" s="182"/>
      <c r="KV67" s="182"/>
      <c r="KW67" s="182"/>
      <c r="KX67" s="182"/>
      <c r="KY67" s="182"/>
      <c r="KZ67" s="182"/>
      <c r="LA67" s="182"/>
      <c r="LB67" s="182"/>
      <c r="LC67" s="182"/>
      <c r="LD67" s="182"/>
      <c r="LE67" s="182"/>
      <c r="LF67" s="182"/>
      <c r="LG67" s="182"/>
      <c r="LH67" s="182"/>
      <c r="LI67" s="182"/>
      <c r="LJ67" s="182"/>
      <c r="LK67" s="182"/>
      <c r="LL67" s="182"/>
      <c r="LM67" s="182"/>
      <c r="LN67" s="182"/>
      <c r="LO67" s="182"/>
      <c r="LP67" s="182"/>
      <c r="LQ67" s="182"/>
      <c r="LR67" s="182"/>
      <c r="LS67" s="182"/>
      <c r="LT67" s="182"/>
      <c r="LU67" s="182"/>
      <c r="LV67" s="182"/>
      <c r="LW67" s="182"/>
      <c r="LX67" s="182"/>
      <c r="LY67" s="182"/>
      <c r="LZ67" s="182"/>
      <c r="MA67" s="182"/>
      <c r="MB67" s="182"/>
      <c r="MC67" s="182"/>
      <c r="MD67" s="182"/>
      <c r="ME67" s="182"/>
      <c r="MF67" s="182"/>
      <c r="MG67" s="182"/>
      <c r="MH67" s="182"/>
      <c r="MI67" s="182"/>
      <c r="MJ67" s="182"/>
      <c r="MK67" s="182"/>
      <c r="ML67" s="182"/>
      <c r="MM67" s="182"/>
      <c r="MN67" s="182"/>
      <c r="MO67" s="182"/>
      <c r="MP67" s="182"/>
      <c r="MQ67" s="182"/>
      <c r="MR67" s="182"/>
      <c r="MS67" s="182"/>
      <c r="MT67" s="182"/>
      <c r="MU67" s="182"/>
      <c r="MV67" s="182"/>
      <c r="MW67" s="182"/>
      <c r="MX67" s="182"/>
      <c r="MY67" s="182"/>
      <c r="MZ67" s="182"/>
      <c r="NA67" s="182"/>
      <c r="NB67" s="182"/>
      <c r="NC67" s="182"/>
      <c r="ND67" s="182"/>
      <c r="NE67" s="182"/>
      <c r="NF67" s="182"/>
      <c r="NG67" s="182"/>
      <c r="NH67" s="182"/>
      <c r="NI67" s="182"/>
      <c r="NJ67" s="182"/>
      <c r="NK67" s="182"/>
      <c r="NL67" s="182"/>
      <c r="NM67" s="182"/>
      <c r="NN67" s="182"/>
      <c r="NO67" s="182"/>
      <c r="NP67" s="182"/>
      <c r="NQ67" s="182"/>
      <c r="NR67" s="182"/>
      <c r="NS67" s="182"/>
      <c r="NT67" s="182"/>
      <c r="NU67" s="182"/>
      <c r="NV67" s="182"/>
      <c r="NW67" s="182"/>
      <c r="NX67" s="182"/>
      <c r="NY67" s="182"/>
      <c r="NZ67" s="182"/>
      <c r="OA67" s="182"/>
      <c r="OB67" s="182"/>
      <c r="OC67" s="182"/>
      <c r="OD67" s="182"/>
      <c r="OE67" s="182"/>
      <c r="OF67" s="182"/>
      <c r="OG67" s="182"/>
      <c r="OH67" s="182"/>
      <c r="OI67" s="182"/>
      <c r="OJ67" s="182"/>
      <c r="OK67" s="182"/>
      <c r="OL67" s="182"/>
      <c r="OM67" s="182"/>
      <c r="ON67" s="182"/>
      <c r="OO67" s="182"/>
      <c r="OP67" s="182"/>
      <c r="OQ67" s="182"/>
      <c r="OR67" s="182"/>
      <c r="OS67" s="182"/>
      <c r="OT67" s="182"/>
      <c r="OU67" s="182"/>
      <c r="OV67" s="182"/>
      <c r="OW67" s="182"/>
      <c r="OX67" s="182"/>
      <c r="OY67" s="182"/>
      <c r="OZ67" s="182"/>
      <c r="PA67" s="182"/>
      <c r="PB67" s="182"/>
      <c r="PC67" s="182"/>
      <c r="PD67" s="182"/>
      <c r="PE67" s="182"/>
      <c r="PF67" s="182"/>
      <c r="PG67" s="182"/>
      <c r="PH67" s="182"/>
      <c r="PI67" s="182"/>
      <c r="PJ67" s="182"/>
      <c r="PK67" s="182"/>
      <c r="PL67" s="182"/>
      <c r="PM67" s="182"/>
      <c r="PN67" s="182"/>
      <c r="PO67" s="182"/>
      <c r="PP67" s="182"/>
      <c r="PQ67" s="182"/>
      <c r="PR67" s="182"/>
      <c r="PS67" s="182"/>
      <c r="PT67" s="182"/>
      <c r="PU67" s="182"/>
      <c r="PV67" s="182"/>
      <c r="PW67" s="182"/>
      <c r="PX67" s="182"/>
      <c r="PY67" s="182"/>
      <c r="PZ67" s="182"/>
      <c r="QA67" s="182"/>
      <c r="QB67" s="182"/>
      <c r="QC67" s="182"/>
      <c r="QD67" s="182"/>
      <c r="QE67" s="182"/>
      <c r="QF67" s="182"/>
      <c r="QG67" s="182"/>
      <c r="QH67" s="182"/>
      <c r="QI67" s="182"/>
      <c r="QJ67" s="182"/>
      <c r="QK67" s="182"/>
      <c r="QL67" s="182"/>
      <c r="QM67" s="182"/>
      <c r="QN67" s="182"/>
      <c r="QO67" s="182"/>
      <c r="QP67" s="182"/>
      <c r="QQ67" s="182"/>
      <c r="QR67" s="182"/>
      <c r="QS67" s="182"/>
      <c r="QT67" s="182"/>
      <c r="QU67" s="182"/>
      <c r="QV67" s="182"/>
      <c r="QW67" s="182"/>
      <c r="QX67" s="182"/>
      <c r="QY67" s="182"/>
      <c r="QZ67" s="182"/>
      <c r="RA67" s="182"/>
      <c r="RB67" s="182"/>
      <c r="RC67" s="182"/>
      <c r="RD67" s="182"/>
      <c r="RE67" s="182"/>
      <c r="RF67" s="182"/>
      <c r="RG67" s="182"/>
      <c r="RH67" s="182"/>
      <c r="RI67" s="182"/>
      <c r="RJ67" s="182"/>
      <c r="RK67" s="182"/>
      <c r="RL67" s="182"/>
      <c r="RM67" s="182"/>
      <c r="RN67" s="182"/>
      <c r="RO67" s="182"/>
      <c r="RP67" s="182"/>
      <c r="RQ67" s="182"/>
      <c r="RR67" s="182"/>
      <c r="RS67" s="182"/>
      <c r="RT67" s="182"/>
      <c r="RU67" s="182"/>
      <c r="RV67" s="182"/>
      <c r="RW67" s="182"/>
      <c r="RX67" s="182"/>
      <c r="RY67" s="182"/>
      <c r="RZ67" s="182"/>
      <c r="SA67" s="182"/>
      <c r="SB67" s="182"/>
      <c r="SC67" s="182"/>
      <c r="SD67" s="182"/>
      <c r="SE67" s="182"/>
      <c r="SF67" s="182"/>
      <c r="SG67" s="182"/>
      <c r="SH67" s="182"/>
      <c r="SI67" s="182"/>
      <c r="SJ67" s="182"/>
      <c r="SK67" s="182"/>
      <c r="SL67" s="182"/>
      <c r="SM67" s="182"/>
      <c r="SN67" s="182"/>
      <c r="SO67" s="182"/>
      <c r="SP67" s="182"/>
      <c r="SQ67" s="182"/>
      <c r="SR67" s="182"/>
      <c r="SS67" s="182"/>
      <c r="ST67" s="182"/>
      <c r="SU67" s="182"/>
      <c r="SV67" s="182"/>
      <c r="SW67" s="182"/>
      <c r="SX67" s="182"/>
      <c r="SY67" s="182"/>
      <c r="SZ67" s="182"/>
      <c r="TA67" s="182"/>
      <c r="TB67" s="182"/>
      <c r="TC67" s="182"/>
      <c r="TD67" s="182"/>
      <c r="TE67" s="182"/>
      <c r="TF67" s="182"/>
      <c r="TG67" s="182"/>
      <c r="TH67" s="182"/>
      <c r="TI67" s="182"/>
      <c r="TJ67" s="182"/>
      <c r="TK67" s="182"/>
      <c r="TL67" s="182"/>
      <c r="TM67" s="182"/>
      <c r="TN67" s="182"/>
      <c r="TO67" s="182"/>
      <c r="TP67" s="182"/>
      <c r="TQ67" s="182"/>
      <c r="TR67" s="182"/>
      <c r="TS67" s="182"/>
      <c r="TT67" s="182"/>
      <c r="TU67" s="182"/>
      <c r="TV67" s="182"/>
      <c r="TW67" s="182"/>
      <c r="TX67" s="182"/>
      <c r="TY67" s="182"/>
      <c r="TZ67" s="182"/>
      <c r="UA67" s="182"/>
      <c r="UB67" s="182"/>
      <c r="UC67" s="182"/>
      <c r="UD67" s="182"/>
      <c r="UE67" s="182"/>
      <c r="UF67" s="182"/>
      <c r="UG67" s="182"/>
      <c r="UH67" s="182"/>
      <c r="UI67" s="182"/>
      <c r="UJ67" s="182"/>
      <c r="UK67" s="182"/>
      <c r="UL67" s="182"/>
      <c r="UM67" s="182"/>
      <c r="UN67" s="182"/>
      <c r="UO67" s="182"/>
      <c r="UP67" s="182"/>
      <c r="UQ67" s="182"/>
      <c r="UR67" s="182"/>
      <c r="US67" s="182"/>
      <c r="UT67" s="182"/>
      <c r="UU67" s="182"/>
      <c r="UV67" s="182"/>
      <c r="UW67" s="182"/>
      <c r="UX67" s="182"/>
      <c r="UY67" s="182"/>
      <c r="UZ67" s="182"/>
      <c r="VA67" s="182"/>
      <c r="VB67" s="182"/>
      <c r="VC67" s="182"/>
      <c r="VD67" s="182"/>
      <c r="VE67" s="182"/>
      <c r="VF67" s="182"/>
      <c r="VG67" s="182"/>
      <c r="VH67" s="182"/>
      <c r="VI67" s="182"/>
      <c r="VJ67" s="182"/>
      <c r="VK67" s="182"/>
      <c r="VL67" s="182"/>
      <c r="VM67" s="182"/>
      <c r="VN67" s="182"/>
      <c r="VO67" s="182"/>
      <c r="VP67" s="182"/>
      <c r="VQ67" s="182"/>
      <c r="VR67" s="182"/>
      <c r="VS67" s="182"/>
      <c r="VT67" s="182"/>
      <c r="VU67" s="182"/>
      <c r="VV67" s="182"/>
      <c r="VW67" s="182"/>
      <c r="VX67" s="182"/>
      <c r="VY67" s="182"/>
      <c r="VZ67" s="182"/>
      <c r="WA67" s="182"/>
      <c r="WB67" s="182"/>
      <c r="WC67" s="182"/>
      <c r="WD67" s="182"/>
      <c r="WE67" s="182"/>
      <c r="WF67" s="182"/>
      <c r="WG67" s="182"/>
      <c r="WH67" s="182"/>
      <c r="WI67" s="182"/>
      <c r="WJ67" s="182"/>
      <c r="WK67" s="182"/>
      <c r="WL67" s="182"/>
      <c r="WM67" s="182"/>
      <c r="WN67" s="182"/>
      <c r="WO67" s="182"/>
      <c r="WP67" s="182"/>
      <c r="WQ67" s="182"/>
      <c r="WR67" s="182"/>
      <c r="WS67" s="182"/>
      <c r="WT67" s="182"/>
      <c r="WU67" s="182"/>
      <c r="WV67" s="182"/>
      <c r="WW67" s="182"/>
      <c r="WX67" s="182"/>
      <c r="WY67" s="182"/>
      <c r="WZ67" s="182"/>
      <c r="XA67" s="182"/>
      <c r="XB67" s="182"/>
      <c r="XC67" s="182"/>
      <c r="XD67" s="182"/>
      <c r="XE67" s="182"/>
      <c r="XF67" s="182"/>
      <c r="XG67" s="182"/>
      <c r="XH67" s="182"/>
      <c r="XI67" s="182"/>
      <c r="XJ67" s="182"/>
      <c r="XK67" s="182"/>
      <c r="XL67" s="182"/>
      <c r="XM67" s="182"/>
      <c r="XN67" s="182"/>
      <c r="XO67" s="182"/>
      <c r="XP67" s="182"/>
      <c r="XQ67" s="182"/>
      <c r="XR67" s="182"/>
      <c r="XS67" s="182"/>
      <c r="XT67" s="182"/>
      <c r="XU67" s="182"/>
      <c r="XV67" s="182"/>
      <c r="XW67" s="182"/>
      <c r="XX67" s="182"/>
      <c r="XY67" s="182"/>
      <c r="XZ67" s="182"/>
      <c r="YA67" s="182"/>
      <c r="YB67" s="182"/>
      <c r="YC67" s="182"/>
      <c r="YD67" s="182"/>
      <c r="YE67" s="182"/>
      <c r="YF67" s="182"/>
      <c r="YG67" s="182"/>
      <c r="YH67" s="182"/>
      <c r="YI67" s="182"/>
      <c r="YJ67" s="182"/>
      <c r="YK67" s="182"/>
      <c r="YL67" s="182"/>
      <c r="YM67" s="182"/>
      <c r="YN67" s="182"/>
      <c r="YO67" s="182"/>
      <c r="YP67" s="182"/>
      <c r="YQ67" s="182"/>
      <c r="YR67" s="182"/>
      <c r="YS67" s="182"/>
      <c r="YT67" s="182"/>
      <c r="YU67" s="182"/>
      <c r="YV67" s="182"/>
      <c r="YW67" s="182"/>
      <c r="YX67" s="182"/>
      <c r="YY67" s="182"/>
      <c r="YZ67" s="182"/>
      <c r="ZA67" s="182"/>
      <c r="ZB67" s="182"/>
      <c r="ZC67" s="182"/>
      <c r="ZD67" s="182"/>
      <c r="ZE67" s="182"/>
      <c r="ZF67" s="182"/>
      <c r="ZG67" s="182"/>
      <c r="ZH67" s="182"/>
      <c r="ZI67" s="182"/>
      <c r="ZJ67" s="182"/>
      <c r="ZK67" s="182"/>
      <c r="ZL67" s="182"/>
      <c r="ZM67" s="182"/>
      <c r="ZN67" s="182"/>
      <c r="ZO67" s="182"/>
      <c r="ZP67" s="182"/>
      <c r="ZQ67" s="182"/>
      <c r="ZR67" s="182"/>
      <c r="ZS67" s="182"/>
      <c r="ZT67" s="182"/>
      <c r="ZU67" s="182"/>
      <c r="ZV67" s="182"/>
      <c r="ZW67" s="182"/>
      <c r="ZX67" s="182"/>
      <c r="ZY67" s="182"/>
      <c r="ZZ67" s="182"/>
      <c r="AAA67" s="182"/>
      <c r="AAB67" s="182"/>
      <c r="AAC67" s="182"/>
      <c r="AAD67" s="182"/>
      <c r="AAE67" s="182"/>
      <c r="AAF67" s="182"/>
      <c r="AAG67" s="182"/>
      <c r="AAH67" s="182"/>
      <c r="AAI67" s="182"/>
      <c r="AAJ67" s="182"/>
      <c r="AAK67" s="182"/>
      <c r="AAL67" s="182"/>
      <c r="AAM67" s="182"/>
      <c r="AAN67" s="182"/>
      <c r="AAO67" s="182"/>
      <c r="AAP67" s="182"/>
      <c r="AAQ67" s="182"/>
      <c r="AAR67" s="182"/>
      <c r="AAS67" s="182"/>
      <c r="AAT67" s="182"/>
      <c r="AAU67" s="182"/>
      <c r="AAV67" s="182"/>
      <c r="AAW67" s="182"/>
      <c r="AAX67" s="182"/>
    </row>
    <row r="68" ht="27" customHeight="1" spans="8:11">
      <c r="H68" s="902" t="s">
        <v>299</v>
      </c>
      <c r="I68" s="919" t="s">
        <v>284</v>
      </c>
      <c r="J68" s="926" t="s">
        <v>300</v>
      </c>
      <c r="K68" s="947">
        <f>COUNTIF(M$6:M$55,"Hindu")</f>
        <v>0</v>
      </c>
    </row>
    <row r="69" ht="27" customHeight="1" spans="8:11">
      <c r="H69" s="906"/>
      <c r="I69" s="919" t="s">
        <v>284</v>
      </c>
      <c r="J69" s="926" t="s">
        <v>301</v>
      </c>
      <c r="K69" s="947">
        <f>COUNTIF(M$6:M$55,"Christian")</f>
        <v>1</v>
      </c>
    </row>
    <row r="70" ht="27" customHeight="1" spans="8:11">
      <c r="H70" s="906"/>
      <c r="I70" s="919" t="s">
        <v>284</v>
      </c>
      <c r="J70" s="926" t="s">
        <v>302</v>
      </c>
      <c r="K70" s="947">
        <f>COUNTIF(M$6:M$55,"Muslim")</f>
        <v>2</v>
      </c>
    </row>
    <row r="71" ht="27" customHeight="1" spans="8:11">
      <c r="H71" s="906"/>
      <c r="I71" s="919" t="s">
        <v>284</v>
      </c>
      <c r="J71" s="926" t="s">
        <v>303</v>
      </c>
      <c r="K71" s="947">
        <f>COUNTIF(M$6:M$55,"Jain")</f>
        <v>1</v>
      </c>
    </row>
    <row r="72" ht="27" customHeight="1" spans="8:11">
      <c r="H72" s="906"/>
      <c r="I72" s="919" t="s">
        <v>284</v>
      </c>
      <c r="J72" s="926" t="s">
        <v>304</v>
      </c>
      <c r="K72" s="947">
        <f>COUNTIF(M$6:M$55,"Buddhist")</f>
        <v>1</v>
      </c>
    </row>
    <row r="73" ht="27" customHeight="1" spans="8:11">
      <c r="H73" s="910"/>
      <c r="I73" s="919" t="s">
        <v>284</v>
      </c>
      <c r="J73" s="926" t="s">
        <v>305</v>
      </c>
      <c r="K73" s="947">
        <f>COUNTIF(M$6:M$55,"Sikh")</f>
        <v>4</v>
      </c>
    </row>
    <row r="74" ht="15" spans="8:11">
      <c r="H74" s="945"/>
      <c r="I74" s="948"/>
      <c r="J74" s="948"/>
      <c r="K74" s="862"/>
    </row>
    <row r="75" ht="15" hidden="1" spans="8:11">
      <c r="H75" s="945"/>
      <c r="I75" s="948"/>
      <c r="J75" s="948"/>
      <c r="K75" s="862"/>
    </row>
    <row r="76" ht="15" hidden="1" spans="3:11">
      <c r="C76" s="864" t="s">
        <v>306</v>
      </c>
      <c r="H76" s="945"/>
      <c r="I76" s="948"/>
      <c r="J76" s="948"/>
      <c r="K76" s="862"/>
    </row>
    <row r="77" ht="15" hidden="1" spans="3:11">
      <c r="C77" s="864" t="s">
        <v>307</v>
      </c>
      <c r="H77" s="945"/>
      <c r="I77" s="948"/>
      <c r="J77" s="948"/>
      <c r="K77" s="862"/>
    </row>
    <row r="78" ht="15" hidden="1" spans="3:11">
      <c r="C78" s="864" t="s">
        <v>308</v>
      </c>
      <c r="H78" s="945"/>
      <c r="I78" s="948"/>
      <c r="J78" s="948"/>
      <c r="K78" s="862"/>
    </row>
    <row r="79" ht="20.25" spans="8:11">
      <c r="H79" s="946" t="s">
        <v>309</v>
      </c>
      <c r="I79" s="949" t="s">
        <v>126</v>
      </c>
      <c r="J79" s="950" t="s">
        <v>140</v>
      </c>
      <c r="K79" s="947">
        <f>COUNTIF(N$6:N$55,"Yes")</f>
        <v>4</v>
      </c>
    </row>
    <row r="80" ht="15" spans="8:11">
      <c r="H80" s="945"/>
      <c r="I80" s="948"/>
      <c r="J80" s="948"/>
      <c r="K80" s="862"/>
    </row>
    <row r="81" ht="18" spans="8:11">
      <c r="H81" s="946" t="s">
        <v>310</v>
      </c>
      <c r="I81" s="919" t="s">
        <v>311</v>
      </c>
      <c r="J81" s="926" t="s">
        <v>140</v>
      </c>
      <c r="K81" s="951">
        <f>COUNTIF(O$6:O$55,"Yes")</f>
        <v>2</v>
      </c>
    </row>
  </sheetData>
  <mergeCells count="31">
    <mergeCell ref="A1:R1"/>
    <mergeCell ref="A2:B2"/>
    <mergeCell ref="D2:K2"/>
    <mergeCell ref="L2:N2"/>
    <mergeCell ref="O2:R2"/>
    <mergeCell ref="A56:B56"/>
    <mergeCell ref="I56:K56"/>
    <mergeCell ref="A57:B57"/>
    <mergeCell ref="A58:B58"/>
    <mergeCell ref="A3:A4"/>
    <mergeCell ref="B3:B4"/>
    <mergeCell ref="C3:C4"/>
    <mergeCell ref="D3:D4"/>
    <mergeCell ref="E3:E4"/>
    <mergeCell ref="F3:F4"/>
    <mergeCell ref="G3:G4"/>
    <mergeCell ref="H3:H4"/>
    <mergeCell ref="H57:H61"/>
    <mergeCell ref="H63:H66"/>
    <mergeCell ref="H68:H73"/>
    <mergeCell ref="I3:I4"/>
    <mergeCell ref="J3:J4"/>
    <mergeCell ref="K3:K4"/>
    <mergeCell ref="L3:L4"/>
    <mergeCell ref="M3:M4"/>
    <mergeCell ref="N3:N4"/>
    <mergeCell ref="O3:O4"/>
    <mergeCell ref="P3:P4"/>
    <mergeCell ref="Q3:Q4"/>
    <mergeCell ref="R3:R4"/>
    <mergeCell ref="DJ3:DJ4"/>
  </mergeCells>
  <dataValidations count="1">
    <dataValidation type="list" showInputMessage="1" showErrorMessage="1" sqref="J6">
      <formula1>"$L$56:$L$66"</formula1>
    </dataValidation>
  </dataValidations>
  <pageMargins left="0.699305555555556" right="0.699305555555556" top="0.75" bottom="0.75" header="0.3" footer="0.3"/>
  <pageSetup paperSize="9" scale="30"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1"/>
  </sheetPr>
  <dimension ref="A1:FE113"/>
  <sheetViews>
    <sheetView tabSelected="1" topLeftCell="DX1" workbookViewId="0">
      <selection activeCell="EN2" sqref="EN2:EP2"/>
    </sheetView>
  </sheetViews>
  <sheetFormatPr defaultColWidth="9" defaultRowHeight="26.25"/>
  <cols>
    <col min="1" max="1" width="4.42857142857143" style="393" customWidth="1"/>
    <col min="2" max="2" width="6.71428571428571" style="393" hidden="1" customWidth="1"/>
    <col min="3" max="3" width="20" style="396" customWidth="1"/>
    <col min="4" max="4" width="9.14285714285714" style="393" customWidth="1"/>
    <col min="5" max="5" width="4.71428571428571" style="393" hidden="1" customWidth="1"/>
    <col min="6" max="6" width="10.7142857142857" style="393" customWidth="1"/>
    <col min="7" max="7" width="10.7142857142857" style="393" hidden="1" customWidth="1"/>
    <col min="8" max="8" width="10.7142857142857" style="393" customWidth="1"/>
    <col min="9" max="9" width="10.7142857142857" style="393" hidden="1" customWidth="1"/>
    <col min="10" max="10" width="10.7142857142857" style="393" customWidth="1"/>
    <col min="11" max="11" width="10.7142857142857" style="393" hidden="1" customWidth="1"/>
    <col min="12" max="12" width="10.7142857142857" style="393" customWidth="1"/>
    <col min="13" max="13" width="10.7142857142857" style="393" hidden="1" customWidth="1"/>
    <col min="14" max="14" width="10.7142857142857" style="393" customWidth="1"/>
    <col min="15" max="16" width="10.7142857142857" style="393" hidden="1" customWidth="1"/>
    <col min="17" max="17" width="10.7142857142857" style="731" customWidth="1"/>
    <col min="18" max="18" width="1.42857142857143" style="731" customWidth="1"/>
    <col min="19" max="19" width="6.14285714285714" style="624" customWidth="1"/>
    <col min="20" max="20" width="20.1428571428571" style="396" customWidth="1"/>
    <col min="21" max="21" width="9.57142857142857" style="393" customWidth="1"/>
    <col min="22" max="22" width="1.85714285714286" style="393" hidden="1" customWidth="1"/>
    <col min="23" max="23" width="11" style="393" customWidth="1"/>
    <col min="24" max="24" width="5.14285714285714" style="393" hidden="1" customWidth="1"/>
    <col min="25" max="25" width="12.8571428571429" style="393" customWidth="1"/>
    <col min="26" max="26" width="4.71428571428571" style="393" hidden="1" customWidth="1"/>
    <col min="27" max="27" width="12.1428571428571" style="393" customWidth="1"/>
    <col min="28" max="28" width="4.42857142857143" style="393" hidden="1" customWidth="1"/>
    <col min="29" max="29" width="11.5714285714286" style="393" customWidth="1"/>
    <col min="30" max="30" width="4.85714285714286" style="393" hidden="1" customWidth="1"/>
    <col min="31" max="31" width="11.4285714285714" style="393" customWidth="1"/>
    <col min="32" max="32" width="5.57142857142857" style="393" hidden="1" customWidth="1"/>
    <col min="33" max="33" width="4.28571428571429" style="393" hidden="1" customWidth="1"/>
    <col min="34" max="34" width="6.71428571428571" style="731" customWidth="1"/>
    <col min="35" max="35" width="2.28571428571429" style="731" customWidth="1"/>
    <col min="36" max="36" width="6.85714285714286" style="731" customWidth="1"/>
    <col min="37" max="37" width="19.8571428571429" style="396" customWidth="1"/>
    <col min="38" max="38" width="9.42857142857143" style="393" customWidth="1"/>
    <col min="39" max="39" width="4.71428571428571" style="393" hidden="1" customWidth="1"/>
    <col min="40" max="40" width="10.2857142857143" style="393" customWidth="1"/>
    <col min="41" max="41" width="5.14285714285714" style="393" hidden="1" customWidth="1"/>
    <col min="42" max="42" width="6" style="393" customWidth="1"/>
    <col min="43" max="43" width="5.14285714285714" style="393" hidden="1" customWidth="1"/>
    <col min="44" max="44" width="9.57142857142857" style="393" customWidth="1"/>
    <col min="45" max="45" width="6.14285714285714" style="393" hidden="1" customWidth="1"/>
    <col min="46" max="46" width="5.14285714285714" style="393" customWidth="1"/>
    <col min="47" max="47" width="5.85714285714286" style="393" hidden="1" customWidth="1"/>
    <col min="48" max="48" width="10" style="393" customWidth="1"/>
    <col min="49" max="49" width="5.57142857142857" style="393" hidden="1" customWidth="1"/>
    <col min="50" max="50" width="4.28571428571429" style="393" hidden="1" customWidth="1"/>
    <col min="51" max="51" width="5.42857142857143" style="731" customWidth="1"/>
    <col min="52" max="52" width="2.42857142857143" style="731" customWidth="1"/>
    <col min="53" max="53" width="6.28571428571429" style="624" customWidth="1"/>
    <col min="54" max="54" width="19.7142857142857" style="396" customWidth="1"/>
    <col min="55" max="55" width="11" style="393" customWidth="1"/>
    <col min="56" max="56" width="4.71428571428571" style="393" hidden="1" customWidth="1"/>
    <col min="57" max="57" width="11.4285714285714" style="393" customWidth="1"/>
    <col min="58" max="58" width="5.14285714285714" style="393" hidden="1" customWidth="1"/>
    <col min="59" max="59" width="12" style="393" customWidth="1"/>
    <col min="60" max="60" width="4.71428571428571" style="393" hidden="1" customWidth="1"/>
    <col min="61" max="61" width="10" style="393" customWidth="1"/>
    <col min="62" max="62" width="4.42857142857143" style="393" hidden="1" customWidth="1"/>
    <col min="63" max="63" width="11.1428571428571" style="393" customWidth="1"/>
    <col min="64" max="64" width="4.85714285714286" style="393" hidden="1" customWidth="1"/>
    <col min="65" max="65" width="10.8571428571429" style="393" customWidth="1"/>
    <col min="66" max="66" width="5.57142857142857" style="393" hidden="1" customWidth="1"/>
    <col min="67" max="67" width="4.28571428571429" style="393" hidden="1" customWidth="1"/>
    <col min="68" max="68" width="5.71428571428571" style="393" customWidth="1"/>
    <col min="69" max="69" width="4.14285714285714" style="393" hidden="1" customWidth="1"/>
    <col min="70" max="70" width="8.57142857142857" style="393" customWidth="1"/>
    <col min="71" max="71" width="6.28571428571429" style="731" hidden="1" customWidth="1"/>
    <col min="72" max="72" width="2.28571428571429" style="731" customWidth="1"/>
    <col min="73" max="73" width="5.85714285714286" style="731" customWidth="1"/>
    <col min="74" max="74" width="20.2857142857143" style="396" customWidth="1"/>
    <col min="75" max="75" width="11.5714285714286" style="393" customWidth="1"/>
    <col min="76" max="76" width="4.71428571428571" style="393" hidden="1" customWidth="1"/>
    <col min="77" max="77" width="10.4285714285714" style="393" customWidth="1"/>
    <col min="78" max="78" width="5.14285714285714" style="393" hidden="1" customWidth="1"/>
    <col min="79" max="79" width="12" style="393" customWidth="1"/>
    <col min="80" max="80" width="4.71428571428571" style="393" hidden="1" customWidth="1"/>
    <col min="81" max="81" width="10.8571428571429" style="393" customWidth="1"/>
    <col min="82" max="82" width="4.42857142857143" style="393" hidden="1" customWidth="1"/>
    <col min="83" max="83" width="12.5714285714286" style="393" customWidth="1"/>
    <col min="84" max="84" width="4.85714285714286" style="393" hidden="1" customWidth="1"/>
    <col min="85" max="85" width="12.5714285714286" style="393" customWidth="1"/>
    <col min="86" max="86" width="5.57142857142857" style="393" hidden="1" customWidth="1"/>
    <col min="87" max="87" width="4.28571428571429" style="393" hidden="1" customWidth="1"/>
    <col min="88" max="88" width="5.42857142857143" style="731" customWidth="1"/>
    <col min="89" max="89" width="2.28571428571429" style="731" customWidth="1"/>
    <col min="90" max="90" width="6.42857142857143" style="624" customWidth="1"/>
    <col min="91" max="91" width="20.2857142857143" style="396" customWidth="1"/>
    <col min="92" max="92" width="11.4285714285714" style="393" customWidth="1"/>
    <col min="93" max="93" width="4.71428571428571" style="393" hidden="1" customWidth="1"/>
    <col min="94" max="94" width="11.4285714285714" style="393" customWidth="1"/>
    <col min="95" max="95" width="5.14285714285714" style="393" hidden="1" customWidth="1"/>
    <col min="96" max="96" width="12.4285714285714" style="393" customWidth="1"/>
    <col min="97" max="97" width="4.71428571428571" style="393" hidden="1" customWidth="1"/>
    <col min="98" max="98" width="11.4285714285714" style="393" customWidth="1"/>
    <col min="99" max="99" width="4.42857142857143" style="393" hidden="1" customWidth="1"/>
    <col min="100" max="100" width="13.4285714285714" style="393" customWidth="1"/>
    <col min="101" max="101" width="4.85714285714286" style="393" hidden="1" customWidth="1"/>
    <col min="102" max="102" width="11.8571428571429" style="393" customWidth="1"/>
    <col min="103" max="103" width="5.57142857142857" style="393" hidden="1" customWidth="1"/>
    <col min="104" max="104" width="4.28571428571429" style="393" hidden="1" customWidth="1"/>
    <col min="105" max="105" width="5.42857142857143" style="731" customWidth="1"/>
    <col min="106" max="106" width="2.28571428571429" style="731" customWidth="1"/>
    <col min="107" max="107" width="5.42857142857143" style="624" customWidth="1"/>
    <col min="108" max="108" width="20" style="396" customWidth="1"/>
    <col min="109" max="109" width="11.1428571428571" style="393" customWidth="1"/>
    <col min="110" max="110" width="4.71428571428571" style="393" hidden="1" customWidth="1"/>
    <col min="111" max="111" width="10.4285714285714" style="393" customWidth="1"/>
    <col min="112" max="112" width="5.14285714285714" style="393" hidden="1" customWidth="1"/>
    <col min="113" max="113" width="11.1428571428571" style="393" customWidth="1"/>
    <col min="114" max="114" width="4.71428571428571" style="393" hidden="1" customWidth="1"/>
    <col min="115" max="115" width="10.4285714285714" style="393" customWidth="1"/>
    <col min="116" max="116" width="4.42857142857143" style="393" hidden="1" customWidth="1"/>
    <col min="117" max="117" width="14" style="393" customWidth="1"/>
    <col min="118" max="118" width="4.85714285714286" style="393" hidden="1" customWidth="1"/>
    <col min="119" max="119" width="11.8571428571429" style="393" customWidth="1"/>
    <col min="120" max="120" width="5.57142857142857" style="393" hidden="1" customWidth="1"/>
    <col min="121" max="121" width="4.28571428571429" style="393" hidden="1" customWidth="1"/>
    <col min="122" max="122" width="5.42857142857143" style="731" customWidth="1"/>
    <col min="123" max="123" width="2.42857142857143" style="500" customWidth="1"/>
    <col min="124" max="124" width="5.14285714285714" style="731" customWidth="1"/>
    <col min="125" max="125" width="19.7142857142857" style="396" customWidth="1"/>
    <col min="126" max="126" width="11" style="393" customWidth="1"/>
    <col min="127" max="127" width="4.71428571428571" style="393" hidden="1" customWidth="1"/>
    <col min="128" max="128" width="10.7142857142857" style="393" customWidth="1"/>
    <col min="129" max="129" width="5.14285714285714" style="393" hidden="1" customWidth="1"/>
    <col min="130" max="130" width="10.4285714285714" style="393" customWidth="1"/>
    <col min="131" max="131" width="4.71428571428571" style="393" hidden="1" customWidth="1"/>
    <col min="132" max="132" width="9.42857142857143" style="393" customWidth="1"/>
    <col min="133" max="133" width="4.42857142857143" style="393" hidden="1" customWidth="1"/>
    <col min="134" max="134" width="10.2857142857143" style="393" customWidth="1"/>
    <col min="135" max="135" width="4.85714285714286" style="393" hidden="1" customWidth="1"/>
    <col min="136" max="136" width="13.2857142857143" style="393" customWidth="1"/>
    <col min="137" max="137" width="5.57142857142857" style="393" hidden="1" customWidth="1"/>
    <col min="138" max="138" width="4.28571428571429" style="393" hidden="1" customWidth="1"/>
    <col min="139" max="139" width="3.71428571428571" style="393" hidden="1" customWidth="1"/>
    <col min="140" max="140" width="9.14285714285714" style="393" hidden="1" customWidth="1"/>
    <col min="141" max="141" width="8.14285714285714" style="731" customWidth="1"/>
    <col min="142" max="142" width="7.28571428571429" style="732" customWidth="1"/>
    <col min="143" max="143" width="2.71428571428571" style="396" customWidth="1"/>
    <col min="144" max="144" width="8.57142857142857" style="393" customWidth="1"/>
    <col min="145" max="145" width="24" style="396" customWidth="1"/>
    <col min="146" max="146" width="29.2857142857143" style="396" customWidth="1"/>
    <col min="147" max="147" width="9.14285714285714" style="396" hidden="1" customWidth="1"/>
    <col min="148" max="16384" width="9.14285714285714" style="396"/>
  </cols>
  <sheetData>
    <row r="1" spans="1:146">
      <c r="A1" s="733" t="str">
        <f>Home!F5</f>
        <v>KENDRIYA VIDYALAYA NO.2, SRIVIJAYANAGAR, VISAKHAPATNAM</v>
      </c>
      <c r="B1" s="734"/>
      <c r="C1" s="734"/>
      <c r="D1" s="734"/>
      <c r="E1" s="734"/>
      <c r="F1" s="734"/>
      <c r="G1" s="734"/>
      <c r="H1" s="734"/>
      <c r="I1" s="734"/>
      <c r="J1" s="734"/>
      <c r="K1" s="734"/>
      <c r="L1" s="734"/>
      <c r="M1" s="734"/>
      <c r="N1" s="734"/>
      <c r="O1" s="734"/>
      <c r="P1" s="734"/>
      <c r="Q1" s="734"/>
      <c r="R1" s="639"/>
      <c r="S1" s="756" t="str">
        <f>A1</f>
        <v>KENDRIYA VIDYALAYA NO.2, SRIVIJAYANAGAR, VISAKHAPATNAM</v>
      </c>
      <c r="T1" s="756"/>
      <c r="U1" s="756"/>
      <c r="V1" s="756"/>
      <c r="W1" s="756"/>
      <c r="X1" s="756"/>
      <c r="Y1" s="756"/>
      <c r="Z1" s="756"/>
      <c r="AA1" s="756"/>
      <c r="AB1" s="756"/>
      <c r="AC1" s="756"/>
      <c r="AD1" s="756"/>
      <c r="AE1" s="756"/>
      <c r="AF1" s="756"/>
      <c r="AG1" s="756"/>
      <c r="AH1" s="756"/>
      <c r="AI1" s="639"/>
      <c r="AJ1" s="756" t="str">
        <f>A1</f>
        <v>KENDRIYA VIDYALAYA NO.2, SRIVIJAYANAGAR, VISAKHAPATNAM</v>
      </c>
      <c r="AK1" s="756"/>
      <c r="AL1" s="756"/>
      <c r="AM1" s="756"/>
      <c r="AN1" s="756"/>
      <c r="AO1" s="756"/>
      <c r="AP1" s="756"/>
      <c r="AQ1" s="756"/>
      <c r="AR1" s="756"/>
      <c r="AS1" s="756"/>
      <c r="AT1" s="756"/>
      <c r="AU1" s="756"/>
      <c r="AV1" s="756"/>
      <c r="AW1" s="756"/>
      <c r="AX1" s="756"/>
      <c r="AY1" s="756"/>
      <c r="AZ1" s="639"/>
      <c r="BA1" s="756" t="str">
        <f>A1</f>
        <v>KENDRIYA VIDYALAYA NO.2, SRIVIJAYANAGAR, VISAKHAPATNAM</v>
      </c>
      <c r="BB1" s="756"/>
      <c r="BC1" s="756"/>
      <c r="BD1" s="756"/>
      <c r="BE1" s="756"/>
      <c r="BF1" s="756"/>
      <c r="BG1" s="756"/>
      <c r="BH1" s="756"/>
      <c r="BI1" s="756"/>
      <c r="BJ1" s="756"/>
      <c r="BK1" s="756"/>
      <c r="BL1" s="756"/>
      <c r="BM1" s="756"/>
      <c r="BN1" s="756"/>
      <c r="BO1" s="756"/>
      <c r="BP1" s="756"/>
      <c r="BQ1" s="756"/>
      <c r="BR1" s="756"/>
      <c r="BS1" s="756"/>
      <c r="BT1" s="639"/>
      <c r="BU1" s="795" t="str">
        <f>A1</f>
        <v>KENDRIYA VIDYALAYA NO.2, SRIVIJAYANAGAR, VISAKHAPATNAM</v>
      </c>
      <c r="BV1" s="795"/>
      <c r="BW1" s="795"/>
      <c r="BX1" s="795"/>
      <c r="BY1" s="795"/>
      <c r="BZ1" s="795"/>
      <c r="CA1" s="795"/>
      <c r="CB1" s="795"/>
      <c r="CC1" s="795"/>
      <c r="CD1" s="795"/>
      <c r="CE1" s="795"/>
      <c r="CF1" s="795"/>
      <c r="CG1" s="795"/>
      <c r="CH1" s="795"/>
      <c r="CI1" s="795"/>
      <c r="CJ1" s="795"/>
      <c r="CK1" s="639"/>
      <c r="CL1" s="795" t="str">
        <f>A1</f>
        <v>KENDRIYA VIDYALAYA NO.2, SRIVIJAYANAGAR, VISAKHAPATNAM</v>
      </c>
      <c r="CM1" s="795"/>
      <c r="CN1" s="795"/>
      <c r="CO1" s="795"/>
      <c r="CP1" s="795"/>
      <c r="CQ1" s="795"/>
      <c r="CR1" s="795"/>
      <c r="CS1" s="795"/>
      <c r="CT1" s="795"/>
      <c r="CU1" s="795"/>
      <c r="CV1" s="795"/>
      <c r="CW1" s="795"/>
      <c r="CX1" s="795"/>
      <c r="CY1" s="795"/>
      <c r="CZ1" s="795"/>
      <c r="DA1" s="795"/>
      <c r="DB1" s="639"/>
      <c r="DC1" s="795" t="str">
        <f>A1</f>
        <v>KENDRIYA VIDYALAYA NO.2, SRIVIJAYANAGAR, VISAKHAPATNAM</v>
      </c>
      <c r="DD1" s="795"/>
      <c r="DE1" s="795"/>
      <c r="DF1" s="795"/>
      <c r="DG1" s="795"/>
      <c r="DH1" s="795"/>
      <c r="DI1" s="795"/>
      <c r="DJ1" s="795"/>
      <c r="DK1" s="795"/>
      <c r="DL1" s="795"/>
      <c r="DM1" s="795"/>
      <c r="DN1" s="795"/>
      <c r="DO1" s="795"/>
      <c r="DP1" s="795"/>
      <c r="DQ1" s="795"/>
      <c r="DR1" s="820"/>
      <c r="DS1" s="639"/>
      <c r="DT1" s="821" t="str">
        <f>A1</f>
        <v>KENDRIYA VIDYALAYA NO.2, SRIVIJAYANAGAR, VISAKHAPATNAM</v>
      </c>
      <c r="DU1" s="795"/>
      <c r="DV1" s="795"/>
      <c r="DW1" s="795"/>
      <c r="DX1" s="795"/>
      <c r="DY1" s="795"/>
      <c r="DZ1" s="795"/>
      <c r="EA1" s="795"/>
      <c r="EB1" s="795"/>
      <c r="EC1" s="795"/>
      <c r="ED1" s="795"/>
      <c r="EE1" s="795"/>
      <c r="EF1" s="795"/>
      <c r="EG1" s="795"/>
      <c r="EH1" s="795"/>
      <c r="EI1" s="795"/>
      <c r="EJ1" s="795"/>
      <c r="EK1" s="795"/>
      <c r="EL1" s="795"/>
      <c r="EM1" s="825"/>
      <c r="EN1" s="715" t="str">
        <f>A1</f>
        <v>KENDRIYA VIDYALAYA NO.2, SRIVIJAYANAGAR, VISAKHAPATNAM</v>
      </c>
      <c r="EO1" s="716"/>
      <c r="EP1" s="727"/>
    </row>
    <row r="2" ht="20.25" customHeight="1" spans="1:146">
      <c r="A2" s="735" t="s">
        <v>312</v>
      </c>
      <c r="B2" s="736"/>
      <c r="C2" s="736"/>
      <c r="D2" s="736"/>
      <c r="E2" s="736"/>
      <c r="F2" s="736"/>
      <c r="G2" s="736"/>
      <c r="H2" s="736"/>
      <c r="I2" s="736"/>
      <c r="J2" s="736"/>
      <c r="K2" s="736"/>
      <c r="L2" s="736"/>
      <c r="M2" s="736"/>
      <c r="N2" s="736"/>
      <c r="O2" s="736"/>
      <c r="P2" s="736"/>
      <c r="Q2" s="736"/>
      <c r="R2" s="500"/>
      <c r="S2" s="757" t="s">
        <v>313</v>
      </c>
      <c r="T2" s="757"/>
      <c r="U2" s="757"/>
      <c r="V2" s="757"/>
      <c r="W2" s="757"/>
      <c r="X2" s="757"/>
      <c r="Y2" s="757"/>
      <c r="Z2" s="757"/>
      <c r="AA2" s="757"/>
      <c r="AB2" s="757"/>
      <c r="AC2" s="757"/>
      <c r="AD2" s="757"/>
      <c r="AE2" s="757"/>
      <c r="AF2" s="757"/>
      <c r="AG2" s="757"/>
      <c r="AH2" s="757"/>
      <c r="AI2" s="500"/>
      <c r="AJ2" s="757" t="s">
        <v>314</v>
      </c>
      <c r="AK2" s="757"/>
      <c r="AL2" s="757"/>
      <c r="AM2" s="757"/>
      <c r="AN2" s="757"/>
      <c r="AO2" s="757"/>
      <c r="AP2" s="757"/>
      <c r="AQ2" s="757"/>
      <c r="AR2" s="757"/>
      <c r="AS2" s="757"/>
      <c r="AT2" s="757"/>
      <c r="AU2" s="757"/>
      <c r="AV2" s="757"/>
      <c r="AW2" s="757"/>
      <c r="AX2" s="757"/>
      <c r="AY2" s="757"/>
      <c r="AZ2" s="500"/>
      <c r="BA2" s="757" t="s">
        <v>315</v>
      </c>
      <c r="BB2" s="757"/>
      <c r="BC2" s="757"/>
      <c r="BD2" s="757"/>
      <c r="BE2" s="757"/>
      <c r="BF2" s="757"/>
      <c r="BG2" s="757"/>
      <c r="BH2" s="757"/>
      <c r="BI2" s="757"/>
      <c r="BJ2" s="757"/>
      <c r="BK2" s="757"/>
      <c r="BL2" s="757"/>
      <c r="BM2" s="757"/>
      <c r="BN2" s="757"/>
      <c r="BO2" s="757"/>
      <c r="BP2" s="757"/>
      <c r="BQ2" s="757"/>
      <c r="BR2" s="785"/>
      <c r="BT2" s="500"/>
      <c r="BU2" s="757" t="s">
        <v>316</v>
      </c>
      <c r="BV2" s="757"/>
      <c r="BW2" s="757"/>
      <c r="BX2" s="757"/>
      <c r="BY2" s="757"/>
      <c r="BZ2" s="757"/>
      <c r="CA2" s="757"/>
      <c r="CB2" s="757"/>
      <c r="CC2" s="757"/>
      <c r="CD2" s="757"/>
      <c r="CE2" s="757"/>
      <c r="CF2" s="757"/>
      <c r="CG2" s="757"/>
      <c r="CH2" s="757"/>
      <c r="CI2" s="757"/>
      <c r="CJ2" s="757"/>
      <c r="CK2" s="500"/>
      <c r="CL2" s="808"/>
      <c r="CM2" s="757" t="s">
        <v>317</v>
      </c>
      <c r="CN2" s="757"/>
      <c r="CO2" s="757"/>
      <c r="CP2" s="757"/>
      <c r="CQ2" s="757"/>
      <c r="CR2" s="757"/>
      <c r="CS2" s="757"/>
      <c r="CT2" s="757"/>
      <c r="CU2" s="757"/>
      <c r="CV2" s="757"/>
      <c r="CW2" s="757"/>
      <c r="CX2" s="757"/>
      <c r="CY2" s="812"/>
      <c r="CZ2" s="812"/>
      <c r="DA2" s="815"/>
      <c r="DB2" s="500"/>
      <c r="DC2" s="757" t="s">
        <v>318</v>
      </c>
      <c r="DD2" s="757"/>
      <c r="DE2" s="757"/>
      <c r="DF2" s="757"/>
      <c r="DG2" s="757"/>
      <c r="DH2" s="757"/>
      <c r="DI2" s="757"/>
      <c r="DJ2" s="757"/>
      <c r="DK2" s="757"/>
      <c r="DL2" s="757"/>
      <c r="DM2" s="757"/>
      <c r="DN2" s="757"/>
      <c r="DO2" s="757"/>
      <c r="DP2" s="757"/>
      <c r="DQ2" s="757"/>
      <c r="DR2" s="785"/>
      <c r="DT2" s="822" t="s">
        <v>319</v>
      </c>
      <c r="DU2" s="757"/>
      <c r="DV2" s="757"/>
      <c r="DW2" s="757"/>
      <c r="DX2" s="757"/>
      <c r="DY2" s="757"/>
      <c r="DZ2" s="757"/>
      <c r="EA2" s="757"/>
      <c r="EB2" s="757"/>
      <c r="EC2" s="757"/>
      <c r="ED2" s="757"/>
      <c r="EE2" s="757"/>
      <c r="EF2" s="757"/>
      <c r="EG2" s="757"/>
      <c r="EH2" s="757"/>
      <c r="EI2" s="757"/>
      <c r="EJ2" s="757"/>
      <c r="EK2" s="757"/>
      <c r="EL2" s="757"/>
      <c r="EM2" s="826"/>
      <c r="EN2" s="827" t="s">
        <v>320</v>
      </c>
      <c r="EO2" s="843"/>
      <c r="EP2" s="844"/>
    </row>
    <row r="3" ht="21.75" customHeight="1" spans="1:161">
      <c r="A3" s="737" t="s">
        <v>321</v>
      </c>
      <c r="B3" s="738"/>
      <c r="C3" s="738"/>
      <c r="D3" s="738"/>
      <c r="E3" s="738"/>
      <c r="F3" s="738"/>
      <c r="G3" s="738"/>
      <c r="H3" s="738"/>
      <c r="I3" s="738"/>
      <c r="J3" s="738"/>
      <c r="K3" s="738"/>
      <c r="L3" s="738"/>
      <c r="M3" s="738"/>
      <c r="N3" s="738"/>
      <c r="O3" s="738"/>
      <c r="P3" s="738"/>
      <c r="Q3" s="758"/>
      <c r="R3" s="500"/>
      <c r="S3" s="759" t="str">
        <f>A3</f>
        <v>CLASS:            Subject:English           Subject Teacher: </v>
      </c>
      <c r="T3" s="760"/>
      <c r="U3" s="760"/>
      <c r="V3" s="760"/>
      <c r="W3" s="760"/>
      <c r="X3" s="760"/>
      <c r="Y3" s="760"/>
      <c r="Z3" s="760"/>
      <c r="AA3" s="760"/>
      <c r="AB3" s="760"/>
      <c r="AC3" s="760"/>
      <c r="AD3" s="760"/>
      <c r="AE3" s="760"/>
      <c r="AF3" s="760"/>
      <c r="AG3" s="760"/>
      <c r="AH3" s="776"/>
      <c r="AI3" s="500"/>
      <c r="AJ3" s="851" t="str">
        <f>S3</f>
        <v>CLASS:            Subject:English           Subject Teacher: </v>
      </c>
      <c r="AK3" s="852"/>
      <c r="AL3" s="852"/>
      <c r="AM3" s="852"/>
      <c r="AN3" s="852"/>
      <c r="AO3" s="852"/>
      <c r="AP3" s="852"/>
      <c r="AQ3" s="852"/>
      <c r="AR3" s="852"/>
      <c r="AS3" s="852"/>
      <c r="AT3" s="852"/>
      <c r="AU3" s="852"/>
      <c r="AV3" s="852"/>
      <c r="AW3" s="852"/>
      <c r="AX3" s="852"/>
      <c r="AY3" s="853"/>
      <c r="AZ3" s="500"/>
      <c r="BA3" s="759" t="str">
        <f>AJ3</f>
        <v>CLASS:            Subject:English           Subject Teacher: </v>
      </c>
      <c r="BB3" s="760"/>
      <c r="BC3" s="760"/>
      <c r="BD3" s="760"/>
      <c r="BE3" s="760"/>
      <c r="BF3" s="760"/>
      <c r="BG3" s="760"/>
      <c r="BH3" s="760"/>
      <c r="BI3" s="760"/>
      <c r="BJ3" s="760"/>
      <c r="BK3" s="760"/>
      <c r="BL3" s="760"/>
      <c r="BM3" s="760"/>
      <c r="BN3" s="760"/>
      <c r="BO3" s="760"/>
      <c r="BP3" s="760"/>
      <c r="BQ3" s="760"/>
      <c r="BR3" s="786"/>
      <c r="BS3" s="787"/>
      <c r="BT3" s="500"/>
      <c r="BU3" s="796" t="str">
        <f>BA3</f>
        <v>CLASS:            Subject:English           Subject Teacher: </v>
      </c>
      <c r="BV3" s="797"/>
      <c r="BW3" s="797"/>
      <c r="BX3" s="797"/>
      <c r="BY3" s="797"/>
      <c r="BZ3" s="797"/>
      <c r="CA3" s="797"/>
      <c r="CB3" s="797"/>
      <c r="CC3" s="797"/>
      <c r="CD3" s="797"/>
      <c r="CE3" s="797"/>
      <c r="CF3" s="797"/>
      <c r="CG3" s="797"/>
      <c r="CH3" s="797"/>
      <c r="CI3" s="797"/>
      <c r="CJ3" s="802"/>
      <c r="CK3" s="500"/>
      <c r="CL3" s="796" t="str">
        <f>BU3</f>
        <v>CLASS:            Subject:English           Subject Teacher: </v>
      </c>
      <c r="CM3" s="797"/>
      <c r="CN3" s="797"/>
      <c r="CO3" s="797"/>
      <c r="CP3" s="797"/>
      <c r="CQ3" s="797"/>
      <c r="CR3" s="797"/>
      <c r="CS3" s="797"/>
      <c r="CT3" s="797"/>
      <c r="CU3" s="797"/>
      <c r="CV3" s="797"/>
      <c r="CW3" s="797"/>
      <c r="CX3" s="797"/>
      <c r="CY3" s="797"/>
      <c r="CZ3" s="797"/>
      <c r="DA3" s="802"/>
      <c r="DB3" s="500"/>
      <c r="DC3" s="816" t="str">
        <f>CL3</f>
        <v>CLASS:            Subject:English           Subject Teacher: </v>
      </c>
      <c r="DD3" s="817"/>
      <c r="DE3" s="817"/>
      <c r="DF3" s="817"/>
      <c r="DG3" s="817"/>
      <c r="DH3" s="817"/>
      <c r="DI3" s="817"/>
      <c r="DJ3" s="817"/>
      <c r="DK3" s="817"/>
      <c r="DL3" s="817"/>
      <c r="DM3" s="817"/>
      <c r="DN3" s="817"/>
      <c r="DO3" s="817"/>
      <c r="DP3" s="817"/>
      <c r="DQ3" s="817"/>
      <c r="DR3" s="823"/>
      <c r="DT3" s="796" t="str">
        <f>DC3</f>
        <v>CLASS:            Subject:English           Subject Teacher: </v>
      </c>
      <c r="DU3" s="797"/>
      <c r="DV3" s="797"/>
      <c r="DW3" s="797"/>
      <c r="DX3" s="797"/>
      <c r="DY3" s="797"/>
      <c r="DZ3" s="797"/>
      <c r="EA3" s="797"/>
      <c r="EB3" s="797"/>
      <c r="EC3" s="797"/>
      <c r="ED3" s="797"/>
      <c r="EE3" s="797"/>
      <c r="EF3" s="797"/>
      <c r="EG3" s="828"/>
      <c r="EH3" s="828"/>
      <c r="EI3" s="828"/>
      <c r="EJ3" s="828"/>
      <c r="EK3" s="854"/>
      <c r="EL3" s="855"/>
      <c r="EM3" s="829"/>
      <c r="EN3" s="830" t="str">
        <f>DC3</f>
        <v>CLASS:            Subject:English           Subject Teacher: </v>
      </c>
      <c r="EO3" s="845"/>
      <c r="EP3" s="846"/>
      <c r="EQ3" s="847">
        <f>DZ3</f>
        <v>0</v>
      </c>
      <c r="ER3" s="847"/>
      <c r="ES3" s="847"/>
      <c r="ET3" s="847"/>
      <c r="EU3" s="847"/>
      <c r="EV3" s="847"/>
      <c r="EW3" s="850"/>
      <c r="EX3" s="847"/>
      <c r="EY3" s="847"/>
      <c r="EZ3" s="847"/>
      <c r="FA3" s="847"/>
      <c r="FB3" s="847"/>
      <c r="FC3" s="847"/>
      <c r="FD3" s="847"/>
      <c r="FE3" s="847"/>
    </row>
    <row r="4" s="395" customFormat="1" ht="36.75" customHeight="1" spans="1:147">
      <c r="A4" s="739" t="s">
        <v>322</v>
      </c>
      <c r="B4" s="740"/>
      <c r="C4" s="741" t="s">
        <v>323</v>
      </c>
      <c r="D4" s="742" t="s">
        <v>324</v>
      </c>
      <c r="E4" s="743"/>
      <c r="F4" s="743" t="s">
        <v>325</v>
      </c>
      <c r="G4" s="743"/>
      <c r="H4" s="743" t="s">
        <v>326</v>
      </c>
      <c r="I4" s="743"/>
      <c r="J4" s="751" t="s">
        <v>327</v>
      </c>
      <c r="K4" s="751"/>
      <c r="L4" s="743" t="s">
        <v>328</v>
      </c>
      <c r="M4" s="743"/>
      <c r="N4" s="743" t="s">
        <v>329</v>
      </c>
      <c r="O4" s="743"/>
      <c r="P4" s="752"/>
      <c r="Q4" s="761" t="s">
        <v>330</v>
      </c>
      <c r="R4" s="500"/>
      <c r="S4" s="762" t="s">
        <v>322</v>
      </c>
      <c r="T4" s="763" t="s">
        <v>323</v>
      </c>
      <c r="U4" s="764" t="s">
        <v>324</v>
      </c>
      <c r="V4" s="765"/>
      <c r="W4" s="765" t="s">
        <v>325</v>
      </c>
      <c r="X4" s="765"/>
      <c r="Y4" s="765" t="s">
        <v>326</v>
      </c>
      <c r="Z4" s="765"/>
      <c r="AA4" s="771" t="s">
        <v>327</v>
      </c>
      <c r="AB4" s="772"/>
      <c r="AC4" s="765" t="s">
        <v>328</v>
      </c>
      <c r="AD4" s="765"/>
      <c r="AE4" s="765" t="s">
        <v>329</v>
      </c>
      <c r="AF4" s="765"/>
      <c r="AG4" s="779"/>
      <c r="AH4" s="780" t="s">
        <v>330</v>
      </c>
      <c r="AI4" s="500"/>
      <c r="AJ4" s="781" t="s">
        <v>322</v>
      </c>
      <c r="AK4" s="763" t="s">
        <v>323</v>
      </c>
      <c r="AL4" s="764" t="s">
        <v>324</v>
      </c>
      <c r="AM4" s="765"/>
      <c r="AN4" s="765" t="s">
        <v>325</v>
      </c>
      <c r="AO4" s="765"/>
      <c r="AP4" s="765" t="s">
        <v>326</v>
      </c>
      <c r="AQ4" s="765"/>
      <c r="AR4" s="772" t="s">
        <v>327</v>
      </c>
      <c r="AS4" s="772"/>
      <c r="AT4" s="765" t="s">
        <v>328</v>
      </c>
      <c r="AU4" s="765"/>
      <c r="AV4" s="765" t="s">
        <v>329</v>
      </c>
      <c r="AW4" s="765"/>
      <c r="AX4" s="779"/>
      <c r="AY4" s="780" t="s">
        <v>330</v>
      </c>
      <c r="AZ4" s="500"/>
      <c r="BA4" s="783" t="s">
        <v>322</v>
      </c>
      <c r="BB4" s="763" t="s">
        <v>323</v>
      </c>
      <c r="BC4" s="764" t="s">
        <v>324</v>
      </c>
      <c r="BD4" s="765"/>
      <c r="BE4" s="765" t="s">
        <v>325</v>
      </c>
      <c r="BF4" s="765"/>
      <c r="BG4" s="765" t="s">
        <v>326</v>
      </c>
      <c r="BH4" s="765"/>
      <c r="BI4" s="772" t="s">
        <v>327</v>
      </c>
      <c r="BJ4" s="772"/>
      <c r="BK4" s="765" t="s">
        <v>328</v>
      </c>
      <c r="BL4" s="784"/>
      <c r="BM4" s="788" t="s">
        <v>329</v>
      </c>
      <c r="BN4" s="765"/>
      <c r="BO4" s="784"/>
      <c r="BP4" s="789" t="s">
        <v>330</v>
      </c>
      <c r="BQ4" s="790"/>
      <c r="BR4" s="791" t="s">
        <v>331</v>
      </c>
      <c r="BS4" s="792" t="s">
        <v>332</v>
      </c>
      <c r="BT4" s="500"/>
      <c r="BU4" s="798" t="s">
        <v>322</v>
      </c>
      <c r="BV4" s="799" t="s">
        <v>323</v>
      </c>
      <c r="BW4" s="800" t="s">
        <v>324</v>
      </c>
      <c r="BX4" s="801"/>
      <c r="BY4" s="801" t="s">
        <v>325</v>
      </c>
      <c r="BZ4" s="801"/>
      <c r="CA4" s="801" t="s">
        <v>326</v>
      </c>
      <c r="CB4" s="801"/>
      <c r="CC4" s="803" t="s">
        <v>327</v>
      </c>
      <c r="CD4" s="803"/>
      <c r="CE4" s="801" t="s">
        <v>328</v>
      </c>
      <c r="CF4" s="801"/>
      <c r="CG4" s="801" t="s">
        <v>329</v>
      </c>
      <c r="CH4" s="801"/>
      <c r="CI4" s="804"/>
      <c r="CJ4" s="805" t="s">
        <v>330</v>
      </c>
      <c r="CK4" s="500"/>
      <c r="CL4" s="809" t="s">
        <v>322</v>
      </c>
      <c r="CM4" s="799" t="s">
        <v>323</v>
      </c>
      <c r="CN4" s="800" t="s">
        <v>324</v>
      </c>
      <c r="CO4" s="801"/>
      <c r="CP4" s="801" t="s">
        <v>325</v>
      </c>
      <c r="CQ4" s="801"/>
      <c r="CR4" s="801" t="s">
        <v>326</v>
      </c>
      <c r="CS4" s="801"/>
      <c r="CT4" s="803" t="s">
        <v>327</v>
      </c>
      <c r="CU4" s="803"/>
      <c r="CV4" s="801" t="s">
        <v>328</v>
      </c>
      <c r="CW4" s="801"/>
      <c r="CX4" s="801" t="s">
        <v>329</v>
      </c>
      <c r="CY4" s="813"/>
      <c r="CZ4" s="814"/>
      <c r="DA4" s="818" t="s">
        <v>330</v>
      </c>
      <c r="DB4" s="500"/>
      <c r="DC4" s="809" t="s">
        <v>322</v>
      </c>
      <c r="DD4" s="799" t="s">
        <v>323</v>
      </c>
      <c r="DE4" s="800" t="s">
        <v>324</v>
      </c>
      <c r="DF4" s="801"/>
      <c r="DG4" s="801" t="s">
        <v>325</v>
      </c>
      <c r="DH4" s="801"/>
      <c r="DI4" s="801" t="s">
        <v>326</v>
      </c>
      <c r="DJ4" s="801"/>
      <c r="DK4" s="803" t="s">
        <v>327</v>
      </c>
      <c r="DL4" s="803"/>
      <c r="DM4" s="801" t="s">
        <v>328</v>
      </c>
      <c r="DN4" s="801"/>
      <c r="DO4" s="801" t="s">
        <v>329</v>
      </c>
      <c r="DP4" s="801"/>
      <c r="DQ4" s="804"/>
      <c r="DR4" s="805" t="s">
        <v>330</v>
      </c>
      <c r="DS4" s="500"/>
      <c r="DT4" s="798" t="s">
        <v>322</v>
      </c>
      <c r="DU4" s="799" t="s">
        <v>323</v>
      </c>
      <c r="DV4" s="800" t="s">
        <v>324</v>
      </c>
      <c r="DW4" s="801"/>
      <c r="DX4" s="801" t="s">
        <v>325</v>
      </c>
      <c r="DY4" s="801"/>
      <c r="DZ4" s="801" t="s">
        <v>326</v>
      </c>
      <c r="EA4" s="801"/>
      <c r="EB4" s="803" t="s">
        <v>327</v>
      </c>
      <c r="EC4" s="803"/>
      <c r="ED4" s="801" t="s">
        <v>328</v>
      </c>
      <c r="EE4" s="801"/>
      <c r="EF4" s="801" t="s">
        <v>329</v>
      </c>
      <c r="EG4" s="801"/>
      <c r="EH4" s="801"/>
      <c r="EI4" s="831" t="s">
        <v>333</v>
      </c>
      <c r="EJ4" s="832"/>
      <c r="EK4" s="833" t="s">
        <v>330</v>
      </c>
      <c r="EL4" s="834" t="s">
        <v>334</v>
      </c>
      <c r="EM4" s="826"/>
      <c r="EN4" s="835" t="s">
        <v>322</v>
      </c>
      <c r="EO4" s="848" t="s">
        <v>323</v>
      </c>
      <c r="EP4" s="849" t="s">
        <v>335</v>
      </c>
      <c r="EQ4" s="396"/>
    </row>
    <row r="5" s="622" customFormat="1" ht="8.25" customHeight="1" spans="1:147">
      <c r="A5" s="744">
        <v>1</v>
      </c>
      <c r="B5" s="745">
        <v>2</v>
      </c>
      <c r="C5" s="745">
        <v>3</v>
      </c>
      <c r="D5" s="744">
        <v>4</v>
      </c>
      <c r="E5" s="745">
        <v>5</v>
      </c>
      <c r="F5" s="745">
        <v>6</v>
      </c>
      <c r="G5" s="744">
        <v>7</v>
      </c>
      <c r="H5" s="745">
        <v>8</v>
      </c>
      <c r="I5" s="745">
        <v>9</v>
      </c>
      <c r="J5" s="744">
        <v>10</v>
      </c>
      <c r="K5" s="745">
        <v>11</v>
      </c>
      <c r="L5" s="745">
        <v>12</v>
      </c>
      <c r="M5" s="744">
        <v>13</v>
      </c>
      <c r="N5" s="745">
        <v>14</v>
      </c>
      <c r="O5" s="745">
        <v>15</v>
      </c>
      <c r="P5" s="744">
        <v>16</v>
      </c>
      <c r="Q5" s="745">
        <v>17</v>
      </c>
      <c r="R5" s="745">
        <v>18</v>
      </c>
      <c r="S5" s="744">
        <v>19</v>
      </c>
      <c r="T5" s="745">
        <v>20</v>
      </c>
      <c r="U5" s="745">
        <v>21</v>
      </c>
      <c r="V5" s="744">
        <v>22</v>
      </c>
      <c r="W5" s="745">
        <v>23</v>
      </c>
      <c r="X5" s="745">
        <v>24</v>
      </c>
      <c r="Y5" s="744">
        <v>25</v>
      </c>
      <c r="Z5" s="745">
        <v>26</v>
      </c>
      <c r="AA5" s="745">
        <v>27</v>
      </c>
      <c r="AB5" s="744">
        <v>28</v>
      </c>
      <c r="AC5" s="745">
        <v>29</v>
      </c>
      <c r="AD5" s="745">
        <v>30</v>
      </c>
      <c r="AE5" s="744">
        <v>31</v>
      </c>
      <c r="AF5" s="745">
        <v>32</v>
      </c>
      <c r="AG5" s="745">
        <v>33</v>
      </c>
      <c r="AH5" s="744">
        <v>34</v>
      </c>
      <c r="AI5" s="745">
        <v>35</v>
      </c>
      <c r="AJ5" s="745">
        <v>36</v>
      </c>
      <c r="AK5" s="744">
        <v>37</v>
      </c>
      <c r="AL5" s="745">
        <v>38</v>
      </c>
      <c r="AM5" s="745">
        <v>39</v>
      </c>
      <c r="AN5" s="744">
        <v>40</v>
      </c>
      <c r="AO5" s="745">
        <v>41</v>
      </c>
      <c r="AP5" s="745">
        <v>42</v>
      </c>
      <c r="AQ5" s="744">
        <v>43</v>
      </c>
      <c r="AR5" s="745">
        <v>44</v>
      </c>
      <c r="AS5" s="745">
        <v>45</v>
      </c>
      <c r="AT5" s="744">
        <v>46</v>
      </c>
      <c r="AU5" s="745">
        <v>47</v>
      </c>
      <c r="AV5" s="745">
        <v>48</v>
      </c>
      <c r="AW5" s="744">
        <v>49</v>
      </c>
      <c r="AX5" s="745">
        <v>50</v>
      </c>
      <c r="AY5" s="745">
        <v>51</v>
      </c>
      <c r="AZ5" s="744">
        <v>52</v>
      </c>
      <c r="BA5" s="745">
        <v>53</v>
      </c>
      <c r="BB5" s="745">
        <v>54</v>
      </c>
      <c r="BC5" s="744">
        <v>55</v>
      </c>
      <c r="BD5" s="745">
        <v>56</v>
      </c>
      <c r="BE5" s="745">
        <v>57</v>
      </c>
      <c r="BF5" s="744">
        <v>58</v>
      </c>
      <c r="BG5" s="745">
        <v>59</v>
      </c>
      <c r="BH5" s="745">
        <v>60</v>
      </c>
      <c r="BI5" s="744">
        <v>61</v>
      </c>
      <c r="BJ5" s="745">
        <v>62</v>
      </c>
      <c r="BK5" s="745">
        <v>63</v>
      </c>
      <c r="BL5" s="744">
        <v>64</v>
      </c>
      <c r="BM5" s="745">
        <v>65</v>
      </c>
      <c r="BN5" s="745">
        <v>66</v>
      </c>
      <c r="BO5" s="744">
        <v>67</v>
      </c>
      <c r="BP5" s="745">
        <v>68</v>
      </c>
      <c r="BQ5" s="745">
        <v>69</v>
      </c>
      <c r="BR5" s="744">
        <v>70</v>
      </c>
      <c r="BS5" s="745">
        <v>71</v>
      </c>
      <c r="BT5" s="745">
        <v>72</v>
      </c>
      <c r="BU5" s="744">
        <v>73</v>
      </c>
      <c r="BV5" s="745">
        <v>74</v>
      </c>
      <c r="BW5" s="745">
        <v>75</v>
      </c>
      <c r="BX5" s="744">
        <v>76</v>
      </c>
      <c r="BY5" s="745">
        <v>77</v>
      </c>
      <c r="BZ5" s="745">
        <v>78</v>
      </c>
      <c r="CA5" s="744">
        <v>79</v>
      </c>
      <c r="CB5" s="745">
        <v>80</v>
      </c>
      <c r="CC5" s="745">
        <v>81</v>
      </c>
      <c r="CD5" s="744">
        <v>82</v>
      </c>
      <c r="CE5" s="745">
        <v>83</v>
      </c>
      <c r="CF5" s="745">
        <v>84</v>
      </c>
      <c r="CG5" s="744">
        <v>85</v>
      </c>
      <c r="CH5" s="745">
        <v>86</v>
      </c>
      <c r="CI5" s="745">
        <v>87</v>
      </c>
      <c r="CJ5" s="744">
        <v>88</v>
      </c>
      <c r="CK5" s="745">
        <v>89</v>
      </c>
      <c r="CL5" s="745">
        <v>90</v>
      </c>
      <c r="CM5" s="744">
        <v>91</v>
      </c>
      <c r="CN5" s="745">
        <v>92</v>
      </c>
      <c r="CO5" s="745">
        <v>93</v>
      </c>
      <c r="CP5" s="744">
        <v>94</v>
      </c>
      <c r="CQ5" s="745">
        <v>95</v>
      </c>
      <c r="CR5" s="745">
        <v>96</v>
      </c>
      <c r="CS5" s="744">
        <v>97</v>
      </c>
      <c r="CT5" s="745">
        <v>98</v>
      </c>
      <c r="CU5" s="745">
        <v>99</v>
      </c>
      <c r="CV5" s="744">
        <v>100</v>
      </c>
      <c r="CW5" s="745">
        <v>101</v>
      </c>
      <c r="CX5" s="745">
        <v>102</v>
      </c>
      <c r="CY5" s="744">
        <v>103</v>
      </c>
      <c r="CZ5" s="745">
        <v>104</v>
      </c>
      <c r="DA5" s="745">
        <v>105</v>
      </c>
      <c r="DB5" s="744">
        <v>106</v>
      </c>
      <c r="DC5" s="745">
        <v>107</v>
      </c>
      <c r="DD5" s="745">
        <v>108</v>
      </c>
      <c r="DE5" s="744">
        <v>109</v>
      </c>
      <c r="DF5" s="745">
        <v>110</v>
      </c>
      <c r="DG5" s="745">
        <v>111</v>
      </c>
      <c r="DH5" s="744">
        <v>112</v>
      </c>
      <c r="DI5" s="745">
        <v>113</v>
      </c>
      <c r="DJ5" s="745">
        <v>114</v>
      </c>
      <c r="DK5" s="744">
        <v>115</v>
      </c>
      <c r="DL5" s="745">
        <v>116</v>
      </c>
      <c r="DM5" s="745">
        <v>117</v>
      </c>
      <c r="DN5" s="744">
        <v>118</v>
      </c>
      <c r="DO5" s="745">
        <v>119</v>
      </c>
      <c r="DP5" s="745">
        <v>120</v>
      </c>
      <c r="DQ5" s="744">
        <v>121</v>
      </c>
      <c r="DR5" s="745">
        <v>122</v>
      </c>
      <c r="DS5" s="745">
        <v>123</v>
      </c>
      <c r="DT5" s="744">
        <v>124</v>
      </c>
      <c r="DU5" s="745">
        <v>125</v>
      </c>
      <c r="DV5" s="745">
        <v>126</v>
      </c>
      <c r="DW5" s="744">
        <v>127</v>
      </c>
      <c r="DX5" s="745">
        <v>128</v>
      </c>
      <c r="DY5" s="745">
        <v>129</v>
      </c>
      <c r="DZ5" s="744">
        <v>130</v>
      </c>
      <c r="EA5" s="745">
        <v>131</v>
      </c>
      <c r="EB5" s="745">
        <v>132</v>
      </c>
      <c r="EC5" s="744">
        <v>133</v>
      </c>
      <c r="ED5" s="745">
        <v>134</v>
      </c>
      <c r="EE5" s="745">
        <v>135</v>
      </c>
      <c r="EF5" s="744">
        <v>136</v>
      </c>
      <c r="EG5" s="745">
        <v>137</v>
      </c>
      <c r="EH5" s="745">
        <v>138</v>
      </c>
      <c r="EI5" s="744">
        <v>139</v>
      </c>
      <c r="EJ5" s="745">
        <v>140</v>
      </c>
      <c r="EK5" s="745">
        <v>141</v>
      </c>
      <c r="EL5" s="744">
        <v>142</v>
      </c>
      <c r="EM5" s="745">
        <v>143</v>
      </c>
      <c r="EN5" s="745">
        <v>144</v>
      </c>
      <c r="EO5" s="744">
        <v>145</v>
      </c>
      <c r="EP5" s="745">
        <v>146</v>
      </c>
      <c r="EQ5" s="745">
        <v>147</v>
      </c>
    </row>
    <row r="6" ht="27" customHeight="1" spans="1:147">
      <c r="A6" s="746">
        <v>1</v>
      </c>
      <c r="B6" s="411">
        <f>'Student Profile'!B6</f>
        <v>111</v>
      </c>
      <c r="C6" s="635" t="str">
        <f>'Student Profile'!C6</f>
        <v>Anjali Kumari</v>
      </c>
      <c r="D6" s="413" t="s">
        <v>299</v>
      </c>
      <c r="E6" s="376">
        <f>IF(D6="",0,VLOOKUP(D6,A$100:B$105,2,0))</f>
        <v>2</v>
      </c>
      <c r="F6" s="413" t="s">
        <v>299</v>
      </c>
      <c r="G6" s="376">
        <f>IF(F6="",0,VLOOKUP(F6,A$100:B$105,2,0))</f>
        <v>2</v>
      </c>
      <c r="H6" s="413" t="s">
        <v>299</v>
      </c>
      <c r="I6" s="376">
        <f>IF(H6="",0,VLOOKUP(H6,A$100:B$105,2,0))</f>
        <v>2</v>
      </c>
      <c r="J6" s="413" t="s">
        <v>299</v>
      </c>
      <c r="K6" s="376">
        <f>IF(J6="",0,VLOOKUP(J6,A$100:B$105,2,0))</f>
        <v>2</v>
      </c>
      <c r="L6" s="413" t="s">
        <v>299</v>
      </c>
      <c r="M6" s="376">
        <f>IF(L6="",0,VLOOKUP(L6,A$100:B$105,2,0))</f>
        <v>2</v>
      </c>
      <c r="N6" s="413" t="s">
        <v>299</v>
      </c>
      <c r="O6" s="634">
        <f>IF(N6="",0,VLOOKUP(N6,A$100:B$105,2,0))</f>
        <v>2</v>
      </c>
      <c r="P6" s="753">
        <f>E6+G6+I6+K6+M6+O6</f>
        <v>12</v>
      </c>
      <c r="Q6" s="766" t="str">
        <f>IF(P6&lt;=5.9,"",LOOKUP(P6,A$109:A$113,B$109:B$113))</f>
        <v>C</v>
      </c>
      <c r="R6" s="500"/>
      <c r="S6" s="651">
        <f t="shared" ref="S6:S37" si="0">A6</f>
        <v>1</v>
      </c>
      <c r="T6" s="635" t="str">
        <f>C6</f>
        <v>Anjali Kumari</v>
      </c>
      <c r="U6" s="413" t="s">
        <v>299</v>
      </c>
      <c r="V6" s="376">
        <f>IF(U6="",0,VLOOKUP(U6,A$100:B$105,2,0))</f>
        <v>2</v>
      </c>
      <c r="W6" s="413" t="s">
        <v>299</v>
      </c>
      <c r="X6" s="376">
        <f>IF(W6="",0,VLOOKUP(W6,A$100:B$105,2,0))</f>
        <v>2</v>
      </c>
      <c r="Y6" s="413" t="s">
        <v>299</v>
      </c>
      <c r="Z6" s="376">
        <f>IF(Y6="",0,VLOOKUP(Y6,A$100:B$105,2,0))</f>
        <v>2</v>
      </c>
      <c r="AA6" s="413" t="s">
        <v>299</v>
      </c>
      <c r="AB6" s="376">
        <f>IF(AA6="",0,VLOOKUP(AA6,A$100:B$105,2,0))</f>
        <v>2</v>
      </c>
      <c r="AC6" s="413" t="s">
        <v>299</v>
      </c>
      <c r="AD6" s="376">
        <f>IF(AC6="",0,VLOOKUP(AC6,A$100:B$105,2,0))</f>
        <v>2</v>
      </c>
      <c r="AE6" s="413" t="s">
        <v>299</v>
      </c>
      <c r="AF6" s="634">
        <f>IF(AE6="",0,VLOOKUP(AE6,A$100:B$105,2,0))</f>
        <v>2</v>
      </c>
      <c r="AG6" s="753">
        <f>V6+X6+Z6+AB6+AD6+AF6</f>
        <v>12</v>
      </c>
      <c r="AH6" s="766" t="str">
        <f>IF(AG6&lt;=5.9,"",LOOKUP(AG6,A$109:A$113,B$109:B$113))</f>
        <v>C</v>
      </c>
      <c r="AI6" s="500"/>
      <c r="AJ6" s="651">
        <f>A6</f>
        <v>1</v>
      </c>
      <c r="AK6" s="635" t="str">
        <f>C6</f>
        <v>Anjali Kumari</v>
      </c>
      <c r="AL6" s="413" t="s">
        <v>299</v>
      </c>
      <c r="AM6" s="634">
        <f>IF(AL6="",0,VLOOKUP(AL6,A$100:B$105,2,0))</f>
        <v>2</v>
      </c>
      <c r="AN6" s="413" t="s">
        <v>299</v>
      </c>
      <c r="AO6" s="634">
        <f>IF(AN6="",0,VLOOKUP(AN6,A$100:B$105,2,0))</f>
        <v>2</v>
      </c>
      <c r="AP6" s="413" t="s">
        <v>299</v>
      </c>
      <c r="AQ6" s="634">
        <f>IF(AP6="",0,VLOOKUP(AP6,A$100:B$105,2,0))</f>
        <v>2</v>
      </c>
      <c r="AR6" s="413" t="s">
        <v>299</v>
      </c>
      <c r="AS6" s="634">
        <f>IF(AR6="",0,VLOOKUP(AR6,A$100:B$105,2,0))</f>
        <v>2</v>
      </c>
      <c r="AT6" s="413" t="s">
        <v>299</v>
      </c>
      <c r="AU6" s="634">
        <f>IF(AT6="",0,VLOOKUP(AT6,A$100:B$105,2,0))</f>
        <v>2</v>
      </c>
      <c r="AV6" s="413" t="s">
        <v>299</v>
      </c>
      <c r="AW6" s="634">
        <f>IF(AV6="",0,VLOOKUP(AV6,A$100:B$105,2,0))</f>
        <v>2</v>
      </c>
      <c r="AX6" s="753">
        <f>AM6+AO6+AQ6+AS6+AU6+AW6</f>
        <v>12</v>
      </c>
      <c r="AY6" s="766" t="str">
        <f ca="1" t="shared" ref="AY6:AY55" si="1">IF(AX6&lt;=5.9,"",LOOKUP(AX6,A$109:A$113,B$109:B$113))</f>
        <v>C</v>
      </c>
      <c r="AZ6" s="500"/>
      <c r="BA6" s="651">
        <f>A6</f>
        <v>1</v>
      </c>
      <c r="BB6" s="635" t="str">
        <f>C6</f>
        <v>Anjali Kumari</v>
      </c>
      <c r="BC6" s="413" t="s">
        <v>299</v>
      </c>
      <c r="BD6" s="376">
        <f>IF(BC6="",0,VLOOKUP(BC6,A$100:B$105,2,0))</f>
        <v>2</v>
      </c>
      <c r="BE6" s="413" t="s">
        <v>299</v>
      </c>
      <c r="BF6" s="376">
        <f>IF(BE6="",0,VLOOKUP(BE6,A$100:B$105,2,0))</f>
        <v>2</v>
      </c>
      <c r="BG6" s="413" t="s">
        <v>299</v>
      </c>
      <c r="BH6" s="376">
        <f>IF(BG6="",0,VLOOKUP(BG6,A$100:B$105,2,0))</f>
        <v>2</v>
      </c>
      <c r="BI6" s="413" t="s">
        <v>299</v>
      </c>
      <c r="BJ6" s="376">
        <f>IF(BI6="",0,VLOOKUP(BI6,A$100:B$105,2,0))</f>
        <v>2</v>
      </c>
      <c r="BK6" s="413" t="s">
        <v>299</v>
      </c>
      <c r="BL6" s="376">
        <f>IF(BK6="",0,VLOOKUP(BK6,A$100:B$105,2,0))</f>
        <v>2</v>
      </c>
      <c r="BM6" s="413" t="s">
        <v>299</v>
      </c>
      <c r="BN6" s="634">
        <f>IF(BM6="",0,VLOOKUP(BM6,A$100:B$105,2,0))</f>
        <v>2</v>
      </c>
      <c r="BO6" s="753">
        <f>BD6+BF6+BH6+BJ6+BL6+BN6</f>
        <v>12</v>
      </c>
      <c r="BP6" s="670" t="str">
        <f>IF(BO6&lt;=5.9,"",LOOKUP(BO6,A$109:A$113,B$109:B$113))</f>
        <v>C</v>
      </c>
      <c r="BQ6" s="793">
        <f>(P6+AG6+AX6+BO6)/4</f>
        <v>12</v>
      </c>
      <c r="BR6" s="683" t="str">
        <f>IF(BQ6&lt;=5.9,"",LOOKUP(BQ6,A$109:A$113,B$109:B$113))</f>
        <v>C</v>
      </c>
      <c r="BS6" s="794" t="e">
        <f>LOOKUP(BP6,A$109:A$113,B$109:B$113)</f>
        <v>#N/A</v>
      </c>
      <c r="BT6" s="500"/>
      <c r="BU6" s="460">
        <f>A6</f>
        <v>1</v>
      </c>
      <c r="BV6" s="693" t="str">
        <f>C6</f>
        <v>Anjali Kumari</v>
      </c>
      <c r="BW6" s="413" t="s">
        <v>299</v>
      </c>
      <c r="BX6" s="376">
        <f>IF(BW6="",0,VLOOKUP(BW6,A$100:B$105,2,0))</f>
        <v>2</v>
      </c>
      <c r="BY6" s="413" t="s">
        <v>299</v>
      </c>
      <c r="BZ6" s="376">
        <f>IF(BY6="",0,VLOOKUP(BY6,A$100:B$105,2,0))</f>
        <v>2</v>
      </c>
      <c r="CA6" s="413" t="s">
        <v>299</v>
      </c>
      <c r="CB6" s="376">
        <f>IF(CA6="",0,VLOOKUP(CA6,A$100:B$105,2,0))</f>
        <v>2</v>
      </c>
      <c r="CC6" s="413" t="s">
        <v>299</v>
      </c>
      <c r="CD6" s="376">
        <f>IF(CC6="",0,VLOOKUP(CC6,A$100:B$105,2,0))</f>
        <v>2</v>
      </c>
      <c r="CE6" s="413" t="s">
        <v>299</v>
      </c>
      <c r="CF6" s="376">
        <f>IF(CE6="",0,VLOOKUP(CE6,A$100:B$105,2,0))</f>
        <v>2</v>
      </c>
      <c r="CG6" s="413" t="s">
        <v>299</v>
      </c>
      <c r="CH6" s="411">
        <f>IF(CG6="",0,VLOOKUP(CG6,A$100:B$105,2,0))</f>
        <v>2</v>
      </c>
      <c r="CI6" s="806">
        <f>BX6+BZ6+CB6+CD6+CF6+CH6</f>
        <v>12</v>
      </c>
      <c r="CJ6" s="807" t="str">
        <f>IF(CI6&lt;=5.9,"",LOOKUP(CI6,A$109:A$113,B$109:B$113))</f>
        <v>C</v>
      </c>
      <c r="CK6" s="500"/>
      <c r="CL6" s="684">
        <f>A6</f>
        <v>1</v>
      </c>
      <c r="CM6" s="693" t="str">
        <f>C6</f>
        <v>Anjali Kumari</v>
      </c>
      <c r="CN6" s="413" t="s">
        <v>299</v>
      </c>
      <c r="CO6" s="376">
        <f>IF(CN6="",0,VLOOKUP(CN6,A$100:B$105,2,0))</f>
        <v>2</v>
      </c>
      <c r="CP6" s="413" t="s">
        <v>299</v>
      </c>
      <c r="CQ6" s="376">
        <f>IF(CP6="",0,VLOOKUP(CP6,A$100:B$105,2,0))</f>
        <v>2</v>
      </c>
      <c r="CR6" s="413" t="s">
        <v>299</v>
      </c>
      <c r="CS6" s="376">
        <f>IF(CR6="",0,VLOOKUP(CR6,A$100:B$105,2,0))</f>
        <v>2</v>
      </c>
      <c r="CT6" s="413" t="s">
        <v>299</v>
      </c>
      <c r="CU6" s="376">
        <f>IF(CT6="",0,VLOOKUP(CT6,A$100:B$105,2,0))</f>
        <v>2</v>
      </c>
      <c r="CV6" s="413" t="s">
        <v>299</v>
      </c>
      <c r="CW6" s="376">
        <f>IF(CV6="",0,VLOOKUP(CV6,A$100:B$105,2,0))</f>
        <v>2</v>
      </c>
      <c r="CX6" s="413" t="s">
        <v>299</v>
      </c>
      <c r="CY6" s="634">
        <f>IF(CX6="",0,VLOOKUP(CX6,A$100:B$105,2,0))</f>
        <v>2</v>
      </c>
      <c r="CZ6" s="753">
        <f>CO6+CQ6+CS6+CU6+CW6+CY6</f>
        <v>12</v>
      </c>
      <c r="DA6" s="819" t="str">
        <f>IF(CZ6&lt;=5.9,"",LOOKUP(CZ6,A$109:A$113,B$109:B$113))</f>
        <v>C</v>
      </c>
      <c r="DB6" s="500"/>
      <c r="DC6" s="684">
        <f>A6</f>
        <v>1</v>
      </c>
      <c r="DD6" s="693" t="str">
        <f>C6</f>
        <v>Anjali Kumari</v>
      </c>
      <c r="DE6" s="413" t="s">
        <v>299</v>
      </c>
      <c r="DF6" s="376">
        <f>IF(DE6="",0,VLOOKUP(DE6,A$100:B$105,2,0))</f>
        <v>2</v>
      </c>
      <c r="DG6" s="413" t="s">
        <v>299</v>
      </c>
      <c r="DH6" s="376">
        <f>IF(DG6="",0,VLOOKUP(DG6,A$100:B$105,2,0))</f>
        <v>2</v>
      </c>
      <c r="DI6" s="413" t="s">
        <v>299</v>
      </c>
      <c r="DJ6" s="376">
        <f>IF(DI6="",0,VLOOKUP(DI6,A$100:B$105,2,0))</f>
        <v>2</v>
      </c>
      <c r="DK6" s="413" t="s">
        <v>299</v>
      </c>
      <c r="DL6" s="376">
        <f>IF(DK6="",0,VLOOKUP(DK6,A$100:B$105,2,0))</f>
        <v>2</v>
      </c>
      <c r="DM6" s="413" t="s">
        <v>299</v>
      </c>
      <c r="DN6" s="376">
        <f>IF(DM6="",0,VLOOKUP(DM6,A$100:B$105,2,0))</f>
        <v>2</v>
      </c>
      <c r="DO6" s="413" t="s">
        <v>299</v>
      </c>
      <c r="DP6" s="634">
        <f>IF(DO6="",0,VLOOKUP(DO6,A$100:B$105,2,0))</f>
        <v>2</v>
      </c>
      <c r="DQ6" s="753">
        <f>DF6+DH6+DJ6+DL6+DN6+DP6</f>
        <v>12</v>
      </c>
      <c r="DR6" s="824" t="str">
        <f>IF(DQ6&lt;=5.9,"",LOOKUP(DQ6,A$109:A$113,B$109:B$113))</f>
        <v>C</v>
      </c>
      <c r="DT6" s="684">
        <f>A6</f>
        <v>1</v>
      </c>
      <c r="DU6" s="693" t="str">
        <f>C6</f>
        <v>Anjali Kumari</v>
      </c>
      <c r="DV6" s="413" t="s">
        <v>299</v>
      </c>
      <c r="DW6" s="376">
        <f>IF(DV6="",0,VLOOKUP(DV6,A$100:B$105,2,0))</f>
        <v>2</v>
      </c>
      <c r="DX6" s="413" t="s">
        <v>299</v>
      </c>
      <c r="DY6" s="376">
        <f>IF(DX6="",0,VLOOKUP(DX6,A$100:B$105,2,0))</f>
        <v>2</v>
      </c>
      <c r="DZ6" s="413" t="s">
        <v>299</v>
      </c>
      <c r="EA6" s="376">
        <f>IF(DZ6="",0,VLOOKUP(DZ6,A$100:B$105,2,0))</f>
        <v>2</v>
      </c>
      <c r="EB6" s="413" t="s">
        <v>299</v>
      </c>
      <c r="EC6" s="376">
        <f>IF(EB6="",0,VLOOKUP(EB6,A$100:B$105,2,0))</f>
        <v>2</v>
      </c>
      <c r="ED6" s="413" t="s">
        <v>299</v>
      </c>
      <c r="EE6" s="376">
        <f>IF(ED6="",0,VLOOKUP(ED6,A$100:B$105,2,0))</f>
        <v>2</v>
      </c>
      <c r="EF6" s="413" t="s">
        <v>299</v>
      </c>
      <c r="EG6" s="634">
        <f>IF(EF6="",0,VLOOKUP(EF6,A$100:B$105,2,0))</f>
        <v>2</v>
      </c>
      <c r="EH6" s="634">
        <f>DW6+DY6+EA6+EC6+EE6+EG6</f>
        <v>12</v>
      </c>
      <c r="EI6" s="836">
        <f>ROUND(EH6/4,0)</f>
        <v>3</v>
      </c>
      <c r="EJ6" s="837">
        <f>(CI6+CZ6+DQ6+EH6)/4</f>
        <v>12</v>
      </c>
      <c r="EK6" s="819" t="str">
        <f>IF(EH6&lt;=5.9,"",LOOKUP(EH6,A$109:A$113,B$109:B$113))</f>
        <v>C</v>
      </c>
      <c r="EL6" s="838" t="str">
        <f>IF(EJ6&lt;=5.9,"",LOOKUP(EJ6,A$109:A$113,B$109:B$113))</f>
        <v>C</v>
      </c>
      <c r="EM6" s="826"/>
      <c r="EN6" s="839">
        <f>A6</f>
        <v>1</v>
      </c>
      <c r="EO6" s="608" t="str">
        <f>C6</f>
        <v>Anjali Kumari</v>
      </c>
      <c r="EP6" s="616" t="str">
        <f>IF($EQ6&lt;=5.9,"",LOOKUP(EQ6,A$109:A$113,B$109:B$113))</f>
        <v>C</v>
      </c>
      <c r="EQ6" s="396">
        <f>(BQ6+EJ6)/2</f>
        <v>12</v>
      </c>
    </row>
    <row r="7" ht="27" customHeight="1" spans="1:147">
      <c r="A7" s="746">
        <v>2</v>
      </c>
      <c r="B7" s="411">
        <f>'Student Profile'!B7</f>
        <v>222</v>
      </c>
      <c r="C7" s="635" t="str">
        <f>'Student Profile'!C7</f>
        <v>Ardra Hari</v>
      </c>
      <c r="D7" s="413" t="s">
        <v>295</v>
      </c>
      <c r="E7" s="376">
        <f t="shared" ref="E7:E55" si="2">IF(D7="",0,VLOOKUP(D7,A$100:B$105,2,0))</f>
        <v>3</v>
      </c>
      <c r="F7" s="413" t="s">
        <v>186</v>
      </c>
      <c r="G7" s="376">
        <f t="shared" ref="G7:G55" si="3">IF(F7="",0,VLOOKUP(F7,A$100:B$105,2,0))</f>
        <v>4</v>
      </c>
      <c r="H7" s="413" t="s">
        <v>186</v>
      </c>
      <c r="I7" s="376">
        <f t="shared" ref="I7:I55" si="4">IF(H7="",0,VLOOKUP(H7,A$100:B$105,2,0))</f>
        <v>4</v>
      </c>
      <c r="J7" s="413" t="s">
        <v>299</v>
      </c>
      <c r="K7" s="376">
        <f t="shared" ref="K7:K55" si="5">IF(J7="",0,VLOOKUP(J7,A$100:B$105,2,0))</f>
        <v>2</v>
      </c>
      <c r="L7" s="413" t="s">
        <v>186</v>
      </c>
      <c r="M7" s="376">
        <f t="shared" ref="M7:M55" si="6">IF(L7="",0,VLOOKUP(L7,A$100:B$105,2,0))</f>
        <v>4</v>
      </c>
      <c r="N7" s="413" t="s">
        <v>150</v>
      </c>
      <c r="O7" s="634">
        <f t="shared" ref="O7:O55" si="7">IF(N7="",0,VLOOKUP(N7,A$100:B$105,2,0))</f>
        <v>5</v>
      </c>
      <c r="P7" s="753">
        <f t="shared" ref="P7:P55" si="8">E7+G7+I7+K7+M7+O7</f>
        <v>22</v>
      </c>
      <c r="Q7" s="766" t="str">
        <f ca="1" t="shared" ref="Q7:Q10" si="9">IF(P7&lt;=5.9,"",LOOKUP(P7,A$109:A$113,B$109:B$113))</f>
        <v>B</v>
      </c>
      <c r="R7" s="500"/>
      <c r="S7" s="651">
        <f>A7</f>
        <v>2</v>
      </c>
      <c r="T7" s="635" t="str">
        <f t="shared" ref="T7:T55" si="10">C7</f>
        <v>Ardra Hari</v>
      </c>
      <c r="U7" s="413" t="s">
        <v>299</v>
      </c>
      <c r="V7" s="376">
        <f>IF(U7="",0,VLOOKUP(U7,A$100:B$105,2,0))</f>
        <v>2</v>
      </c>
      <c r="W7" s="413" t="s">
        <v>299</v>
      </c>
      <c r="X7" s="376">
        <f>IF(W7="",0,VLOOKUP(W7,A$100:B$105,2,0))</f>
        <v>2</v>
      </c>
      <c r="Y7" s="413" t="s">
        <v>295</v>
      </c>
      <c r="Z7" s="376">
        <f>IF(Y7="",0,VLOOKUP(Y7,A$100:B$105,2,0))</f>
        <v>3</v>
      </c>
      <c r="AA7" s="413" t="s">
        <v>299</v>
      </c>
      <c r="AB7" s="376">
        <f>IF(AA7="",0,VLOOKUP(AA7,A$100:B$105,2,0))</f>
        <v>2</v>
      </c>
      <c r="AC7" s="413" t="s">
        <v>295</v>
      </c>
      <c r="AD7" s="376">
        <f>IF(AC7="",0,VLOOKUP(AC7,A$100:B$105,2,0))</f>
        <v>3</v>
      </c>
      <c r="AE7" s="413" t="s">
        <v>295</v>
      </c>
      <c r="AF7" s="634">
        <f>IF(AE7="",0,VLOOKUP(AE7,A$100:B$105,2,0))</f>
        <v>3</v>
      </c>
      <c r="AG7" s="753">
        <f t="shared" ref="AG7:AG55" si="11">V7+X7+Z7+AB7+AD7+AF7</f>
        <v>15</v>
      </c>
      <c r="AH7" s="766" t="str">
        <f ca="1" t="shared" ref="AH7:AH55" si="12">IF(AG7&lt;=5.9,"",LOOKUP(AG7,A$109:A$113,B$109:B$113))</f>
        <v>C</v>
      </c>
      <c r="AI7" s="500"/>
      <c r="AJ7" s="651">
        <f t="shared" ref="AJ7:AJ55" si="13">A7</f>
        <v>2</v>
      </c>
      <c r="AK7" s="635" t="str">
        <f t="shared" ref="AK7:AK55" si="14">C7</f>
        <v>Ardra Hari</v>
      </c>
      <c r="AL7" s="413" t="s">
        <v>299</v>
      </c>
      <c r="AM7" s="634">
        <f t="shared" ref="AM7:AM55" si="15">IF(AL7="",0,VLOOKUP(AL7,A$100:B$105,2,0))</f>
        <v>2</v>
      </c>
      <c r="AN7" s="413" t="s">
        <v>295</v>
      </c>
      <c r="AO7" s="634">
        <f t="shared" ref="AO7:AO55" si="16">IF(AN7="",0,VLOOKUP(AN7,A$100:B$105,2,0))</f>
        <v>3</v>
      </c>
      <c r="AP7" s="413" t="s">
        <v>299</v>
      </c>
      <c r="AQ7" s="634">
        <f t="shared" ref="AQ7:AQ55" si="17">IF(AP7="",0,VLOOKUP(AP7,A$100:B$105,2,0))</f>
        <v>2</v>
      </c>
      <c r="AR7" s="413" t="s">
        <v>295</v>
      </c>
      <c r="AS7" s="634">
        <f t="shared" ref="AS7:AS55" si="18">IF(AR7="",0,VLOOKUP(AR7,A$100:B$105,2,0))</f>
        <v>3</v>
      </c>
      <c r="AT7" s="413" t="s">
        <v>186</v>
      </c>
      <c r="AU7" s="634">
        <f t="shared" ref="AU7:AU55" si="19">IF(AT7="",0,VLOOKUP(AT7,A$100:B$105,2,0))</f>
        <v>4</v>
      </c>
      <c r="AV7" s="413" t="s">
        <v>299</v>
      </c>
      <c r="AW7" s="634">
        <f t="shared" ref="AW7:AW55" si="20">IF(AV7="",0,VLOOKUP(AV7,A$100:B$105,2,0))</f>
        <v>2</v>
      </c>
      <c r="AX7" s="753">
        <f t="shared" ref="AX7:AX55" si="21">AM7+AO7+AQ7+AS7+AU7+AW7</f>
        <v>16</v>
      </c>
      <c r="AY7" s="766" t="str">
        <f ca="1">IF(AX7&lt;=5.9,"",LOOKUP(AX7,A$109:A$113,B$109:B$113))</f>
        <v>C</v>
      </c>
      <c r="AZ7" s="500"/>
      <c r="BA7" s="651">
        <f t="shared" ref="BA7:BA55" si="22">A7</f>
        <v>2</v>
      </c>
      <c r="BB7" s="635" t="str">
        <f t="shared" ref="BB7:BB55" si="23">C7</f>
        <v>Ardra Hari</v>
      </c>
      <c r="BC7" s="413" t="s">
        <v>295</v>
      </c>
      <c r="BD7" s="376">
        <f t="shared" ref="BD7:BD12" si="24">IF(BC7="",0,VLOOKUP(BC7,A$100:B$105,2,0))</f>
        <v>3</v>
      </c>
      <c r="BE7" s="413" t="s">
        <v>186</v>
      </c>
      <c r="BF7" s="376">
        <f t="shared" ref="BF7:BF12" si="25">IF(BE7="",0,VLOOKUP(BE7,A$100:B$105,2,0))</f>
        <v>4</v>
      </c>
      <c r="BG7" s="413" t="s">
        <v>295</v>
      </c>
      <c r="BH7" s="376">
        <f t="shared" ref="BH7:BH12" si="26">IF(BG7="",0,VLOOKUP(BG7,A$100:B$105,2,0))</f>
        <v>3</v>
      </c>
      <c r="BI7" s="413" t="s">
        <v>295</v>
      </c>
      <c r="BJ7" s="376">
        <f t="shared" ref="BJ7:BJ12" si="27">IF(BI7="",0,VLOOKUP(BI7,A$100:B$105,2,0))</f>
        <v>3</v>
      </c>
      <c r="BK7" s="413" t="s">
        <v>295</v>
      </c>
      <c r="BL7" s="376">
        <f t="shared" ref="BL7:BL12" si="28">IF(BK7="",0,VLOOKUP(BK7,A$100:B$105,2,0))</f>
        <v>3</v>
      </c>
      <c r="BM7" s="413" t="s">
        <v>295</v>
      </c>
      <c r="BN7" s="634">
        <f t="shared" ref="BN7:BN55" si="29">IF(BM7="",0,VLOOKUP(BM7,A$100:B$105,2,0))</f>
        <v>3</v>
      </c>
      <c r="BO7" s="753">
        <f t="shared" ref="BO7:BO55" si="30">BD7+BF7+BH7+BJ7+BL7+BN7</f>
        <v>19</v>
      </c>
      <c r="BP7" s="670" t="str">
        <f ca="1" t="shared" ref="BP7:BP55" si="31">IF(BO7&lt;=5.9,"",LOOKUP(BO7,A$109:A$113,B$109:B$113))</f>
        <v>B</v>
      </c>
      <c r="BQ7" s="793">
        <f t="shared" ref="BQ7:BQ55" si="32">(P7+AG7+AX7+BO7)/4</f>
        <v>18</v>
      </c>
      <c r="BR7" s="683" t="str">
        <f ca="1" t="shared" ref="BR7:BR55" si="33">IF(BQ7&lt;=5.9,"",LOOKUP(BQ7,A$109:A$113,B$109:B$113))</f>
        <v>B</v>
      </c>
      <c r="BS7" s="794" t="e">
        <f ca="1" t="shared" ref="BS7:BS55" si="34">LOOKUP(BP7,A$109:A$113,B$109:B$113)</f>
        <v>#N/A</v>
      </c>
      <c r="BT7" s="500"/>
      <c r="BU7" s="460">
        <f t="shared" ref="BU7:BU55" si="35">A7</f>
        <v>2</v>
      </c>
      <c r="BV7" s="693" t="str">
        <f t="shared" ref="BV7:BV55" si="36">C7</f>
        <v>Ardra Hari</v>
      </c>
      <c r="BW7" s="413" t="s">
        <v>295</v>
      </c>
      <c r="BX7" s="376">
        <f>IF(BW7="",0,VLOOKUP(BW7,A$100:B$105,2,0))</f>
        <v>3</v>
      </c>
      <c r="BY7" s="413" t="s">
        <v>299</v>
      </c>
      <c r="BZ7" s="376">
        <f>IF(BY7="",0,VLOOKUP(BY7,A$100:B$105,2,0))</f>
        <v>2</v>
      </c>
      <c r="CA7" s="413" t="s">
        <v>295</v>
      </c>
      <c r="CB7" s="376">
        <f>IF(CA7="",0,VLOOKUP(CA7,A$100:B$105,2,0))</f>
        <v>3</v>
      </c>
      <c r="CC7" s="413" t="s">
        <v>186</v>
      </c>
      <c r="CD7" s="376">
        <f>IF(CC7="",0,VLOOKUP(CC7,A$100:B$105,2,0))</f>
        <v>4</v>
      </c>
      <c r="CE7" s="413" t="s">
        <v>299</v>
      </c>
      <c r="CF7" s="376">
        <f>IF(CE7="",0,VLOOKUP(CE7,A$100:B$105,2,0))</f>
        <v>2</v>
      </c>
      <c r="CG7" s="413" t="s">
        <v>299</v>
      </c>
      <c r="CH7" s="411">
        <f t="shared" ref="CH7:CH55" si="37">IF(CG7="",0,VLOOKUP(CG7,A$100:B$105,2,0))</f>
        <v>2</v>
      </c>
      <c r="CI7" s="806">
        <f t="shared" ref="CI7:CI55" si="38">BX7+BZ7+CB7+CD7+CF7+CH7</f>
        <v>16</v>
      </c>
      <c r="CJ7" s="807" t="str">
        <f ca="1" t="shared" ref="CJ7:CJ55" si="39">IF(CI7&lt;=5.9,"",LOOKUP(CI7,A$109:A$113,B$109:B$113))</f>
        <v>C</v>
      </c>
      <c r="CK7" s="500"/>
      <c r="CL7" s="684">
        <f t="shared" ref="CL7:CL55" si="40">A7</f>
        <v>2</v>
      </c>
      <c r="CM7" s="693" t="str">
        <f t="shared" ref="CM7:CM55" si="41">C7</f>
        <v>Ardra Hari</v>
      </c>
      <c r="CN7" s="413" t="s">
        <v>295</v>
      </c>
      <c r="CO7" s="376">
        <f>IF(CN7="",0,VLOOKUP(CN7,A$100:B$105,2,0))</f>
        <v>3</v>
      </c>
      <c r="CP7" s="413" t="s">
        <v>186</v>
      </c>
      <c r="CQ7" s="376">
        <f>IF(CP7="",0,VLOOKUP(CP7,A$100:B$105,2,0))</f>
        <v>4</v>
      </c>
      <c r="CR7" s="413" t="s">
        <v>186</v>
      </c>
      <c r="CS7" s="376">
        <f t="shared" ref="CS7:CS10" si="42">IF(CR7="",0,VLOOKUP(CR7,A$100:B$105,2,0))</f>
        <v>4</v>
      </c>
      <c r="CT7" s="413" t="s">
        <v>299</v>
      </c>
      <c r="CU7" s="376">
        <f>IF(CT7="",0,VLOOKUP(CT7,A$100:B$105,2,0))</f>
        <v>2</v>
      </c>
      <c r="CV7" s="413" t="s">
        <v>295</v>
      </c>
      <c r="CW7" s="376">
        <f>IF(CV7="",0,VLOOKUP(CV7,A$100:B$105,2,0))</f>
        <v>3</v>
      </c>
      <c r="CX7" s="413" t="s">
        <v>299</v>
      </c>
      <c r="CY7" s="634">
        <f t="shared" ref="CY7:CY55" si="43">IF(CX7="",0,VLOOKUP(CX7,A$100:B$105,2,0))</f>
        <v>2</v>
      </c>
      <c r="CZ7" s="753">
        <f t="shared" ref="CZ7:CZ55" si="44">CO7+CQ7+CS7+CU7+CW7+CY7</f>
        <v>18</v>
      </c>
      <c r="DA7" s="819" t="str">
        <f ca="1" t="shared" ref="DA7:DA55" si="45">IF(CZ7&lt;=5.9,"",LOOKUP(CZ7,A$109:A$113,B$109:B$113))</f>
        <v>B</v>
      </c>
      <c r="DB7" s="500"/>
      <c r="DC7" s="684">
        <f t="shared" ref="DC7:DC55" si="46">A7</f>
        <v>2</v>
      </c>
      <c r="DD7" s="693" t="str">
        <f t="shared" ref="DD7:DD55" si="47">C7</f>
        <v>Ardra Hari</v>
      </c>
      <c r="DE7" s="413" t="s">
        <v>295</v>
      </c>
      <c r="DF7" s="376">
        <f t="shared" ref="DF7:DF10" si="48">IF(DE7="",0,VLOOKUP(DE7,A$100:B$105,2,0))</f>
        <v>3</v>
      </c>
      <c r="DG7" s="413" t="s">
        <v>299</v>
      </c>
      <c r="DH7" s="376">
        <f t="shared" ref="DH7:DH10" si="49">IF(DG7="",0,VLOOKUP(DG7,A$100:B$105,2,0))</f>
        <v>2</v>
      </c>
      <c r="DI7" s="413" t="s">
        <v>186</v>
      </c>
      <c r="DJ7" s="376">
        <f t="shared" ref="DJ7:DJ10" si="50">IF(DI7="",0,VLOOKUP(DI7,A$100:B$105,2,0))</f>
        <v>4</v>
      </c>
      <c r="DK7" s="413" t="s">
        <v>186</v>
      </c>
      <c r="DL7" s="376">
        <f t="shared" ref="DL7:DL10" si="51">IF(DK7="",0,VLOOKUP(DK7,A$100:B$105,2,0))</f>
        <v>4</v>
      </c>
      <c r="DM7" s="413" t="s">
        <v>186</v>
      </c>
      <c r="DN7" s="376">
        <f t="shared" ref="DN7:DN10" si="52">IF(DM7="",0,VLOOKUP(DM7,A$100:B$105,2,0))</f>
        <v>4</v>
      </c>
      <c r="DO7" s="413" t="s">
        <v>150</v>
      </c>
      <c r="DP7" s="634">
        <f t="shared" ref="DP7:DP54" si="53">IF(DO7="",0,VLOOKUP(DO7,A$100:B$105,2,0))</f>
        <v>5</v>
      </c>
      <c r="DQ7" s="753">
        <f t="shared" ref="DQ7:DQ54" si="54">DF7+DH7+DJ7+DL7+DN7+DP7</f>
        <v>22</v>
      </c>
      <c r="DR7" s="824" t="str">
        <f ca="1" t="shared" ref="DR7:DR54" si="55">IF(DQ7&lt;=5.9,"",LOOKUP(DQ7,A$109:A$113,B$109:B$113))</f>
        <v>B</v>
      </c>
      <c r="DT7" s="684">
        <f t="shared" ref="DT7:DT55" si="56">A7</f>
        <v>2</v>
      </c>
      <c r="DU7" s="693" t="str">
        <f t="shared" ref="DU7:DU55" si="57">C7</f>
        <v>Ardra Hari</v>
      </c>
      <c r="DV7" s="413"/>
      <c r="DW7" s="376">
        <f t="shared" ref="DW7:DW11" si="58">IF(DV7="",0,VLOOKUP(DV7,A$100:B$105,2,0))</f>
        <v>0</v>
      </c>
      <c r="DX7" s="413"/>
      <c r="DY7" s="376">
        <f t="shared" ref="DY7:DY11" si="59">IF(DX7="",0,VLOOKUP(DX7,A$100:B$105,2,0))</f>
        <v>0</v>
      </c>
      <c r="DZ7" s="413"/>
      <c r="EA7" s="376">
        <f t="shared" ref="EA7:EA11" si="60">IF(DZ7="",0,VLOOKUP(DZ7,A$100:B$105,2,0))</f>
        <v>0</v>
      </c>
      <c r="EB7" s="413" t="s">
        <v>295</v>
      </c>
      <c r="EC7" s="376">
        <f t="shared" ref="EC7:EC11" si="61">IF(EB7="",0,VLOOKUP(EB7,A$100:B$105,2,0))</f>
        <v>3</v>
      </c>
      <c r="ED7" s="413" t="s">
        <v>295</v>
      </c>
      <c r="EE7" s="376">
        <f t="shared" ref="EE7:EE11" si="62">IF(ED7="",0,VLOOKUP(ED7,A$100:B$105,2,0))</f>
        <v>3</v>
      </c>
      <c r="EF7" s="413" t="s">
        <v>295</v>
      </c>
      <c r="EG7" s="634">
        <f t="shared" ref="EG7:EG55" si="63">IF(EF7="",0,VLOOKUP(EF7,A$100:B$105,2,0))</f>
        <v>3</v>
      </c>
      <c r="EH7" s="634">
        <f t="shared" ref="EH7:EH55" si="64">DW7+DY7+EA7+EC7+EE7+EG7</f>
        <v>9</v>
      </c>
      <c r="EI7" s="836">
        <f t="shared" ref="EI7:EI55" si="65">ROUND(EH7/4,0)</f>
        <v>2</v>
      </c>
      <c r="EJ7" s="837">
        <f t="shared" ref="EJ7:EJ55" si="66">(CI7+CZ7+DQ7+EH7)/4</f>
        <v>16.25</v>
      </c>
      <c r="EK7" s="819" t="str">
        <f ca="1" t="shared" ref="EK7:EK55" si="67">IF(EH7&lt;=5.9,"",LOOKUP(EH7,A$109:A$113,B$109:B$113))</f>
        <v>D</v>
      </c>
      <c r="EL7" s="838" t="str">
        <f ca="1" t="shared" ref="EL7:EL55" si="68">IF(EJ7&lt;=5.9,"",LOOKUP(EJ7,A$109:A$113,B$109:B$113))</f>
        <v>C</v>
      </c>
      <c r="EM7" s="826"/>
      <c r="EN7" s="839">
        <f t="shared" ref="EN7:EN55" si="69">A7</f>
        <v>2</v>
      </c>
      <c r="EO7" s="608" t="str">
        <f t="shared" ref="EO7:EO55" si="70">C7</f>
        <v>Ardra Hari</v>
      </c>
      <c r="EP7" s="616" t="str">
        <f ca="1" t="shared" ref="EP7:EP55" si="71">IF($EQ7&lt;=5.9,"",LOOKUP(EQ7,A$109:A$113,B$109:B$113))</f>
        <v>B</v>
      </c>
      <c r="EQ7" s="396">
        <f t="shared" ref="EQ7:EQ55" si="72">(BQ7+EJ7)/2</f>
        <v>17.125</v>
      </c>
    </row>
    <row r="8" ht="27" customHeight="1" spans="1:147">
      <c r="A8" s="746">
        <v>3</v>
      </c>
      <c r="B8" s="411">
        <f>'Student Profile'!B8</f>
        <v>333</v>
      </c>
      <c r="C8" s="635" t="str">
        <f>'Student Profile'!C8</f>
        <v>Bhuvaneshwari</v>
      </c>
      <c r="D8" s="413" t="s">
        <v>186</v>
      </c>
      <c r="E8" s="376">
        <f>IF(D8="",0,VLOOKUP(D8,A$100:B$105,2,0))</f>
        <v>4</v>
      </c>
      <c r="F8" s="413" t="s">
        <v>186</v>
      </c>
      <c r="G8" s="376">
        <f>IF(F8="",0,VLOOKUP(F8,A$100:B$105,2,0))</f>
        <v>4</v>
      </c>
      <c r="H8" s="413" t="s">
        <v>186</v>
      </c>
      <c r="I8" s="376">
        <f>IF(H8="",0,VLOOKUP(H8,A$100:B$105,2,0))</f>
        <v>4</v>
      </c>
      <c r="J8" s="413" t="s">
        <v>299</v>
      </c>
      <c r="K8" s="376">
        <f>IF(J8="",0,VLOOKUP(J8,A$100:B$105,2,0))</f>
        <v>2</v>
      </c>
      <c r="L8" s="413" t="s">
        <v>186</v>
      </c>
      <c r="M8" s="376">
        <f>IF(L8="",0,VLOOKUP(L8,A$100:B$105,2,0))</f>
        <v>4</v>
      </c>
      <c r="N8" s="413" t="s">
        <v>150</v>
      </c>
      <c r="O8" s="634">
        <f>IF(N8="",0,VLOOKUP(N8,A$100:B$105,2,0))</f>
        <v>5</v>
      </c>
      <c r="P8" s="753">
        <f>E8+G8+I8+K8+M8+O8</f>
        <v>23</v>
      </c>
      <c r="Q8" s="766" t="str">
        <f ca="1">IF(P8&lt;=5.9,"",LOOKUP(P8,A$109:A$113,B$109:B$113))</f>
        <v>A</v>
      </c>
      <c r="R8" s="500"/>
      <c r="S8" s="651">
        <f>A8</f>
        <v>3</v>
      </c>
      <c r="T8" s="635" t="str">
        <f>C8</f>
        <v>Bhuvaneshwari</v>
      </c>
      <c r="U8" s="413" t="s">
        <v>295</v>
      </c>
      <c r="V8" s="376">
        <f t="shared" ref="V8:V55" si="73">IF(U8="",0,VLOOKUP(U8,A$100:B$105,2,0))</f>
        <v>3</v>
      </c>
      <c r="W8" s="413" t="s">
        <v>295</v>
      </c>
      <c r="X8" s="376">
        <f t="shared" ref="X8:X55" si="74">IF(W8="",0,VLOOKUP(W8,A$100:B$105,2,0))</f>
        <v>3</v>
      </c>
      <c r="Y8" s="413" t="s">
        <v>295</v>
      </c>
      <c r="Z8" s="376">
        <f t="shared" ref="Z8:Z55" si="75">IF(Y8="",0,VLOOKUP(Y8,A$100:B$105,2,0))</f>
        <v>3</v>
      </c>
      <c r="AA8" s="413" t="s">
        <v>186</v>
      </c>
      <c r="AB8" s="376">
        <f t="shared" ref="AB8:AB55" si="76">IF(AA8="",0,VLOOKUP(AA8,A$100:B$105,2,0))</f>
        <v>4</v>
      </c>
      <c r="AC8" s="413" t="s">
        <v>295</v>
      </c>
      <c r="AD8" s="376">
        <f t="shared" ref="AD8:AD55" si="77">IF(AC8="",0,VLOOKUP(AC8,A$100:B$105,2,0))</f>
        <v>3</v>
      </c>
      <c r="AE8" s="413" t="s">
        <v>299</v>
      </c>
      <c r="AF8" s="634">
        <f t="shared" ref="AF8:AF55" si="78">IF(AE8="",0,VLOOKUP(AE8,A$100:B$105,2,0))</f>
        <v>2</v>
      </c>
      <c r="AG8" s="753">
        <f>V8+X8+Z8+AB8+AD8+AF8</f>
        <v>18</v>
      </c>
      <c r="AH8" s="766" t="str">
        <f ca="1">IF(AG8&lt;=5.9,"",LOOKUP(AG8,A$109:A$113,B$109:B$113))</f>
        <v>B</v>
      </c>
      <c r="AI8" s="500"/>
      <c r="AJ8" s="651">
        <f>A8</f>
        <v>3</v>
      </c>
      <c r="AK8" s="635" t="str">
        <f>C8</f>
        <v>Bhuvaneshwari</v>
      </c>
      <c r="AL8" s="413"/>
      <c r="AM8" s="634">
        <f>IF(AL8="",0,VLOOKUP(AL8,A$100:B$105,2,0))</f>
        <v>0</v>
      </c>
      <c r="AN8" s="413"/>
      <c r="AO8" s="634">
        <f>IF(AN8="",0,VLOOKUP(AN8,A$100:B$105,2,0))</f>
        <v>0</v>
      </c>
      <c r="AP8" s="413"/>
      <c r="AQ8" s="634">
        <f>IF(AP8="",0,VLOOKUP(AP8,A$100:B$105,2,0))</f>
        <v>0</v>
      </c>
      <c r="AR8" s="413"/>
      <c r="AS8" s="634">
        <f>IF(AR8="",0,VLOOKUP(AR8,A$100:B$105,2,0))</f>
        <v>0</v>
      </c>
      <c r="AT8" s="413"/>
      <c r="AU8" s="634">
        <f>IF(AT8="",0,VLOOKUP(AT8,A$100:B$105,2,0))</f>
        <v>0</v>
      </c>
      <c r="AV8" s="413"/>
      <c r="AW8" s="634">
        <f>IF(AV8="",0,VLOOKUP(AV8,A$100:B$105,2,0))</f>
        <v>0</v>
      </c>
      <c r="AX8" s="753">
        <f>AM8+AO8+AQ8+AS8+AU8+AW8</f>
        <v>0</v>
      </c>
      <c r="AY8" s="766" t="str">
        <f ca="1">IF(AX8&lt;=5.9,"",LOOKUP(AX8,A$109:A$113,B$109:B$113))</f>
        <v/>
      </c>
      <c r="AZ8" s="500"/>
      <c r="BA8" s="651">
        <f>A8</f>
        <v>3</v>
      </c>
      <c r="BB8" s="635" t="str">
        <f>C8</f>
        <v>Bhuvaneshwari</v>
      </c>
      <c r="BC8" s="413" t="s">
        <v>150</v>
      </c>
      <c r="BD8" s="376">
        <f>IF(BC8="",0,VLOOKUP(BC8,A$100:B$105,2,0))</f>
        <v>5</v>
      </c>
      <c r="BE8" s="413" t="s">
        <v>186</v>
      </c>
      <c r="BF8" s="376">
        <f>IF(BE8="",0,VLOOKUP(BE8,A$100:B$105,2,0))</f>
        <v>4</v>
      </c>
      <c r="BG8" s="413" t="s">
        <v>299</v>
      </c>
      <c r="BH8" s="376">
        <f>IF(BG8="",0,VLOOKUP(BG8,A$100:B$105,2,0))</f>
        <v>2</v>
      </c>
      <c r="BI8" s="413" t="s">
        <v>299</v>
      </c>
      <c r="BJ8" s="376">
        <f>IF(BI8="",0,VLOOKUP(BI8,A$100:B$105,2,0))</f>
        <v>2</v>
      </c>
      <c r="BK8" s="413" t="s">
        <v>186</v>
      </c>
      <c r="BL8" s="376">
        <f>IF(BK8="",0,VLOOKUP(BK8,A$100:B$105,2,0))</f>
        <v>4</v>
      </c>
      <c r="BM8" s="413" t="s">
        <v>299</v>
      </c>
      <c r="BN8" s="634">
        <f>IF(BM8="",0,VLOOKUP(BM8,A$100:B$105,2,0))</f>
        <v>2</v>
      </c>
      <c r="BO8" s="753">
        <f>BD8+BF8+BH8+BJ8+BL8+BN8</f>
        <v>19</v>
      </c>
      <c r="BP8" s="670" t="str">
        <f ca="1">IF(BO8&lt;=5.9,"",LOOKUP(BO8,A$109:A$113,B$109:B$113))</f>
        <v>B</v>
      </c>
      <c r="BQ8" s="793">
        <f>(P8+AG8+AX8+BO8)/4</f>
        <v>15</v>
      </c>
      <c r="BR8" s="683" t="str">
        <f ca="1">IF(BQ8&lt;=5.9,"",LOOKUP(BQ8,A$109:A$113,B$109:B$113))</f>
        <v>C</v>
      </c>
      <c r="BS8" s="794" t="e">
        <f ca="1">LOOKUP(BP8,A$109:A$113,B$109:B$113)</f>
        <v>#N/A</v>
      </c>
      <c r="BT8" s="500"/>
      <c r="BU8" s="460">
        <f>A8</f>
        <v>3</v>
      </c>
      <c r="BV8" s="693" t="str">
        <f>C8</f>
        <v>Bhuvaneshwari</v>
      </c>
      <c r="BW8" s="413" t="s">
        <v>295</v>
      </c>
      <c r="BX8" s="376">
        <f t="shared" ref="BX8:BX23" si="79">IF(BW8="",0,VLOOKUP(BW8,A$100:B$105,2,0))</f>
        <v>3</v>
      </c>
      <c r="BY8" s="413" t="s">
        <v>299</v>
      </c>
      <c r="BZ8" s="376">
        <f t="shared" ref="BZ8:BZ23" si="80">IF(BY8="",0,VLOOKUP(BY8,A$100:B$105,2,0))</f>
        <v>2</v>
      </c>
      <c r="CA8" s="413" t="s">
        <v>299</v>
      </c>
      <c r="CB8" s="376">
        <f t="shared" ref="CB8:CB23" si="81">IF(CA8="",0,VLOOKUP(CA8,A$100:B$105,2,0))</f>
        <v>2</v>
      </c>
      <c r="CC8" s="413" t="s">
        <v>186</v>
      </c>
      <c r="CD8" s="376">
        <f t="shared" ref="CD8:CD23" si="82">IF(CC8="",0,VLOOKUP(CC8,A$100:B$105,2,0))</f>
        <v>4</v>
      </c>
      <c r="CE8" s="413" t="s">
        <v>309</v>
      </c>
      <c r="CF8" s="376">
        <f t="shared" ref="CF8:CF23" si="83">IF(CE8="",0,VLOOKUP(CE8,A$100:B$105,2,0))</f>
        <v>1</v>
      </c>
      <c r="CG8" s="413" t="s">
        <v>150</v>
      </c>
      <c r="CH8" s="411">
        <f>IF(CG8="",0,VLOOKUP(CG8,A$100:B$105,2,0))</f>
        <v>5</v>
      </c>
      <c r="CI8" s="806">
        <f>BX8+BZ8+CB8+CD8+CF8+CH8</f>
        <v>17</v>
      </c>
      <c r="CJ8" s="807" t="str">
        <f ca="1">IF(CI8&lt;=5.9,"",LOOKUP(CI8,A$109:A$113,B$109:B$113))</f>
        <v>B</v>
      </c>
      <c r="CK8" s="500"/>
      <c r="CL8" s="684">
        <f>A8</f>
        <v>3</v>
      </c>
      <c r="CM8" s="693" t="str">
        <f>C8</f>
        <v>Bhuvaneshwari</v>
      </c>
      <c r="CN8" s="413" t="s">
        <v>295</v>
      </c>
      <c r="CO8" s="376">
        <f t="shared" ref="CO8:CO10" si="84">IF(CN8="",0,VLOOKUP(CN8,A$100:B$105,2,0))</f>
        <v>3</v>
      </c>
      <c r="CP8" s="413"/>
      <c r="CQ8" s="376">
        <f t="shared" ref="CQ8:CQ10" si="85">IF(CP8="",0,VLOOKUP(CP8,A$100:B$105,2,0))</f>
        <v>0</v>
      </c>
      <c r="CR8" s="413"/>
      <c r="CS8" s="376">
        <f>IF(CR8="",0,VLOOKUP(CR8,A$100:B$105,2,0))</f>
        <v>0</v>
      </c>
      <c r="CT8" s="413"/>
      <c r="CU8" s="376">
        <f t="shared" ref="CU8:CU10" si="86">IF(CT8="",0,VLOOKUP(CT8,A$100:B$105,2,0))</f>
        <v>0</v>
      </c>
      <c r="CV8" s="413"/>
      <c r="CW8" s="376">
        <f t="shared" ref="CW8:CW10" si="87">IF(CV8="",0,VLOOKUP(CV8,A$100:B$105,2,0))</f>
        <v>0</v>
      </c>
      <c r="CX8" s="413"/>
      <c r="CY8" s="634">
        <f>IF(CX8="",0,VLOOKUP(CX8,A$100:B$105,2,0))</f>
        <v>0</v>
      </c>
      <c r="CZ8" s="753">
        <f>CO8+CQ8+CS8+CU8+CW8+CY8</f>
        <v>3</v>
      </c>
      <c r="DA8" s="819" t="str">
        <f ca="1">IF(CZ8&lt;=5.9,"",LOOKUP(CZ8,A$109:A$113,B$109:B$113))</f>
        <v/>
      </c>
      <c r="DB8" s="500"/>
      <c r="DC8" s="684">
        <f>A8</f>
        <v>3</v>
      </c>
      <c r="DD8" s="693" t="str">
        <f>C8</f>
        <v>Bhuvaneshwari</v>
      </c>
      <c r="DE8" s="413"/>
      <c r="DF8" s="376">
        <f>IF(DE8="",0,VLOOKUP(DE8,A$100:B$105,2,0))</f>
        <v>0</v>
      </c>
      <c r="DG8" s="413"/>
      <c r="DH8" s="376">
        <f>IF(DG8="",0,VLOOKUP(DG8,A$100:B$105,2,0))</f>
        <v>0</v>
      </c>
      <c r="DI8" s="413"/>
      <c r="DJ8" s="376">
        <f>IF(DI8="",0,VLOOKUP(DI8,A$100:B$105,2,0))</f>
        <v>0</v>
      </c>
      <c r="DK8" s="413" t="s">
        <v>336</v>
      </c>
      <c r="DL8" s="376">
        <f>IF(DK8="",0,VLOOKUP(DK8,A$100:B$105,2,0))</f>
        <v>4</v>
      </c>
      <c r="DM8" s="413"/>
      <c r="DN8" s="376">
        <f>IF(DM8="",0,VLOOKUP(DM8,A$100:B$105,2,0))</f>
        <v>0</v>
      </c>
      <c r="DO8" s="413"/>
      <c r="DP8" s="634">
        <f>IF(DO8="",0,VLOOKUP(DO8,A$100:B$105,2,0))</f>
        <v>0</v>
      </c>
      <c r="DQ8" s="753">
        <f>DF8+DH8+DJ8+DL8+DN8+DP8</f>
        <v>4</v>
      </c>
      <c r="DR8" s="824" t="str">
        <f ca="1">IF(DQ8&lt;=5.9,"",LOOKUP(DQ8,A$109:A$113,B$109:B$113))</f>
        <v/>
      </c>
      <c r="DT8" s="684">
        <f>A8</f>
        <v>3</v>
      </c>
      <c r="DU8" s="693" t="str">
        <f>C8</f>
        <v>Bhuvaneshwari</v>
      </c>
      <c r="DV8" s="413"/>
      <c r="DW8" s="376">
        <f>IF(DV8="",0,VLOOKUP(DV8,A$100:B$105,2,0))</f>
        <v>0</v>
      </c>
      <c r="DX8" s="413"/>
      <c r="DY8" s="376">
        <f>IF(DX8="",0,VLOOKUP(DX8,A$100:B$105,2,0))</f>
        <v>0</v>
      </c>
      <c r="DZ8" s="413"/>
      <c r="EA8" s="376">
        <f>IF(DZ8="",0,VLOOKUP(DZ8,A$100:B$105,2,0))</f>
        <v>0</v>
      </c>
      <c r="EB8" s="413" t="s">
        <v>299</v>
      </c>
      <c r="EC8" s="376">
        <f>IF(EB8="",0,VLOOKUP(EB8,A$100:B$105,2,0))</f>
        <v>2</v>
      </c>
      <c r="ED8" s="413" t="s">
        <v>186</v>
      </c>
      <c r="EE8" s="376">
        <f>IF(ED8="",0,VLOOKUP(ED8,A$100:B$105,2,0))</f>
        <v>4</v>
      </c>
      <c r="EF8" s="413" t="s">
        <v>299</v>
      </c>
      <c r="EG8" s="634">
        <f>IF(EF8="",0,VLOOKUP(EF8,A$100:B$105,2,0))</f>
        <v>2</v>
      </c>
      <c r="EH8" s="634">
        <f>DW8+DY8+EA8+EC8+EE8+EG8</f>
        <v>8</v>
      </c>
      <c r="EI8" s="836">
        <f>ROUND(EH8/4,0)</f>
        <v>2</v>
      </c>
      <c r="EJ8" s="837">
        <f>(CI8+CZ8+DQ8+EH8)/4</f>
        <v>8</v>
      </c>
      <c r="EK8" s="819" t="str">
        <f ca="1">IF(EH8&lt;=5.9,"",LOOKUP(EH8,A$109:A$113,B$109:B$113))</f>
        <v>D</v>
      </c>
      <c r="EL8" s="838" t="str">
        <f ca="1">IF(EJ8&lt;=5.9,"",LOOKUP(EJ8,A$109:A$113,B$109:B$113))</f>
        <v>D</v>
      </c>
      <c r="EM8" s="826"/>
      <c r="EN8" s="839">
        <f>A8</f>
        <v>3</v>
      </c>
      <c r="EO8" s="608" t="str">
        <f>C8</f>
        <v>Bhuvaneshwari</v>
      </c>
      <c r="EP8" s="616" t="str">
        <f ca="1">IF($EQ8&lt;=5.9,"",LOOKUP(EQ8,A$109:A$113,B$109:B$113))</f>
        <v>C</v>
      </c>
      <c r="EQ8" s="396">
        <f>(BQ8+EJ8)/2</f>
        <v>11.5</v>
      </c>
    </row>
    <row r="9" ht="27" customHeight="1" spans="1:147">
      <c r="A9" s="746">
        <v>4</v>
      </c>
      <c r="B9" s="411">
        <f>'Student Profile'!B9</f>
        <v>444</v>
      </c>
      <c r="C9" s="635" t="str">
        <f>'Student Profile'!C9</f>
        <v>Deeksha Singh</v>
      </c>
      <c r="D9" s="413" t="s">
        <v>186</v>
      </c>
      <c r="E9" s="376">
        <f>IF(D9="",0,VLOOKUP(D9,A$100:B$105,2,0))</f>
        <v>4</v>
      </c>
      <c r="F9" s="413" t="s">
        <v>186</v>
      </c>
      <c r="G9" s="376">
        <f>IF(F9="",0,VLOOKUP(F9,A$100:B$105,2,0))</f>
        <v>4</v>
      </c>
      <c r="H9" s="413" t="s">
        <v>186</v>
      </c>
      <c r="I9" s="376">
        <f>IF(H9="",0,VLOOKUP(H9,A$100:B$105,2,0))</f>
        <v>4</v>
      </c>
      <c r="J9" s="413" t="s">
        <v>295</v>
      </c>
      <c r="K9" s="376">
        <f>IF(J9="",0,VLOOKUP(J9,A$100:B$105,2,0))</f>
        <v>3</v>
      </c>
      <c r="L9" s="413" t="s">
        <v>186</v>
      </c>
      <c r="M9" s="376">
        <f>IF(L9="",0,VLOOKUP(L9,A$100:B$105,2,0))</f>
        <v>4</v>
      </c>
      <c r="N9" s="413" t="s">
        <v>150</v>
      </c>
      <c r="O9" s="634">
        <f>IF(N9="",0,VLOOKUP(N9,A$100:B$105,2,0))</f>
        <v>5</v>
      </c>
      <c r="P9" s="753">
        <f>E9+G9+I9+K9+M9+O9</f>
        <v>24</v>
      </c>
      <c r="Q9" s="766" t="str">
        <f ca="1">IF(P9&lt;=5.9,"",LOOKUP(P9,A$109:A$113,B$109:B$113))</f>
        <v>A</v>
      </c>
      <c r="R9" s="500"/>
      <c r="S9" s="651">
        <f>A9</f>
        <v>4</v>
      </c>
      <c r="T9" s="635" t="str">
        <f>C9</f>
        <v>Deeksha Singh</v>
      </c>
      <c r="U9" s="413" t="s">
        <v>186</v>
      </c>
      <c r="V9" s="376">
        <f>IF(U9="",0,VLOOKUP(U9,A$100:B$105,2,0))</f>
        <v>4</v>
      </c>
      <c r="W9" s="413" t="s">
        <v>186</v>
      </c>
      <c r="X9" s="376">
        <f>IF(W9="",0,VLOOKUP(W9,A$100:B$105,2,0))</f>
        <v>4</v>
      </c>
      <c r="Y9" s="413" t="s">
        <v>186</v>
      </c>
      <c r="Z9" s="376">
        <f>IF(Y9="",0,VLOOKUP(Y9,A$100:B$105,2,0))</f>
        <v>4</v>
      </c>
      <c r="AA9" s="413" t="s">
        <v>295</v>
      </c>
      <c r="AB9" s="376">
        <f>IF(AA9="",0,VLOOKUP(AA9,A$100:B$105,2,0))</f>
        <v>3</v>
      </c>
      <c r="AC9" s="413" t="s">
        <v>295</v>
      </c>
      <c r="AD9" s="376">
        <f>IF(AC9="",0,VLOOKUP(AC9,A$100:B$105,2,0))</f>
        <v>3</v>
      </c>
      <c r="AE9" s="413" t="s">
        <v>295</v>
      </c>
      <c r="AF9" s="634">
        <f>IF(AE9="",0,VLOOKUP(AE9,A$100:B$105,2,0))</f>
        <v>3</v>
      </c>
      <c r="AG9" s="753">
        <f>V9+X9+Z9+AB9+AD9+AF9</f>
        <v>21</v>
      </c>
      <c r="AH9" s="766" t="str">
        <f ca="1">IF(AG9&lt;=5.9,"",LOOKUP(AG9,A$109:A$113,B$109:B$113))</f>
        <v>B</v>
      </c>
      <c r="AI9" s="500"/>
      <c r="AJ9" s="651">
        <f>A9</f>
        <v>4</v>
      </c>
      <c r="AK9" s="635" t="str">
        <f>C9</f>
        <v>Deeksha Singh</v>
      </c>
      <c r="AL9" s="413" t="s">
        <v>299</v>
      </c>
      <c r="AM9" s="634">
        <f>IF(AL9="",0,VLOOKUP(AL9,A$100:B$105,2,0))</f>
        <v>2</v>
      </c>
      <c r="AN9" s="413" t="s">
        <v>299</v>
      </c>
      <c r="AO9" s="634">
        <f>IF(AN9="",0,VLOOKUP(AN9,A$100:B$105,2,0))</f>
        <v>2</v>
      </c>
      <c r="AP9" s="413" t="s">
        <v>299</v>
      </c>
      <c r="AQ9" s="634">
        <f>IF(AP9="",0,VLOOKUP(AP9,A$100:B$105,2,0))</f>
        <v>2</v>
      </c>
      <c r="AR9" s="413" t="s">
        <v>299</v>
      </c>
      <c r="AS9" s="634">
        <f>IF(AR9="",0,VLOOKUP(AR9,A$100:B$105,2,0))</f>
        <v>2</v>
      </c>
      <c r="AT9" s="413" t="s">
        <v>295</v>
      </c>
      <c r="AU9" s="634">
        <f>IF(AT9="",0,VLOOKUP(AT9,A$100:B$105,2,0))</f>
        <v>3</v>
      </c>
      <c r="AV9" s="413" t="s">
        <v>295</v>
      </c>
      <c r="AW9" s="634">
        <f>IF(AV9="",0,VLOOKUP(AV9,A$100:B$105,2,0))</f>
        <v>3</v>
      </c>
      <c r="AX9" s="753">
        <f>AM9+AO9+AQ9+AS9+AU9+AW9</f>
        <v>14</v>
      </c>
      <c r="AY9" s="766" t="str">
        <f ca="1">IF(AX9&lt;=5.9,"",LOOKUP(AX9,A$109:A$113,B$109:B$113))</f>
        <v>C</v>
      </c>
      <c r="AZ9" s="500"/>
      <c r="BA9" s="651">
        <f>A9</f>
        <v>4</v>
      </c>
      <c r="BB9" s="635" t="str">
        <f>C9</f>
        <v>Deeksha Singh</v>
      </c>
      <c r="BC9" s="413" t="s">
        <v>299</v>
      </c>
      <c r="BD9" s="376">
        <f>IF(BC9="",0,VLOOKUP(BC9,A$100:B$105,2,0))</f>
        <v>2</v>
      </c>
      <c r="BE9" s="413" t="s">
        <v>186</v>
      </c>
      <c r="BF9" s="376">
        <f>IF(BE9="",0,VLOOKUP(BE9,A$100:B$105,2,0))</f>
        <v>4</v>
      </c>
      <c r="BG9" s="413" t="s">
        <v>299</v>
      </c>
      <c r="BH9" s="376">
        <f>IF(BG9="",0,VLOOKUP(BG9,A$100:B$105,2,0))</f>
        <v>2</v>
      </c>
      <c r="BI9" s="413" t="s">
        <v>299</v>
      </c>
      <c r="BJ9" s="376">
        <f>IF(BI9="",0,VLOOKUP(BI9,A$100:B$105,2,0))</f>
        <v>2</v>
      </c>
      <c r="BK9" s="413" t="s">
        <v>299</v>
      </c>
      <c r="BL9" s="376">
        <f>IF(BK9="",0,VLOOKUP(BK9,A$100:B$105,2,0))</f>
        <v>2</v>
      </c>
      <c r="BM9" s="413" t="s">
        <v>299</v>
      </c>
      <c r="BN9" s="634">
        <f>IF(BM9="",0,VLOOKUP(BM9,A$100:B$105,2,0))</f>
        <v>2</v>
      </c>
      <c r="BO9" s="753">
        <f>BD9+BF9+BH9+BJ9+BL9+BN9</f>
        <v>14</v>
      </c>
      <c r="BP9" s="670" t="str">
        <f ca="1">IF(BO9&lt;=5.9,"",LOOKUP(BO9,A$109:A$113,B$109:B$113))</f>
        <v>C</v>
      </c>
      <c r="BQ9" s="793">
        <f>(P9+AG9+AX9+BO9)/4</f>
        <v>18.25</v>
      </c>
      <c r="BR9" s="683" t="str">
        <f ca="1">IF(BQ9&lt;=5.9,"",LOOKUP(BQ9,A$109:A$113,B$109:B$113))</f>
        <v>B</v>
      </c>
      <c r="BS9" s="794" t="e">
        <f ca="1">LOOKUP(BP9,A$109:A$113,B$109:B$113)</f>
        <v>#N/A</v>
      </c>
      <c r="BT9" s="500"/>
      <c r="BU9" s="460">
        <f>A9</f>
        <v>4</v>
      </c>
      <c r="BV9" s="693" t="str">
        <f>C9</f>
        <v>Deeksha Singh</v>
      </c>
      <c r="BW9" s="413" t="s">
        <v>186</v>
      </c>
      <c r="BX9" s="376">
        <f>IF(BW9="",0,VLOOKUP(BW9,A$100:B$105,2,0))</f>
        <v>4</v>
      </c>
      <c r="BY9" s="413" t="s">
        <v>295</v>
      </c>
      <c r="BZ9" s="376">
        <f>IF(BY9="",0,VLOOKUP(BY9,A$100:B$105,2,0))</f>
        <v>3</v>
      </c>
      <c r="CA9" s="413" t="s">
        <v>295</v>
      </c>
      <c r="CB9" s="376">
        <f>IF(CA9="",0,VLOOKUP(CA9,A$100:B$105,2,0))</f>
        <v>3</v>
      </c>
      <c r="CC9" s="413" t="s">
        <v>186</v>
      </c>
      <c r="CD9" s="376">
        <f>IF(CC9="",0,VLOOKUP(CC9,A$100:B$105,2,0))</f>
        <v>4</v>
      </c>
      <c r="CE9" s="413" t="s">
        <v>299</v>
      </c>
      <c r="CF9" s="376">
        <f>IF(CE9="",0,VLOOKUP(CE9,A$100:B$105,2,0))</f>
        <v>2</v>
      </c>
      <c r="CG9" s="413" t="s">
        <v>150</v>
      </c>
      <c r="CH9" s="411">
        <f>IF(CG9="",0,VLOOKUP(CG9,A$100:B$105,2,0))</f>
        <v>5</v>
      </c>
      <c r="CI9" s="806">
        <f>BX9+BZ9+CB9+CD9+CF9+CH9</f>
        <v>21</v>
      </c>
      <c r="CJ9" s="807" t="str">
        <f ca="1">IF(CI9&lt;=5.9,"",LOOKUP(CI9,A$109:A$113,B$109:B$113))</f>
        <v>B</v>
      </c>
      <c r="CK9" s="500"/>
      <c r="CL9" s="684">
        <f>A9</f>
        <v>4</v>
      </c>
      <c r="CM9" s="693" t="str">
        <f>C9</f>
        <v>Deeksha Singh</v>
      </c>
      <c r="CN9" s="413" t="s">
        <v>295</v>
      </c>
      <c r="CO9" s="376">
        <f>IF(CN9="",0,VLOOKUP(CN9,A$100:B$105,2,0))</f>
        <v>3</v>
      </c>
      <c r="CP9" s="413" t="s">
        <v>295</v>
      </c>
      <c r="CQ9" s="376">
        <f>IF(CP9="",0,VLOOKUP(CP9,A$100:B$105,2,0))</f>
        <v>3</v>
      </c>
      <c r="CR9" s="413" t="s">
        <v>299</v>
      </c>
      <c r="CS9" s="376">
        <f>IF(CR9="",0,VLOOKUP(CR9,A$100:B$105,2,0))</f>
        <v>2</v>
      </c>
      <c r="CT9" s="413" t="s">
        <v>299</v>
      </c>
      <c r="CU9" s="376">
        <f>IF(CT9="",0,VLOOKUP(CT9,A$100:B$105,2,0))</f>
        <v>2</v>
      </c>
      <c r="CV9" s="413" t="s">
        <v>186</v>
      </c>
      <c r="CW9" s="376">
        <f>IF(CV9="",0,VLOOKUP(CV9,A$100:B$105,2,0))</f>
        <v>4</v>
      </c>
      <c r="CX9" s="413" t="s">
        <v>150</v>
      </c>
      <c r="CY9" s="634">
        <f>IF(CX9="",0,VLOOKUP(CX9,A$100:B$105,2,0))</f>
        <v>5</v>
      </c>
      <c r="CZ9" s="753">
        <f>CO9+CQ9+CS9+CU9+CW9+CY9</f>
        <v>19</v>
      </c>
      <c r="DA9" s="819" t="str">
        <f ca="1">IF(CZ9&lt;=5.9,"",LOOKUP(CZ9,A$109:A$113,B$109:B$113))</f>
        <v>B</v>
      </c>
      <c r="DB9" s="500"/>
      <c r="DC9" s="684">
        <f>A9</f>
        <v>4</v>
      </c>
      <c r="DD9" s="693" t="str">
        <f>C9</f>
        <v>Deeksha Singh</v>
      </c>
      <c r="DE9" s="413"/>
      <c r="DF9" s="376">
        <f>IF(DE9="",0,VLOOKUP(DE9,A$100:B$105,2,0))</f>
        <v>0</v>
      </c>
      <c r="DG9" s="413"/>
      <c r="DH9" s="376">
        <f>IF(DG9="",0,VLOOKUP(DG9,A$100:B$105,2,0))</f>
        <v>0</v>
      </c>
      <c r="DI9" s="413"/>
      <c r="DJ9" s="376">
        <f>IF(DI9="",0,VLOOKUP(DI9,A$100:B$105,2,0))</f>
        <v>0</v>
      </c>
      <c r="DK9" s="413"/>
      <c r="DL9" s="376">
        <f>IF(DK9="",0,VLOOKUP(DK9,A$100:B$105,2,0))</f>
        <v>0</v>
      </c>
      <c r="DM9" s="413"/>
      <c r="DN9" s="376">
        <f>IF(DM9="",0,VLOOKUP(DM9,A$100:B$105,2,0))</f>
        <v>0</v>
      </c>
      <c r="DO9" s="413" t="s">
        <v>295</v>
      </c>
      <c r="DP9" s="634">
        <f>IF(DO9="",0,VLOOKUP(DO9,A$100:B$105,2,0))</f>
        <v>3</v>
      </c>
      <c r="DQ9" s="753">
        <f>DF9+DH9+DJ9+DL9+DN9+DP9</f>
        <v>3</v>
      </c>
      <c r="DR9" s="824" t="str">
        <f ca="1">IF(DQ9&lt;=5.9,"",LOOKUP(DQ9,A$109:A$113,B$109:B$113))</f>
        <v/>
      </c>
      <c r="DT9" s="684">
        <f>A9</f>
        <v>4</v>
      </c>
      <c r="DU9" s="693" t="str">
        <f>C9</f>
        <v>Deeksha Singh</v>
      </c>
      <c r="DV9" s="413"/>
      <c r="DW9" s="376">
        <f>IF(DV9="",0,VLOOKUP(DV9,A$100:B$105,2,0))</f>
        <v>0</v>
      </c>
      <c r="DX9" s="413"/>
      <c r="DY9" s="376">
        <f>IF(DX9="",0,VLOOKUP(DX9,A$100:B$105,2,0))</f>
        <v>0</v>
      </c>
      <c r="DZ9" s="413"/>
      <c r="EA9" s="376">
        <f>IF(DZ9="",0,VLOOKUP(DZ9,A$100:B$105,2,0))</f>
        <v>0</v>
      </c>
      <c r="EB9" s="413" t="s">
        <v>299</v>
      </c>
      <c r="EC9" s="376">
        <f>IF(EB9="",0,VLOOKUP(EB9,A$100:B$105,2,0))</f>
        <v>2</v>
      </c>
      <c r="ED9" s="413" t="s">
        <v>299</v>
      </c>
      <c r="EE9" s="376">
        <f>IF(ED9="",0,VLOOKUP(ED9,A$100:B$105,2,0))</f>
        <v>2</v>
      </c>
      <c r="EF9" s="413" t="s">
        <v>299</v>
      </c>
      <c r="EG9" s="634">
        <f>IF(EF9="",0,VLOOKUP(EF9,A$100:B$105,2,0))</f>
        <v>2</v>
      </c>
      <c r="EH9" s="634">
        <f>DW9+DY9+EA9+EC9+EE9+EG9</f>
        <v>6</v>
      </c>
      <c r="EI9" s="836">
        <f>ROUND(EH9/4,0)</f>
        <v>2</v>
      </c>
      <c r="EJ9" s="837">
        <f>(CI9+CZ9+DQ9+EH9)/4</f>
        <v>12.25</v>
      </c>
      <c r="EK9" s="819" t="str">
        <f ca="1">IF(EH9&lt;=5.9,"",LOOKUP(EH9,A$109:A$113,B$109:B$113))</f>
        <v>D</v>
      </c>
      <c r="EL9" s="838" t="str">
        <f ca="1">IF(EJ9&lt;=5.9,"",LOOKUP(EJ9,A$109:A$113,B$109:B$113))</f>
        <v>C</v>
      </c>
      <c r="EM9" s="826"/>
      <c r="EN9" s="839">
        <f>A9</f>
        <v>4</v>
      </c>
      <c r="EO9" s="608" t="str">
        <f>C9</f>
        <v>Deeksha Singh</v>
      </c>
      <c r="EP9" s="616" t="str">
        <f ca="1">IF($EQ9&lt;=5.9,"",LOOKUP(EQ9,A$109:A$113,B$109:B$113))</f>
        <v>C</v>
      </c>
      <c r="EQ9" s="396">
        <f>(BQ9+EJ9)/2</f>
        <v>15.25</v>
      </c>
    </row>
    <row r="10" ht="27" customHeight="1" spans="1:147">
      <c r="A10" s="746">
        <v>5</v>
      </c>
      <c r="B10" s="411">
        <f>'Student Profile'!B10</f>
        <v>555</v>
      </c>
      <c r="C10" s="635" t="str">
        <f>'Student Profile'!C10</f>
        <v>Deepthi M</v>
      </c>
      <c r="D10" s="413"/>
      <c r="E10" s="376">
        <f>IF(D10="",0,VLOOKUP(D10,A$100:B$105,2,0))</f>
        <v>0</v>
      </c>
      <c r="F10" s="413"/>
      <c r="G10" s="376">
        <f>IF(F10="",0,VLOOKUP(F10,A$100:B$105,2,0))</f>
        <v>0</v>
      </c>
      <c r="H10" s="413"/>
      <c r="I10" s="376">
        <f>IF(H10="",0,VLOOKUP(H10,A$100:B$105,2,0))</f>
        <v>0</v>
      </c>
      <c r="J10" s="413"/>
      <c r="K10" s="376">
        <f>IF(J10="",0,VLOOKUP(J10,A$100:B$105,2,0))</f>
        <v>0</v>
      </c>
      <c r="L10" s="413"/>
      <c r="M10" s="376">
        <f>IF(L10="",0,VLOOKUP(L10,A$100:B$105,2,0))</f>
        <v>0</v>
      </c>
      <c r="N10" s="413"/>
      <c r="O10" s="634">
        <f>IF(N10="",0,VLOOKUP(N10,A$100:B$105,2,0))</f>
        <v>0</v>
      </c>
      <c r="P10" s="753">
        <f>E10+G10+I10+K10+M10+O10</f>
        <v>0</v>
      </c>
      <c r="Q10" s="653" t="str">
        <f ca="1">IF(P10&lt;=5.9,"",LOOKUP(P10,A$109:A$113,B$109:B$113))</f>
        <v/>
      </c>
      <c r="R10" s="500"/>
      <c r="S10" s="651">
        <f>A10</f>
        <v>5</v>
      </c>
      <c r="T10" s="635" t="str">
        <f>C10</f>
        <v>Deepthi M</v>
      </c>
      <c r="U10" s="413"/>
      <c r="V10" s="376">
        <f>IF(U10="",0,VLOOKUP(U10,A$100:B$105,2,0))</f>
        <v>0</v>
      </c>
      <c r="W10" s="413"/>
      <c r="X10" s="376">
        <f>IF(W10="",0,VLOOKUP(W10,A$100:B$105,2,0))</f>
        <v>0</v>
      </c>
      <c r="Y10" s="413"/>
      <c r="Z10" s="376">
        <f>IF(Y10="",0,VLOOKUP(Y10,A$100:B$105,2,0))</f>
        <v>0</v>
      </c>
      <c r="AA10" s="413"/>
      <c r="AB10" s="376">
        <f>IF(AA10="",0,VLOOKUP(AA10,A$100:B$105,2,0))</f>
        <v>0</v>
      </c>
      <c r="AC10" s="413"/>
      <c r="AD10" s="376">
        <f>IF(AC10="",0,VLOOKUP(AC10,A$100:B$105,2,0))</f>
        <v>0</v>
      </c>
      <c r="AE10" s="413"/>
      <c r="AF10" s="634">
        <f>IF(AE10="",0,VLOOKUP(AE10,A$100:B$105,2,0))</f>
        <v>0</v>
      </c>
      <c r="AG10" s="753">
        <f>V10+X10+Z10+AB10+AD10+AF10</f>
        <v>0</v>
      </c>
      <c r="AH10" s="766" t="str">
        <f ca="1">IF(AG10&lt;=5.9,"",LOOKUP(AG10,A$109:A$113,B$109:B$113))</f>
        <v/>
      </c>
      <c r="AI10" s="500"/>
      <c r="AJ10" s="651">
        <f>A10</f>
        <v>5</v>
      </c>
      <c r="AK10" s="635" t="str">
        <f>C10</f>
        <v>Deepthi M</v>
      </c>
      <c r="AL10" s="413"/>
      <c r="AM10" s="634">
        <f>IF(AL10="",0,VLOOKUP(AL10,A$100:B$105,2,0))</f>
        <v>0</v>
      </c>
      <c r="AN10" s="413"/>
      <c r="AO10" s="634">
        <f>IF(AN10="",0,VLOOKUP(AN10,A$100:B$105,2,0))</f>
        <v>0</v>
      </c>
      <c r="AP10" s="413"/>
      <c r="AQ10" s="634">
        <f>IF(AP10="",0,VLOOKUP(AP10,A$100:B$105,2,0))</f>
        <v>0</v>
      </c>
      <c r="AR10" s="413"/>
      <c r="AS10" s="634">
        <f>IF(AR10="",0,VLOOKUP(AR10,A$100:B$105,2,0))</f>
        <v>0</v>
      </c>
      <c r="AT10" s="413"/>
      <c r="AU10" s="634">
        <f>IF(AT10="",0,VLOOKUP(AT10,A$100:B$105,2,0))</f>
        <v>0</v>
      </c>
      <c r="AV10" s="413"/>
      <c r="AW10" s="634">
        <f>IF(AV10="",0,VLOOKUP(AV10,A$100:B$105,2,0))</f>
        <v>0</v>
      </c>
      <c r="AX10" s="753">
        <f>AM10+AO10+AQ10+AS10+AU10+AW10</f>
        <v>0</v>
      </c>
      <c r="AY10" s="766" t="str">
        <f ca="1">IF(AX10&lt;=5.9,"",LOOKUP(AX10,A$109:A$113,B$109:B$113))</f>
        <v/>
      </c>
      <c r="AZ10" s="500"/>
      <c r="BA10" s="651">
        <f>A10</f>
        <v>5</v>
      </c>
      <c r="BB10" s="635" t="str">
        <f>C10</f>
        <v>Deepthi M</v>
      </c>
      <c r="BC10" s="413" t="s">
        <v>299</v>
      </c>
      <c r="BD10" s="376">
        <f>IF(BC10="",0,VLOOKUP(BC10,A$100:B$105,2,0))</f>
        <v>2</v>
      </c>
      <c r="BE10" s="413" t="s">
        <v>299</v>
      </c>
      <c r="BF10" s="376">
        <f>IF(BE10="",0,VLOOKUP(BE10,A$100:B$105,2,0))</f>
        <v>2</v>
      </c>
      <c r="BG10" s="413" t="s">
        <v>337</v>
      </c>
      <c r="BH10" s="376">
        <f>IF(BG10="",0,VLOOKUP(BG10,A$100:B$105,2,0))</f>
        <v>2</v>
      </c>
      <c r="BI10" s="413" t="s">
        <v>337</v>
      </c>
      <c r="BJ10" s="376">
        <f>IF(BI10="",0,VLOOKUP(BI10,A$100:B$105,2,0))</f>
        <v>2</v>
      </c>
      <c r="BK10" s="413" t="s">
        <v>337</v>
      </c>
      <c r="BL10" s="376">
        <f>IF(BK10="",0,VLOOKUP(BK10,A$100:B$105,2,0))</f>
        <v>2</v>
      </c>
      <c r="BM10" s="413" t="s">
        <v>337</v>
      </c>
      <c r="BN10" s="634">
        <f>IF(BM10="",0,VLOOKUP(BM10,A$100:B$105,2,0))</f>
        <v>2</v>
      </c>
      <c r="BO10" s="753">
        <f>BD10+BF10+BH10+BJ10+BL10+BN10</f>
        <v>12</v>
      </c>
      <c r="BP10" s="670" t="str">
        <f ca="1">IF(BO10&lt;=5.9,"",LOOKUP(BO10,A$109:A$113,B$109:B$113))</f>
        <v>C</v>
      </c>
      <c r="BQ10" s="793">
        <f>(P10+AG10+AX10+BO10)/4</f>
        <v>3</v>
      </c>
      <c r="BR10" s="683" t="str">
        <f ca="1">IF(BQ10&lt;=5.9,"",LOOKUP(BQ10,A$109:A$113,B$109:B$113))</f>
        <v/>
      </c>
      <c r="BS10" s="794" t="e">
        <f ca="1">LOOKUP(BP10,A$109:A$113,B$109:B$113)</f>
        <v>#N/A</v>
      </c>
      <c r="BT10" s="500"/>
      <c r="BU10" s="460">
        <f>A10</f>
        <v>5</v>
      </c>
      <c r="BV10" s="693" t="str">
        <f>C10</f>
        <v>Deepthi M</v>
      </c>
      <c r="BW10" s="413"/>
      <c r="BX10" s="376">
        <f>IF(BW10="",0,VLOOKUP(BW10,A$100:B$105,2,0))</f>
        <v>0</v>
      </c>
      <c r="BY10" s="413"/>
      <c r="BZ10" s="376">
        <f>IF(BY10="",0,VLOOKUP(BY10,A$100:B$105,2,0))</f>
        <v>0</v>
      </c>
      <c r="CA10" s="413"/>
      <c r="CB10" s="376">
        <f>IF(CA10="",0,VLOOKUP(CA10,A$100:B$105,2,0))</f>
        <v>0</v>
      </c>
      <c r="CC10" s="413"/>
      <c r="CD10" s="376">
        <f>IF(CC10="",0,VLOOKUP(CC10,A$100:B$105,2,0))</f>
        <v>0</v>
      </c>
      <c r="CE10" s="413"/>
      <c r="CF10" s="376">
        <f>IF(CE10="",0,VLOOKUP(CE10,A$100:B$105,2,0))</f>
        <v>0</v>
      </c>
      <c r="CG10" s="413"/>
      <c r="CH10" s="411">
        <f>IF(CG10="",0,VLOOKUP(CG10,A$100:B$105,2,0))</f>
        <v>0</v>
      </c>
      <c r="CI10" s="806">
        <f>BX10+BZ10+CB10+CD10+CF10+CH10</f>
        <v>0</v>
      </c>
      <c r="CJ10" s="807" t="str">
        <f ca="1">IF(CI10&lt;=5.9,"",LOOKUP(CI10,A$109:A$113,B$109:B$113))</f>
        <v/>
      </c>
      <c r="CK10" s="500"/>
      <c r="CL10" s="684">
        <f>A10</f>
        <v>5</v>
      </c>
      <c r="CM10" s="693" t="str">
        <f>C10</f>
        <v>Deepthi M</v>
      </c>
      <c r="CN10" s="413"/>
      <c r="CO10" s="376">
        <f>IF(CN10="",0,VLOOKUP(CN10,A$100:B$105,2,0))</f>
        <v>0</v>
      </c>
      <c r="CP10" s="413"/>
      <c r="CQ10" s="376">
        <f>IF(CP10="",0,VLOOKUP(CP10,A$100:B$105,2,0))</f>
        <v>0</v>
      </c>
      <c r="CR10" s="413"/>
      <c r="CS10" s="376">
        <f>IF(CR10="",0,VLOOKUP(CR10,A$100:B$105,2,0))</f>
        <v>0</v>
      </c>
      <c r="CT10" s="413"/>
      <c r="CU10" s="376">
        <f>IF(CT10="",0,VLOOKUP(CT10,A$100:B$105,2,0))</f>
        <v>0</v>
      </c>
      <c r="CV10" s="413"/>
      <c r="CW10" s="376">
        <f>IF(CV10="",0,VLOOKUP(CV10,A$100:B$105,2,0))</f>
        <v>0</v>
      </c>
      <c r="CX10" s="413"/>
      <c r="CY10" s="634">
        <f>IF(CX10="",0,VLOOKUP(CX10,A$100:B$105,2,0))</f>
        <v>0</v>
      </c>
      <c r="CZ10" s="753">
        <f>CO10+CQ10+CS10+CU10+CW10+CY10</f>
        <v>0</v>
      </c>
      <c r="DA10" s="819" t="str">
        <f ca="1">IF(CZ10&lt;=5.9,"",LOOKUP(CZ10,A$109:A$113,B$109:B$113))</f>
        <v/>
      </c>
      <c r="DB10" s="500"/>
      <c r="DC10" s="684">
        <f>A10</f>
        <v>5</v>
      </c>
      <c r="DD10" s="693" t="str">
        <f>C10</f>
        <v>Deepthi M</v>
      </c>
      <c r="DE10" s="413"/>
      <c r="DF10" s="376">
        <f>IF(DE10="",0,VLOOKUP(DE10,A$100:B$105,2,0))</f>
        <v>0</v>
      </c>
      <c r="DG10" s="413"/>
      <c r="DH10" s="376">
        <f>IF(DG10="",0,VLOOKUP(DG10,A$100:B$105,2,0))</f>
        <v>0</v>
      </c>
      <c r="DI10" s="413"/>
      <c r="DJ10" s="376">
        <f>IF(DI10="",0,VLOOKUP(DI10,A$100:B$105,2,0))</f>
        <v>0</v>
      </c>
      <c r="DK10" s="413"/>
      <c r="DL10" s="376">
        <f>IF(DK10="",0,VLOOKUP(DK10,A$100:B$105,2,0))</f>
        <v>0</v>
      </c>
      <c r="DM10" s="413"/>
      <c r="DN10" s="376">
        <f>IF(DM10="",0,VLOOKUP(DM10,A$100:B$105,2,0))</f>
        <v>0</v>
      </c>
      <c r="DO10" s="413"/>
      <c r="DP10" s="634">
        <f>IF(DO10="",0,VLOOKUP(DO10,A$100:B$105,2,0))</f>
        <v>0</v>
      </c>
      <c r="DQ10" s="753">
        <f>DF10+DH10+DJ10+DL10+DN10+DP10</f>
        <v>0</v>
      </c>
      <c r="DR10" s="824" t="str">
        <f ca="1">IF(DQ10&lt;=5.9,"",LOOKUP(DQ10,A$109:A$113,B$109:B$113))</f>
        <v/>
      </c>
      <c r="DT10" s="684">
        <f>A10</f>
        <v>5</v>
      </c>
      <c r="DU10" s="693" t="str">
        <f>C10</f>
        <v>Deepthi M</v>
      </c>
      <c r="DV10" s="413"/>
      <c r="DW10" s="376">
        <f>IF(DV10="",0,VLOOKUP(DV10,A$100:B$105,2,0))</f>
        <v>0</v>
      </c>
      <c r="DX10" s="413"/>
      <c r="DY10" s="376">
        <f>IF(DX10="",0,VLOOKUP(DX10,A$100:B$105,2,0))</f>
        <v>0</v>
      </c>
      <c r="DZ10" s="413"/>
      <c r="EA10" s="376">
        <f>IF(DZ10="",0,VLOOKUP(DZ10,A$100:B$105,2,0))</f>
        <v>0</v>
      </c>
      <c r="EB10" s="413" t="s">
        <v>336</v>
      </c>
      <c r="EC10" s="376">
        <f>IF(EB10="",0,VLOOKUP(EB10,A$100:B$105,2,0))</f>
        <v>4</v>
      </c>
      <c r="ED10" s="413" t="s">
        <v>338</v>
      </c>
      <c r="EE10" s="376">
        <f>IF(ED10="",0,VLOOKUP(ED10,A$100:B$105,2,0))</f>
        <v>3</v>
      </c>
      <c r="EF10" s="413" t="s">
        <v>337</v>
      </c>
      <c r="EG10" s="634">
        <f>IF(EF10="",0,VLOOKUP(EF10,A$100:B$105,2,0))</f>
        <v>2</v>
      </c>
      <c r="EH10" s="634">
        <f>DW10+DY10+EA10+EC10+EE10+EG10</f>
        <v>9</v>
      </c>
      <c r="EI10" s="836">
        <f>ROUND(EH10/4,0)</f>
        <v>2</v>
      </c>
      <c r="EJ10" s="837">
        <f>(CI10+CZ10+DQ10+EH10)/4</f>
        <v>2.25</v>
      </c>
      <c r="EK10" s="819" t="str">
        <f ca="1">IF(EH10&lt;=5.9,"",LOOKUP(EH10,A$109:A$113,B$109:B$113))</f>
        <v>D</v>
      </c>
      <c r="EL10" s="838" t="str">
        <f ca="1">IF(EJ10&lt;=5.9,"",LOOKUP(EJ10,A$109:A$113,B$109:B$113))</f>
        <v/>
      </c>
      <c r="EM10" s="826"/>
      <c r="EN10" s="839">
        <f>A10</f>
        <v>5</v>
      </c>
      <c r="EO10" s="608" t="str">
        <f>C10</f>
        <v>Deepthi M</v>
      </c>
      <c r="EP10" s="616" t="str">
        <f ca="1">IF($EQ10&lt;=5.9,"",LOOKUP(EQ10,A$109:A$113,B$109:B$113))</f>
        <v/>
      </c>
      <c r="EQ10" s="396">
        <f>(BQ10+EJ10)/2</f>
        <v>2.625</v>
      </c>
    </row>
    <row r="11" ht="27" customHeight="1" spans="1:147">
      <c r="A11" s="746">
        <v>6</v>
      </c>
      <c r="B11" s="411">
        <f>'Student Profile'!B11</f>
        <v>666</v>
      </c>
      <c r="C11" s="635" t="str">
        <f>'Student Profile'!C11</f>
        <v>Ganavi S</v>
      </c>
      <c r="D11" s="413"/>
      <c r="E11" s="376">
        <f>IF(D11="",0,VLOOKUP(D11,A$100:B$105,2,0))</f>
        <v>0</v>
      </c>
      <c r="F11" s="413"/>
      <c r="G11" s="376">
        <f>IF(F11="",0,VLOOKUP(F11,A$100:B$105,2,0))</f>
        <v>0</v>
      </c>
      <c r="H11" s="413"/>
      <c r="I11" s="376">
        <f>IF(H11="",0,VLOOKUP(H11,A$100:B$105,2,0))</f>
        <v>0</v>
      </c>
      <c r="J11" s="413"/>
      <c r="K11" s="376">
        <f>IF(J11="",0,VLOOKUP(J11,A$100:B$105,2,0))</f>
        <v>0</v>
      </c>
      <c r="L11" s="413"/>
      <c r="M11" s="376">
        <f>IF(L11="",0,VLOOKUP(L11,A$100:B$105,2,0))</f>
        <v>0</v>
      </c>
      <c r="N11" s="413"/>
      <c r="O11" s="634">
        <f>IF(N11="",0,VLOOKUP(N11,A$100:B$105,2,0))</f>
        <v>0</v>
      </c>
      <c r="P11" s="753">
        <f>E11+G11+I11+K11+M11+O11</f>
        <v>0</v>
      </c>
      <c r="Q11" s="653" t="str">
        <f ca="1" t="shared" ref="Q11:Q55" si="88">IF(P11&lt;=5.9,"",LOOKUP(P11,A$109:A$113,B$109:B$113))</f>
        <v/>
      </c>
      <c r="R11" s="500"/>
      <c r="S11" s="651">
        <f>A11</f>
        <v>6</v>
      </c>
      <c r="T11" s="635" t="str">
        <f>C11</f>
        <v>Ganavi S</v>
      </c>
      <c r="U11" s="413"/>
      <c r="V11" s="376">
        <f>IF(U11="",0,VLOOKUP(U11,A$100:B$105,2,0))</f>
        <v>0</v>
      </c>
      <c r="W11" s="413"/>
      <c r="X11" s="376">
        <f>IF(W11="",0,VLOOKUP(W11,A$100:B$105,2,0))</f>
        <v>0</v>
      </c>
      <c r="Y11" s="413"/>
      <c r="Z11" s="376">
        <f>IF(Y11="",0,VLOOKUP(Y11,A$100:B$105,2,0))</f>
        <v>0</v>
      </c>
      <c r="AA11" s="413"/>
      <c r="AB11" s="376">
        <f>IF(AA11="",0,VLOOKUP(AA11,A$100:B$105,2,0))</f>
        <v>0</v>
      </c>
      <c r="AC11" s="413"/>
      <c r="AD11" s="376">
        <f>IF(AC11="",0,VLOOKUP(AC11,A$100:B$105,2,0))</f>
        <v>0</v>
      </c>
      <c r="AE11" s="413"/>
      <c r="AF11" s="634">
        <f>IF(AE11="",0,VLOOKUP(AE11,A$100:B$105,2,0))</f>
        <v>0</v>
      </c>
      <c r="AG11" s="753">
        <f>V11+X11+Z11+AB11+AD11+AF11</f>
        <v>0</v>
      </c>
      <c r="AH11" s="766" t="str">
        <f ca="1">IF(AG11&lt;=5.9,"",LOOKUP(AG11,A$109:A$113,B$109:B$113))</f>
        <v/>
      </c>
      <c r="AI11" s="500"/>
      <c r="AJ11" s="651">
        <f>A11</f>
        <v>6</v>
      </c>
      <c r="AK11" s="635" t="str">
        <f>C11</f>
        <v>Ganavi S</v>
      </c>
      <c r="AL11" s="413"/>
      <c r="AM11" s="634">
        <f>IF(AL11="",0,VLOOKUP(AL11,A$100:B$105,2,0))</f>
        <v>0</v>
      </c>
      <c r="AN11" s="413"/>
      <c r="AO11" s="634">
        <f>IF(AN11="",0,VLOOKUP(AN11,A$100:B$105,2,0))</f>
        <v>0</v>
      </c>
      <c r="AP11" s="413"/>
      <c r="AQ11" s="634">
        <f>IF(AP11="",0,VLOOKUP(AP11,A$100:B$105,2,0))</f>
        <v>0</v>
      </c>
      <c r="AR11" s="413"/>
      <c r="AS11" s="634">
        <f>IF(AR11="",0,VLOOKUP(AR11,A$100:B$105,2,0))</f>
        <v>0</v>
      </c>
      <c r="AT11" s="413"/>
      <c r="AU11" s="634">
        <f>IF(AT11="",0,VLOOKUP(AT11,A$100:B$105,2,0))</f>
        <v>0</v>
      </c>
      <c r="AV11" s="413"/>
      <c r="AW11" s="634">
        <f>IF(AV11="",0,VLOOKUP(AV11,A$100:B$105,2,0))</f>
        <v>0</v>
      </c>
      <c r="AX11" s="753">
        <f>AM11+AO11+AQ11+AS11+AU11+AW11</f>
        <v>0</v>
      </c>
      <c r="AY11" s="766" t="str">
        <f ca="1">IF(AX11&lt;=5.9,"",LOOKUP(AX11,A$109:A$113,B$109:B$113))</f>
        <v/>
      </c>
      <c r="AZ11" s="500"/>
      <c r="BA11" s="651">
        <f>A11</f>
        <v>6</v>
      </c>
      <c r="BB11" s="635" t="str">
        <f>C11</f>
        <v>Ganavi S</v>
      </c>
      <c r="BC11" s="413" t="s">
        <v>337</v>
      </c>
      <c r="BD11" s="376">
        <f>IF(BC11="",0,VLOOKUP(BC11,A$100:B$105,2,0))</f>
        <v>2</v>
      </c>
      <c r="BE11" s="413" t="s">
        <v>186</v>
      </c>
      <c r="BF11" s="376">
        <f>IF(BE11="",0,VLOOKUP(BE11,A$100:B$105,2,0))</f>
        <v>4</v>
      </c>
      <c r="BG11" s="413" t="s">
        <v>338</v>
      </c>
      <c r="BH11" s="376">
        <f>IF(BG11="",0,VLOOKUP(BG11,A$100:B$105,2,0))</f>
        <v>3</v>
      </c>
      <c r="BI11" s="413" t="s">
        <v>338</v>
      </c>
      <c r="BJ11" s="376">
        <f>IF(BI11="",0,VLOOKUP(BI11,A$100:B$105,2,0))</f>
        <v>3</v>
      </c>
      <c r="BK11" s="413" t="s">
        <v>336</v>
      </c>
      <c r="BL11" s="376">
        <f>IF(BK11="",0,VLOOKUP(BK11,A$100:B$105,2,0))</f>
        <v>4</v>
      </c>
      <c r="BM11" s="413" t="s">
        <v>337</v>
      </c>
      <c r="BN11" s="634">
        <f>IF(BM11="",0,VLOOKUP(BM11,A$100:B$105,2,0))</f>
        <v>2</v>
      </c>
      <c r="BO11" s="753">
        <f>BD11+BF11+BH11+BJ11+BL11+BN11</f>
        <v>18</v>
      </c>
      <c r="BP11" s="670" t="str">
        <f ca="1">IF(BO11&lt;=5.9,"",LOOKUP(BO11,A$109:A$113,B$109:B$113))</f>
        <v>B</v>
      </c>
      <c r="BQ11" s="793">
        <f>(P11+AG11+AX11+BO11)/4</f>
        <v>4.5</v>
      </c>
      <c r="BR11" s="683" t="str">
        <f ca="1">IF(BQ11&lt;=5.9,"",LOOKUP(BQ11,A$109:A$113,B$109:B$113))</f>
        <v/>
      </c>
      <c r="BS11" s="794" t="e">
        <f ca="1">LOOKUP(BP11,A$109:A$113,B$109:B$113)</f>
        <v>#N/A</v>
      </c>
      <c r="BT11" s="500"/>
      <c r="BU11" s="460">
        <f>A11</f>
        <v>6</v>
      </c>
      <c r="BV11" s="693" t="str">
        <f>C11</f>
        <v>Ganavi S</v>
      </c>
      <c r="BW11" s="413"/>
      <c r="BX11" s="376">
        <f t="shared" ref="BX11:BX14" si="89">IF(BW11="",0,VLOOKUP(BW11,A$100:B$105,2,0))</f>
        <v>0</v>
      </c>
      <c r="BY11" s="413"/>
      <c r="BZ11" s="376">
        <f t="shared" ref="BZ11:BZ14" si="90">IF(BY11="",0,VLOOKUP(BY11,A$100:B$105,2,0))</f>
        <v>0</v>
      </c>
      <c r="CA11" s="413"/>
      <c r="CB11" s="376">
        <f t="shared" ref="CB11:CB14" si="91">IF(CA11="",0,VLOOKUP(CA11,A$100:B$105,2,0))</f>
        <v>0</v>
      </c>
      <c r="CC11" s="413"/>
      <c r="CD11" s="376">
        <f t="shared" ref="CD11:CD14" si="92">IF(CC11="",0,VLOOKUP(CC11,A$100:B$105,2,0))</f>
        <v>0</v>
      </c>
      <c r="CE11" s="413"/>
      <c r="CF11" s="376">
        <f t="shared" ref="CF11:CF14" si="93">IF(CE11="",0,VLOOKUP(CE11,A$100:B$105,2,0))</f>
        <v>0</v>
      </c>
      <c r="CG11" s="413"/>
      <c r="CH11" s="411">
        <f>IF(CG11="",0,VLOOKUP(CG11,A$100:B$105,2,0))</f>
        <v>0</v>
      </c>
      <c r="CI11" s="806">
        <f>BX11+BZ11+CB11+CD11+CF11+CH11</f>
        <v>0</v>
      </c>
      <c r="CJ11" s="807" t="str">
        <f ca="1">IF(CI11&lt;=5.9,"",LOOKUP(CI11,A$109:A$113,B$109:B$113))</f>
        <v/>
      </c>
      <c r="CK11" s="500"/>
      <c r="CL11" s="684">
        <f>A11</f>
        <v>6</v>
      </c>
      <c r="CM11" s="693" t="str">
        <f>C11</f>
        <v>Ganavi S</v>
      </c>
      <c r="CN11" s="413"/>
      <c r="CO11" s="376">
        <f t="shared" ref="CO11:CO14" si="94">IF(CN11="",0,VLOOKUP(CN11,A$100:B$105,2,0))</f>
        <v>0</v>
      </c>
      <c r="CP11" s="413"/>
      <c r="CQ11" s="376">
        <f t="shared" ref="CQ11:CQ14" si="95">IF(CP11="",0,VLOOKUP(CP11,A$100:B$105,2,0))</f>
        <v>0</v>
      </c>
      <c r="CR11" s="413"/>
      <c r="CS11" s="376">
        <f t="shared" ref="CS11:CS14" si="96">IF(CR11="",0,VLOOKUP(CR11,A$100:B$105,2,0))</f>
        <v>0</v>
      </c>
      <c r="CT11" s="413"/>
      <c r="CU11" s="376">
        <f t="shared" ref="CU11:CU14" si="97">IF(CT11="",0,VLOOKUP(CT11,A$100:B$105,2,0))</f>
        <v>0</v>
      </c>
      <c r="CV11" s="413"/>
      <c r="CW11" s="376">
        <f t="shared" ref="CW11:CW14" si="98">IF(CV11="",0,VLOOKUP(CV11,A$100:B$105,2,0))</f>
        <v>0</v>
      </c>
      <c r="CX11" s="413"/>
      <c r="CY11" s="634">
        <f>IF(CX11="",0,VLOOKUP(CX11,A$100:B$105,2,0))</f>
        <v>0</v>
      </c>
      <c r="CZ11" s="753">
        <f>CO11+CQ11+CS11+CU11+CW11+CY11</f>
        <v>0</v>
      </c>
      <c r="DA11" s="819" t="str">
        <f ca="1">IF(CZ11&lt;=5.9,"",LOOKUP(CZ11,A$109:A$113,B$109:B$113))</f>
        <v/>
      </c>
      <c r="DB11" s="500"/>
      <c r="DC11" s="684">
        <f>A11</f>
        <v>6</v>
      </c>
      <c r="DD11" s="693" t="str">
        <f>C11</f>
        <v>Ganavi S</v>
      </c>
      <c r="DE11" s="413"/>
      <c r="DF11" s="376">
        <f t="shared" ref="DF11:DF14" si="99">IF(DE11="",0,VLOOKUP(DE11,A$100:B$105,2,0))</f>
        <v>0</v>
      </c>
      <c r="DG11" s="413"/>
      <c r="DH11" s="376">
        <f t="shared" ref="DH11:DH14" si="100">IF(DG11="",0,VLOOKUP(DG11,A$100:B$105,2,0))</f>
        <v>0</v>
      </c>
      <c r="DI11" s="413"/>
      <c r="DJ11" s="376">
        <f t="shared" ref="DJ11:DJ14" si="101">IF(DI11="",0,VLOOKUP(DI11,A$100:B$105,2,0))</f>
        <v>0</v>
      </c>
      <c r="DK11" s="413"/>
      <c r="DL11" s="376">
        <f t="shared" ref="DL11:DL14" si="102">IF(DK11="",0,VLOOKUP(DK11,A$100:B$105,2,0))</f>
        <v>0</v>
      </c>
      <c r="DM11" s="413"/>
      <c r="DN11" s="376">
        <f t="shared" ref="DN11:DN14" si="103">IF(DM11="",0,VLOOKUP(DM11,A$100:B$105,2,0))</f>
        <v>0</v>
      </c>
      <c r="DO11" s="413"/>
      <c r="DP11" s="634">
        <f>IF(DO11="",0,VLOOKUP(DO11,A$100:B$105,2,0))</f>
        <v>0</v>
      </c>
      <c r="DQ11" s="753">
        <f>DF11+DH11+DJ11+DL11+DN11+DP11</f>
        <v>0</v>
      </c>
      <c r="DR11" s="824" t="str">
        <f ca="1">IF(DQ11&lt;=5.9,"",LOOKUP(DQ11,A$109:A$113,B$109:B$113))</f>
        <v/>
      </c>
      <c r="DT11" s="684">
        <f>A11</f>
        <v>6</v>
      </c>
      <c r="DU11" s="693" t="str">
        <f>C11</f>
        <v>Ganavi S</v>
      </c>
      <c r="DV11" s="413"/>
      <c r="DW11" s="376">
        <f>IF(DV11="",0,VLOOKUP(DV11,A$100:B$105,2,0))</f>
        <v>0</v>
      </c>
      <c r="DX11" s="413"/>
      <c r="DY11" s="376">
        <f>IF(DX11="",0,VLOOKUP(DX11,A$100:B$105,2,0))</f>
        <v>0</v>
      </c>
      <c r="DZ11" s="413"/>
      <c r="EA11" s="376">
        <f>IF(DZ11="",0,VLOOKUP(DZ11,A$100:B$105,2,0))</f>
        <v>0</v>
      </c>
      <c r="EB11" s="413" t="s">
        <v>186</v>
      </c>
      <c r="EC11" s="376">
        <f>IF(EB11="",0,VLOOKUP(EB11,A$100:B$105,2,0))</f>
        <v>4</v>
      </c>
      <c r="ED11" s="413" t="s">
        <v>186</v>
      </c>
      <c r="EE11" s="376">
        <f>IF(ED11="",0,VLOOKUP(ED11,A$100:B$105,2,0))</f>
        <v>4</v>
      </c>
      <c r="EF11" s="413" t="s">
        <v>186</v>
      </c>
      <c r="EG11" s="634">
        <f>IF(EF11="",0,VLOOKUP(EF11,A$100:B$105,2,0))</f>
        <v>4</v>
      </c>
      <c r="EH11" s="634">
        <f>DW11+DY11+EA11+EC11+EE11+EG11</f>
        <v>12</v>
      </c>
      <c r="EI11" s="836">
        <f>ROUND(EH11/4,0)</f>
        <v>3</v>
      </c>
      <c r="EJ11" s="837">
        <f>(CI11+CZ11+DQ11+EH11)/4</f>
        <v>3</v>
      </c>
      <c r="EK11" s="819" t="str">
        <f ca="1">IF(EH11&lt;=5.9,"",LOOKUP(EH11,A$109:A$113,B$109:B$113))</f>
        <v>C</v>
      </c>
      <c r="EL11" s="838" t="str">
        <f ca="1">IF(EJ11&lt;=5.9,"",LOOKUP(EJ11,A$109:A$113,B$109:B$113))</f>
        <v/>
      </c>
      <c r="EM11" s="826"/>
      <c r="EN11" s="839">
        <f>A11</f>
        <v>6</v>
      </c>
      <c r="EO11" s="608" t="str">
        <f>C11</f>
        <v>Ganavi S</v>
      </c>
      <c r="EP11" s="616" t="str">
        <f ca="1">IF($EQ11&lt;=5.9,"",LOOKUP(EQ11,A$109:A$113,B$109:B$113))</f>
        <v/>
      </c>
      <c r="EQ11" s="396">
        <f>(BQ11+EJ11)/2</f>
        <v>3.75</v>
      </c>
    </row>
    <row r="12" ht="27" customHeight="1" spans="1:147">
      <c r="A12" s="746">
        <v>7</v>
      </c>
      <c r="B12" s="411">
        <f>'Student Profile'!B12</f>
        <v>777</v>
      </c>
      <c r="C12" s="635" t="str">
        <f>'Student Profile'!C12</f>
        <v>R Krishaa</v>
      </c>
      <c r="D12" s="413"/>
      <c r="E12" s="376">
        <f>IF(D12="",0,VLOOKUP(D12,A$100:B$105,2,0))</f>
        <v>0</v>
      </c>
      <c r="F12" s="413"/>
      <c r="G12" s="376">
        <f>IF(F12="",0,VLOOKUP(F12,A$100:B$105,2,0))</f>
        <v>0</v>
      </c>
      <c r="H12" s="413"/>
      <c r="I12" s="376">
        <f>IF(H12="",0,VLOOKUP(H12,A$100:B$105,2,0))</f>
        <v>0</v>
      </c>
      <c r="J12" s="413"/>
      <c r="K12" s="376">
        <f>IF(J12="",0,VLOOKUP(J12,A$100:B$105,2,0))</f>
        <v>0</v>
      </c>
      <c r="L12" s="413"/>
      <c r="M12" s="376">
        <f>IF(L12="",0,VLOOKUP(L12,A$100:B$105,2,0))</f>
        <v>0</v>
      </c>
      <c r="N12" s="413"/>
      <c r="O12" s="634">
        <f>IF(N12="",0,VLOOKUP(N12,A$100:B$105,2,0))</f>
        <v>0</v>
      </c>
      <c r="P12" s="753">
        <f>E12+G12+I12+K12+M12+O12</f>
        <v>0</v>
      </c>
      <c r="Q12" s="653" t="str">
        <f ca="1">IF(P12&lt;=5.9,"",LOOKUP(P12,A$109:A$113,B$109:B$113))</f>
        <v/>
      </c>
      <c r="R12" s="500"/>
      <c r="S12" s="651">
        <f>A12</f>
        <v>7</v>
      </c>
      <c r="T12" s="635" t="str">
        <f>C12</f>
        <v>R Krishaa</v>
      </c>
      <c r="U12" s="413"/>
      <c r="V12" s="376">
        <f>IF(U12="",0,VLOOKUP(U12,A$100:B$105,2,0))</f>
        <v>0</v>
      </c>
      <c r="W12" s="413"/>
      <c r="X12" s="376">
        <f>IF(W12="",0,VLOOKUP(W12,A$100:B$105,2,0))</f>
        <v>0</v>
      </c>
      <c r="Y12" s="413"/>
      <c r="Z12" s="376">
        <f>IF(Y12="",0,VLOOKUP(Y12,A$100:B$105,2,0))</f>
        <v>0</v>
      </c>
      <c r="AA12" s="413"/>
      <c r="AB12" s="376">
        <f>IF(AA12="",0,VLOOKUP(AA12,A$100:B$105,2,0))</f>
        <v>0</v>
      </c>
      <c r="AC12" s="413"/>
      <c r="AD12" s="376">
        <f>IF(AC12="",0,VLOOKUP(AC12,A$100:B$105,2,0))</f>
        <v>0</v>
      </c>
      <c r="AE12" s="413"/>
      <c r="AF12" s="634">
        <f>IF(AE12="",0,VLOOKUP(AE12,A$100:B$105,2,0))</f>
        <v>0</v>
      </c>
      <c r="AG12" s="753">
        <f>V12+X12+Z12+AB12+AD12+AF12</f>
        <v>0</v>
      </c>
      <c r="AH12" s="766" t="str">
        <f ca="1">IF(AG12&lt;=5.9,"",LOOKUP(AG12,A$109:A$113,B$109:B$113))</f>
        <v/>
      </c>
      <c r="AI12" s="500"/>
      <c r="AJ12" s="651">
        <f>A12</f>
        <v>7</v>
      </c>
      <c r="AK12" s="635" t="str">
        <f>C12</f>
        <v>R Krishaa</v>
      </c>
      <c r="AL12" s="413"/>
      <c r="AM12" s="634">
        <f>IF(AL12="",0,VLOOKUP(AL12,A$100:B$105,2,0))</f>
        <v>0</v>
      </c>
      <c r="AN12" s="413"/>
      <c r="AO12" s="634">
        <f>IF(AN12="",0,VLOOKUP(AN12,A$100:B$105,2,0))</f>
        <v>0</v>
      </c>
      <c r="AP12" s="413"/>
      <c r="AQ12" s="634">
        <f>IF(AP12="",0,VLOOKUP(AP12,A$100:B$105,2,0))</f>
        <v>0</v>
      </c>
      <c r="AR12" s="413"/>
      <c r="AS12" s="634">
        <f>IF(AR12="",0,VLOOKUP(AR12,A$100:B$105,2,0))</f>
        <v>0</v>
      </c>
      <c r="AT12" s="413"/>
      <c r="AU12" s="634">
        <f>IF(AT12="",0,VLOOKUP(AT12,A$100:B$105,2,0))</f>
        <v>0</v>
      </c>
      <c r="AV12" s="413"/>
      <c r="AW12" s="634">
        <f>IF(AV12="",0,VLOOKUP(AV12,A$100:B$105,2,0))</f>
        <v>0</v>
      </c>
      <c r="AX12" s="753">
        <f>AM12+AO12+AQ12+AS12+AU12+AW12</f>
        <v>0</v>
      </c>
      <c r="AY12" s="766" t="str">
        <f ca="1">IF(AX12&lt;=5.9,"",LOOKUP(AX12,A$109:A$113,B$109:B$113))</f>
        <v/>
      </c>
      <c r="AZ12" s="500"/>
      <c r="BA12" s="651">
        <f>A12</f>
        <v>7</v>
      </c>
      <c r="BB12" s="635" t="str">
        <f>C12</f>
        <v>R Krishaa</v>
      </c>
      <c r="BC12" s="413" t="s">
        <v>150</v>
      </c>
      <c r="BD12" s="376">
        <f>IF(BC12="",0,VLOOKUP(BC12,A$100:B$105,2,0))</f>
        <v>5</v>
      </c>
      <c r="BE12" s="413" t="s">
        <v>186</v>
      </c>
      <c r="BF12" s="376">
        <f>IF(BE12="",0,VLOOKUP(BE12,A$100:B$105,2,0))</f>
        <v>4</v>
      </c>
      <c r="BG12" s="413" t="s">
        <v>186</v>
      </c>
      <c r="BH12" s="376">
        <f>IF(BG12="",0,VLOOKUP(BG12,A$100:B$105,2,0))</f>
        <v>4</v>
      </c>
      <c r="BI12" s="413" t="s">
        <v>186</v>
      </c>
      <c r="BJ12" s="376">
        <f>IF(BI12="",0,VLOOKUP(BI12,A$100:B$105,2,0))</f>
        <v>4</v>
      </c>
      <c r="BK12" s="413" t="s">
        <v>186</v>
      </c>
      <c r="BL12" s="376">
        <f>IF(BK12="",0,VLOOKUP(BK12,A$100:B$105,2,0))</f>
        <v>4</v>
      </c>
      <c r="BM12" s="413" t="s">
        <v>186</v>
      </c>
      <c r="BN12" s="634">
        <f>IF(BM12="",0,VLOOKUP(BM12,A$100:B$105,2,0))</f>
        <v>4</v>
      </c>
      <c r="BO12" s="753">
        <f>BD12+BF12+BH12+BJ12+BL12+BN12</f>
        <v>25</v>
      </c>
      <c r="BP12" s="670" t="str">
        <f ca="1">IF(BO12&lt;=5.9,"",LOOKUP(BO12,A$109:A$113,B$109:B$113))</f>
        <v>A</v>
      </c>
      <c r="BQ12" s="793">
        <f>(P12+AG12+AX12+BO12)/4</f>
        <v>6.25</v>
      </c>
      <c r="BR12" s="683" t="s">
        <v>186</v>
      </c>
      <c r="BS12" s="794" t="e">
        <f ca="1">LOOKUP(BP12,A$109:A$113,B$109:B$113)</f>
        <v>#N/A</v>
      </c>
      <c r="BT12" s="500"/>
      <c r="BU12" s="460">
        <f>A12</f>
        <v>7</v>
      </c>
      <c r="BV12" s="693" t="str">
        <f>C12</f>
        <v>R Krishaa</v>
      </c>
      <c r="BW12" s="413"/>
      <c r="BX12" s="376">
        <f>IF(BW12="",0,VLOOKUP(BW12,A$100:B$105,2,0))</f>
        <v>0</v>
      </c>
      <c r="BY12" s="413"/>
      <c r="BZ12" s="376">
        <f>IF(BY12="",0,VLOOKUP(BY12,A$100:B$105,2,0))</f>
        <v>0</v>
      </c>
      <c r="CA12" s="413"/>
      <c r="CB12" s="376">
        <f>IF(CA12="",0,VLOOKUP(CA12,A$100:B$105,2,0))</f>
        <v>0</v>
      </c>
      <c r="CC12" s="413"/>
      <c r="CD12" s="376">
        <f>IF(CC12="",0,VLOOKUP(CC12,A$100:B$105,2,0))</f>
        <v>0</v>
      </c>
      <c r="CE12" s="413"/>
      <c r="CF12" s="376">
        <f>IF(CE12="",0,VLOOKUP(CE12,A$100:B$105,2,0))</f>
        <v>0</v>
      </c>
      <c r="CG12" s="413"/>
      <c r="CH12" s="411">
        <f>IF(CG12="",0,VLOOKUP(CG12,A$100:B$105,2,0))</f>
        <v>0</v>
      </c>
      <c r="CI12" s="806">
        <f>BX12+BZ12+CB12+CD12+CF12+CH12</f>
        <v>0</v>
      </c>
      <c r="CJ12" s="807" t="str">
        <f ca="1">IF(CI12&lt;=5.9,"",LOOKUP(CI12,A$109:A$113,B$109:B$113))</f>
        <v/>
      </c>
      <c r="CK12" s="500"/>
      <c r="CL12" s="684">
        <f>A12</f>
        <v>7</v>
      </c>
      <c r="CM12" s="693" t="str">
        <f>C12</f>
        <v>R Krishaa</v>
      </c>
      <c r="CN12" s="413"/>
      <c r="CO12" s="376">
        <f>IF(CN12="",0,VLOOKUP(CN12,A$100:B$105,2,0))</f>
        <v>0</v>
      </c>
      <c r="CP12" s="413"/>
      <c r="CQ12" s="376">
        <f>IF(CP12="",0,VLOOKUP(CP12,A$100:B$105,2,0))</f>
        <v>0</v>
      </c>
      <c r="CR12" s="413"/>
      <c r="CS12" s="376">
        <f>IF(CR12="",0,VLOOKUP(CR12,A$100:B$105,2,0))</f>
        <v>0</v>
      </c>
      <c r="CT12" s="413"/>
      <c r="CU12" s="376">
        <f>IF(CT12="",0,VLOOKUP(CT12,A$100:B$105,2,0))</f>
        <v>0</v>
      </c>
      <c r="CV12" s="413"/>
      <c r="CW12" s="376">
        <f>IF(CV12="",0,VLOOKUP(CV12,A$100:B$105,2,0))</f>
        <v>0</v>
      </c>
      <c r="CX12" s="413"/>
      <c r="CY12" s="634">
        <f>IF(CX12="",0,VLOOKUP(CX12,A$100:B$105,2,0))</f>
        <v>0</v>
      </c>
      <c r="CZ12" s="753">
        <f>CO12+CQ12+CS12+CU12+CW12+CY12</f>
        <v>0</v>
      </c>
      <c r="DA12" s="819" t="str">
        <f ca="1">IF(CZ12&lt;=5.9,"",LOOKUP(CZ12,A$109:A$113,B$109:B$113))</f>
        <v/>
      </c>
      <c r="DB12" s="500"/>
      <c r="DC12" s="684">
        <f>A12</f>
        <v>7</v>
      </c>
      <c r="DD12" s="693" t="str">
        <f>C12</f>
        <v>R Krishaa</v>
      </c>
      <c r="DE12" s="413"/>
      <c r="DF12" s="376">
        <f>IF(DE12="",0,VLOOKUP(DE12,A$100:B$105,2,0))</f>
        <v>0</v>
      </c>
      <c r="DG12" s="413"/>
      <c r="DH12" s="376">
        <f>IF(DG12="",0,VLOOKUP(DG12,A$100:B$105,2,0))</f>
        <v>0</v>
      </c>
      <c r="DI12" s="413"/>
      <c r="DJ12" s="376">
        <f>IF(DI12="",0,VLOOKUP(DI12,A$100:B$105,2,0))</f>
        <v>0</v>
      </c>
      <c r="DK12" s="413"/>
      <c r="DL12" s="376">
        <f>IF(DK12="",0,VLOOKUP(DK12,A$100:B$105,2,0))</f>
        <v>0</v>
      </c>
      <c r="DM12" s="413"/>
      <c r="DN12" s="376">
        <f>IF(DM12="",0,VLOOKUP(DM12,A$100:B$105,2,0))</f>
        <v>0</v>
      </c>
      <c r="DO12" s="413"/>
      <c r="DP12" s="634">
        <f>IF(DO12="",0,VLOOKUP(DO12,A$100:B$105,2,0))</f>
        <v>0</v>
      </c>
      <c r="DQ12" s="753">
        <f>DF12+DH12+DJ12+DL12+DN12+DP12</f>
        <v>0</v>
      </c>
      <c r="DR12" s="824" t="str">
        <f ca="1">IF(DQ12&lt;=5.9,"",LOOKUP(DQ12,A$109:A$113,B$109:B$113))</f>
        <v/>
      </c>
      <c r="DT12" s="684">
        <f>A12</f>
        <v>7</v>
      </c>
      <c r="DU12" s="693" t="str">
        <f>C12</f>
        <v>R Krishaa</v>
      </c>
      <c r="DV12" s="413"/>
      <c r="DW12" s="376">
        <f t="shared" ref="DW12:DW16" si="104">IF(DV12="",0,VLOOKUP(DV12,A$100:B$105,2,0))</f>
        <v>0</v>
      </c>
      <c r="DX12" s="413"/>
      <c r="DY12" s="376">
        <f t="shared" ref="DY12:DY16" si="105">IF(DX12="",0,VLOOKUP(DX12,A$100:B$105,2,0))</f>
        <v>0</v>
      </c>
      <c r="DZ12" s="413"/>
      <c r="EA12" s="376">
        <f t="shared" ref="EA12:EA16" si="106">IF(DZ12="",0,VLOOKUP(DZ12,A$100:B$105,2,0))</f>
        <v>0</v>
      </c>
      <c r="EB12" s="413" t="s">
        <v>295</v>
      </c>
      <c r="EC12" s="376">
        <f t="shared" ref="EC12:EC16" si="107">IF(EB12="",0,VLOOKUP(EB12,A$100:B$105,2,0))</f>
        <v>3</v>
      </c>
      <c r="ED12" s="413" t="s">
        <v>295</v>
      </c>
      <c r="EE12" s="376">
        <f t="shared" ref="EE12:EE16" si="108">IF(ED12="",0,VLOOKUP(ED12,A$100:B$105,2,0))</f>
        <v>3</v>
      </c>
      <c r="EF12" s="413" t="s">
        <v>295</v>
      </c>
      <c r="EG12" s="634">
        <f>IF(EF12="",0,VLOOKUP(EF12,A$100:B$105,2,0))</f>
        <v>3</v>
      </c>
      <c r="EH12" s="634">
        <f>DW12+DY12+EA12+EC12+EE12+EG12</f>
        <v>9</v>
      </c>
      <c r="EI12" s="836">
        <f>ROUND(EH12/4,0)</f>
        <v>2</v>
      </c>
      <c r="EJ12" s="837">
        <f>(CI12+CZ12+DQ12+EH12)/4</f>
        <v>2.25</v>
      </c>
      <c r="EK12" s="819" t="str">
        <f ca="1">IF(EH12&lt;=5.9,"",LOOKUP(EH12,A$109:A$113,B$109:B$113))</f>
        <v>D</v>
      </c>
      <c r="EL12" s="838" t="str">
        <f ca="1">IF(EJ12&lt;=5.9,"",LOOKUP(EJ12,A$109:A$113,B$109:B$113))</f>
        <v/>
      </c>
      <c r="EM12" s="826"/>
      <c r="EN12" s="839">
        <f>A12</f>
        <v>7</v>
      </c>
      <c r="EO12" s="608" t="str">
        <f>C12</f>
        <v>R Krishaa</v>
      </c>
      <c r="EP12" s="616" t="str">
        <f ca="1">IF($EQ12&lt;=5.9,"",LOOKUP(EQ12,A$109:A$113,B$109:B$113))</f>
        <v/>
      </c>
      <c r="EQ12" s="396">
        <f>(BQ12+EJ12)/2</f>
        <v>4.25</v>
      </c>
    </row>
    <row r="13" ht="27" customHeight="1" spans="1:147">
      <c r="A13" s="746">
        <v>8</v>
      </c>
      <c r="B13" s="411">
        <f>'Student Profile'!B13</f>
        <v>888</v>
      </c>
      <c r="C13" s="635" t="str">
        <f>'Student Profile'!C13</f>
        <v>Omja Dwivedi</v>
      </c>
      <c r="D13" s="413"/>
      <c r="E13" s="376">
        <f>IF(D13="",0,VLOOKUP(D13,A$100:B$105,2,0))</f>
        <v>0</v>
      </c>
      <c r="F13" s="413"/>
      <c r="G13" s="376">
        <f>IF(F13="",0,VLOOKUP(F13,A$100:B$105,2,0))</f>
        <v>0</v>
      </c>
      <c r="H13" s="413"/>
      <c r="I13" s="376">
        <f>IF(H13="",0,VLOOKUP(H13,A$100:B$105,2,0))</f>
        <v>0</v>
      </c>
      <c r="J13" s="413"/>
      <c r="K13" s="376">
        <f>IF(J13="",0,VLOOKUP(J13,A$100:B$105,2,0))</f>
        <v>0</v>
      </c>
      <c r="L13" s="413"/>
      <c r="M13" s="376">
        <f>IF(L13="",0,VLOOKUP(L13,A$100:B$105,2,0))</f>
        <v>0</v>
      </c>
      <c r="N13" s="413"/>
      <c r="O13" s="634">
        <f>IF(N13="",0,VLOOKUP(N13,A$100:B$105,2,0))</f>
        <v>0</v>
      </c>
      <c r="P13" s="753">
        <f>E13+G13+I13+K13+M13+O13</f>
        <v>0</v>
      </c>
      <c r="Q13" s="653" t="str">
        <f ca="1">IF(P13&lt;=5.9,"",LOOKUP(P13,A$109:A$113,B$109:B$113))</f>
        <v/>
      </c>
      <c r="R13" s="500"/>
      <c r="S13" s="651">
        <f>A13</f>
        <v>8</v>
      </c>
      <c r="T13" s="635" t="str">
        <f>C13</f>
        <v>Omja Dwivedi</v>
      </c>
      <c r="U13" s="413"/>
      <c r="V13" s="376">
        <f>IF(U13="",0,VLOOKUP(U13,A$100:B$105,2,0))</f>
        <v>0</v>
      </c>
      <c r="W13" s="413"/>
      <c r="X13" s="376">
        <f>IF(W13="",0,VLOOKUP(W13,A$100:B$105,2,0))</f>
        <v>0</v>
      </c>
      <c r="Y13" s="413"/>
      <c r="Z13" s="376">
        <f>IF(Y13="",0,VLOOKUP(Y13,A$100:B$105,2,0))</f>
        <v>0</v>
      </c>
      <c r="AA13" s="413"/>
      <c r="AB13" s="376">
        <f>IF(AA13="",0,VLOOKUP(AA13,A$100:B$105,2,0))</f>
        <v>0</v>
      </c>
      <c r="AC13" s="413"/>
      <c r="AD13" s="376">
        <f>IF(AC13="",0,VLOOKUP(AC13,A$100:B$105,2,0))</f>
        <v>0</v>
      </c>
      <c r="AE13" s="413"/>
      <c r="AF13" s="634">
        <f>IF(AE13="",0,VLOOKUP(AE13,A$100:B$105,2,0))</f>
        <v>0</v>
      </c>
      <c r="AG13" s="753">
        <f>V13+X13+Z13+AB13+AD13+AF13</f>
        <v>0</v>
      </c>
      <c r="AH13" s="766" t="str">
        <f ca="1">IF(AG13&lt;=5.9,"",LOOKUP(AG13,A$109:A$113,B$109:B$113))</f>
        <v/>
      </c>
      <c r="AI13" s="500"/>
      <c r="AJ13" s="651">
        <f>A13</f>
        <v>8</v>
      </c>
      <c r="AK13" s="635" t="str">
        <f>C13</f>
        <v>Omja Dwivedi</v>
      </c>
      <c r="AL13" s="413"/>
      <c r="AM13" s="634">
        <f>IF(AL13="",0,VLOOKUP(AL13,A$100:B$105,2,0))</f>
        <v>0</v>
      </c>
      <c r="AN13" s="413"/>
      <c r="AO13" s="634">
        <f>IF(AN13="",0,VLOOKUP(AN13,A$100:B$105,2,0))</f>
        <v>0</v>
      </c>
      <c r="AP13" s="413"/>
      <c r="AQ13" s="634">
        <f>IF(AP13="",0,VLOOKUP(AP13,A$100:B$105,2,0))</f>
        <v>0</v>
      </c>
      <c r="AR13" s="413"/>
      <c r="AS13" s="634">
        <f>IF(AR13="",0,VLOOKUP(AR13,A$100:B$105,2,0))</f>
        <v>0</v>
      </c>
      <c r="AT13" s="413"/>
      <c r="AU13" s="634">
        <f>IF(AT13="",0,VLOOKUP(AT13,A$100:B$105,2,0))</f>
        <v>0</v>
      </c>
      <c r="AV13" s="413"/>
      <c r="AW13" s="634">
        <f>IF(AV13="",0,VLOOKUP(AV13,A$100:B$105,2,0))</f>
        <v>0</v>
      </c>
      <c r="AX13" s="753">
        <f>AM13+AO13+AQ13+AS13+AU13+AW13</f>
        <v>0</v>
      </c>
      <c r="AY13" s="766" t="str">
        <f ca="1">IF(AX13&lt;=5.9,"",LOOKUP(AX13,A$109:A$113,B$109:B$113))</f>
        <v/>
      </c>
      <c r="AZ13" s="500"/>
      <c r="BA13" s="651">
        <f>A13</f>
        <v>8</v>
      </c>
      <c r="BB13" s="635" t="str">
        <f>C13</f>
        <v>Omja Dwivedi</v>
      </c>
      <c r="BC13" s="413" t="s">
        <v>295</v>
      </c>
      <c r="BD13" s="376">
        <f t="shared" ref="BD13:BD18" si="109">IF(BC13="",0,VLOOKUP(BC13,A$100:B$105,2,0))</f>
        <v>3</v>
      </c>
      <c r="BE13" s="413" t="s">
        <v>186</v>
      </c>
      <c r="BF13" s="376">
        <f t="shared" ref="BF13:BF18" si="110">IF(BE13="",0,VLOOKUP(BE13,A$100:B$105,2,0))</f>
        <v>4</v>
      </c>
      <c r="BG13" s="413" t="s">
        <v>295</v>
      </c>
      <c r="BH13" s="376">
        <f t="shared" ref="BH13:BH18" si="111">IF(BG13="",0,VLOOKUP(BG13,A$100:B$105,2,0))</f>
        <v>3</v>
      </c>
      <c r="BI13" s="413" t="s">
        <v>295</v>
      </c>
      <c r="BJ13" s="376">
        <f t="shared" ref="BJ13:BJ18" si="112">IF(BI13="",0,VLOOKUP(BI13,A$100:B$105,2,0))</f>
        <v>3</v>
      </c>
      <c r="BK13" s="413" t="s">
        <v>295</v>
      </c>
      <c r="BL13" s="376">
        <f t="shared" ref="BL13:BL18" si="113">IF(BK13="",0,VLOOKUP(BK13,A$100:B$105,2,0))</f>
        <v>3</v>
      </c>
      <c r="BM13" s="413" t="s">
        <v>295</v>
      </c>
      <c r="BN13" s="634">
        <f>IF(BM13="",0,VLOOKUP(BM13,A$100:B$105,2,0))</f>
        <v>3</v>
      </c>
      <c r="BO13" s="753">
        <f>BD13+BF13+BH13+BJ13+BL13+BN13</f>
        <v>19</v>
      </c>
      <c r="BP13" s="670" t="str">
        <f ca="1">IF(BO13&lt;=5.9,"",LOOKUP(BO13,A$109:A$113,B$109:B$113))</f>
        <v>B</v>
      </c>
      <c r="BQ13" s="793">
        <f>(P13+AG13+AX13+BO13)/4</f>
        <v>4.75</v>
      </c>
      <c r="BR13" s="683" t="str">
        <f ca="1" t="shared" ref="BR13:BR20" si="114">IF(BQ13&lt;=5.9,"",LOOKUP(BQ13,A$109:A$113,B$109:B$113))</f>
        <v/>
      </c>
      <c r="BS13" s="794" t="e">
        <f ca="1">LOOKUP(BP13,A$109:A$113,B$109:B$113)</f>
        <v>#N/A</v>
      </c>
      <c r="BT13" s="500"/>
      <c r="BU13" s="460">
        <f>A13</f>
        <v>8</v>
      </c>
      <c r="BV13" s="693" t="str">
        <f>C13</f>
        <v>Omja Dwivedi</v>
      </c>
      <c r="BW13" s="413"/>
      <c r="BX13" s="376">
        <f>IF(BW13="",0,VLOOKUP(BW13,A$100:B$105,2,0))</f>
        <v>0</v>
      </c>
      <c r="BY13" s="413"/>
      <c r="BZ13" s="376">
        <f>IF(BY13="",0,VLOOKUP(BY13,A$100:B$105,2,0))</f>
        <v>0</v>
      </c>
      <c r="CA13" s="413"/>
      <c r="CB13" s="376">
        <f>IF(CA13="",0,VLOOKUP(CA13,A$100:B$105,2,0))</f>
        <v>0</v>
      </c>
      <c r="CC13" s="413"/>
      <c r="CD13" s="376">
        <f>IF(CC13="",0,VLOOKUP(CC13,A$100:B$105,2,0))</f>
        <v>0</v>
      </c>
      <c r="CE13" s="413"/>
      <c r="CF13" s="376">
        <f>IF(CE13="",0,VLOOKUP(CE13,A$100:B$105,2,0))</f>
        <v>0</v>
      </c>
      <c r="CG13" s="413"/>
      <c r="CH13" s="411">
        <f>IF(CG13="",0,VLOOKUP(CG13,A$100:B$105,2,0))</f>
        <v>0</v>
      </c>
      <c r="CI13" s="806">
        <f>BX13+BZ13+CB13+CD13+CF13+CH13</f>
        <v>0</v>
      </c>
      <c r="CJ13" s="807" t="str">
        <f ca="1">IF(CI13&lt;=5.9,"",LOOKUP(CI13,A$109:A$113,B$109:B$113))</f>
        <v/>
      </c>
      <c r="CK13" s="500"/>
      <c r="CL13" s="684">
        <f>A13</f>
        <v>8</v>
      </c>
      <c r="CM13" s="693" t="str">
        <f>C13</f>
        <v>Omja Dwivedi</v>
      </c>
      <c r="CN13" s="413"/>
      <c r="CO13" s="376">
        <f>IF(CN13="",0,VLOOKUP(CN13,A$100:B$105,2,0))</f>
        <v>0</v>
      </c>
      <c r="CP13" s="413"/>
      <c r="CQ13" s="376">
        <f>IF(CP13="",0,VLOOKUP(CP13,A$100:B$105,2,0))</f>
        <v>0</v>
      </c>
      <c r="CR13" s="413"/>
      <c r="CS13" s="376">
        <f>IF(CR13="",0,VLOOKUP(CR13,A$100:B$105,2,0))</f>
        <v>0</v>
      </c>
      <c r="CT13" s="413"/>
      <c r="CU13" s="376">
        <f>IF(CT13="",0,VLOOKUP(CT13,A$100:B$105,2,0))</f>
        <v>0</v>
      </c>
      <c r="CV13" s="413"/>
      <c r="CW13" s="376">
        <f>IF(CV13="",0,VLOOKUP(CV13,A$100:B$105,2,0))</f>
        <v>0</v>
      </c>
      <c r="CX13" s="413"/>
      <c r="CY13" s="634">
        <f>IF(CX13="",0,VLOOKUP(CX13,A$100:B$105,2,0))</f>
        <v>0</v>
      </c>
      <c r="CZ13" s="753">
        <f>CO13+CQ13+CS13+CU13+CW13+CY13</f>
        <v>0</v>
      </c>
      <c r="DA13" s="819" t="str">
        <f ca="1">IF(CZ13&lt;=5.9,"",LOOKUP(CZ13,A$109:A$113,B$109:B$113))</f>
        <v/>
      </c>
      <c r="DB13" s="500"/>
      <c r="DC13" s="684">
        <f>A13</f>
        <v>8</v>
      </c>
      <c r="DD13" s="693" t="str">
        <f>C13</f>
        <v>Omja Dwivedi</v>
      </c>
      <c r="DE13" s="413"/>
      <c r="DF13" s="376">
        <f>IF(DE13="",0,VLOOKUP(DE13,A$100:B$105,2,0))</f>
        <v>0</v>
      </c>
      <c r="DG13" s="413"/>
      <c r="DH13" s="376">
        <f>IF(DG13="",0,VLOOKUP(DG13,A$100:B$105,2,0))</f>
        <v>0</v>
      </c>
      <c r="DI13" s="413"/>
      <c r="DJ13" s="376">
        <f>IF(DI13="",0,VLOOKUP(DI13,A$100:B$105,2,0))</f>
        <v>0</v>
      </c>
      <c r="DK13" s="413"/>
      <c r="DL13" s="376">
        <f>IF(DK13="",0,VLOOKUP(DK13,A$100:B$105,2,0))</f>
        <v>0</v>
      </c>
      <c r="DM13" s="413"/>
      <c r="DN13" s="376">
        <f>IF(DM13="",0,VLOOKUP(DM13,A$100:B$105,2,0))</f>
        <v>0</v>
      </c>
      <c r="DO13" s="413"/>
      <c r="DP13" s="634">
        <f>IF(DO13="",0,VLOOKUP(DO13,A$100:B$105,2,0))</f>
        <v>0</v>
      </c>
      <c r="DQ13" s="753">
        <f>DF13+DH13+DJ13+DL13+DN13+DP13</f>
        <v>0</v>
      </c>
      <c r="DR13" s="824" t="str">
        <f ca="1">IF(DQ13&lt;=5.9,"",LOOKUP(DQ13,A$109:A$113,B$109:B$113))</f>
        <v/>
      </c>
      <c r="DT13" s="684">
        <f>A13</f>
        <v>8</v>
      </c>
      <c r="DU13" s="693" t="str">
        <f>C13</f>
        <v>Omja Dwivedi</v>
      </c>
      <c r="DV13" s="413" t="s">
        <v>150</v>
      </c>
      <c r="DW13" s="376">
        <f>IF(DV13="",0,VLOOKUP(DV13,A$100:B$105,2,0))</f>
        <v>5</v>
      </c>
      <c r="DX13" s="413" t="s">
        <v>186</v>
      </c>
      <c r="DY13" s="376">
        <f>IF(DX13="",0,VLOOKUP(DX13,A$100:B$105,2,0))</f>
        <v>4</v>
      </c>
      <c r="DZ13" s="413" t="s">
        <v>299</v>
      </c>
      <c r="EA13" s="376">
        <f>IF(DZ13="",0,VLOOKUP(DZ13,A$100:B$105,2,0))</f>
        <v>2</v>
      </c>
      <c r="EB13" s="413" t="s">
        <v>299</v>
      </c>
      <c r="EC13" s="376">
        <f>IF(EB13="",0,VLOOKUP(EB13,A$100:B$105,2,0))</f>
        <v>2</v>
      </c>
      <c r="ED13" s="413" t="s">
        <v>186</v>
      </c>
      <c r="EE13" s="376">
        <f>IF(ED13="",0,VLOOKUP(ED13,A$100:B$105,2,0))</f>
        <v>4</v>
      </c>
      <c r="EF13" s="413" t="s">
        <v>299</v>
      </c>
      <c r="EG13" s="634">
        <f>IF(EF13="",0,VLOOKUP(EF13,A$100:B$105,2,0))</f>
        <v>2</v>
      </c>
      <c r="EH13" s="634">
        <f>DW13+DY13+EA13+EC13+EE13+EG13</f>
        <v>19</v>
      </c>
      <c r="EI13" s="836">
        <f>ROUND(EH13/4,0)</f>
        <v>5</v>
      </c>
      <c r="EJ13" s="837">
        <f>(CI13+CZ13+DQ13+EH13)/4</f>
        <v>4.75</v>
      </c>
      <c r="EK13" s="819" t="str">
        <f ca="1">IF(EH13&lt;=5.9,"",LOOKUP(EH13,A$109:A$113,B$109:B$113))</f>
        <v>B</v>
      </c>
      <c r="EL13" s="838" t="str">
        <f ca="1">IF(EJ13&lt;=5.9,"",LOOKUP(EJ13,A$109:A$113,B$109:B$113))</f>
        <v/>
      </c>
      <c r="EM13" s="826"/>
      <c r="EN13" s="839">
        <f>A13</f>
        <v>8</v>
      </c>
      <c r="EO13" s="608" t="str">
        <f>C13</f>
        <v>Omja Dwivedi</v>
      </c>
      <c r="EP13" s="616" t="str">
        <f ca="1">IF($EQ13&lt;=5.9,"",LOOKUP(EQ13,A$109:A$113,B$109:B$113))</f>
        <v/>
      </c>
      <c r="EQ13" s="396">
        <f>(BQ13+EJ13)/2</f>
        <v>4.75</v>
      </c>
    </row>
    <row r="14" ht="27" customHeight="1" spans="1:147">
      <c r="A14" s="746">
        <v>9</v>
      </c>
      <c r="B14" s="411">
        <f>'Student Profile'!B14</f>
        <v>999</v>
      </c>
      <c r="C14" s="635" t="str">
        <f>'Student Profile'!C14</f>
        <v>K Pooja</v>
      </c>
      <c r="D14" s="413"/>
      <c r="E14" s="376">
        <f>IF(D14="",0,VLOOKUP(D14,A$100:B$105,2,0))</f>
        <v>0</v>
      </c>
      <c r="F14" s="413"/>
      <c r="G14" s="376">
        <f>IF(F14="",0,VLOOKUP(F14,A$100:B$105,2,0))</f>
        <v>0</v>
      </c>
      <c r="H14" s="413"/>
      <c r="I14" s="376">
        <f>IF(H14="",0,VLOOKUP(H14,A$100:B$105,2,0))</f>
        <v>0</v>
      </c>
      <c r="J14" s="413"/>
      <c r="K14" s="376">
        <f>IF(J14="",0,VLOOKUP(J14,A$100:B$105,2,0))</f>
        <v>0</v>
      </c>
      <c r="L14" s="413"/>
      <c r="M14" s="376">
        <f>IF(L14="",0,VLOOKUP(L14,A$100:B$105,2,0))</f>
        <v>0</v>
      </c>
      <c r="N14" s="413"/>
      <c r="O14" s="634">
        <f>IF(N14="",0,VLOOKUP(N14,A$100:B$105,2,0))</f>
        <v>0</v>
      </c>
      <c r="P14" s="753">
        <f>E14+G14+I14+K14+M14+O14</f>
        <v>0</v>
      </c>
      <c r="Q14" s="653" t="str">
        <f ca="1">IF(P14&lt;=5.9,"",LOOKUP(P14,A$109:A$113,B$109:B$113))</f>
        <v/>
      </c>
      <c r="R14" s="500"/>
      <c r="S14" s="651">
        <f>A14</f>
        <v>9</v>
      </c>
      <c r="T14" s="635" t="str">
        <f>C14</f>
        <v>K Pooja</v>
      </c>
      <c r="U14" s="413"/>
      <c r="V14" s="376">
        <f t="shared" ref="V14:V19" si="115">IF(U14="",0,VLOOKUP(U14,A$100:B$105,2,0))</f>
        <v>0</v>
      </c>
      <c r="W14" s="413"/>
      <c r="X14" s="376">
        <f t="shared" ref="X14:X19" si="116">IF(W14="",0,VLOOKUP(W14,A$100:B$105,2,0))</f>
        <v>0</v>
      </c>
      <c r="Y14" s="413"/>
      <c r="Z14" s="376">
        <f t="shared" ref="Z14:Z19" si="117">IF(Y14="",0,VLOOKUP(Y14,A$100:B$105,2,0))</f>
        <v>0</v>
      </c>
      <c r="AA14" s="413"/>
      <c r="AB14" s="376">
        <f t="shared" ref="AB14:AB19" si="118">IF(AA14="",0,VLOOKUP(AA14,A$100:B$105,2,0))</f>
        <v>0</v>
      </c>
      <c r="AC14" s="413"/>
      <c r="AD14" s="376">
        <f t="shared" ref="AD14:AD19" si="119">IF(AC14="",0,VLOOKUP(AC14,A$100:B$105,2,0))</f>
        <v>0</v>
      </c>
      <c r="AE14" s="413"/>
      <c r="AF14" s="634">
        <f>IF(AE14="",0,VLOOKUP(AE14,A$100:B$105,2,0))</f>
        <v>0</v>
      </c>
      <c r="AG14" s="753">
        <f>V14+X14+Z14+AB14+AD14+AF14</f>
        <v>0</v>
      </c>
      <c r="AH14" s="766" t="str">
        <f ca="1">IF(AG14&lt;=5.9,"",LOOKUP(AG14,A$109:A$113,B$109:B$113))</f>
        <v/>
      </c>
      <c r="AI14" s="500"/>
      <c r="AJ14" s="651">
        <f>A14</f>
        <v>9</v>
      </c>
      <c r="AK14" s="635" t="str">
        <f>C14</f>
        <v>K Pooja</v>
      </c>
      <c r="AL14" s="413"/>
      <c r="AM14" s="634">
        <f>IF(AL14="",0,VLOOKUP(AL14,A$100:B$105,2,0))</f>
        <v>0</v>
      </c>
      <c r="AN14" s="413"/>
      <c r="AO14" s="634">
        <f>IF(AN14="",0,VLOOKUP(AN14,A$100:B$105,2,0))</f>
        <v>0</v>
      </c>
      <c r="AP14" s="413"/>
      <c r="AQ14" s="634">
        <f>IF(AP14="",0,VLOOKUP(AP14,A$100:B$105,2,0))</f>
        <v>0</v>
      </c>
      <c r="AR14" s="413"/>
      <c r="AS14" s="634">
        <f>IF(AR14="",0,VLOOKUP(AR14,A$100:B$105,2,0))</f>
        <v>0</v>
      </c>
      <c r="AT14" s="413"/>
      <c r="AU14" s="634">
        <f>IF(AT14="",0,VLOOKUP(AT14,A$100:B$105,2,0))</f>
        <v>0</v>
      </c>
      <c r="AV14" s="413"/>
      <c r="AW14" s="634">
        <f>IF(AV14="",0,VLOOKUP(AV14,A$100:B$105,2,0))</f>
        <v>0</v>
      </c>
      <c r="AX14" s="753">
        <f>AM14+AO14+AQ14+AS14+AU14+AW14</f>
        <v>0</v>
      </c>
      <c r="AY14" s="766" t="str">
        <f ca="1">IF(AX14&lt;=5.9,"",LOOKUP(AX14,A$109:A$113,B$109:B$113))</f>
        <v/>
      </c>
      <c r="AZ14" s="500"/>
      <c r="BA14" s="651">
        <f>A14</f>
        <v>9</v>
      </c>
      <c r="BB14" s="635" t="str">
        <f>C14</f>
        <v>K Pooja</v>
      </c>
      <c r="BC14" s="413" t="s">
        <v>150</v>
      </c>
      <c r="BD14" s="376">
        <f>IF(BC14="",0,VLOOKUP(BC14,A$100:B$105,2,0))</f>
        <v>5</v>
      </c>
      <c r="BE14" s="413" t="s">
        <v>186</v>
      </c>
      <c r="BF14" s="376">
        <f>IF(BE14="",0,VLOOKUP(BE14,A$100:B$105,2,0))</f>
        <v>4</v>
      </c>
      <c r="BG14" s="413" t="s">
        <v>299</v>
      </c>
      <c r="BH14" s="376">
        <f>IF(BG14="",0,VLOOKUP(BG14,A$100:B$105,2,0))</f>
        <v>2</v>
      </c>
      <c r="BI14" s="413" t="s">
        <v>299</v>
      </c>
      <c r="BJ14" s="376">
        <f>IF(BI14="",0,VLOOKUP(BI14,A$100:B$105,2,0))</f>
        <v>2</v>
      </c>
      <c r="BK14" s="413" t="s">
        <v>186</v>
      </c>
      <c r="BL14" s="376">
        <f>IF(BK14="",0,VLOOKUP(BK14,A$100:B$105,2,0))</f>
        <v>4</v>
      </c>
      <c r="BM14" s="413" t="s">
        <v>299</v>
      </c>
      <c r="BN14" s="634">
        <f>IF(BM14="",0,VLOOKUP(BM14,A$100:B$105,2,0))</f>
        <v>2</v>
      </c>
      <c r="BO14" s="753">
        <f>BD14+BF14+BH14+BJ14+BL14+BN14</f>
        <v>19</v>
      </c>
      <c r="BP14" s="670" t="str">
        <f ca="1">IF(BO14&lt;=5.9,"",LOOKUP(BO14,A$109:A$113,B$109:B$113))</f>
        <v>B</v>
      </c>
      <c r="BQ14" s="793">
        <f>(P14+AG14+AX14+BO14)/4</f>
        <v>4.75</v>
      </c>
      <c r="BR14" s="683" t="str">
        <f ca="1">IF(BQ14&lt;=5.9,"",LOOKUP(BQ14,A$109:A$113,B$109:B$113))</f>
        <v/>
      </c>
      <c r="BS14" s="794" t="e">
        <f ca="1">LOOKUP(BP14,A$109:A$113,B$109:B$113)</f>
        <v>#N/A</v>
      </c>
      <c r="BT14" s="500"/>
      <c r="BU14" s="460">
        <f>A14</f>
        <v>9</v>
      </c>
      <c r="BV14" s="693" t="str">
        <f>C14</f>
        <v>K Pooja</v>
      </c>
      <c r="BW14" s="413"/>
      <c r="BX14" s="376">
        <f>IF(BW14="",0,VLOOKUP(BW14,A$100:B$105,2,0))</f>
        <v>0</v>
      </c>
      <c r="BY14" s="413"/>
      <c r="BZ14" s="376">
        <f>IF(BY14="",0,VLOOKUP(BY14,A$100:B$105,2,0))</f>
        <v>0</v>
      </c>
      <c r="CA14" s="413"/>
      <c r="CB14" s="376">
        <f>IF(CA14="",0,VLOOKUP(CA14,A$100:B$105,2,0))</f>
        <v>0</v>
      </c>
      <c r="CC14" s="413"/>
      <c r="CD14" s="376">
        <f>IF(CC14="",0,VLOOKUP(CC14,A$100:B$105,2,0))</f>
        <v>0</v>
      </c>
      <c r="CE14" s="413"/>
      <c r="CF14" s="376">
        <f>IF(CE14="",0,VLOOKUP(CE14,A$100:B$105,2,0))</f>
        <v>0</v>
      </c>
      <c r="CG14" s="413"/>
      <c r="CH14" s="411">
        <f>IF(CG14="",0,VLOOKUP(CG14,A$100:B$105,2,0))</f>
        <v>0</v>
      </c>
      <c r="CI14" s="806">
        <f>BX14+BZ14+CB14+CD14+CF14+CH14</f>
        <v>0</v>
      </c>
      <c r="CJ14" s="807" t="str">
        <f ca="1">IF(CI14&lt;=5.9,"",LOOKUP(CI14,A$109:A$113,B$109:B$113))</f>
        <v/>
      </c>
      <c r="CK14" s="500"/>
      <c r="CL14" s="684">
        <f>A14</f>
        <v>9</v>
      </c>
      <c r="CM14" s="693" t="str">
        <f>C14</f>
        <v>K Pooja</v>
      </c>
      <c r="CN14" s="413"/>
      <c r="CO14" s="376">
        <f>IF(CN14="",0,VLOOKUP(CN14,A$100:B$105,2,0))</f>
        <v>0</v>
      </c>
      <c r="CP14" s="413"/>
      <c r="CQ14" s="376">
        <f>IF(CP14="",0,VLOOKUP(CP14,A$100:B$105,2,0))</f>
        <v>0</v>
      </c>
      <c r="CR14" s="413"/>
      <c r="CS14" s="376">
        <f>IF(CR14="",0,VLOOKUP(CR14,A$100:B$105,2,0))</f>
        <v>0</v>
      </c>
      <c r="CT14" s="413"/>
      <c r="CU14" s="376">
        <f>IF(CT14="",0,VLOOKUP(CT14,A$100:B$105,2,0))</f>
        <v>0</v>
      </c>
      <c r="CV14" s="413"/>
      <c r="CW14" s="376">
        <f>IF(CV14="",0,VLOOKUP(CV14,A$100:B$105,2,0))</f>
        <v>0</v>
      </c>
      <c r="CX14" s="413"/>
      <c r="CY14" s="634">
        <f>IF(CX14="",0,VLOOKUP(CX14,A$100:B$105,2,0))</f>
        <v>0</v>
      </c>
      <c r="CZ14" s="753">
        <f>CO14+CQ14+CS14+CU14+CW14+CY14</f>
        <v>0</v>
      </c>
      <c r="DA14" s="819" t="str">
        <f ca="1">IF(CZ14&lt;=5.9,"",LOOKUP(CZ14,A$109:A$113,B$109:B$113))</f>
        <v/>
      </c>
      <c r="DB14" s="500"/>
      <c r="DC14" s="684">
        <f>A14</f>
        <v>9</v>
      </c>
      <c r="DD14" s="693" t="str">
        <f>C14</f>
        <v>K Pooja</v>
      </c>
      <c r="DE14" s="413"/>
      <c r="DF14" s="376">
        <f>IF(DE14="",0,VLOOKUP(DE14,A$100:B$105,2,0))</f>
        <v>0</v>
      </c>
      <c r="DG14" s="413"/>
      <c r="DH14" s="376">
        <f>IF(DG14="",0,VLOOKUP(DG14,A$100:B$105,2,0))</f>
        <v>0</v>
      </c>
      <c r="DI14" s="413"/>
      <c r="DJ14" s="376">
        <f>IF(DI14="",0,VLOOKUP(DI14,A$100:B$105,2,0))</f>
        <v>0</v>
      </c>
      <c r="DK14" s="413"/>
      <c r="DL14" s="376">
        <f>IF(DK14="",0,VLOOKUP(DK14,A$100:B$105,2,0))</f>
        <v>0</v>
      </c>
      <c r="DM14" s="413"/>
      <c r="DN14" s="376">
        <f>IF(DM14="",0,VLOOKUP(DM14,A$100:B$105,2,0))</f>
        <v>0</v>
      </c>
      <c r="DO14" s="413"/>
      <c r="DP14" s="634">
        <f>IF(DO14="",0,VLOOKUP(DO14,A$100:B$105,2,0))</f>
        <v>0</v>
      </c>
      <c r="DQ14" s="753">
        <f>DF14+DH14+DJ14+DL14+DN14+DP14</f>
        <v>0</v>
      </c>
      <c r="DR14" s="824" t="str">
        <f ca="1">IF(DQ14&lt;=5.9,"",LOOKUP(DQ14,A$109:A$113,B$109:B$113))</f>
        <v/>
      </c>
      <c r="DT14" s="684">
        <f>A14</f>
        <v>9</v>
      </c>
      <c r="DU14" s="693" t="str">
        <f>C14</f>
        <v>K Pooja</v>
      </c>
      <c r="DV14" s="413" t="s">
        <v>299</v>
      </c>
      <c r="DW14" s="376">
        <f>IF(DV14="",0,VLOOKUP(DV14,A$100:B$105,2,0))</f>
        <v>2</v>
      </c>
      <c r="DX14" s="413" t="s">
        <v>186</v>
      </c>
      <c r="DY14" s="376">
        <f>IF(DX14="",0,VLOOKUP(DX14,A$100:B$105,2,0))</f>
        <v>4</v>
      </c>
      <c r="DZ14" s="413" t="s">
        <v>299</v>
      </c>
      <c r="EA14" s="376">
        <f>IF(DZ14="",0,VLOOKUP(DZ14,A$100:B$105,2,0))</f>
        <v>2</v>
      </c>
      <c r="EB14" s="413" t="s">
        <v>299</v>
      </c>
      <c r="EC14" s="376">
        <f>IF(EB14="",0,VLOOKUP(EB14,A$100:B$105,2,0))</f>
        <v>2</v>
      </c>
      <c r="ED14" s="413" t="s">
        <v>309</v>
      </c>
      <c r="EE14" s="376">
        <f>IF(ED14="",0,VLOOKUP(ED14,A$100:B$105,2,0))</f>
        <v>1</v>
      </c>
      <c r="EF14" s="413" t="s">
        <v>299</v>
      </c>
      <c r="EG14" s="634">
        <f>IF(EF14="",0,VLOOKUP(EF14,A$100:B$105,2,0))</f>
        <v>2</v>
      </c>
      <c r="EH14" s="634">
        <f>DW14+DY14+EA14+EC14+EE14+EG14</f>
        <v>13</v>
      </c>
      <c r="EI14" s="836">
        <f>ROUND(EH14/4,0)</f>
        <v>3</v>
      </c>
      <c r="EJ14" s="837">
        <f>(CI14+CZ14+DQ14+EH14)/4</f>
        <v>3.25</v>
      </c>
      <c r="EK14" s="819" t="str">
        <f ca="1">IF(EH14&lt;=5.9,"",LOOKUP(EH14,A$109:A$113,B$109:B$113))</f>
        <v>C</v>
      </c>
      <c r="EL14" s="838" t="str">
        <f ca="1">IF(EJ14&lt;=5.9,"",LOOKUP(EJ14,A$109:A$113,B$109:B$113))</f>
        <v/>
      </c>
      <c r="EM14" s="826"/>
      <c r="EN14" s="839">
        <f>A14</f>
        <v>9</v>
      </c>
      <c r="EO14" s="608" t="str">
        <f>C14</f>
        <v>K Pooja</v>
      </c>
      <c r="EP14" s="616" t="str">
        <f ca="1">IF($EQ14&lt;=5.9,"",LOOKUP(EQ14,A$109:A$113,B$109:B$113))</f>
        <v/>
      </c>
      <c r="EQ14" s="396">
        <f>(BQ14+EJ14)/2</f>
        <v>4</v>
      </c>
    </row>
    <row r="15" ht="27" customHeight="1" spans="1:147">
      <c r="A15" s="746">
        <v>10</v>
      </c>
      <c r="B15" s="411">
        <f>'Student Profile'!B15</f>
        <v>1110</v>
      </c>
      <c r="C15" s="635" t="str">
        <f>'Student Profile'!C15</f>
        <v>Ramya</v>
      </c>
      <c r="D15" s="413"/>
      <c r="E15" s="376">
        <f>IF(D15="",0,VLOOKUP(D15,A$100:B$105,2,0))</f>
        <v>0</v>
      </c>
      <c r="F15" s="413"/>
      <c r="G15" s="376">
        <f>IF(F15="",0,VLOOKUP(F15,A$100:B$105,2,0))</f>
        <v>0</v>
      </c>
      <c r="H15" s="413"/>
      <c r="I15" s="376">
        <f>IF(H15="",0,VLOOKUP(H15,A$100:B$105,2,0))</f>
        <v>0</v>
      </c>
      <c r="J15" s="413"/>
      <c r="K15" s="376">
        <f>IF(J15="",0,VLOOKUP(J15,A$100:B$105,2,0))</f>
        <v>0</v>
      </c>
      <c r="L15" s="413"/>
      <c r="M15" s="376">
        <f>IF(L15="",0,VLOOKUP(L15,A$100:B$105,2,0))</f>
        <v>0</v>
      </c>
      <c r="N15" s="413"/>
      <c r="O15" s="634">
        <f>IF(N15="",0,VLOOKUP(N15,A$100:B$105,2,0))</f>
        <v>0</v>
      </c>
      <c r="P15" s="753">
        <f>E15+G15+I15+K15+M15+O15</f>
        <v>0</v>
      </c>
      <c r="Q15" s="767" t="str">
        <f ca="1">IF(P15&lt;=5.9,"",LOOKUP(P15,A$109:A$113,B$109:B$113))</f>
        <v/>
      </c>
      <c r="R15" s="500"/>
      <c r="S15" s="651">
        <f>A15</f>
        <v>10</v>
      </c>
      <c r="T15" s="635" t="str">
        <f>C15</f>
        <v>Ramya</v>
      </c>
      <c r="U15" s="413"/>
      <c r="V15" s="376">
        <f>IF(U15="",0,VLOOKUP(U15,A$100:B$105,2,0))</f>
        <v>0</v>
      </c>
      <c r="W15" s="413"/>
      <c r="X15" s="376">
        <f>IF(W15="",0,VLOOKUP(W15,A$100:B$105,2,0))</f>
        <v>0</v>
      </c>
      <c r="Y15" s="413"/>
      <c r="Z15" s="376">
        <f>IF(Y15="",0,VLOOKUP(Y15,A$100:B$105,2,0))</f>
        <v>0</v>
      </c>
      <c r="AA15" s="413"/>
      <c r="AB15" s="376">
        <f>IF(AA15="",0,VLOOKUP(AA15,A$100:B$105,2,0))</f>
        <v>0</v>
      </c>
      <c r="AC15" s="413"/>
      <c r="AD15" s="376">
        <f>IF(AC15="",0,VLOOKUP(AC15,A$100:B$105,2,0))</f>
        <v>0</v>
      </c>
      <c r="AE15" s="413"/>
      <c r="AF15" s="634">
        <f>IF(AE15="",0,VLOOKUP(AE15,A$100:B$105,2,0))</f>
        <v>0</v>
      </c>
      <c r="AG15" s="753">
        <f>V15+X15+Z15+AB15+AD15+AF15</f>
        <v>0</v>
      </c>
      <c r="AH15" s="766" t="str">
        <f ca="1">IF(AG15&lt;=5.9,"",LOOKUP(AG15,A$109:A$113,B$109:B$113))</f>
        <v/>
      </c>
      <c r="AI15" s="500"/>
      <c r="AJ15" s="651">
        <f>A15</f>
        <v>10</v>
      </c>
      <c r="AK15" s="635" t="str">
        <f>C15</f>
        <v>Ramya</v>
      </c>
      <c r="AL15" s="413"/>
      <c r="AM15" s="634">
        <f>IF(AL15="",0,VLOOKUP(AL15,A$100:B$105,2,0))</f>
        <v>0</v>
      </c>
      <c r="AN15" s="413"/>
      <c r="AO15" s="634">
        <f>IF(AN15="",0,VLOOKUP(AN15,A$100:B$105,2,0))</f>
        <v>0</v>
      </c>
      <c r="AP15" s="413"/>
      <c r="AQ15" s="634">
        <f>IF(AP15="",0,VLOOKUP(AP15,A$100:B$105,2,0))</f>
        <v>0</v>
      </c>
      <c r="AR15" s="413"/>
      <c r="AS15" s="634">
        <f>IF(AR15="",0,VLOOKUP(AR15,A$100:B$105,2,0))</f>
        <v>0</v>
      </c>
      <c r="AT15" s="413"/>
      <c r="AU15" s="634">
        <f>IF(AT15="",0,VLOOKUP(AT15,A$100:B$105,2,0))</f>
        <v>0</v>
      </c>
      <c r="AV15" s="413"/>
      <c r="AW15" s="634">
        <f>IF(AV15="",0,VLOOKUP(AV15,A$100:B$105,2,0))</f>
        <v>0</v>
      </c>
      <c r="AX15" s="753">
        <f>AM15+AO15+AQ15+AS15+AU15+AW15</f>
        <v>0</v>
      </c>
      <c r="AY15" s="766" t="str">
        <f ca="1">IF(AX15&lt;=5.9,"",LOOKUP(AX15,A$109:A$113,B$109:B$113))</f>
        <v/>
      </c>
      <c r="AZ15" s="500"/>
      <c r="BA15" s="651">
        <f>A15</f>
        <v>10</v>
      </c>
      <c r="BB15" s="635" t="str">
        <f>C15</f>
        <v>Ramya</v>
      </c>
      <c r="BC15" s="413" t="s">
        <v>299</v>
      </c>
      <c r="BD15" s="376">
        <f>IF(BC15="",0,VLOOKUP(BC15,A$100:B$105,2,0))</f>
        <v>2</v>
      </c>
      <c r="BE15" s="413" t="s">
        <v>186</v>
      </c>
      <c r="BF15" s="376">
        <f>IF(BE15="",0,VLOOKUP(BE15,A$100:B$105,2,0))</f>
        <v>4</v>
      </c>
      <c r="BG15" s="413" t="s">
        <v>299</v>
      </c>
      <c r="BH15" s="376">
        <f>IF(BG15="",0,VLOOKUP(BG15,A$100:B$105,2,0))</f>
        <v>2</v>
      </c>
      <c r="BI15" s="413" t="s">
        <v>299</v>
      </c>
      <c r="BJ15" s="376">
        <f>IF(BI15="",0,VLOOKUP(BI15,A$100:B$105,2,0))</f>
        <v>2</v>
      </c>
      <c r="BK15" s="413" t="s">
        <v>299</v>
      </c>
      <c r="BL15" s="376">
        <f>IF(BK15="",0,VLOOKUP(BK15,A$100:B$105,2,0))</f>
        <v>2</v>
      </c>
      <c r="BM15" s="413" t="s">
        <v>299</v>
      </c>
      <c r="BN15" s="634">
        <f>IF(BM15="",0,VLOOKUP(BM15,A$100:B$105,2,0))</f>
        <v>2</v>
      </c>
      <c r="BO15" s="753">
        <f>BD15+BF15+BH15+BJ15+BL15+BN15</f>
        <v>14</v>
      </c>
      <c r="BP15" s="670" t="str">
        <f ca="1">IF(BO15&lt;=5.9,"",LOOKUP(BO15,A$109:A$113,B$109:B$113))</f>
        <v>C</v>
      </c>
      <c r="BQ15" s="793">
        <f>(P15+AG15+AX15+BO15)/4</f>
        <v>3.5</v>
      </c>
      <c r="BR15" s="683" t="str">
        <f ca="1">IF(BQ15&lt;=5.9,"",LOOKUP(BQ15,A$109:A$113,B$109:B$113))</f>
        <v/>
      </c>
      <c r="BS15" s="794" t="e">
        <f ca="1">LOOKUP(BP15,A$109:A$113,B$109:B$113)</f>
        <v>#N/A</v>
      </c>
      <c r="BT15" s="500"/>
      <c r="BU15" s="460">
        <f>A15</f>
        <v>10</v>
      </c>
      <c r="BV15" s="693" t="str">
        <f>C15</f>
        <v>Ramya</v>
      </c>
      <c r="BW15" s="413"/>
      <c r="BX15" s="376">
        <f t="shared" ref="BX15:BX18" si="120">IF(BW15="",0,VLOOKUP(BW15,A$100:B$105,2,0))</f>
        <v>0</v>
      </c>
      <c r="BY15" s="413"/>
      <c r="BZ15" s="376">
        <f t="shared" ref="BZ15:BZ18" si="121">IF(BY15="",0,VLOOKUP(BY15,A$100:B$105,2,0))</f>
        <v>0</v>
      </c>
      <c r="CA15" s="413"/>
      <c r="CB15" s="376">
        <f t="shared" ref="CB15:CB18" si="122">IF(CA15="",0,VLOOKUP(CA15,A$100:B$105,2,0))</f>
        <v>0</v>
      </c>
      <c r="CC15" s="413"/>
      <c r="CD15" s="376">
        <f t="shared" ref="CD15:CD18" si="123">IF(CC15="",0,VLOOKUP(CC15,A$100:B$105,2,0))</f>
        <v>0</v>
      </c>
      <c r="CE15" s="413"/>
      <c r="CF15" s="376">
        <f t="shared" ref="CF15:CF18" si="124">IF(CE15="",0,VLOOKUP(CE15,A$100:B$105,2,0))</f>
        <v>0</v>
      </c>
      <c r="CG15" s="413"/>
      <c r="CH15" s="411">
        <f>IF(CG15="",0,VLOOKUP(CG15,A$100:B$105,2,0))</f>
        <v>0</v>
      </c>
      <c r="CI15" s="806">
        <f>BX15+BZ15+CB15+CD15+CF15+CH15</f>
        <v>0</v>
      </c>
      <c r="CJ15" s="807" t="str">
        <f ca="1">IF(CI15&lt;=5.9,"",LOOKUP(CI15,A$109:A$113,B$109:B$113))</f>
        <v/>
      </c>
      <c r="CK15" s="500"/>
      <c r="CL15" s="684">
        <f>A15</f>
        <v>10</v>
      </c>
      <c r="CM15" s="693" t="str">
        <f>C15</f>
        <v>Ramya</v>
      </c>
      <c r="CN15" s="413"/>
      <c r="CO15" s="376">
        <f t="shared" ref="CO15:CO18" si="125">IF(CN15="",0,VLOOKUP(CN15,A$100:B$105,2,0))</f>
        <v>0</v>
      </c>
      <c r="CP15" s="413"/>
      <c r="CQ15" s="376">
        <f t="shared" ref="CQ15:CQ18" si="126">IF(CP15="",0,VLOOKUP(CP15,A$100:B$105,2,0))</f>
        <v>0</v>
      </c>
      <c r="CR15" s="413"/>
      <c r="CS15" s="376">
        <f t="shared" ref="CS15:CS18" si="127">IF(CR15="",0,VLOOKUP(CR15,A$100:B$105,2,0))</f>
        <v>0</v>
      </c>
      <c r="CT15" s="413"/>
      <c r="CU15" s="376">
        <f t="shared" ref="CU15:CU18" si="128">IF(CT15="",0,VLOOKUP(CT15,A$100:B$105,2,0))</f>
        <v>0</v>
      </c>
      <c r="CV15" s="413"/>
      <c r="CW15" s="376">
        <f t="shared" ref="CW15:CW18" si="129">IF(CV15="",0,VLOOKUP(CV15,A$100:B$105,2,0))</f>
        <v>0</v>
      </c>
      <c r="CX15" s="413"/>
      <c r="CY15" s="634">
        <f>IF(CX15="",0,VLOOKUP(CX15,A$100:B$105,2,0))</f>
        <v>0</v>
      </c>
      <c r="CZ15" s="753">
        <f>CO15+CQ15+CS15+CU15+CW15+CY15</f>
        <v>0</v>
      </c>
      <c r="DA15" s="819" t="str">
        <f ca="1">IF(CZ15&lt;=5.9,"",LOOKUP(CZ15,A$109:A$113,B$109:B$113))</f>
        <v/>
      </c>
      <c r="DB15" s="500"/>
      <c r="DC15" s="684">
        <f>A15</f>
        <v>10</v>
      </c>
      <c r="DD15" s="693" t="str">
        <f>C15</f>
        <v>Ramya</v>
      </c>
      <c r="DE15" s="413"/>
      <c r="DF15" s="376">
        <f t="shared" ref="DF15:DF18" si="130">IF(DE15="",0,VLOOKUP(DE15,A$100:B$105,2,0))</f>
        <v>0</v>
      </c>
      <c r="DG15" s="413"/>
      <c r="DH15" s="376">
        <f t="shared" ref="DH15:DH18" si="131">IF(DG15="",0,VLOOKUP(DG15,A$100:B$105,2,0))</f>
        <v>0</v>
      </c>
      <c r="DI15" s="413"/>
      <c r="DJ15" s="376">
        <f t="shared" ref="DJ15:DJ18" si="132">IF(DI15="",0,VLOOKUP(DI15,A$100:B$105,2,0))</f>
        <v>0</v>
      </c>
      <c r="DK15" s="413"/>
      <c r="DL15" s="376">
        <f t="shared" ref="DL15:DL18" si="133">IF(DK15="",0,VLOOKUP(DK15,A$100:B$105,2,0))</f>
        <v>0</v>
      </c>
      <c r="DM15" s="413"/>
      <c r="DN15" s="376">
        <f t="shared" ref="DN15:DN18" si="134">IF(DM15="",0,VLOOKUP(DM15,A$100:B$105,2,0))</f>
        <v>0</v>
      </c>
      <c r="DO15" s="413"/>
      <c r="DP15" s="634">
        <f>IF(DO15="",0,VLOOKUP(DO15,A$100:B$105,2,0))</f>
        <v>0</v>
      </c>
      <c r="DQ15" s="753">
        <f>DF15+DH15+DJ15+DL15+DN15+DP15</f>
        <v>0</v>
      </c>
      <c r="DR15" s="824" t="str">
        <f ca="1">IF(DQ15&lt;=5.9,"",LOOKUP(DQ15,A$109:A$113,B$109:B$113))</f>
        <v/>
      </c>
      <c r="DT15" s="684">
        <f>A15</f>
        <v>10</v>
      </c>
      <c r="DU15" s="693" t="str">
        <f>C15</f>
        <v>Ramya</v>
      </c>
      <c r="DV15" s="413" t="s">
        <v>299</v>
      </c>
      <c r="DW15" s="376">
        <f>IF(DV15="",0,VLOOKUP(DV15,A$100:B$105,2,0))</f>
        <v>2</v>
      </c>
      <c r="DX15" s="413" t="s">
        <v>299</v>
      </c>
      <c r="DY15" s="376">
        <f>IF(DX15="",0,VLOOKUP(DX15,A$100:B$105,2,0))</f>
        <v>2</v>
      </c>
      <c r="DZ15" s="413" t="s">
        <v>338</v>
      </c>
      <c r="EA15" s="376">
        <f>IF(DZ15="",0,VLOOKUP(DZ15,A$100:B$105,2,0))</f>
        <v>3</v>
      </c>
      <c r="EB15" s="413" t="s">
        <v>336</v>
      </c>
      <c r="EC15" s="376">
        <f>IF(EB15="",0,VLOOKUP(EB15,A$100:B$105,2,0))</f>
        <v>4</v>
      </c>
      <c r="ED15" s="413" t="s">
        <v>338</v>
      </c>
      <c r="EE15" s="376">
        <f>IF(ED15="",0,VLOOKUP(ED15,A$100:B$105,2,0))</f>
        <v>3</v>
      </c>
      <c r="EF15" s="413" t="s">
        <v>337</v>
      </c>
      <c r="EG15" s="634">
        <f>IF(EF15="",0,VLOOKUP(EF15,A$100:B$105,2,0))</f>
        <v>2</v>
      </c>
      <c r="EH15" s="634">
        <f>DW15+DY15+EA15+EC15+EE15+EG15</f>
        <v>16</v>
      </c>
      <c r="EI15" s="836">
        <f>ROUND(EH15/4,0)</f>
        <v>4</v>
      </c>
      <c r="EJ15" s="837">
        <f>(CI15+CZ15+DQ15+EH15)/4</f>
        <v>4</v>
      </c>
      <c r="EK15" s="819" t="str">
        <f ca="1">IF(EH15&lt;=5.9,"",LOOKUP(EH15,A$109:A$113,B$109:B$113))</f>
        <v>C</v>
      </c>
      <c r="EL15" s="838" t="str">
        <f ca="1">IF(EJ15&lt;=5.9,"",LOOKUP(EJ15,A$109:A$113,B$109:B$113))</f>
        <v/>
      </c>
      <c r="EM15" s="826"/>
      <c r="EN15" s="839">
        <f>A15</f>
        <v>10</v>
      </c>
      <c r="EO15" s="608" t="str">
        <f>C15</f>
        <v>Ramya</v>
      </c>
      <c r="EP15" s="616" t="str">
        <f ca="1">IF($EQ15&lt;=5.9,"",LOOKUP(EQ15,A$109:A$113,B$109:B$113))</f>
        <v/>
      </c>
      <c r="EQ15" s="396">
        <f>(BQ15+EJ15)/2</f>
        <v>3.75</v>
      </c>
    </row>
    <row r="16" ht="27" customHeight="1" spans="1:147">
      <c r="A16" s="746">
        <v>11</v>
      </c>
      <c r="B16" s="411">
        <f>'Student Profile'!B16</f>
        <v>1221</v>
      </c>
      <c r="C16" s="635" t="str">
        <f>'Student Profile'!C16</f>
        <v>Reshma Unnikrishnan</v>
      </c>
      <c r="D16" s="413"/>
      <c r="E16" s="376">
        <f>IF(D16="",0,VLOOKUP(D16,A$100:B$105,2,0))</f>
        <v>0</v>
      </c>
      <c r="F16" s="413"/>
      <c r="G16" s="376">
        <f>IF(F16="",0,VLOOKUP(F16,A$100:B$105,2,0))</f>
        <v>0</v>
      </c>
      <c r="H16" s="413"/>
      <c r="I16" s="376">
        <f>IF(H16="",0,VLOOKUP(H16,A$100:B$105,2,0))</f>
        <v>0</v>
      </c>
      <c r="J16" s="413"/>
      <c r="K16" s="376">
        <f>IF(J16="",0,VLOOKUP(J16,A$100:B$105,2,0))</f>
        <v>0</v>
      </c>
      <c r="L16" s="413"/>
      <c r="M16" s="376">
        <f>IF(L16="",0,VLOOKUP(L16,A$100:B$105,2,0))</f>
        <v>0</v>
      </c>
      <c r="N16" s="413"/>
      <c r="O16" s="634">
        <f>IF(N16="",0,VLOOKUP(N16,A$100:B$105,2,0))</f>
        <v>0</v>
      </c>
      <c r="P16" s="753">
        <f>E16+G16+I16+K16+M16+O16</f>
        <v>0</v>
      </c>
      <c r="Q16" s="767" t="str">
        <f ca="1">IF(P16&lt;=5.9,"",LOOKUP(P16,A$109:A$113,B$109:B$113))</f>
        <v/>
      </c>
      <c r="R16" s="500"/>
      <c r="S16" s="651">
        <f>A16</f>
        <v>11</v>
      </c>
      <c r="T16" s="635" t="str">
        <f>C16</f>
        <v>Reshma Unnikrishnan</v>
      </c>
      <c r="U16" s="413"/>
      <c r="V16" s="376">
        <f>IF(U16="",0,VLOOKUP(U16,A$100:B$105,2,0))</f>
        <v>0</v>
      </c>
      <c r="W16" s="413"/>
      <c r="X16" s="376">
        <f>IF(W16="",0,VLOOKUP(W16,A$100:B$105,2,0))</f>
        <v>0</v>
      </c>
      <c r="Y16" s="413"/>
      <c r="Z16" s="376">
        <f>IF(Y16="",0,VLOOKUP(Y16,A$100:B$105,2,0))</f>
        <v>0</v>
      </c>
      <c r="AA16" s="413"/>
      <c r="AB16" s="376">
        <f>IF(AA16="",0,VLOOKUP(AA16,A$100:B$105,2,0))</f>
        <v>0</v>
      </c>
      <c r="AC16" s="413"/>
      <c r="AD16" s="376">
        <f>IF(AC16="",0,VLOOKUP(AC16,A$100:B$105,2,0))</f>
        <v>0</v>
      </c>
      <c r="AE16" s="413"/>
      <c r="AF16" s="634">
        <f>IF(AE16="",0,VLOOKUP(AE16,A$100:B$105,2,0))</f>
        <v>0</v>
      </c>
      <c r="AG16" s="753">
        <f>V16+X16+Z16+AB16+AD16+AF16</f>
        <v>0</v>
      </c>
      <c r="AH16" s="766" t="str">
        <f ca="1">IF(AG16&lt;=5.9,"",LOOKUP(AG16,A$109:A$113,B$109:B$113))</f>
        <v/>
      </c>
      <c r="AI16" s="500"/>
      <c r="AJ16" s="651">
        <f>A16</f>
        <v>11</v>
      </c>
      <c r="AK16" s="635" t="str">
        <f>C16</f>
        <v>Reshma Unnikrishnan</v>
      </c>
      <c r="AL16" s="413"/>
      <c r="AM16" s="634">
        <f>IF(AL16="",0,VLOOKUP(AL16,A$100:B$105,2,0))</f>
        <v>0</v>
      </c>
      <c r="AN16" s="413"/>
      <c r="AO16" s="634">
        <f>IF(AN16="",0,VLOOKUP(AN16,A$100:B$105,2,0))</f>
        <v>0</v>
      </c>
      <c r="AP16" s="413"/>
      <c r="AQ16" s="634">
        <f>IF(AP16="",0,VLOOKUP(AP16,A$100:B$105,2,0))</f>
        <v>0</v>
      </c>
      <c r="AR16" s="413"/>
      <c r="AS16" s="634">
        <f>IF(AR16="",0,VLOOKUP(AR16,A$100:B$105,2,0))</f>
        <v>0</v>
      </c>
      <c r="AT16" s="413"/>
      <c r="AU16" s="634">
        <f>IF(AT16="",0,VLOOKUP(AT16,A$100:B$105,2,0))</f>
        <v>0</v>
      </c>
      <c r="AV16" s="413"/>
      <c r="AW16" s="634">
        <f>IF(AV16="",0,VLOOKUP(AV16,A$100:B$105,2,0))</f>
        <v>0</v>
      </c>
      <c r="AX16" s="753">
        <f>AM16+AO16+AQ16+AS16+AU16+AW16</f>
        <v>0</v>
      </c>
      <c r="AY16" s="766" t="str">
        <f ca="1">IF(AX16&lt;=5.9,"",LOOKUP(AX16,A$109:A$113,B$109:B$113))</f>
        <v/>
      </c>
      <c r="AZ16" s="500"/>
      <c r="BA16" s="651">
        <f>A16</f>
        <v>11</v>
      </c>
      <c r="BB16" s="635" t="str">
        <f>C16</f>
        <v>Reshma Unnikrishnan</v>
      </c>
      <c r="BC16" s="413" t="s">
        <v>299</v>
      </c>
      <c r="BD16" s="376">
        <f>IF(BC16="",0,VLOOKUP(BC16,A$100:B$105,2,0))</f>
        <v>2</v>
      </c>
      <c r="BE16" s="413" t="s">
        <v>299</v>
      </c>
      <c r="BF16" s="376">
        <f>IF(BE16="",0,VLOOKUP(BE16,A$100:B$105,2,0))</f>
        <v>2</v>
      </c>
      <c r="BG16" s="413" t="s">
        <v>337</v>
      </c>
      <c r="BH16" s="376">
        <f>IF(BG16="",0,VLOOKUP(BG16,A$100:B$105,2,0))</f>
        <v>2</v>
      </c>
      <c r="BI16" s="413" t="s">
        <v>337</v>
      </c>
      <c r="BJ16" s="376">
        <f>IF(BI16="",0,VLOOKUP(BI16,A$100:B$105,2,0))</f>
        <v>2</v>
      </c>
      <c r="BK16" s="413" t="s">
        <v>337</v>
      </c>
      <c r="BL16" s="376">
        <f>IF(BK16="",0,VLOOKUP(BK16,A$100:B$105,2,0))</f>
        <v>2</v>
      </c>
      <c r="BM16" s="413" t="s">
        <v>337</v>
      </c>
      <c r="BN16" s="634">
        <f>IF(BM16="",0,VLOOKUP(BM16,A$100:B$105,2,0))</f>
        <v>2</v>
      </c>
      <c r="BO16" s="753">
        <f>BD16+BF16+BH16+BJ16+BL16+BN16</f>
        <v>12</v>
      </c>
      <c r="BP16" s="670" t="str">
        <f ca="1">IF(BO16&lt;=5.9,"",LOOKUP(BO16,A$109:A$113,B$109:B$113))</f>
        <v>C</v>
      </c>
      <c r="BQ16" s="793">
        <f>(P16+AG16+AX16+BO16)/4</f>
        <v>3</v>
      </c>
      <c r="BR16" s="683" t="str">
        <f ca="1">IF(BQ16&lt;=5.9,"",LOOKUP(BQ16,A$109:A$113,B$109:B$113))</f>
        <v/>
      </c>
      <c r="BS16" s="794" t="e">
        <f ca="1">LOOKUP(BP16,A$109:A$113,B$109:B$113)</f>
        <v>#N/A</v>
      </c>
      <c r="BT16" s="500"/>
      <c r="BU16" s="460">
        <f>A16</f>
        <v>11</v>
      </c>
      <c r="BV16" s="693" t="str">
        <f>C16</f>
        <v>Reshma Unnikrishnan</v>
      </c>
      <c r="BW16" s="413"/>
      <c r="BX16" s="376">
        <f>IF(BW16="",0,VLOOKUP(BW16,A$100:B$105,2,0))</f>
        <v>0</v>
      </c>
      <c r="BY16" s="413"/>
      <c r="BZ16" s="376">
        <f>IF(BY16="",0,VLOOKUP(BY16,A$100:B$105,2,0))</f>
        <v>0</v>
      </c>
      <c r="CA16" s="413"/>
      <c r="CB16" s="376">
        <f>IF(CA16="",0,VLOOKUP(CA16,A$100:B$105,2,0))</f>
        <v>0</v>
      </c>
      <c r="CC16" s="413"/>
      <c r="CD16" s="376">
        <f>IF(CC16="",0,VLOOKUP(CC16,A$100:B$105,2,0))</f>
        <v>0</v>
      </c>
      <c r="CE16" s="413"/>
      <c r="CF16" s="376">
        <f>IF(CE16="",0,VLOOKUP(CE16,A$100:B$105,2,0))</f>
        <v>0</v>
      </c>
      <c r="CG16" s="413"/>
      <c r="CH16" s="411">
        <f>IF(CG16="",0,VLOOKUP(CG16,A$100:B$105,2,0))</f>
        <v>0</v>
      </c>
      <c r="CI16" s="806">
        <f>BX16+BZ16+CB16+CD16+CF16+CH16</f>
        <v>0</v>
      </c>
      <c r="CJ16" s="807" t="str">
        <f ca="1">IF(CI16&lt;=5.9,"",LOOKUP(CI16,A$109:A$113,B$109:B$113))</f>
        <v/>
      </c>
      <c r="CK16" s="500"/>
      <c r="CL16" s="684">
        <f>A16</f>
        <v>11</v>
      </c>
      <c r="CM16" s="693" t="str">
        <f>C16</f>
        <v>Reshma Unnikrishnan</v>
      </c>
      <c r="CN16" s="413"/>
      <c r="CO16" s="376">
        <f>IF(CN16="",0,VLOOKUP(CN16,A$100:B$105,2,0))</f>
        <v>0</v>
      </c>
      <c r="CP16" s="413"/>
      <c r="CQ16" s="376">
        <f>IF(CP16="",0,VLOOKUP(CP16,A$100:B$105,2,0))</f>
        <v>0</v>
      </c>
      <c r="CR16" s="413"/>
      <c r="CS16" s="376">
        <f>IF(CR16="",0,VLOOKUP(CR16,A$100:B$105,2,0))</f>
        <v>0</v>
      </c>
      <c r="CT16" s="413"/>
      <c r="CU16" s="376">
        <f>IF(CT16="",0,VLOOKUP(CT16,A$100:B$105,2,0))</f>
        <v>0</v>
      </c>
      <c r="CV16" s="413"/>
      <c r="CW16" s="376">
        <f>IF(CV16="",0,VLOOKUP(CV16,A$100:B$105,2,0))</f>
        <v>0</v>
      </c>
      <c r="CX16" s="413"/>
      <c r="CY16" s="634">
        <f>IF(CX16="",0,VLOOKUP(CX16,A$100:B$105,2,0))</f>
        <v>0</v>
      </c>
      <c r="CZ16" s="753">
        <f>CO16+CQ16+CS16+CU16+CW16+CY16</f>
        <v>0</v>
      </c>
      <c r="DA16" s="819" t="str">
        <f ca="1">IF(CZ16&lt;=5.9,"",LOOKUP(CZ16,A$109:A$113,B$109:B$113))</f>
        <v/>
      </c>
      <c r="DB16" s="500"/>
      <c r="DC16" s="684">
        <f>A16</f>
        <v>11</v>
      </c>
      <c r="DD16" s="693" t="str">
        <f>C16</f>
        <v>Reshma Unnikrishnan</v>
      </c>
      <c r="DE16" s="413"/>
      <c r="DF16" s="376">
        <f>IF(DE16="",0,VLOOKUP(DE16,A$100:B$105,2,0))</f>
        <v>0</v>
      </c>
      <c r="DG16" s="413"/>
      <c r="DH16" s="376">
        <f>IF(DG16="",0,VLOOKUP(DG16,A$100:B$105,2,0))</f>
        <v>0</v>
      </c>
      <c r="DI16" s="413"/>
      <c r="DJ16" s="376">
        <f>IF(DI16="",0,VLOOKUP(DI16,A$100:B$105,2,0))</f>
        <v>0</v>
      </c>
      <c r="DK16" s="413"/>
      <c r="DL16" s="376">
        <f>IF(DK16="",0,VLOOKUP(DK16,A$100:B$105,2,0))</f>
        <v>0</v>
      </c>
      <c r="DM16" s="413"/>
      <c r="DN16" s="376">
        <f>IF(DM16="",0,VLOOKUP(DM16,A$100:B$105,2,0))</f>
        <v>0</v>
      </c>
      <c r="DO16" s="413"/>
      <c r="DP16" s="634">
        <f>IF(DO16="",0,VLOOKUP(DO16,A$100:B$105,2,0))</f>
        <v>0</v>
      </c>
      <c r="DQ16" s="753">
        <f>DF16+DH16+DJ16+DL16+DN16+DP16</f>
        <v>0</v>
      </c>
      <c r="DR16" s="824" t="str">
        <f ca="1">IF(DQ16&lt;=5.9,"",LOOKUP(DQ16,A$109:A$113,B$109:B$113))</f>
        <v/>
      </c>
      <c r="DT16" s="684">
        <f>A16</f>
        <v>11</v>
      </c>
      <c r="DU16" s="693" t="str">
        <f>C16</f>
        <v>Reshma Unnikrishnan</v>
      </c>
      <c r="DV16" s="413" t="s">
        <v>150</v>
      </c>
      <c r="DW16" s="376">
        <f>IF(DV16="",0,VLOOKUP(DV16,A$100:B$105,2,0))</f>
        <v>5</v>
      </c>
      <c r="DX16" s="413" t="s">
        <v>186</v>
      </c>
      <c r="DY16" s="376">
        <f>IF(DX16="",0,VLOOKUP(DX16,A$100:B$105,2,0))</f>
        <v>4</v>
      </c>
      <c r="DZ16" s="413" t="s">
        <v>186</v>
      </c>
      <c r="EA16" s="376">
        <f>IF(DZ16="",0,VLOOKUP(DZ16,A$100:B$105,2,0))</f>
        <v>4</v>
      </c>
      <c r="EB16" s="413" t="s">
        <v>186</v>
      </c>
      <c r="EC16" s="376">
        <f>IF(EB16="",0,VLOOKUP(EB16,A$100:B$105,2,0))</f>
        <v>4</v>
      </c>
      <c r="ED16" s="413" t="s">
        <v>186</v>
      </c>
      <c r="EE16" s="376">
        <f>IF(ED16="",0,VLOOKUP(ED16,A$100:B$105,2,0))</f>
        <v>4</v>
      </c>
      <c r="EF16" s="413" t="s">
        <v>186</v>
      </c>
      <c r="EG16" s="634">
        <f>IF(EF16="",0,VLOOKUP(EF16,A$100:B$105,2,0))</f>
        <v>4</v>
      </c>
      <c r="EH16" s="634">
        <f>DW16+DY16+EA16+EC16+EE16+EG16</f>
        <v>25</v>
      </c>
      <c r="EI16" s="836">
        <f>ROUND(EH16/4,0)</f>
        <v>6</v>
      </c>
      <c r="EJ16" s="837">
        <f>(CI16+CZ16+DQ16+EH16)/4</f>
        <v>6.25</v>
      </c>
      <c r="EK16" s="819" t="str">
        <f ca="1">IF(EH16&lt;=5.9,"",LOOKUP(EH16,A$109:A$113,B$109:B$113))</f>
        <v>A</v>
      </c>
      <c r="EL16" s="838" t="str">
        <f ca="1">IF(EJ16&lt;=5.9,"",LOOKUP(EJ16,A$109:A$113,B$109:B$113))</f>
        <v>D</v>
      </c>
      <c r="EM16" s="826"/>
      <c r="EN16" s="839">
        <f>A16</f>
        <v>11</v>
      </c>
      <c r="EO16" s="608" t="str">
        <f>C16</f>
        <v>Reshma Unnikrishnan</v>
      </c>
      <c r="EP16" s="616" t="str">
        <f ca="1">IF($EQ16&lt;=5.9,"",LOOKUP(EQ16,A$109:A$113,B$109:B$113))</f>
        <v/>
      </c>
      <c r="EQ16" s="396">
        <f>(BQ16+EJ16)/2</f>
        <v>4.625</v>
      </c>
    </row>
    <row r="17" ht="27" customHeight="1" spans="1:147">
      <c r="A17" s="746">
        <v>12</v>
      </c>
      <c r="B17" s="411">
        <f>'Student Profile'!B17</f>
        <v>1332</v>
      </c>
      <c r="C17" s="635" t="str">
        <f>'Student Profile'!C17</f>
        <v>Sandra Santosh</v>
      </c>
      <c r="D17" s="413"/>
      <c r="E17" s="376">
        <f>IF(D17="",0,VLOOKUP(D17,A$100:B$105,2,0))</f>
        <v>0</v>
      </c>
      <c r="F17" s="413"/>
      <c r="G17" s="376">
        <f>IF(F17="",0,VLOOKUP(F17,A$100:B$105,2,0))</f>
        <v>0</v>
      </c>
      <c r="H17" s="413"/>
      <c r="I17" s="376">
        <f>IF(H17="",0,VLOOKUP(H17,A$100:B$105,2,0))</f>
        <v>0</v>
      </c>
      <c r="J17" s="413"/>
      <c r="K17" s="376">
        <f>IF(J17="",0,VLOOKUP(J17,A$100:B$105,2,0))</f>
        <v>0</v>
      </c>
      <c r="L17" s="413"/>
      <c r="M17" s="376">
        <f>IF(L17="",0,VLOOKUP(L17,A$100:B$105,2,0))</f>
        <v>0</v>
      </c>
      <c r="N17" s="413"/>
      <c r="O17" s="634">
        <f>IF(N17="",0,VLOOKUP(N17,A$100:B$105,2,0))</f>
        <v>0</v>
      </c>
      <c r="P17" s="753">
        <f>E17+G17+I17+K17+M17+O17</f>
        <v>0</v>
      </c>
      <c r="Q17" s="767" t="str">
        <f ca="1">IF(P17&lt;=5.9,"",LOOKUP(P17,A$109:A$113,B$109:B$113))</f>
        <v/>
      </c>
      <c r="R17" s="500"/>
      <c r="S17" s="651">
        <f>A17</f>
        <v>12</v>
      </c>
      <c r="T17" s="635" t="str">
        <f>C17</f>
        <v>Sandra Santosh</v>
      </c>
      <c r="U17" s="413"/>
      <c r="V17" s="376">
        <f>IF(U17="",0,VLOOKUP(U17,A$100:B$105,2,0))</f>
        <v>0</v>
      </c>
      <c r="W17" s="413"/>
      <c r="X17" s="376">
        <f>IF(W17="",0,VLOOKUP(W17,A$100:B$105,2,0))</f>
        <v>0</v>
      </c>
      <c r="Y17" s="413"/>
      <c r="Z17" s="376">
        <f>IF(Y17="",0,VLOOKUP(Y17,A$100:B$105,2,0))</f>
        <v>0</v>
      </c>
      <c r="AA17" s="413"/>
      <c r="AB17" s="376">
        <f>IF(AA17="",0,VLOOKUP(AA17,A$100:B$105,2,0))</f>
        <v>0</v>
      </c>
      <c r="AC17" s="413"/>
      <c r="AD17" s="376">
        <f>IF(AC17="",0,VLOOKUP(AC17,A$100:B$105,2,0))</f>
        <v>0</v>
      </c>
      <c r="AE17" s="413"/>
      <c r="AF17" s="634">
        <f>IF(AE17="",0,VLOOKUP(AE17,A$100:B$105,2,0))</f>
        <v>0</v>
      </c>
      <c r="AG17" s="753">
        <f>V17+X17+Z17+AB17+AD17+AF17</f>
        <v>0</v>
      </c>
      <c r="AH17" s="766" t="str">
        <f ca="1">IF(AG17&lt;=5.9,"",LOOKUP(AG17,A$109:A$113,B$109:B$113))</f>
        <v/>
      </c>
      <c r="AI17" s="500"/>
      <c r="AJ17" s="651">
        <f>A17</f>
        <v>12</v>
      </c>
      <c r="AK17" s="635" t="str">
        <f>C17</f>
        <v>Sandra Santosh</v>
      </c>
      <c r="AL17" s="413"/>
      <c r="AM17" s="634">
        <f>IF(AL17="",0,VLOOKUP(AL17,A$100:B$105,2,0))</f>
        <v>0</v>
      </c>
      <c r="AN17" s="413"/>
      <c r="AO17" s="634">
        <f>IF(AN17="",0,VLOOKUP(AN17,A$100:B$105,2,0))</f>
        <v>0</v>
      </c>
      <c r="AP17" s="413"/>
      <c r="AQ17" s="634">
        <f>IF(AP17="",0,VLOOKUP(AP17,A$100:B$105,2,0))</f>
        <v>0</v>
      </c>
      <c r="AR17" s="413"/>
      <c r="AS17" s="634">
        <f>IF(AR17="",0,VLOOKUP(AR17,A$100:B$105,2,0))</f>
        <v>0</v>
      </c>
      <c r="AT17" s="413"/>
      <c r="AU17" s="634">
        <f>IF(AT17="",0,VLOOKUP(AT17,A$100:B$105,2,0))</f>
        <v>0</v>
      </c>
      <c r="AV17" s="413"/>
      <c r="AW17" s="634">
        <f>IF(AV17="",0,VLOOKUP(AV17,A$100:B$105,2,0))</f>
        <v>0</v>
      </c>
      <c r="AX17" s="753">
        <f>AM17+AO17+AQ17+AS17+AU17+AW17</f>
        <v>0</v>
      </c>
      <c r="AY17" s="766" t="str">
        <f ca="1">IF(AX17&lt;=5.9,"",LOOKUP(AX17,A$109:A$113,B$109:B$113))</f>
        <v/>
      </c>
      <c r="AZ17" s="500"/>
      <c r="BA17" s="651">
        <f>A17</f>
        <v>12</v>
      </c>
      <c r="BB17" s="635" t="str">
        <f>C17</f>
        <v>Sandra Santosh</v>
      </c>
      <c r="BC17" s="413" t="s">
        <v>337</v>
      </c>
      <c r="BD17" s="376">
        <f>IF(BC17="",0,VLOOKUP(BC17,A$100:B$105,2,0))</f>
        <v>2</v>
      </c>
      <c r="BE17" s="413" t="s">
        <v>186</v>
      </c>
      <c r="BF17" s="376">
        <f>IF(BE17="",0,VLOOKUP(BE17,A$100:B$105,2,0))</f>
        <v>4</v>
      </c>
      <c r="BG17" s="413" t="s">
        <v>338</v>
      </c>
      <c r="BH17" s="376">
        <f>IF(BG17="",0,VLOOKUP(BG17,A$100:B$105,2,0))</f>
        <v>3</v>
      </c>
      <c r="BI17" s="413" t="s">
        <v>338</v>
      </c>
      <c r="BJ17" s="376">
        <f>IF(BI17="",0,VLOOKUP(BI17,A$100:B$105,2,0))</f>
        <v>3</v>
      </c>
      <c r="BK17" s="413" t="s">
        <v>336</v>
      </c>
      <c r="BL17" s="376">
        <f>IF(BK17="",0,VLOOKUP(BK17,A$100:B$105,2,0))</f>
        <v>4</v>
      </c>
      <c r="BM17" s="413" t="s">
        <v>337</v>
      </c>
      <c r="BN17" s="634">
        <f>IF(BM17="",0,VLOOKUP(BM17,A$100:B$105,2,0))</f>
        <v>2</v>
      </c>
      <c r="BO17" s="753">
        <f>BD17+BF17+BH17+BJ17+BL17+BN17</f>
        <v>18</v>
      </c>
      <c r="BP17" s="670" t="str">
        <f ca="1">IF(BO17&lt;=5.9,"",LOOKUP(BO17,A$109:A$113,B$109:B$113))</f>
        <v>B</v>
      </c>
      <c r="BQ17" s="793">
        <f>(P17+AG17+AX17+BO17)/4</f>
        <v>4.5</v>
      </c>
      <c r="BR17" s="683" t="str">
        <f ca="1">IF(BQ17&lt;=5.9,"",LOOKUP(BQ17,A$109:A$113,B$109:B$113))</f>
        <v/>
      </c>
      <c r="BS17" s="794" t="e">
        <f ca="1">LOOKUP(BP17,A$109:A$113,B$109:B$113)</f>
        <v>#N/A</v>
      </c>
      <c r="BT17" s="500"/>
      <c r="BU17" s="460">
        <f>A17</f>
        <v>12</v>
      </c>
      <c r="BV17" s="693" t="str">
        <f>C17</f>
        <v>Sandra Santosh</v>
      </c>
      <c r="BW17" s="413"/>
      <c r="BX17" s="376">
        <f>IF(BW17="",0,VLOOKUP(BW17,A$100:B$105,2,0))</f>
        <v>0</v>
      </c>
      <c r="BY17" s="413"/>
      <c r="BZ17" s="376">
        <f>IF(BY17="",0,VLOOKUP(BY17,A$100:B$105,2,0))</f>
        <v>0</v>
      </c>
      <c r="CA17" s="413"/>
      <c r="CB17" s="376">
        <f>IF(CA17="",0,VLOOKUP(CA17,A$100:B$105,2,0))</f>
        <v>0</v>
      </c>
      <c r="CC17" s="413"/>
      <c r="CD17" s="376">
        <f>IF(CC17="",0,VLOOKUP(CC17,A$100:B$105,2,0))</f>
        <v>0</v>
      </c>
      <c r="CE17" s="413"/>
      <c r="CF17" s="376">
        <f>IF(CE17="",0,VLOOKUP(CE17,A$100:B$105,2,0))</f>
        <v>0</v>
      </c>
      <c r="CG17" s="413"/>
      <c r="CH17" s="411">
        <f>IF(CG17="",0,VLOOKUP(CG17,A$100:B$105,2,0))</f>
        <v>0</v>
      </c>
      <c r="CI17" s="806">
        <f>BX17+BZ17+CB17+CD17+CF17+CH17</f>
        <v>0</v>
      </c>
      <c r="CJ17" s="807" t="str">
        <f ca="1">IF(CI17&lt;=5.9,"",LOOKUP(CI17,A$109:A$113,B$109:B$113))</f>
        <v/>
      </c>
      <c r="CK17" s="500"/>
      <c r="CL17" s="684">
        <f>A17</f>
        <v>12</v>
      </c>
      <c r="CM17" s="693" t="str">
        <f>C17</f>
        <v>Sandra Santosh</v>
      </c>
      <c r="CN17" s="413"/>
      <c r="CO17" s="376">
        <f>IF(CN17="",0,VLOOKUP(CN17,A$100:B$105,2,0))</f>
        <v>0</v>
      </c>
      <c r="CP17" s="413"/>
      <c r="CQ17" s="376">
        <f>IF(CP17="",0,VLOOKUP(CP17,A$100:B$105,2,0))</f>
        <v>0</v>
      </c>
      <c r="CR17" s="413"/>
      <c r="CS17" s="376">
        <f>IF(CR17="",0,VLOOKUP(CR17,A$100:B$105,2,0))</f>
        <v>0</v>
      </c>
      <c r="CT17" s="413"/>
      <c r="CU17" s="376">
        <f>IF(CT17="",0,VLOOKUP(CT17,A$100:B$105,2,0))</f>
        <v>0</v>
      </c>
      <c r="CV17" s="413"/>
      <c r="CW17" s="376">
        <f>IF(CV17="",0,VLOOKUP(CV17,A$100:B$105,2,0))</f>
        <v>0</v>
      </c>
      <c r="CX17" s="413"/>
      <c r="CY17" s="634">
        <f>IF(CX17="",0,VLOOKUP(CX17,A$100:B$105,2,0))</f>
        <v>0</v>
      </c>
      <c r="CZ17" s="753">
        <f>CO17+CQ17+CS17+CU17+CW17+CY17</f>
        <v>0</v>
      </c>
      <c r="DA17" s="819" t="str">
        <f ca="1">IF(CZ17&lt;=5.9,"",LOOKUP(CZ17,A$109:A$113,B$109:B$113))</f>
        <v/>
      </c>
      <c r="DB17" s="500"/>
      <c r="DC17" s="684">
        <f>A17</f>
        <v>12</v>
      </c>
      <c r="DD17" s="693" t="str">
        <f>C17</f>
        <v>Sandra Santosh</v>
      </c>
      <c r="DE17" s="413"/>
      <c r="DF17" s="376">
        <f>IF(DE17="",0,VLOOKUP(DE17,A$100:B$105,2,0))</f>
        <v>0</v>
      </c>
      <c r="DG17" s="413"/>
      <c r="DH17" s="376">
        <f>IF(DG17="",0,VLOOKUP(DG17,A$100:B$105,2,0))</f>
        <v>0</v>
      </c>
      <c r="DI17" s="413"/>
      <c r="DJ17" s="376">
        <f>IF(DI17="",0,VLOOKUP(DI17,A$100:B$105,2,0))</f>
        <v>0</v>
      </c>
      <c r="DK17" s="413"/>
      <c r="DL17" s="376">
        <f>IF(DK17="",0,VLOOKUP(DK17,A$100:B$105,2,0))</f>
        <v>0</v>
      </c>
      <c r="DM17" s="413"/>
      <c r="DN17" s="376">
        <f>IF(DM17="",0,VLOOKUP(DM17,A$100:B$105,2,0))</f>
        <v>0</v>
      </c>
      <c r="DO17" s="413"/>
      <c r="DP17" s="634">
        <f>IF(DO17="",0,VLOOKUP(DO17,A$100:B$105,2,0))</f>
        <v>0</v>
      </c>
      <c r="DQ17" s="753">
        <f>DF17+DH17+DJ17+DL17+DN17+DP17</f>
        <v>0</v>
      </c>
      <c r="DR17" s="824" t="str">
        <f ca="1">IF(DQ17&lt;=5.9,"",LOOKUP(DQ17,A$109:A$113,B$109:B$113))</f>
        <v/>
      </c>
      <c r="DT17" s="684">
        <f>A17</f>
        <v>12</v>
      </c>
      <c r="DU17" s="693" t="str">
        <f>C17</f>
        <v>Sandra Santosh</v>
      </c>
      <c r="DV17" s="413" t="s">
        <v>295</v>
      </c>
      <c r="DW17" s="376">
        <f t="shared" ref="DW17:DW21" si="135">IF(DV17="",0,VLOOKUP(DV17,A$100:B$105,2,0))</f>
        <v>3</v>
      </c>
      <c r="DX17" s="413" t="s">
        <v>186</v>
      </c>
      <c r="DY17" s="376">
        <f t="shared" ref="DY17:DY21" si="136">IF(DX17="",0,VLOOKUP(DX17,A$100:B$105,2,0))</f>
        <v>4</v>
      </c>
      <c r="DZ17" s="413" t="s">
        <v>295</v>
      </c>
      <c r="EA17" s="376">
        <f t="shared" ref="EA17:EA21" si="137">IF(DZ17="",0,VLOOKUP(DZ17,A$100:B$105,2,0))</f>
        <v>3</v>
      </c>
      <c r="EB17" s="413" t="s">
        <v>295</v>
      </c>
      <c r="EC17" s="376">
        <f t="shared" ref="EC17:EC21" si="138">IF(EB17="",0,VLOOKUP(EB17,A$100:B$105,2,0))</f>
        <v>3</v>
      </c>
      <c r="ED17" s="413" t="s">
        <v>295</v>
      </c>
      <c r="EE17" s="376">
        <f t="shared" ref="EE17:EE21" si="139">IF(ED17="",0,VLOOKUP(ED17,A$100:B$105,2,0))</f>
        <v>3</v>
      </c>
      <c r="EF17" s="413" t="s">
        <v>295</v>
      </c>
      <c r="EG17" s="634">
        <f>IF(EF17="",0,VLOOKUP(EF17,A$100:B$105,2,0))</f>
        <v>3</v>
      </c>
      <c r="EH17" s="634">
        <f>DW17+DY17+EA17+EC17+EE17+EG17</f>
        <v>19</v>
      </c>
      <c r="EI17" s="836">
        <f>ROUND(EH17/4,0)</f>
        <v>5</v>
      </c>
      <c r="EJ17" s="837">
        <f>(CI17+CZ17+DQ17+EH17)/4</f>
        <v>4.75</v>
      </c>
      <c r="EK17" s="819" t="str">
        <f ca="1">IF(EH17&lt;=5.9,"",LOOKUP(EH17,A$109:A$113,B$109:B$113))</f>
        <v>B</v>
      </c>
      <c r="EL17" s="838" t="str">
        <f ca="1">IF(EJ17&lt;=5.9,"",LOOKUP(EJ17,A$109:A$113,B$109:B$113))</f>
        <v/>
      </c>
      <c r="EM17" s="826"/>
      <c r="EN17" s="839">
        <f>A17</f>
        <v>12</v>
      </c>
      <c r="EO17" s="608" t="str">
        <f>C17</f>
        <v>Sandra Santosh</v>
      </c>
      <c r="EP17" s="616" t="str">
        <f ca="1">IF($EQ17&lt;=5.9,"",LOOKUP(EQ17,A$109:A$113,B$109:B$113))</f>
        <v/>
      </c>
      <c r="EQ17" s="396">
        <f>(BQ17+EJ17)/2</f>
        <v>4.625</v>
      </c>
    </row>
    <row r="18" ht="27" customHeight="1" spans="1:147">
      <c r="A18" s="746">
        <v>13</v>
      </c>
      <c r="B18" s="411">
        <f>'Student Profile'!B18</f>
        <v>1443</v>
      </c>
      <c r="C18" s="635" t="str">
        <f>'Student Profile'!C18</f>
        <v>Sheikh Haniah</v>
      </c>
      <c r="D18" s="413"/>
      <c r="E18" s="376">
        <f>IF(D18="",0,VLOOKUP(D18,A$100:B$105,2,0))</f>
        <v>0</v>
      </c>
      <c r="F18" s="413"/>
      <c r="G18" s="376">
        <f>IF(F18="",0,VLOOKUP(F18,A$100:B$105,2,0))</f>
        <v>0</v>
      </c>
      <c r="H18" s="413"/>
      <c r="I18" s="376">
        <f>IF(H18="",0,VLOOKUP(H18,A$100:B$105,2,0))</f>
        <v>0</v>
      </c>
      <c r="J18" s="413"/>
      <c r="K18" s="376">
        <f>IF(J18="",0,VLOOKUP(J18,A$100:B$105,2,0))</f>
        <v>0</v>
      </c>
      <c r="L18" s="413"/>
      <c r="M18" s="376">
        <f>IF(L18="",0,VLOOKUP(L18,A$100:B$105,2,0))</f>
        <v>0</v>
      </c>
      <c r="N18" s="413"/>
      <c r="O18" s="634">
        <f>IF(N18="",0,VLOOKUP(N18,A$100:B$105,2,0))</f>
        <v>0</v>
      </c>
      <c r="P18" s="753">
        <f>E18+G18+I18+K18+M18+O18</f>
        <v>0</v>
      </c>
      <c r="Q18" s="767" t="str">
        <f ca="1">IF(P18&lt;=5.9,"",LOOKUP(P18,A$109:A$113,B$109:B$113))</f>
        <v/>
      </c>
      <c r="R18" s="500"/>
      <c r="S18" s="651">
        <f>A18</f>
        <v>13</v>
      </c>
      <c r="T18" s="635" t="str">
        <f>C18</f>
        <v>Sheikh Haniah</v>
      </c>
      <c r="U18" s="413"/>
      <c r="V18" s="376">
        <f>IF(U18="",0,VLOOKUP(U18,A$100:B$105,2,0))</f>
        <v>0</v>
      </c>
      <c r="W18" s="413"/>
      <c r="X18" s="376">
        <f>IF(W18="",0,VLOOKUP(W18,A$100:B$105,2,0))</f>
        <v>0</v>
      </c>
      <c r="Y18" s="413"/>
      <c r="Z18" s="376">
        <f>IF(Y18="",0,VLOOKUP(Y18,A$100:B$105,2,0))</f>
        <v>0</v>
      </c>
      <c r="AA18" s="413"/>
      <c r="AB18" s="376">
        <f>IF(AA18="",0,VLOOKUP(AA18,A$100:B$105,2,0))</f>
        <v>0</v>
      </c>
      <c r="AC18" s="413"/>
      <c r="AD18" s="376">
        <f>IF(AC18="",0,VLOOKUP(AC18,A$100:B$105,2,0))</f>
        <v>0</v>
      </c>
      <c r="AE18" s="413"/>
      <c r="AF18" s="634">
        <f>IF(AE18="",0,VLOOKUP(AE18,A$100:B$105,2,0))</f>
        <v>0</v>
      </c>
      <c r="AG18" s="753">
        <f>V18+X18+Z18+AB18+AD18+AF18</f>
        <v>0</v>
      </c>
      <c r="AH18" s="766" t="str">
        <f ca="1">IF(AG18&lt;=5.9,"",LOOKUP(AG18,A$109:A$113,B$109:B$113))</f>
        <v/>
      </c>
      <c r="AI18" s="500"/>
      <c r="AJ18" s="651">
        <f>A18</f>
        <v>13</v>
      </c>
      <c r="AK18" s="635" t="str">
        <f>C18</f>
        <v>Sheikh Haniah</v>
      </c>
      <c r="AL18" s="413"/>
      <c r="AM18" s="634">
        <f>IF(AL18="",0,VLOOKUP(AL18,A$100:B$105,2,0))</f>
        <v>0</v>
      </c>
      <c r="AN18" s="413"/>
      <c r="AO18" s="634">
        <f>IF(AN18="",0,VLOOKUP(AN18,A$100:B$105,2,0))</f>
        <v>0</v>
      </c>
      <c r="AP18" s="413"/>
      <c r="AQ18" s="634">
        <f>IF(AP18="",0,VLOOKUP(AP18,A$100:B$105,2,0))</f>
        <v>0</v>
      </c>
      <c r="AR18" s="413"/>
      <c r="AS18" s="634">
        <f>IF(AR18="",0,VLOOKUP(AR18,A$100:B$105,2,0))</f>
        <v>0</v>
      </c>
      <c r="AT18" s="413"/>
      <c r="AU18" s="634">
        <f>IF(AT18="",0,VLOOKUP(AT18,A$100:B$105,2,0))</f>
        <v>0</v>
      </c>
      <c r="AV18" s="413"/>
      <c r="AW18" s="634">
        <f>IF(AV18="",0,VLOOKUP(AV18,A$100:B$105,2,0))</f>
        <v>0</v>
      </c>
      <c r="AX18" s="753">
        <f>AM18+AO18+AQ18+AS18+AU18+AW18</f>
        <v>0</v>
      </c>
      <c r="AY18" s="766" t="str">
        <f ca="1">IF(AX18&lt;=5.9,"",LOOKUP(AX18,A$109:A$113,B$109:B$113))</f>
        <v/>
      </c>
      <c r="AZ18" s="500"/>
      <c r="BA18" s="651">
        <f>A18</f>
        <v>13</v>
      </c>
      <c r="BB18" s="635" t="str">
        <f>C18</f>
        <v>Sheikh Haniah</v>
      </c>
      <c r="BC18" s="413" t="s">
        <v>150</v>
      </c>
      <c r="BD18" s="376">
        <f>IF(BC18="",0,VLOOKUP(BC18,A$100:B$105,2,0))</f>
        <v>5</v>
      </c>
      <c r="BE18" s="413" t="s">
        <v>186</v>
      </c>
      <c r="BF18" s="376">
        <f>IF(BE18="",0,VLOOKUP(BE18,A$100:B$105,2,0))</f>
        <v>4</v>
      </c>
      <c r="BG18" s="413" t="s">
        <v>186</v>
      </c>
      <c r="BH18" s="376">
        <f>IF(BG18="",0,VLOOKUP(BG18,A$100:B$105,2,0))</f>
        <v>4</v>
      </c>
      <c r="BI18" s="413" t="s">
        <v>186</v>
      </c>
      <c r="BJ18" s="376">
        <f>IF(BI18="",0,VLOOKUP(BI18,A$100:B$105,2,0))</f>
        <v>4</v>
      </c>
      <c r="BK18" s="413" t="s">
        <v>186</v>
      </c>
      <c r="BL18" s="376">
        <f>IF(BK18="",0,VLOOKUP(BK18,A$100:B$105,2,0))</f>
        <v>4</v>
      </c>
      <c r="BM18" s="413" t="s">
        <v>186</v>
      </c>
      <c r="BN18" s="634">
        <f>IF(BM18="",0,VLOOKUP(BM18,A$100:B$105,2,0))</f>
        <v>4</v>
      </c>
      <c r="BO18" s="753">
        <f>BD18+BF18+BH18+BJ18+BL18+BN18</f>
        <v>25</v>
      </c>
      <c r="BP18" s="670" t="str">
        <f ca="1">IF(BO18&lt;=5.9,"",LOOKUP(BO18,A$109:A$113,B$109:B$113))</f>
        <v>A</v>
      </c>
      <c r="BQ18" s="793">
        <f>(P18+AG18+AX18+BO18)/4</f>
        <v>6.25</v>
      </c>
      <c r="BR18" s="683" t="str">
        <f ca="1">IF(BQ18&lt;=5.9,"",LOOKUP(BQ18,A$109:A$113,B$109:B$113))</f>
        <v>D</v>
      </c>
      <c r="BS18" s="794" t="e">
        <f ca="1">LOOKUP(BP18,A$109:A$113,B$109:B$113)</f>
        <v>#N/A</v>
      </c>
      <c r="BT18" s="500"/>
      <c r="BU18" s="460">
        <f>A18</f>
        <v>13</v>
      </c>
      <c r="BV18" s="693" t="str">
        <f>C18</f>
        <v>Sheikh Haniah</v>
      </c>
      <c r="BW18" s="413"/>
      <c r="BX18" s="376">
        <f>IF(BW18="",0,VLOOKUP(BW18,A$100:B$105,2,0))</f>
        <v>0</v>
      </c>
      <c r="BY18" s="413"/>
      <c r="BZ18" s="376">
        <f>IF(BY18="",0,VLOOKUP(BY18,A$100:B$105,2,0))</f>
        <v>0</v>
      </c>
      <c r="CA18" s="413"/>
      <c r="CB18" s="376">
        <f>IF(CA18="",0,VLOOKUP(CA18,A$100:B$105,2,0))</f>
        <v>0</v>
      </c>
      <c r="CC18" s="413"/>
      <c r="CD18" s="376">
        <f>IF(CC18="",0,VLOOKUP(CC18,A$100:B$105,2,0))</f>
        <v>0</v>
      </c>
      <c r="CE18" s="413"/>
      <c r="CF18" s="376">
        <f>IF(CE18="",0,VLOOKUP(CE18,A$100:B$105,2,0))</f>
        <v>0</v>
      </c>
      <c r="CG18" s="413"/>
      <c r="CH18" s="411">
        <f>IF(CG18="",0,VLOOKUP(CG18,A$100:B$105,2,0))</f>
        <v>0</v>
      </c>
      <c r="CI18" s="806">
        <f>BX18+BZ18+CB18+CD18+CF18+CH18</f>
        <v>0</v>
      </c>
      <c r="CJ18" s="807" t="str">
        <f ca="1">IF(CI18&lt;=5.9,"",LOOKUP(CI18,A$109:A$113,B$109:B$113))</f>
        <v/>
      </c>
      <c r="CK18" s="500"/>
      <c r="CL18" s="684">
        <f>A18</f>
        <v>13</v>
      </c>
      <c r="CM18" s="693" t="str">
        <f>C18</f>
        <v>Sheikh Haniah</v>
      </c>
      <c r="CN18" s="413"/>
      <c r="CO18" s="376">
        <f>IF(CN18="",0,VLOOKUP(CN18,A$100:B$105,2,0))</f>
        <v>0</v>
      </c>
      <c r="CP18" s="413"/>
      <c r="CQ18" s="376">
        <f>IF(CP18="",0,VLOOKUP(CP18,A$100:B$105,2,0))</f>
        <v>0</v>
      </c>
      <c r="CR18" s="413"/>
      <c r="CS18" s="376">
        <f>IF(CR18="",0,VLOOKUP(CR18,A$100:B$105,2,0))</f>
        <v>0</v>
      </c>
      <c r="CT18" s="413"/>
      <c r="CU18" s="376">
        <f>IF(CT18="",0,VLOOKUP(CT18,A$100:B$105,2,0))</f>
        <v>0</v>
      </c>
      <c r="CV18" s="413"/>
      <c r="CW18" s="376">
        <f>IF(CV18="",0,VLOOKUP(CV18,A$100:B$105,2,0))</f>
        <v>0</v>
      </c>
      <c r="CX18" s="413"/>
      <c r="CY18" s="634">
        <f>IF(CX18="",0,VLOOKUP(CX18,A$100:B$105,2,0))</f>
        <v>0</v>
      </c>
      <c r="CZ18" s="753">
        <f>CO18+CQ18+CS18+CU18+CW18+CY18</f>
        <v>0</v>
      </c>
      <c r="DA18" s="819" t="str">
        <f ca="1">IF(CZ18&lt;=5.9,"",LOOKUP(CZ18,A$109:A$113,B$109:B$113))</f>
        <v/>
      </c>
      <c r="DB18" s="500"/>
      <c r="DC18" s="684">
        <f>A18</f>
        <v>13</v>
      </c>
      <c r="DD18" s="693" t="str">
        <f>C18</f>
        <v>Sheikh Haniah</v>
      </c>
      <c r="DE18" s="413"/>
      <c r="DF18" s="376">
        <f>IF(DE18="",0,VLOOKUP(DE18,A$100:B$105,2,0))</f>
        <v>0</v>
      </c>
      <c r="DG18" s="413"/>
      <c r="DH18" s="376">
        <f>IF(DG18="",0,VLOOKUP(DG18,A$100:B$105,2,0))</f>
        <v>0</v>
      </c>
      <c r="DI18" s="413"/>
      <c r="DJ18" s="376">
        <f>IF(DI18="",0,VLOOKUP(DI18,A$100:B$105,2,0))</f>
        <v>0</v>
      </c>
      <c r="DK18" s="413"/>
      <c r="DL18" s="376">
        <f>IF(DK18="",0,VLOOKUP(DK18,A$100:B$105,2,0))</f>
        <v>0</v>
      </c>
      <c r="DM18" s="413"/>
      <c r="DN18" s="376">
        <f>IF(DM18="",0,VLOOKUP(DM18,A$100:B$105,2,0))</f>
        <v>0</v>
      </c>
      <c r="DO18" s="413"/>
      <c r="DP18" s="634">
        <f>IF(DO18="",0,VLOOKUP(DO18,A$100:B$105,2,0))</f>
        <v>0</v>
      </c>
      <c r="DQ18" s="753">
        <f>DF18+DH18+DJ18+DL18+DN18+DP18</f>
        <v>0</v>
      </c>
      <c r="DR18" s="824" t="str">
        <f ca="1">IF(DQ18&lt;=5.9,"",LOOKUP(DQ18,A$109:A$113,B$109:B$113))</f>
        <v/>
      </c>
      <c r="DT18" s="684">
        <f>A18</f>
        <v>13</v>
      </c>
      <c r="DU18" s="693" t="str">
        <f>C18</f>
        <v>Sheikh Haniah</v>
      </c>
      <c r="DV18" s="413" t="s">
        <v>150</v>
      </c>
      <c r="DW18" s="376">
        <f>IF(DV18="",0,VLOOKUP(DV18,A$100:B$105,2,0))</f>
        <v>5</v>
      </c>
      <c r="DX18" s="413" t="s">
        <v>186</v>
      </c>
      <c r="DY18" s="376">
        <f>IF(DX18="",0,VLOOKUP(DX18,A$100:B$105,2,0))</f>
        <v>4</v>
      </c>
      <c r="DZ18" s="413" t="s">
        <v>299</v>
      </c>
      <c r="EA18" s="376">
        <f>IF(DZ18="",0,VLOOKUP(DZ18,A$100:B$105,2,0))</f>
        <v>2</v>
      </c>
      <c r="EB18" s="413" t="s">
        <v>299</v>
      </c>
      <c r="EC18" s="376">
        <f>IF(EB18="",0,VLOOKUP(EB18,A$100:B$105,2,0))</f>
        <v>2</v>
      </c>
      <c r="ED18" s="413" t="s">
        <v>186</v>
      </c>
      <c r="EE18" s="376">
        <f>IF(ED18="",0,VLOOKUP(ED18,A$100:B$105,2,0))</f>
        <v>4</v>
      </c>
      <c r="EF18" s="413" t="s">
        <v>299</v>
      </c>
      <c r="EG18" s="634">
        <f>IF(EF18="",0,VLOOKUP(EF18,A$100:B$105,2,0))</f>
        <v>2</v>
      </c>
      <c r="EH18" s="634">
        <f>DW18+DY18+EA18+EC18+EE18+EG18</f>
        <v>19</v>
      </c>
      <c r="EI18" s="836">
        <f>ROUND(EH18/4,0)</f>
        <v>5</v>
      </c>
      <c r="EJ18" s="837">
        <f>(CI18+CZ18+DQ18+EH18)/4</f>
        <v>4.75</v>
      </c>
      <c r="EK18" s="819" t="str">
        <f ca="1">IF(EH18&lt;=5.9,"",LOOKUP(EH18,A$109:A$113,B$109:B$113))</f>
        <v>B</v>
      </c>
      <c r="EL18" s="838" t="str">
        <f ca="1">IF(EJ18&lt;=5.9,"",LOOKUP(EJ18,A$109:A$113,B$109:B$113))</f>
        <v/>
      </c>
      <c r="EM18" s="826"/>
      <c r="EN18" s="839">
        <f>A18</f>
        <v>13</v>
      </c>
      <c r="EO18" s="608" t="str">
        <f>C18</f>
        <v>Sheikh Haniah</v>
      </c>
      <c r="EP18" s="616" t="str">
        <f ca="1">IF($EQ18&lt;=5.9,"",LOOKUP(EQ18,A$109:A$113,B$109:B$113))</f>
        <v/>
      </c>
      <c r="EQ18" s="396">
        <f>(BQ18+EJ18)/2</f>
        <v>5.5</v>
      </c>
    </row>
    <row r="19" ht="27" customHeight="1" spans="1:147">
      <c r="A19" s="746">
        <v>14</v>
      </c>
      <c r="B19" s="411">
        <f>'Student Profile'!B19</f>
        <v>1554</v>
      </c>
      <c r="C19" s="635" t="str">
        <f>'Student Profile'!C19</f>
        <v>Shwetha Saji</v>
      </c>
      <c r="D19" s="413"/>
      <c r="E19" s="376">
        <f>IF(D19="",0,VLOOKUP(D19,A$100:B$105,2,0))</f>
        <v>0</v>
      </c>
      <c r="F19" s="413"/>
      <c r="G19" s="376">
        <f>IF(F19="",0,VLOOKUP(F19,A$100:B$105,2,0))</f>
        <v>0</v>
      </c>
      <c r="H19" s="413"/>
      <c r="I19" s="376">
        <f>IF(H19="",0,VLOOKUP(H19,A$100:B$105,2,0))</f>
        <v>0</v>
      </c>
      <c r="J19" s="413"/>
      <c r="K19" s="376">
        <f>IF(J19="",0,VLOOKUP(J19,A$100:B$105,2,0))</f>
        <v>0</v>
      </c>
      <c r="L19" s="413"/>
      <c r="M19" s="376">
        <f>IF(L19="",0,VLOOKUP(L19,A$100:B$105,2,0))</f>
        <v>0</v>
      </c>
      <c r="N19" s="413"/>
      <c r="O19" s="634">
        <f>IF(N19="",0,VLOOKUP(N19,A$100:B$105,2,0))</f>
        <v>0</v>
      </c>
      <c r="P19" s="753">
        <f>E19+G19+I19+K19+M19+O19</f>
        <v>0</v>
      </c>
      <c r="Q19" s="767" t="str">
        <f ca="1">IF(P19&lt;=5.9,"",LOOKUP(P19,A$109:A$113,B$109:B$113))</f>
        <v/>
      </c>
      <c r="R19" s="500"/>
      <c r="S19" s="651">
        <f>A19</f>
        <v>14</v>
      </c>
      <c r="T19" s="635" t="str">
        <f>C19</f>
        <v>Shwetha Saji</v>
      </c>
      <c r="U19" s="413"/>
      <c r="V19" s="376">
        <f>IF(U19="",0,VLOOKUP(U19,A$100:B$105,2,0))</f>
        <v>0</v>
      </c>
      <c r="W19" s="413"/>
      <c r="X19" s="376">
        <f>IF(W19="",0,VLOOKUP(W19,A$100:B$105,2,0))</f>
        <v>0</v>
      </c>
      <c r="Y19" s="413"/>
      <c r="Z19" s="376">
        <f>IF(Y19="",0,VLOOKUP(Y19,A$100:B$105,2,0))</f>
        <v>0</v>
      </c>
      <c r="AA19" s="413"/>
      <c r="AB19" s="376">
        <f>IF(AA19="",0,VLOOKUP(AA19,A$100:B$105,2,0))</f>
        <v>0</v>
      </c>
      <c r="AC19" s="413"/>
      <c r="AD19" s="376">
        <f>IF(AC19="",0,VLOOKUP(AC19,A$100:B$105,2,0))</f>
        <v>0</v>
      </c>
      <c r="AE19" s="413"/>
      <c r="AF19" s="634">
        <f>IF(AE19="",0,VLOOKUP(AE19,A$100:B$105,2,0))</f>
        <v>0</v>
      </c>
      <c r="AG19" s="753">
        <f>V19+X19+Z19+AB19+AD19+AF19</f>
        <v>0</v>
      </c>
      <c r="AH19" s="766" t="str">
        <f ca="1">IF(AG19&lt;=5.9,"",LOOKUP(AG19,A$109:A$113,B$109:B$113))</f>
        <v/>
      </c>
      <c r="AI19" s="500"/>
      <c r="AJ19" s="651">
        <f>A19</f>
        <v>14</v>
      </c>
      <c r="AK19" s="635" t="str">
        <f>C19</f>
        <v>Shwetha Saji</v>
      </c>
      <c r="AL19" s="413"/>
      <c r="AM19" s="634">
        <f>IF(AL19="",0,VLOOKUP(AL19,A$100:B$105,2,0))</f>
        <v>0</v>
      </c>
      <c r="AN19" s="413"/>
      <c r="AO19" s="634">
        <f>IF(AN19="",0,VLOOKUP(AN19,A$100:B$105,2,0))</f>
        <v>0</v>
      </c>
      <c r="AP19" s="413"/>
      <c r="AQ19" s="634">
        <f>IF(AP19="",0,VLOOKUP(AP19,A$100:B$105,2,0))</f>
        <v>0</v>
      </c>
      <c r="AR19" s="413"/>
      <c r="AS19" s="634">
        <f>IF(AR19="",0,VLOOKUP(AR19,A$100:B$105,2,0))</f>
        <v>0</v>
      </c>
      <c r="AT19" s="413"/>
      <c r="AU19" s="634">
        <f>IF(AT19="",0,VLOOKUP(AT19,A$100:B$105,2,0))</f>
        <v>0</v>
      </c>
      <c r="AV19" s="413"/>
      <c r="AW19" s="634">
        <f>IF(AV19="",0,VLOOKUP(AV19,A$100:B$105,2,0))</f>
        <v>0</v>
      </c>
      <c r="AX19" s="753">
        <f>AM19+AO19+AQ19+AS19+AU19+AW19</f>
        <v>0</v>
      </c>
      <c r="AY19" s="766" t="str">
        <f ca="1">IF(AX19&lt;=5.9,"",LOOKUP(AX19,A$109:A$113,B$109:B$113))</f>
        <v/>
      </c>
      <c r="AZ19" s="500"/>
      <c r="BA19" s="651">
        <f>A19</f>
        <v>14</v>
      </c>
      <c r="BB19" s="635" t="str">
        <f>C19</f>
        <v>Shwetha Saji</v>
      </c>
      <c r="BC19" s="413" t="s">
        <v>295</v>
      </c>
      <c r="BD19" s="376">
        <f t="shared" ref="BD19:BD24" si="140">IF(BC19="",0,VLOOKUP(BC19,A$100:B$105,2,0))</f>
        <v>3</v>
      </c>
      <c r="BE19" s="413" t="s">
        <v>186</v>
      </c>
      <c r="BF19" s="376">
        <f t="shared" ref="BF19:BF24" si="141">IF(BE19="",0,VLOOKUP(BE19,A$100:B$105,2,0))</f>
        <v>4</v>
      </c>
      <c r="BG19" s="413" t="s">
        <v>295</v>
      </c>
      <c r="BH19" s="376">
        <f t="shared" ref="BH19:BH24" si="142">IF(BG19="",0,VLOOKUP(BG19,A$100:B$105,2,0))</f>
        <v>3</v>
      </c>
      <c r="BI19" s="413" t="s">
        <v>295</v>
      </c>
      <c r="BJ19" s="376">
        <f t="shared" ref="BJ19:BJ24" si="143">IF(BI19="",0,VLOOKUP(BI19,A$100:B$105,2,0))</f>
        <v>3</v>
      </c>
      <c r="BK19" s="413" t="s">
        <v>295</v>
      </c>
      <c r="BL19" s="376">
        <f t="shared" ref="BL19:BL24" si="144">IF(BK19="",0,VLOOKUP(BK19,A$100:B$105,2,0))</f>
        <v>3</v>
      </c>
      <c r="BM19" s="413" t="s">
        <v>295</v>
      </c>
      <c r="BN19" s="634">
        <f>IF(BM19="",0,VLOOKUP(BM19,A$100:B$105,2,0))</f>
        <v>3</v>
      </c>
      <c r="BO19" s="753">
        <f>BD19+BF19+BH19+BJ19+BL19+BN19</f>
        <v>19</v>
      </c>
      <c r="BP19" s="670" t="str">
        <f ca="1">IF(BO19&lt;=5.9,"",LOOKUP(BO19,A$109:A$113,B$109:B$113))</f>
        <v>B</v>
      </c>
      <c r="BQ19" s="793">
        <f>(P19+AG19+AX19+BO19)/4</f>
        <v>4.75</v>
      </c>
      <c r="BR19" s="683" t="str">
        <f ca="1">IF(BQ19&lt;=5.9,"",LOOKUP(BQ19,A$109:A$113,B$109:B$113))</f>
        <v/>
      </c>
      <c r="BS19" s="794" t="e">
        <f ca="1">LOOKUP(BP19,A$109:A$113,B$109:B$113)</f>
        <v>#N/A</v>
      </c>
      <c r="BT19" s="500"/>
      <c r="BU19" s="460">
        <f>A19</f>
        <v>14</v>
      </c>
      <c r="BV19" s="693" t="str">
        <f>C19</f>
        <v>Shwetha Saji</v>
      </c>
      <c r="BW19" s="413"/>
      <c r="BX19" s="376">
        <f t="shared" ref="BX19:BX23" si="145">IF(BW19="",0,VLOOKUP(BW19,A$100:B$105,2,0))</f>
        <v>0</v>
      </c>
      <c r="BY19" s="413"/>
      <c r="BZ19" s="376">
        <f t="shared" ref="BZ19:BZ23" si="146">IF(BY19="",0,VLOOKUP(BY19,A$100:B$105,2,0))</f>
        <v>0</v>
      </c>
      <c r="CA19" s="413"/>
      <c r="CB19" s="376">
        <f t="shared" ref="CB19:CB23" si="147">IF(CA19="",0,VLOOKUP(CA19,A$100:B$105,2,0))</f>
        <v>0</v>
      </c>
      <c r="CC19" s="413"/>
      <c r="CD19" s="376">
        <f t="shared" ref="CD19:CD23" si="148">IF(CC19="",0,VLOOKUP(CC19,A$100:B$105,2,0))</f>
        <v>0</v>
      </c>
      <c r="CE19" s="413"/>
      <c r="CF19" s="376">
        <f t="shared" ref="CF19:CF23" si="149">IF(CE19="",0,VLOOKUP(CE19,A$100:B$105,2,0))</f>
        <v>0</v>
      </c>
      <c r="CG19" s="413"/>
      <c r="CH19" s="411">
        <f>IF(CG19="",0,VLOOKUP(CG19,A$100:B$105,2,0))</f>
        <v>0</v>
      </c>
      <c r="CI19" s="806">
        <f>BX19+BZ19+CB19+CD19+CF19+CH19</f>
        <v>0</v>
      </c>
      <c r="CJ19" s="807" t="str">
        <f ca="1">IF(CI19&lt;=5.9,"",LOOKUP(CI19,A$109:A$113,B$109:B$113))</f>
        <v/>
      </c>
      <c r="CK19" s="500"/>
      <c r="CL19" s="684">
        <f>A19</f>
        <v>14</v>
      </c>
      <c r="CM19" s="693" t="str">
        <f>C19</f>
        <v>Shwetha Saji</v>
      </c>
      <c r="CN19" s="413"/>
      <c r="CO19" s="376">
        <f t="shared" ref="CO19:CO22" si="150">IF(CN19="",0,VLOOKUP(CN19,A$100:B$105,2,0))</f>
        <v>0</v>
      </c>
      <c r="CP19" s="413"/>
      <c r="CQ19" s="376">
        <f t="shared" ref="CQ19:CQ22" si="151">IF(CP19="",0,VLOOKUP(CP19,A$100:B$105,2,0))</f>
        <v>0</v>
      </c>
      <c r="CR19" s="413"/>
      <c r="CS19" s="376">
        <f t="shared" ref="CS19:CS22" si="152">IF(CR19="",0,VLOOKUP(CR19,A$100:B$105,2,0))</f>
        <v>0</v>
      </c>
      <c r="CT19" s="413"/>
      <c r="CU19" s="376">
        <f t="shared" ref="CU19:CU22" si="153">IF(CT19="",0,VLOOKUP(CT19,A$100:B$105,2,0))</f>
        <v>0</v>
      </c>
      <c r="CV19" s="413"/>
      <c r="CW19" s="376">
        <f t="shared" ref="CW19:CW22" si="154">IF(CV19="",0,VLOOKUP(CV19,A$100:B$105,2,0))</f>
        <v>0</v>
      </c>
      <c r="CX19" s="413"/>
      <c r="CY19" s="634">
        <f>IF(CX19="",0,VLOOKUP(CX19,A$100:B$105,2,0))</f>
        <v>0</v>
      </c>
      <c r="CZ19" s="753">
        <f>CO19+CQ19+CS19+CU19+CW19+CY19</f>
        <v>0</v>
      </c>
      <c r="DA19" s="819" t="str">
        <f ca="1">IF(CZ19&lt;=5.9,"",LOOKUP(CZ19,A$109:A$113,B$109:B$113))</f>
        <v/>
      </c>
      <c r="DB19" s="500"/>
      <c r="DC19" s="684">
        <f>A19</f>
        <v>14</v>
      </c>
      <c r="DD19" s="693" t="str">
        <f>C19</f>
        <v>Shwetha Saji</v>
      </c>
      <c r="DE19" s="413"/>
      <c r="DF19" s="376">
        <f t="shared" ref="DF19:DF22" si="155">IF(DE19="",0,VLOOKUP(DE19,A$100:B$105,2,0))</f>
        <v>0</v>
      </c>
      <c r="DG19" s="413"/>
      <c r="DH19" s="376">
        <f t="shared" ref="DH19:DH22" si="156">IF(DG19="",0,VLOOKUP(DG19,A$100:B$105,2,0))</f>
        <v>0</v>
      </c>
      <c r="DI19" s="413"/>
      <c r="DJ19" s="376">
        <f t="shared" ref="DJ19:DJ22" si="157">IF(DI19="",0,VLOOKUP(DI19,A$100:B$105,2,0))</f>
        <v>0</v>
      </c>
      <c r="DK19" s="413"/>
      <c r="DL19" s="376">
        <f t="shared" ref="DL19:DL22" si="158">IF(DK19="",0,VLOOKUP(DK19,A$100:B$105,2,0))</f>
        <v>0</v>
      </c>
      <c r="DM19" s="413"/>
      <c r="DN19" s="376">
        <f t="shared" ref="DN19:DN22" si="159">IF(DM19="",0,VLOOKUP(DM19,A$100:B$105,2,0))</f>
        <v>0</v>
      </c>
      <c r="DO19" s="413"/>
      <c r="DP19" s="634">
        <f>IF(DO19="",0,VLOOKUP(DO19,A$100:B$105,2,0))</f>
        <v>0</v>
      </c>
      <c r="DQ19" s="753">
        <f>DF19+DH19+DJ19+DL19+DN19+DP19</f>
        <v>0</v>
      </c>
      <c r="DR19" s="824" t="str">
        <f ca="1">IF(DQ19&lt;=5.9,"",LOOKUP(DQ19,A$109:A$113,B$109:B$113))</f>
        <v/>
      </c>
      <c r="DT19" s="684">
        <f>A19</f>
        <v>14</v>
      </c>
      <c r="DU19" s="693" t="str">
        <f>C19</f>
        <v>Shwetha Saji</v>
      </c>
      <c r="DV19" s="413" t="s">
        <v>299</v>
      </c>
      <c r="DW19" s="376">
        <f>IF(DV19="",0,VLOOKUP(DV19,A$100:B$105,2,0))</f>
        <v>2</v>
      </c>
      <c r="DX19" s="413" t="s">
        <v>186</v>
      </c>
      <c r="DY19" s="376">
        <f>IF(DX19="",0,VLOOKUP(DX19,A$100:B$105,2,0))</f>
        <v>4</v>
      </c>
      <c r="DZ19" s="413" t="s">
        <v>299</v>
      </c>
      <c r="EA19" s="376">
        <f>IF(DZ19="",0,VLOOKUP(DZ19,A$100:B$105,2,0))</f>
        <v>2</v>
      </c>
      <c r="EB19" s="413" t="s">
        <v>299</v>
      </c>
      <c r="EC19" s="376">
        <f>IF(EB19="",0,VLOOKUP(EB19,A$100:B$105,2,0))</f>
        <v>2</v>
      </c>
      <c r="ED19" s="413" t="s">
        <v>299</v>
      </c>
      <c r="EE19" s="376">
        <f>IF(ED19="",0,VLOOKUP(ED19,A$100:B$105,2,0))</f>
        <v>2</v>
      </c>
      <c r="EF19" s="413" t="s">
        <v>299</v>
      </c>
      <c r="EG19" s="634">
        <f>IF(EF19="",0,VLOOKUP(EF19,A$100:B$105,2,0))</f>
        <v>2</v>
      </c>
      <c r="EH19" s="634">
        <f>DW19+DY19+EA19+EC19+EE19+EG19</f>
        <v>14</v>
      </c>
      <c r="EI19" s="836">
        <f>ROUND(EH19/4,0)</f>
        <v>4</v>
      </c>
      <c r="EJ19" s="837">
        <f>(CI19+CZ19+DQ19+EH19)/4</f>
        <v>3.5</v>
      </c>
      <c r="EK19" s="819" t="str">
        <f ca="1">IF(EH19&lt;=5.9,"",LOOKUP(EH19,A$109:A$113,B$109:B$113))</f>
        <v>C</v>
      </c>
      <c r="EL19" s="838" t="str">
        <f ca="1">IF(EJ19&lt;=5.9,"",LOOKUP(EJ19,A$109:A$113,B$109:B$113))</f>
        <v/>
      </c>
      <c r="EM19" s="826"/>
      <c r="EN19" s="839">
        <f>A19</f>
        <v>14</v>
      </c>
      <c r="EO19" s="608" t="str">
        <f>C19</f>
        <v>Shwetha Saji</v>
      </c>
      <c r="EP19" s="616" t="str">
        <f ca="1">IF($EQ19&lt;=5.9,"",LOOKUP(EQ19,A$109:A$113,B$109:B$113))</f>
        <v/>
      </c>
      <c r="EQ19" s="396">
        <f>(BQ19+EJ19)/2</f>
        <v>4.125</v>
      </c>
    </row>
    <row r="20" ht="27" customHeight="1" spans="1:147">
      <c r="A20" s="746">
        <v>15</v>
      </c>
      <c r="B20" s="411">
        <f>'Student Profile'!B20</f>
        <v>1665</v>
      </c>
      <c r="C20" s="635" t="str">
        <f>'Student Profile'!C20</f>
        <v>Tanushree</v>
      </c>
      <c r="D20" s="413"/>
      <c r="E20" s="376">
        <f>IF(D20="",0,VLOOKUP(D20,A$100:B$105,2,0))</f>
        <v>0</v>
      </c>
      <c r="F20" s="413"/>
      <c r="G20" s="376">
        <f>IF(F20="",0,VLOOKUP(F20,A$100:B$105,2,0))</f>
        <v>0</v>
      </c>
      <c r="H20" s="413"/>
      <c r="I20" s="376">
        <f>IF(H20="",0,VLOOKUP(H20,A$100:B$105,2,0))</f>
        <v>0</v>
      </c>
      <c r="J20" s="413"/>
      <c r="K20" s="376">
        <f>IF(J20="",0,VLOOKUP(J20,A$100:B$105,2,0))</f>
        <v>0</v>
      </c>
      <c r="L20" s="413"/>
      <c r="M20" s="376">
        <f>IF(L20="",0,VLOOKUP(L20,A$100:B$105,2,0))</f>
        <v>0</v>
      </c>
      <c r="N20" s="413"/>
      <c r="O20" s="634">
        <f>IF(N20="",0,VLOOKUP(N20,A$100:B$105,2,0))</f>
        <v>0</v>
      </c>
      <c r="P20" s="753">
        <f>E20+G20+I20+K20+M20+O20</f>
        <v>0</v>
      </c>
      <c r="Q20" s="767" t="str">
        <f ca="1">IF(P20&lt;=5.9,"",LOOKUP(P20,A$109:A$113,B$109:B$113))</f>
        <v/>
      </c>
      <c r="R20" s="500"/>
      <c r="S20" s="651">
        <f>A20</f>
        <v>15</v>
      </c>
      <c r="T20" s="635" t="str">
        <f>C20</f>
        <v>Tanushree</v>
      </c>
      <c r="U20" s="413"/>
      <c r="V20" s="376">
        <f t="shared" ref="V20:V25" si="160">IF(U20="",0,VLOOKUP(U20,A$100:B$105,2,0))</f>
        <v>0</v>
      </c>
      <c r="W20" s="413"/>
      <c r="X20" s="376">
        <f t="shared" ref="X20:X25" si="161">IF(W20="",0,VLOOKUP(W20,A$100:B$105,2,0))</f>
        <v>0</v>
      </c>
      <c r="Y20" s="413"/>
      <c r="Z20" s="376">
        <f t="shared" ref="Z20:Z25" si="162">IF(Y20="",0,VLOOKUP(Y20,A$100:B$105,2,0))</f>
        <v>0</v>
      </c>
      <c r="AA20" s="413"/>
      <c r="AB20" s="376">
        <f t="shared" ref="AB20:AB25" si="163">IF(AA20="",0,VLOOKUP(AA20,A$100:B$105,2,0))</f>
        <v>0</v>
      </c>
      <c r="AC20" s="413"/>
      <c r="AD20" s="376">
        <f t="shared" ref="AD20:AD25" si="164">IF(AC20="",0,VLOOKUP(AC20,A$100:B$105,2,0))</f>
        <v>0</v>
      </c>
      <c r="AE20" s="413"/>
      <c r="AF20" s="634">
        <f>IF(AE20="",0,VLOOKUP(AE20,A$100:B$105,2,0))</f>
        <v>0</v>
      </c>
      <c r="AG20" s="753">
        <f>V20+X20+Z20+AB20+AD20+AF20</f>
        <v>0</v>
      </c>
      <c r="AH20" s="766" t="str">
        <f ca="1">IF(AG20&lt;=5.9,"",LOOKUP(AG20,A$109:A$113,B$109:B$113))</f>
        <v/>
      </c>
      <c r="AI20" s="500"/>
      <c r="AJ20" s="651">
        <f>A20</f>
        <v>15</v>
      </c>
      <c r="AK20" s="635" t="str">
        <f>C20</f>
        <v>Tanushree</v>
      </c>
      <c r="AL20" s="413"/>
      <c r="AM20" s="634">
        <f>IF(AL20="",0,VLOOKUP(AL20,A$100:B$105,2,0))</f>
        <v>0</v>
      </c>
      <c r="AN20" s="413"/>
      <c r="AO20" s="634">
        <f>IF(AN20="",0,VLOOKUP(AN20,A$100:B$105,2,0))</f>
        <v>0</v>
      </c>
      <c r="AP20" s="413"/>
      <c r="AQ20" s="634">
        <f>IF(AP20="",0,VLOOKUP(AP20,A$100:B$105,2,0))</f>
        <v>0</v>
      </c>
      <c r="AR20" s="413"/>
      <c r="AS20" s="634">
        <f>IF(AR20="",0,VLOOKUP(AR20,A$100:B$105,2,0))</f>
        <v>0</v>
      </c>
      <c r="AT20" s="413"/>
      <c r="AU20" s="634">
        <f>IF(AT20="",0,VLOOKUP(AT20,A$100:B$105,2,0))</f>
        <v>0</v>
      </c>
      <c r="AV20" s="413"/>
      <c r="AW20" s="634">
        <f>IF(AV20="",0,VLOOKUP(AV20,A$100:B$105,2,0))</f>
        <v>0</v>
      </c>
      <c r="AX20" s="753">
        <f>AM20+AO20+AQ20+AS20+AU20+AW20</f>
        <v>0</v>
      </c>
      <c r="AY20" s="766" t="str">
        <f ca="1">IF(AX20&lt;=5.9,"",LOOKUP(AX20,A$109:A$113,B$109:B$113))</f>
        <v/>
      </c>
      <c r="AZ20" s="500"/>
      <c r="BA20" s="651">
        <f>A20</f>
        <v>15</v>
      </c>
      <c r="BB20" s="635" t="str">
        <f>C20</f>
        <v>Tanushree</v>
      </c>
      <c r="BC20" s="413" t="s">
        <v>150</v>
      </c>
      <c r="BD20" s="376">
        <f>IF(BC20="",0,VLOOKUP(BC20,A$100:B$105,2,0))</f>
        <v>5</v>
      </c>
      <c r="BE20" s="413" t="s">
        <v>186</v>
      </c>
      <c r="BF20" s="376">
        <f>IF(BE20="",0,VLOOKUP(BE20,A$100:B$105,2,0))</f>
        <v>4</v>
      </c>
      <c r="BG20" s="413" t="s">
        <v>299</v>
      </c>
      <c r="BH20" s="376">
        <f>IF(BG20="",0,VLOOKUP(BG20,A$100:B$105,2,0))</f>
        <v>2</v>
      </c>
      <c r="BI20" s="413" t="s">
        <v>299</v>
      </c>
      <c r="BJ20" s="376">
        <f>IF(BI20="",0,VLOOKUP(BI20,A$100:B$105,2,0))</f>
        <v>2</v>
      </c>
      <c r="BK20" s="413" t="s">
        <v>186</v>
      </c>
      <c r="BL20" s="376">
        <f>IF(BK20="",0,VLOOKUP(BK20,A$100:B$105,2,0))</f>
        <v>4</v>
      </c>
      <c r="BM20" s="413" t="s">
        <v>299</v>
      </c>
      <c r="BN20" s="634">
        <f>IF(BM20="",0,VLOOKUP(BM20,A$100:B$105,2,0))</f>
        <v>2</v>
      </c>
      <c r="BO20" s="753">
        <f>BD20+BF20+BH20+BJ20+BL20+BN20</f>
        <v>19</v>
      </c>
      <c r="BP20" s="670" t="str">
        <f ca="1">IF(BO20&lt;=5.9,"",LOOKUP(BO20,A$109:A$113,B$109:B$113))</f>
        <v>B</v>
      </c>
      <c r="BQ20" s="793">
        <f>(P20+AG20+AX20+BO20)/4</f>
        <v>4.75</v>
      </c>
      <c r="BR20" s="683" t="str">
        <f ca="1">IF(BQ20&lt;=5.9,"",LOOKUP(BQ20,A$109:A$113,B$109:B$113))</f>
        <v/>
      </c>
      <c r="BS20" s="794" t="e">
        <f ca="1">LOOKUP(BP20,A$109:A$113,B$109:B$113)</f>
        <v>#N/A</v>
      </c>
      <c r="BT20" s="500"/>
      <c r="BU20" s="460">
        <f>A20</f>
        <v>15</v>
      </c>
      <c r="BV20" s="693" t="str">
        <f>C20</f>
        <v>Tanushree</v>
      </c>
      <c r="BW20" s="413"/>
      <c r="BX20" s="376">
        <f>IF(BW20="",0,VLOOKUP(BW20,A$100:B$105,2,0))</f>
        <v>0</v>
      </c>
      <c r="BY20" s="413"/>
      <c r="BZ20" s="376">
        <f>IF(BY20="",0,VLOOKUP(BY20,A$100:B$105,2,0))</f>
        <v>0</v>
      </c>
      <c r="CA20" s="413"/>
      <c r="CB20" s="376">
        <f>IF(CA20="",0,VLOOKUP(CA20,A$100:B$105,2,0))</f>
        <v>0</v>
      </c>
      <c r="CC20" s="413"/>
      <c r="CD20" s="376">
        <f>IF(CC20="",0,VLOOKUP(CC20,A$100:B$105,2,0))</f>
        <v>0</v>
      </c>
      <c r="CE20" s="413"/>
      <c r="CF20" s="376">
        <f>IF(CE20="",0,VLOOKUP(CE20,A$100:B$105,2,0))</f>
        <v>0</v>
      </c>
      <c r="CG20" s="413"/>
      <c r="CH20" s="411">
        <f>IF(CG20="",0,VLOOKUP(CG20,A$100:B$105,2,0))</f>
        <v>0</v>
      </c>
      <c r="CI20" s="806">
        <f>BX20+BZ20+CB20+CD20+CF20+CH20</f>
        <v>0</v>
      </c>
      <c r="CJ20" s="807" t="str">
        <f ca="1">IF(CI20&lt;=5.9,"",LOOKUP(CI20,A$109:A$113,B$109:B$113))</f>
        <v/>
      </c>
      <c r="CK20" s="500"/>
      <c r="CL20" s="684">
        <f>A20</f>
        <v>15</v>
      </c>
      <c r="CM20" s="693" t="str">
        <f>C20</f>
        <v>Tanushree</v>
      </c>
      <c r="CN20" s="413"/>
      <c r="CO20" s="376">
        <f>IF(CN20="",0,VLOOKUP(CN20,A$100:B$105,2,0))</f>
        <v>0</v>
      </c>
      <c r="CP20" s="413"/>
      <c r="CQ20" s="376">
        <f>IF(CP20="",0,VLOOKUP(CP20,A$100:B$105,2,0))</f>
        <v>0</v>
      </c>
      <c r="CR20" s="413"/>
      <c r="CS20" s="376">
        <f>IF(CR20="",0,VLOOKUP(CR20,A$100:B$105,2,0))</f>
        <v>0</v>
      </c>
      <c r="CT20" s="413"/>
      <c r="CU20" s="376">
        <f>IF(CT20="",0,VLOOKUP(CT20,A$100:B$105,2,0))</f>
        <v>0</v>
      </c>
      <c r="CV20" s="413"/>
      <c r="CW20" s="376">
        <f>IF(CV20="",0,VLOOKUP(CV20,A$100:B$105,2,0))</f>
        <v>0</v>
      </c>
      <c r="CX20" s="413"/>
      <c r="CY20" s="634">
        <f>IF(CX20="",0,VLOOKUP(CX20,A$100:B$105,2,0))</f>
        <v>0</v>
      </c>
      <c r="CZ20" s="753">
        <f>CO20+CQ20+CS20+CU20+CW20+CY20</f>
        <v>0</v>
      </c>
      <c r="DA20" s="819" t="str">
        <f ca="1">IF(CZ20&lt;=5.9,"",LOOKUP(CZ20,A$109:A$113,B$109:B$113))</f>
        <v/>
      </c>
      <c r="DB20" s="500"/>
      <c r="DC20" s="684">
        <f>A20</f>
        <v>15</v>
      </c>
      <c r="DD20" s="693" t="str">
        <f>C20</f>
        <v>Tanushree</v>
      </c>
      <c r="DE20" s="413"/>
      <c r="DF20" s="376">
        <f>IF(DE20="",0,VLOOKUP(DE20,A$100:B$105,2,0))</f>
        <v>0</v>
      </c>
      <c r="DG20" s="413"/>
      <c r="DH20" s="376">
        <f>IF(DG20="",0,VLOOKUP(DG20,A$100:B$105,2,0))</f>
        <v>0</v>
      </c>
      <c r="DI20" s="413"/>
      <c r="DJ20" s="376">
        <f>IF(DI20="",0,VLOOKUP(DI20,A$100:B$105,2,0))</f>
        <v>0</v>
      </c>
      <c r="DK20" s="413"/>
      <c r="DL20" s="376">
        <f>IF(DK20="",0,VLOOKUP(DK20,A$100:B$105,2,0))</f>
        <v>0</v>
      </c>
      <c r="DM20" s="413"/>
      <c r="DN20" s="376">
        <f>IF(DM20="",0,VLOOKUP(DM20,A$100:B$105,2,0))</f>
        <v>0</v>
      </c>
      <c r="DO20" s="413"/>
      <c r="DP20" s="634">
        <f>IF(DO20="",0,VLOOKUP(DO20,A$100:B$105,2,0))</f>
        <v>0</v>
      </c>
      <c r="DQ20" s="753">
        <f>DF20+DH20+DJ20+DL20+DN20+DP20</f>
        <v>0</v>
      </c>
      <c r="DR20" s="824" t="str">
        <f ca="1">IF(DQ20&lt;=5.9,"",LOOKUP(DQ20,A$109:A$113,B$109:B$113))</f>
        <v/>
      </c>
      <c r="DT20" s="684">
        <f>A20</f>
        <v>15</v>
      </c>
      <c r="DU20" s="693" t="str">
        <f>C20</f>
        <v>Tanushree</v>
      </c>
      <c r="DV20" s="413" t="s">
        <v>299</v>
      </c>
      <c r="DW20" s="376">
        <f>IF(DV20="",0,VLOOKUP(DV20,A$100:B$105,2,0))</f>
        <v>2</v>
      </c>
      <c r="DX20" s="413" t="s">
        <v>299</v>
      </c>
      <c r="DY20" s="376">
        <f>IF(DX20="",0,VLOOKUP(DX20,A$100:B$105,2,0))</f>
        <v>2</v>
      </c>
      <c r="DZ20" s="413" t="s">
        <v>338</v>
      </c>
      <c r="EA20" s="376">
        <f>IF(DZ20="",0,VLOOKUP(DZ20,A$100:B$105,2,0))</f>
        <v>3</v>
      </c>
      <c r="EB20" s="413" t="s">
        <v>336</v>
      </c>
      <c r="EC20" s="376">
        <f>IF(EB20="",0,VLOOKUP(EB20,A$100:B$105,2,0))</f>
        <v>4</v>
      </c>
      <c r="ED20" s="413" t="s">
        <v>338</v>
      </c>
      <c r="EE20" s="376">
        <f>IF(ED20="",0,VLOOKUP(ED20,A$100:B$105,2,0))</f>
        <v>3</v>
      </c>
      <c r="EF20" s="413" t="s">
        <v>337</v>
      </c>
      <c r="EG20" s="634">
        <f>IF(EF20="",0,VLOOKUP(EF20,A$100:B$105,2,0))</f>
        <v>2</v>
      </c>
      <c r="EH20" s="634">
        <f>DW20+DY20+EA20+EC20+EE20+EG20</f>
        <v>16</v>
      </c>
      <c r="EI20" s="836">
        <f>ROUND(EH20/4,0)</f>
        <v>4</v>
      </c>
      <c r="EJ20" s="837">
        <f>(CI20+CZ20+DQ20+EH20)/4</f>
        <v>4</v>
      </c>
      <c r="EK20" s="819" t="str">
        <f ca="1">IF(EH20&lt;=5.9,"",LOOKUP(EH20,A$109:A$113,B$109:B$113))</f>
        <v>C</v>
      </c>
      <c r="EL20" s="838" t="str">
        <f ca="1">IF(EJ20&lt;=5.9,"",LOOKUP(EJ20,A$109:A$113,B$109:B$113))</f>
        <v/>
      </c>
      <c r="EM20" s="826"/>
      <c r="EN20" s="839">
        <f>A20</f>
        <v>15</v>
      </c>
      <c r="EO20" s="608" t="str">
        <f>C20</f>
        <v>Tanushree</v>
      </c>
      <c r="EP20" s="616" t="str">
        <f ca="1">IF($EQ20&lt;=5.9,"",LOOKUP(EQ20,A$109:A$113,B$109:B$113))</f>
        <v/>
      </c>
      <c r="EQ20" s="396">
        <f>(BQ20+EJ20)/2</f>
        <v>4.375</v>
      </c>
    </row>
    <row r="21" ht="27" customHeight="1" spans="1:147">
      <c r="A21" s="746">
        <v>16</v>
      </c>
      <c r="B21" s="411">
        <f>'Student Profile'!B21</f>
        <v>1776</v>
      </c>
      <c r="C21" s="635" t="str">
        <f>'Student Profile'!C21</f>
        <v>Vaishnavi</v>
      </c>
      <c r="D21" s="413"/>
      <c r="E21" s="376">
        <f>IF(D21="",0,VLOOKUP(D21,A$100:B$105,2,0))</f>
        <v>0</v>
      </c>
      <c r="F21" s="413"/>
      <c r="G21" s="376">
        <f>IF(F21="",0,VLOOKUP(F21,A$100:B$105,2,0))</f>
        <v>0</v>
      </c>
      <c r="H21" s="413"/>
      <c r="I21" s="376">
        <f>IF(H21="",0,VLOOKUP(H21,A$100:B$105,2,0))</f>
        <v>0</v>
      </c>
      <c r="J21" s="413"/>
      <c r="K21" s="376">
        <f>IF(J21="",0,VLOOKUP(J21,A$100:B$105,2,0))</f>
        <v>0</v>
      </c>
      <c r="L21" s="413"/>
      <c r="M21" s="376">
        <f>IF(L21="",0,VLOOKUP(L21,A$100:B$105,2,0))</f>
        <v>0</v>
      </c>
      <c r="N21" s="413"/>
      <c r="O21" s="634">
        <f>IF(N21="",0,VLOOKUP(N21,A$100:B$105,2,0))</f>
        <v>0</v>
      </c>
      <c r="P21" s="753">
        <f>E21+G21+I21+K21+M21+O21</f>
        <v>0</v>
      </c>
      <c r="Q21" s="767" t="str">
        <f ca="1">IF(P21&lt;=5.9,"",LOOKUP(P21,A$109:A$113,B$109:B$113))</f>
        <v/>
      </c>
      <c r="R21" s="500"/>
      <c r="S21" s="651">
        <f>A21</f>
        <v>16</v>
      </c>
      <c r="T21" s="635" t="str">
        <f>C21</f>
        <v>Vaishnavi</v>
      </c>
      <c r="U21" s="413"/>
      <c r="V21" s="376">
        <f>IF(U21="",0,VLOOKUP(U21,A$100:B$105,2,0))</f>
        <v>0</v>
      </c>
      <c r="W21" s="413"/>
      <c r="X21" s="376">
        <f>IF(W21="",0,VLOOKUP(W21,A$100:B$105,2,0))</f>
        <v>0</v>
      </c>
      <c r="Y21" s="413"/>
      <c r="Z21" s="376">
        <f>IF(Y21="",0,VLOOKUP(Y21,A$100:B$105,2,0))</f>
        <v>0</v>
      </c>
      <c r="AA21" s="413"/>
      <c r="AB21" s="376">
        <f>IF(AA21="",0,VLOOKUP(AA21,A$100:B$105,2,0))</f>
        <v>0</v>
      </c>
      <c r="AC21" s="413"/>
      <c r="AD21" s="376">
        <f>IF(AC21="",0,VLOOKUP(AC21,A$100:B$105,2,0))</f>
        <v>0</v>
      </c>
      <c r="AE21" s="413"/>
      <c r="AF21" s="634">
        <f>IF(AE21="",0,VLOOKUP(AE21,A$100:B$105,2,0))</f>
        <v>0</v>
      </c>
      <c r="AG21" s="753">
        <f>V21+X21+Z21+AB21+AD21+AF21</f>
        <v>0</v>
      </c>
      <c r="AH21" s="766" t="str">
        <f ca="1">IF(AG21&lt;=5.9,"",LOOKUP(AG21,A$109:A$113,B$109:B$113))</f>
        <v/>
      </c>
      <c r="AI21" s="500"/>
      <c r="AJ21" s="651">
        <f>A21</f>
        <v>16</v>
      </c>
      <c r="AK21" s="635" t="str">
        <f>C21</f>
        <v>Vaishnavi</v>
      </c>
      <c r="AL21" s="413"/>
      <c r="AM21" s="634">
        <f>IF(AL21="",0,VLOOKUP(AL21,A$100:B$105,2,0))</f>
        <v>0</v>
      </c>
      <c r="AN21" s="413"/>
      <c r="AO21" s="634">
        <f>IF(AN21="",0,VLOOKUP(AN21,A$100:B$105,2,0))</f>
        <v>0</v>
      </c>
      <c r="AP21" s="413"/>
      <c r="AQ21" s="634">
        <f>IF(AP21="",0,VLOOKUP(AP21,A$100:B$105,2,0))</f>
        <v>0</v>
      </c>
      <c r="AR21" s="413"/>
      <c r="AS21" s="634">
        <f>IF(AR21="",0,VLOOKUP(AR21,A$100:B$105,2,0))</f>
        <v>0</v>
      </c>
      <c r="AT21" s="413"/>
      <c r="AU21" s="634">
        <f>IF(AT21="",0,VLOOKUP(AT21,A$100:B$105,2,0))</f>
        <v>0</v>
      </c>
      <c r="AV21" s="413"/>
      <c r="AW21" s="634">
        <f>IF(AV21="",0,VLOOKUP(AV21,A$100:B$105,2,0))</f>
        <v>0</v>
      </c>
      <c r="AX21" s="753">
        <f>AM21+AO21+AQ21+AS21+AU21+AW21</f>
        <v>0</v>
      </c>
      <c r="AY21" s="766" t="str">
        <f ca="1">IF(AX21&lt;=5.9,"",LOOKUP(AX21,A$109:A$113,B$109:B$113))</f>
        <v/>
      </c>
      <c r="AZ21" s="500"/>
      <c r="BA21" s="651">
        <f>A21</f>
        <v>16</v>
      </c>
      <c r="BB21" s="635" t="str">
        <f>C21</f>
        <v>Vaishnavi</v>
      </c>
      <c r="BC21" s="413" t="s">
        <v>299</v>
      </c>
      <c r="BD21" s="376">
        <f>IF(BC21="",0,VLOOKUP(BC21,A$100:B$105,2,0))</f>
        <v>2</v>
      </c>
      <c r="BE21" s="413" t="s">
        <v>186</v>
      </c>
      <c r="BF21" s="376">
        <f>IF(BE21="",0,VLOOKUP(BE21,A$100:B$105,2,0))</f>
        <v>4</v>
      </c>
      <c r="BG21" s="413" t="s">
        <v>299</v>
      </c>
      <c r="BH21" s="376">
        <f>IF(BG21="",0,VLOOKUP(BG21,A$100:B$105,2,0))</f>
        <v>2</v>
      </c>
      <c r="BI21" s="413" t="s">
        <v>299</v>
      </c>
      <c r="BJ21" s="376">
        <f>IF(BI21="",0,VLOOKUP(BI21,A$100:B$105,2,0))</f>
        <v>2</v>
      </c>
      <c r="BK21" s="413" t="s">
        <v>299</v>
      </c>
      <c r="BL21" s="376">
        <f>IF(BK21="",0,VLOOKUP(BK21,A$100:B$105,2,0))</f>
        <v>2</v>
      </c>
      <c r="BM21" s="413" t="s">
        <v>299</v>
      </c>
      <c r="BN21" s="634">
        <f>IF(BM21="",0,VLOOKUP(BM21,A$100:B$105,2,0))</f>
        <v>2</v>
      </c>
      <c r="BO21" s="753">
        <f>BD21+BF21+BH21+BJ21+BL21+BN21</f>
        <v>14</v>
      </c>
      <c r="BP21" s="670" t="str">
        <f ca="1">IF(BO21&lt;=5.9,"",LOOKUP(BO21,A$109:A$113,B$109:B$113))</f>
        <v>C</v>
      </c>
      <c r="BQ21" s="793">
        <f>(P21+AG21+AX21+BO21)/4</f>
        <v>3.5</v>
      </c>
      <c r="BR21" s="683" t="s">
        <v>299</v>
      </c>
      <c r="BS21" s="794" t="e">
        <f ca="1">LOOKUP(BP21,A$109:A$113,B$109:B$113)</f>
        <v>#N/A</v>
      </c>
      <c r="BT21" s="500"/>
      <c r="BU21" s="460">
        <f>A21</f>
        <v>16</v>
      </c>
      <c r="BV21" s="693" t="str">
        <f>C21</f>
        <v>Vaishnavi</v>
      </c>
      <c r="BW21" s="413"/>
      <c r="BX21" s="376">
        <f>IF(BW21="",0,VLOOKUP(BW21,A$100:B$105,2,0))</f>
        <v>0</v>
      </c>
      <c r="BY21" s="413"/>
      <c r="BZ21" s="376">
        <f>IF(BY21="",0,VLOOKUP(BY21,A$100:B$105,2,0))</f>
        <v>0</v>
      </c>
      <c r="CA21" s="413"/>
      <c r="CB21" s="376">
        <f>IF(CA21="",0,VLOOKUP(CA21,A$100:B$105,2,0))</f>
        <v>0</v>
      </c>
      <c r="CC21" s="413"/>
      <c r="CD21" s="376">
        <f>IF(CC21="",0,VLOOKUP(CC21,A$100:B$105,2,0))</f>
        <v>0</v>
      </c>
      <c r="CE21" s="413"/>
      <c r="CF21" s="376">
        <f>IF(CE21="",0,VLOOKUP(CE21,A$100:B$105,2,0))</f>
        <v>0</v>
      </c>
      <c r="CG21" s="413"/>
      <c r="CH21" s="411">
        <f>IF(CG21="",0,VLOOKUP(CG21,A$100:B$105,2,0))</f>
        <v>0</v>
      </c>
      <c r="CI21" s="806">
        <f>BX21+BZ21+CB21+CD21+CF21+CH21</f>
        <v>0</v>
      </c>
      <c r="CJ21" s="807" t="str">
        <f ca="1">IF(CI21&lt;=5.9,"",LOOKUP(CI21,A$109:A$113,B$109:B$113))</f>
        <v/>
      </c>
      <c r="CK21" s="500"/>
      <c r="CL21" s="684">
        <f>A21</f>
        <v>16</v>
      </c>
      <c r="CM21" s="693" t="str">
        <f>C21</f>
        <v>Vaishnavi</v>
      </c>
      <c r="CN21" s="413"/>
      <c r="CO21" s="376">
        <f>IF(CN21="",0,VLOOKUP(CN21,A$100:B$105,2,0))</f>
        <v>0</v>
      </c>
      <c r="CP21" s="413"/>
      <c r="CQ21" s="376">
        <f>IF(CP21="",0,VLOOKUP(CP21,A$100:B$105,2,0))</f>
        <v>0</v>
      </c>
      <c r="CR21" s="413"/>
      <c r="CS21" s="376">
        <f>IF(CR21="",0,VLOOKUP(CR21,A$100:B$105,2,0))</f>
        <v>0</v>
      </c>
      <c r="CT21" s="413"/>
      <c r="CU21" s="376">
        <f>IF(CT21="",0,VLOOKUP(CT21,A$100:B$105,2,0))</f>
        <v>0</v>
      </c>
      <c r="CV21" s="413"/>
      <c r="CW21" s="376">
        <f>IF(CV21="",0,VLOOKUP(CV21,A$100:B$105,2,0))</f>
        <v>0</v>
      </c>
      <c r="CX21" s="413"/>
      <c r="CY21" s="634">
        <f>IF(CX21="",0,VLOOKUP(CX21,A$100:B$105,2,0))</f>
        <v>0</v>
      </c>
      <c r="CZ21" s="753">
        <f>CO21+CQ21+CS21+CU21+CW21+CY21</f>
        <v>0</v>
      </c>
      <c r="DA21" s="819" t="str">
        <f ca="1">IF(CZ21&lt;=5.9,"",LOOKUP(CZ21,A$109:A$113,B$109:B$113))</f>
        <v/>
      </c>
      <c r="DB21" s="500"/>
      <c r="DC21" s="684">
        <f>A21</f>
        <v>16</v>
      </c>
      <c r="DD21" s="693" t="str">
        <f>C21</f>
        <v>Vaishnavi</v>
      </c>
      <c r="DE21" s="413"/>
      <c r="DF21" s="376">
        <f>IF(DE21="",0,VLOOKUP(DE21,A$100:B$105,2,0))</f>
        <v>0</v>
      </c>
      <c r="DG21" s="413"/>
      <c r="DH21" s="376">
        <f>IF(DG21="",0,VLOOKUP(DG21,A$100:B$105,2,0))</f>
        <v>0</v>
      </c>
      <c r="DI21" s="413"/>
      <c r="DJ21" s="376">
        <f>IF(DI21="",0,VLOOKUP(DI21,A$100:B$105,2,0))</f>
        <v>0</v>
      </c>
      <c r="DK21" s="413"/>
      <c r="DL21" s="376">
        <f>IF(DK21="",0,VLOOKUP(DK21,A$100:B$105,2,0))</f>
        <v>0</v>
      </c>
      <c r="DM21" s="413"/>
      <c r="DN21" s="376">
        <f>IF(DM21="",0,VLOOKUP(DM21,A$100:B$105,2,0))</f>
        <v>0</v>
      </c>
      <c r="DO21" s="413"/>
      <c r="DP21" s="634">
        <f>IF(DO21="",0,VLOOKUP(DO21,A$100:B$105,2,0))</f>
        <v>0</v>
      </c>
      <c r="DQ21" s="753">
        <f>DF21+DH21+DJ21+DL21+DN21+DP21</f>
        <v>0</v>
      </c>
      <c r="DR21" s="824" t="str">
        <f ca="1">IF(DQ21&lt;=5.9,"",LOOKUP(DQ21,A$109:A$113,B$109:B$113))</f>
        <v/>
      </c>
      <c r="DT21" s="684">
        <f>A21</f>
        <v>16</v>
      </c>
      <c r="DU21" s="693" t="str">
        <f>C21</f>
        <v>Vaishnavi</v>
      </c>
      <c r="DV21" s="413" t="s">
        <v>150</v>
      </c>
      <c r="DW21" s="376">
        <f>IF(DV21="",0,VLOOKUP(DV21,A$100:B$105,2,0))</f>
        <v>5</v>
      </c>
      <c r="DX21" s="413" t="s">
        <v>186</v>
      </c>
      <c r="DY21" s="376">
        <f>IF(DX21="",0,VLOOKUP(DX21,A$100:B$105,2,0))</f>
        <v>4</v>
      </c>
      <c r="DZ21" s="413" t="s">
        <v>186</v>
      </c>
      <c r="EA21" s="376">
        <f>IF(DZ21="",0,VLOOKUP(DZ21,A$100:B$105,2,0))</f>
        <v>4</v>
      </c>
      <c r="EB21" s="413" t="s">
        <v>186</v>
      </c>
      <c r="EC21" s="376">
        <f>IF(EB21="",0,VLOOKUP(EB21,A$100:B$105,2,0))</f>
        <v>4</v>
      </c>
      <c r="ED21" s="413" t="s">
        <v>186</v>
      </c>
      <c r="EE21" s="376">
        <f>IF(ED21="",0,VLOOKUP(ED21,A$100:B$105,2,0))</f>
        <v>4</v>
      </c>
      <c r="EF21" s="413" t="s">
        <v>186</v>
      </c>
      <c r="EG21" s="634">
        <f>IF(EF21="",0,VLOOKUP(EF21,A$100:B$105,2,0))</f>
        <v>4</v>
      </c>
      <c r="EH21" s="634">
        <f>DW21+DY21+EA21+EC21+EE21+EG21</f>
        <v>25</v>
      </c>
      <c r="EI21" s="836">
        <f>ROUND(EH21/4,0)</f>
        <v>6</v>
      </c>
      <c r="EJ21" s="837">
        <f>(CI21+CZ21+DQ21+EH21)/4</f>
        <v>6.25</v>
      </c>
      <c r="EK21" s="819" t="str">
        <f ca="1">IF(EH21&lt;=5.9,"",LOOKUP(EH21,A$109:A$113,B$109:B$113))</f>
        <v>A</v>
      </c>
      <c r="EL21" s="838" t="str">
        <f ca="1">IF(EJ21&lt;=5.9,"",LOOKUP(EJ21,A$109:A$113,B$109:B$113))</f>
        <v>D</v>
      </c>
      <c r="EM21" s="826"/>
      <c r="EN21" s="839">
        <f>A21</f>
        <v>16</v>
      </c>
      <c r="EO21" s="608" t="str">
        <f>C21</f>
        <v>Vaishnavi</v>
      </c>
      <c r="EP21" s="616" t="str">
        <f ca="1">IF($EQ21&lt;=5.9,"",LOOKUP(EQ21,A$109:A$113,B$109:B$113))</f>
        <v/>
      </c>
      <c r="EQ21" s="396">
        <f>(BQ21+EJ21)/2</f>
        <v>4.875</v>
      </c>
    </row>
    <row r="22" ht="27" customHeight="1" spans="1:147">
      <c r="A22" s="746">
        <v>17</v>
      </c>
      <c r="B22" s="411">
        <f>'Student Profile'!B22</f>
        <v>1887</v>
      </c>
      <c r="C22" s="635" t="str">
        <f>'Student Profile'!C22</f>
        <v>Aashish Sharma</v>
      </c>
      <c r="D22" s="413"/>
      <c r="E22" s="376">
        <f>IF(D22="",0,VLOOKUP(D22,A$100:B$105,2,0))</f>
        <v>0</v>
      </c>
      <c r="F22" s="413"/>
      <c r="G22" s="376">
        <f>IF(F22="",0,VLOOKUP(F22,A$100:B$105,2,0))</f>
        <v>0</v>
      </c>
      <c r="H22" s="413"/>
      <c r="I22" s="376">
        <f>IF(H22="",0,VLOOKUP(H22,A$100:B$105,2,0))</f>
        <v>0</v>
      </c>
      <c r="J22" s="413"/>
      <c r="K22" s="376">
        <f>IF(J22="",0,VLOOKUP(J22,A$100:B$105,2,0))</f>
        <v>0</v>
      </c>
      <c r="L22" s="413"/>
      <c r="M22" s="376">
        <f>IF(L22="",0,VLOOKUP(L22,A$100:B$105,2,0))</f>
        <v>0</v>
      </c>
      <c r="N22" s="413"/>
      <c r="O22" s="634">
        <f>IF(N22="",0,VLOOKUP(N22,A$100:B$105,2,0))</f>
        <v>0</v>
      </c>
      <c r="P22" s="753">
        <f>E22+G22+I22+K22+M22+O22</f>
        <v>0</v>
      </c>
      <c r="Q22" s="767" t="str">
        <f ca="1">IF(P22&lt;=5.9,"",LOOKUP(P22,A$109:A$113,B$109:B$113))</f>
        <v/>
      </c>
      <c r="R22" s="500"/>
      <c r="S22" s="651">
        <f>A22</f>
        <v>17</v>
      </c>
      <c r="T22" s="635" t="str">
        <f>C22</f>
        <v>Aashish Sharma</v>
      </c>
      <c r="U22" s="413"/>
      <c r="V22" s="376">
        <f>IF(U22="",0,VLOOKUP(U22,A$100:B$105,2,0))</f>
        <v>0</v>
      </c>
      <c r="W22" s="413"/>
      <c r="X22" s="376">
        <f>IF(W22="",0,VLOOKUP(W22,A$100:B$105,2,0))</f>
        <v>0</v>
      </c>
      <c r="Y22" s="413"/>
      <c r="Z22" s="376">
        <f>IF(Y22="",0,VLOOKUP(Y22,A$100:B$105,2,0))</f>
        <v>0</v>
      </c>
      <c r="AA22" s="413"/>
      <c r="AB22" s="376">
        <f>IF(AA22="",0,VLOOKUP(AA22,A$100:B$105,2,0))</f>
        <v>0</v>
      </c>
      <c r="AC22" s="413"/>
      <c r="AD22" s="376">
        <f>IF(AC22="",0,VLOOKUP(AC22,A$100:B$105,2,0))</f>
        <v>0</v>
      </c>
      <c r="AE22" s="413"/>
      <c r="AF22" s="634">
        <f>IF(AE22="",0,VLOOKUP(AE22,A$100:B$105,2,0))</f>
        <v>0</v>
      </c>
      <c r="AG22" s="753">
        <f>V22+X22+Z22+AB22+AD22+AF22</f>
        <v>0</v>
      </c>
      <c r="AH22" s="766" t="str">
        <f ca="1">IF(AG22&lt;=5.9,"",LOOKUP(AG22,A$109:A$113,B$109:B$113))</f>
        <v/>
      </c>
      <c r="AI22" s="500"/>
      <c r="AJ22" s="651">
        <f>A22</f>
        <v>17</v>
      </c>
      <c r="AK22" s="635" t="str">
        <f>C22</f>
        <v>Aashish Sharma</v>
      </c>
      <c r="AL22" s="413"/>
      <c r="AM22" s="634">
        <f>IF(AL22="",0,VLOOKUP(AL22,A$100:B$105,2,0))</f>
        <v>0</v>
      </c>
      <c r="AN22" s="413"/>
      <c r="AO22" s="634">
        <f>IF(AN22="",0,VLOOKUP(AN22,A$100:B$105,2,0))</f>
        <v>0</v>
      </c>
      <c r="AP22" s="413"/>
      <c r="AQ22" s="634">
        <f>IF(AP22="",0,VLOOKUP(AP22,A$100:B$105,2,0))</f>
        <v>0</v>
      </c>
      <c r="AR22" s="413"/>
      <c r="AS22" s="634">
        <f>IF(AR22="",0,VLOOKUP(AR22,A$100:B$105,2,0))</f>
        <v>0</v>
      </c>
      <c r="AT22" s="413"/>
      <c r="AU22" s="634">
        <f>IF(AT22="",0,VLOOKUP(AT22,A$100:B$105,2,0))</f>
        <v>0</v>
      </c>
      <c r="AV22" s="413"/>
      <c r="AW22" s="634">
        <f>IF(AV22="",0,VLOOKUP(AV22,A$100:B$105,2,0))</f>
        <v>0</v>
      </c>
      <c r="AX22" s="753">
        <f>AM22+AO22+AQ22+AS22+AU22+AW22</f>
        <v>0</v>
      </c>
      <c r="AY22" s="766" t="str">
        <f ca="1">IF(AX22&lt;=5.9,"",LOOKUP(AX22,A$109:A$113,B$109:B$113))</f>
        <v/>
      </c>
      <c r="AZ22" s="500"/>
      <c r="BA22" s="651">
        <f>A22</f>
        <v>17</v>
      </c>
      <c r="BB22" s="635" t="str">
        <f>C22</f>
        <v>Aashish Sharma</v>
      </c>
      <c r="BC22" s="413" t="s">
        <v>299</v>
      </c>
      <c r="BD22" s="376">
        <f>IF(BC22="",0,VLOOKUP(BC22,A$100:B$105,2,0))</f>
        <v>2</v>
      </c>
      <c r="BE22" s="413" t="s">
        <v>299</v>
      </c>
      <c r="BF22" s="376">
        <f>IF(BE22="",0,VLOOKUP(BE22,A$100:B$105,2,0))</f>
        <v>2</v>
      </c>
      <c r="BG22" s="413" t="s">
        <v>337</v>
      </c>
      <c r="BH22" s="376">
        <f>IF(BG22="",0,VLOOKUP(BG22,A$100:B$105,2,0))</f>
        <v>2</v>
      </c>
      <c r="BI22" s="413" t="s">
        <v>337</v>
      </c>
      <c r="BJ22" s="376">
        <f>IF(BI22="",0,VLOOKUP(BI22,A$100:B$105,2,0))</f>
        <v>2</v>
      </c>
      <c r="BK22" s="413" t="s">
        <v>337</v>
      </c>
      <c r="BL22" s="376">
        <f>IF(BK22="",0,VLOOKUP(BK22,A$100:B$105,2,0))</f>
        <v>2</v>
      </c>
      <c r="BM22" s="413" t="s">
        <v>337</v>
      </c>
      <c r="BN22" s="634">
        <f>IF(BM22="",0,VLOOKUP(BM22,A$100:B$105,2,0))</f>
        <v>2</v>
      </c>
      <c r="BO22" s="753">
        <f>BD22+BF22+BH22+BJ22+BL22+BN22</f>
        <v>12</v>
      </c>
      <c r="BP22" s="670" t="str">
        <f ca="1">IF(BO22&lt;=5.9,"",LOOKUP(BO22,A$109:A$113,B$109:B$113))</f>
        <v>C</v>
      </c>
      <c r="BQ22" s="793">
        <f>(P22+AG22+AX22+BO22)/4</f>
        <v>3</v>
      </c>
      <c r="BR22" s="683" t="str">
        <f ca="1" t="shared" ref="BR22:BR55" si="165">IF(BQ22&lt;=5.9,"",LOOKUP(BQ22,A$109:A$113,B$109:B$113))</f>
        <v/>
      </c>
      <c r="BS22" s="794" t="e">
        <f ca="1">LOOKUP(BP22,A$109:A$113,B$109:B$113)</f>
        <v>#N/A</v>
      </c>
      <c r="BT22" s="500"/>
      <c r="BU22" s="460">
        <f>A22</f>
        <v>17</v>
      </c>
      <c r="BV22" s="693" t="str">
        <f>C22</f>
        <v>Aashish Sharma</v>
      </c>
      <c r="BW22" s="413"/>
      <c r="BX22" s="376">
        <f>IF(BW22="",0,VLOOKUP(BW22,A$100:B$105,2,0))</f>
        <v>0</v>
      </c>
      <c r="BY22" s="413"/>
      <c r="BZ22" s="376">
        <f>IF(BY22="",0,VLOOKUP(BY22,A$100:B$105,2,0))</f>
        <v>0</v>
      </c>
      <c r="CA22" s="413"/>
      <c r="CB22" s="376">
        <f>IF(CA22="",0,VLOOKUP(CA22,A$100:B$105,2,0))</f>
        <v>0</v>
      </c>
      <c r="CC22" s="413"/>
      <c r="CD22" s="376">
        <f>IF(CC22="",0,VLOOKUP(CC22,A$100:B$105,2,0))</f>
        <v>0</v>
      </c>
      <c r="CE22" s="413"/>
      <c r="CF22" s="376">
        <f>IF(CE22="",0,VLOOKUP(CE22,A$100:B$105,2,0))</f>
        <v>0</v>
      </c>
      <c r="CG22" s="413"/>
      <c r="CH22" s="411">
        <f>IF(CG22="",0,VLOOKUP(CG22,A$100:B$105,2,0))</f>
        <v>0</v>
      </c>
      <c r="CI22" s="806">
        <f>BX22+BZ22+CB22+CD22+CF22+CH22</f>
        <v>0</v>
      </c>
      <c r="CJ22" s="807" t="str">
        <f ca="1">IF(CI22&lt;=5.9,"",LOOKUP(CI22,A$109:A$113,B$109:B$113))</f>
        <v/>
      </c>
      <c r="CK22" s="500"/>
      <c r="CL22" s="684">
        <f>A22</f>
        <v>17</v>
      </c>
      <c r="CM22" s="693" t="str">
        <f>C22</f>
        <v>Aashish Sharma</v>
      </c>
      <c r="CN22" s="413"/>
      <c r="CO22" s="376">
        <f>IF(CN22="",0,VLOOKUP(CN22,A$100:B$105,2,0))</f>
        <v>0</v>
      </c>
      <c r="CP22" s="413"/>
      <c r="CQ22" s="376">
        <f>IF(CP22="",0,VLOOKUP(CP22,A$100:B$105,2,0))</f>
        <v>0</v>
      </c>
      <c r="CR22" s="413"/>
      <c r="CS22" s="376">
        <f>IF(CR22="",0,VLOOKUP(CR22,A$100:B$105,2,0))</f>
        <v>0</v>
      </c>
      <c r="CT22" s="413"/>
      <c r="CU22" s="376">
        <f>IF(CT22="",0,VLOOKUP(CT22,A$100:B$105,2,0))</f>
        <v>0</v>
      </c>
      <c r="CV22" s="413"/>
      <c r="CW22" s="376">
        <f>IF(CV22="",0,VLOOKUP(CV22,A$100:B$105,2,0))</f>
        <v>0</v>
      </c>
      <c r="CX22" s="413"/>
      <c r="CY22" s="634">
        <f>IF(CX22="",0,VLOOKUP(CX22,A$100:B$105,2,0))</f>
        <v>0</v>
      </c>
      <c r="CZ22" s="753">
        <f>CO22+CQ22+CS22+CU22+CW22+CY22</f>
        <v>0</v>
      </c>
      <c r="DA22" s="819" t="str">
        <f ca="1">IF(CZ22&lt;=5.9,"",LOOKUP(CZ22,A$109:A$113,B$109:B$113))</f>
        <v/>
      </c>
      <c r="DB22" s="500"/>
      <c r="DC22" s="684">
        <f>A22</f>
        <v>17</v>
      </c>
      <c r="DD22" s="693" t="str">
        <f>C22</f>
        <v>Aashish Sharma</v>
      </c>
      <c r="DE22" s="413"/>
      <c r="DF22" s="376">
        <f>IF(DE22="",0,VLOOKUP(DE22,A$100:B$105,2,0))</f>
        <v>0</v>
      </c>
      <c r="DG22" s="413"/>
      <c r="DH22" s="376">
        <f>IF(DG22="",0,VLOOKUP(DG22,A$100:B$105,2,0))</f>
        <v>0</v>
      </c>
      <c r="DI22" s="413"/>
      <c r="DJ22" s="376">
        <f>IF(DI22="",0,VLOOKUP(DI22,A$100:B$105,2,0))</f>
        <v>0</v>
      </c>
      <c r="DK22" s="413"/>
      <c r="DL22" s="376">
        <f>IF(DK22="",0,VLOOKUP(DK22,A$100:B$105,2,0))</f>
        <v>0</v>
      </c>
      <c r="DM22" s="413"/>
      <c r="DN22" s="376">
        <f>IF(DM22="",0,VLOOKUP(DM22,A$100:B$105,2,0))</f>
        <v>0</v>
      </c>
      <c r="DO22" s="413"/>
      <c r="DP22" s="634">
        <f>IF(DO22="",0,VLOOKUP(DO22,A$100:B$105,2,0))</f>
        <v>0</v>
      </c>
      <c r="DQ22" s="753">
        <f>DF22+DH22+DJ22+DL22+DN22+DP22</f>
        <v>0</v>
      </c>
      <c r="DR22" s="824" t="str">
        <f ca="1">IF(DQ22&lt;=5.9,"",LOOKUP(DQ22,A$109:A$113,B$109:B$113))</f>
        <v/>
      </c>
      <c r="DT22" s="684">
        <f>A22</f>
        <v>17</v>
      </c>
      <c r="DU22" s="693" t="str">
        <f>C22</f>
        <v>Aashish Sharma</v>
      </c>
      <c r="DV22" s="413" t="s">
        <v>295</v>
      </c>
      <c r="DW22" s="376">
        <f t="shared" ref="DW22:DW27" si="166">IF(DV22="",0,VLOOKUP(DV22,A$100:B$105,2,0))</f>
        <v>3</v>
      </c>
      <c r="DX22" s="413" t="s">
        <v>186</v>
      </c>
      <c r="DY22" s="376">
        <f t="shared" ref="DY22:DY27" si="167">IF(DX22="",0,VLOOKUP(DX22,A$100:B$105,2,0))</f>
        <v>4</v>
      </c>
      <c r="DZ22" s="413" t="s">
        <v>295</v>
      </c>
      <c r="EA22" s="376">
        <f t="shared" ref="EA22:EA27" si="168">IF(DZ22="",0,VLOOKUP(DZ22,A$100:B$105,2,0))</f>
        <v>3</v>
      </c>
      <c r="EB22" s="413" t="s">
        <v>295</v>
      </c>
      <c r="EC22" s="376">
        <f t="shared" ref="EC22:EC27" si="169">IF(EB22="",0,VLOOKUP(EB22,A$100:B$105,2,0))</f>
        <v>3</v>
      </c>
      <c r="ED22" s="413" t="s">
        <v>295</v>
      </c>
      <c r="EE22" s="376">
        <f t="shared" ref="EE22:EE27" si="170">IF(ED22="",0,VLOOKUP(ED22,A$100:B$105,2,0))</f>
        <v>3</v>
      </c>
      <c r="EF22" s="413" t="s">
        <v>295</v>
      </c>
      <c r="EG22" s="634">
        <f>IF(EF22="",0,VLOOKUP(EF22,A$100:B$105,2,0))</f>
        <v>3</v>
      </c>
      <c r="EH22" s="634">
        <f>DW22+DY22+EA22+EC22+EE22+EG22</f>
        <v>19</v>
      </c>
      <c r="EI22" s="836">
        <f>ROUND(EH22/4,0)</f>
        <v>5</v>
      </c>
      <c r="EJ22" s="837">
        <f>(CI22+CZ22+DQ22+EH22)/4</f>
        <v>4.75</v>
      </c>
      <c r="EK22" s="819" t="str">
        <f ca="1">IF(EH22&lt;=5.9,"",LOOKUP(EH22,A$109:A$113,B$109:B$113))</f>
        <v>B</v>
      </c>
      <c r="EL22" s="838" t="str">
        <f ca="1">IF(EJ22&lt;=5.9,"",LOOKUP(EJ22,A$109:A$113,B$109:B$113))</f>
        <v/>
      </c>
      <c r="EM22" s="826"/>
      <c r="EN22" s="839">
        <f>A22</f>
        <v>17</v>
      </c>
      <c r="EO22" s="608" t="str">
        <f>C22</f>
        <v>Aashish Sharma</v>
      </c>
      <c r="EP22" s="616" t="str">
        <f ca="1">IF($EQ22&lt;=5.9,"",LOOKUP(EQ22,A$109:A$113,B$109:B$113))</f>
        <v/>
      </c>
      <c r="EQ22" s="396">
        <f>(BQ22+EJ22)/2</f>
        <v>3.875</v>
      </c>
    </row>
    <row r="23" ht="27" customHeight="1" spans="1:147">
      <c r="A23" s="746">
        <v>18</v>
      </c>
      <c r="B23" s="411">
        <f>'Student Profile'!B23</f>
        <v>1998</v>
      </c>
      <c r="C23" s="635" t="str">
        <f>'Student Profile'!C23</f>
        <v>V S Abhishek</v>
      </c>
      <c r="D23" s="413"/>
      <c r="E23" s="376">
        <f>IF(D23="",0,VLOOKUP(D23,A$100:B$105,2,0))</f>
        <v>0</v>
      </c>
      <c r="F23" s="413"/>
      <c r="G23" s="376">
        <f>IF(F23="",0,VLOOKUP(F23,A$100:B$105,2,0))</f>
        <v>0</v>
      </c>
      <c r="H23" s="413"/>
      <c r="I23" s="376">
        <f>IF(H23="",0,VLOOKUP(H23,A$100:B$105,2,0))</f>
        <v>0</v>
      </c>
      <c r="J23" s="413"/>
      <c r="K23" s="376">
        <f>IF(J23="",0,VLOOKUP(J23,A$100:B$105,2,0))</f>
        <v>0</v>
      </c>
      <c r="L23" s="413"/>
      <c r="M23" s="376">
        <f>IF(L23="",0,VLOOKUP(L23,A$100:B$105,2,0))</f>
        <v>0</v>
      </c>
      <c r="N23" s="413"/>
      <c r="O23" s="634">
        <f>IF(N23="",0,VLOOKUP(N23,A$100:B$105,2,0))</f>
        <v>0</v>
      </c>
      <c r="P23" s="753">
        <f>E23+G23+I23+K23+M23+O23</f>
        <v>0</v>
      </c>
      <c r="Q23" s="767" t="str">
        <f ca="1">IF(P23&lt;=5.9,"",LOOKUP(P23,A$109:A$113,B$109:B$113))</f>
        <v/>
      </c>
      <c r="R23" s="500"/>
      <c r="S23" s="651">
        <f>A23</f>
        <v>18</v>
      </c>
      <c r="T23" s="635" t="str">
        <f>C23</f>
        <v>V S Abhishek</v>
      </c>
      <c r="U23" s="413"/>
      <c r="V23" s="376">
        <f>IF(U23="",0,VLOOKUP(U23,A$100:B$105,2,0))</f>
        <v>0</v>
      </c>
      <c r="W23" s="413"/>
      <c r="X23" s="376">
        <f>IF(W23="",0,VLOOKUP(W23,A$100:B$105,2,0))</f>
        <v>0</v>
      </c>
      <c r="Y23" s="413"/>
      <c r="Z23" s="376">
        <f>IF(Y23="",0,VLOOKUP(Y23,A$100:B$105,2,0))</f>
        <v>0</v>
      </c>
      <c r="AA23" s="413"/>
      <c r="AB23" s="376">
        <f>IF(AA23="",0,VLOOKUP(AA23,A$100:B$105,2,0))</f>
        <v>0</v>
      </c>
      <c r="AC23" s="413"/>
      <c r="AD23" s="376">
        <f>IF(AC23="",0,VLOOKUP(AC23,A$100:B$105,2,0))</f>
        <v>0</v>
      </c>
      <c r="AE23" s="413"/>
      <c r="AF23" s="634">
        <f>IF(AE23="",0,VLOOKUP(AE23,A$100:B$105,2,0))</f>
        <v>0</v>
      </c>
      <c r="AG23" s="753">
        <f>V23+X23+Z23+AB23+AD23+AF23</f>
        <v>0</v>
      </c>
      <c r="AH23" s="766" t="str">
        <f ca="1">IF(AG23&lt;=5.9,"",LOOKUP(AG23,A$109:A$113,B$109:B$113))</f>
        <v/>
      </c>
      <c r="AI23" s="500"/>
      <c r="AJ23" s="651">
        <f>A23</f>
        <v>18</v>
      </c>
      <c r="AK23" s="635" t="str">
        <f>C23</f>
        <v>V S Abhishek</v>
      </c>
      <c r="AL23" s="413"/>
      <c r="AM23" s="634">
        <f>IF(AL23="",0,VLOOKUP(AL23,A$100:B$105,2,0))</f>
        <v>0</v>
      </c>
      <c r="AN23" s="413"/>
      <c r="AO23" s="634">
        <f>IF(AN23="",0,VLOOKUP(AN23,A$100:B$105,2,0))</f>
        <v>0</v>
      </c>
      <c r="AP23" s="413"/>
      <c r="AQ23" s="634">
        <f>IF(AP23="",0,VLOOKUP(AP23,A$100:B$105,2,0))</f>
        <v>0</v>
      </c>
      <c r="AR23" s="413"/>
      <c r="AS23" s="634">
        <f>IF(AR23="",0,VLOOKUP(AR23,A$100:B$105,2,0))</f>
        <v>0</v>
      </c>
      <c r="AT23" s="413"/>
      <c r="AU23" s="634">
        <f>IF(AT23="",0,VLOOKUP(AT23,A$100:B$105,2,0))</f>
        <v>0</v>
      </c>
      <c r="AV23" s="413"/>
      <c r="AW23" s="634">
        <f>IF(AV23="",0,VLOOKUP(AV23,A$100:B$105,2,0))</f>
        <v>0</v>
      </c>
      <c r="AX23" s="753">
        <f>AM23+AO23+AQ23+AS23+AU23+AW23</f>
        <v>0</v>
      </c>
      <c r="AY23" s="766" t="str">
        <f ca="1">IF(AX23&lt;=5.9,"",LOOKUP(AX23,A$109:A$113,B$109:B$113))</f>
        <v/>
      </c>
      <c r="AZ23" s="500"/>
      <c r="BA23" s="651">
        <f>A23</f>
        <v>18</v>
      </c>
      <c r="BB23" s="635" t="str">
        <f>C23</f>
        <v>V S Abhishek</v>
      </c>
      <c r="BC23" s="413" t="s">
        <v>337</v>
      </c>
      <c r="BD23" s="376">
        <f>IF(BC23="",0,VLOOKUP(BC23,A$100:B$105,2,0))</f>
        <v>2</v>
      </c>
      <c r="BE23" s="413" t="s">
        <v>186</v>
      </c>
      <c r="BF23" s="376">
        <f>IF(BE23="",0,VLOOKUP(BE23,A$100:B$105,2,0))</f>
        <v>4</v>
      </c>
      <c r="BG23" s="413" t="s">
        <v>338</v>
      </c>
      <c r="BH23" s="376">
        <f>IF(BG23="",0,VLOOKUP(BG23,A$100:B$105,2,0))</f>
        <v>3</v>
      </c>
      <c r="BI23" s="413" t="s">
        <v>338</v>
      </c>
      <c r="BJ23" s="376">
        <f>IF(BI23="",0,VLOOKUP(BI23,A$100:B$105,2,0))</f>
        <v>3</v>
      </c>
      <c r="BK23" s="413" t="s">
        <v>336</v>
      </c>
      <c r="BL23" s="376">
        <f>IF(BK23="",0,VLOOKUP(BK23,A$100:B$105,2,0))</f>
        <v>4</v>
      </c>
      <c r="BM23" s="413" t="s">
        <v>337</v>
      </c>
      <c r="BN23" s="634">
        <f>IF(BM23="",0,VLOOKUP(BM23,A$100:B$105,2,0))</f>
        <v>2</v>
      </c>
      <c r="BO23" s="753">
        <f>BD23+BF23+BH23+BJ23+BL23+BN23</f>
        <v>18</v>
      </c>
      <c r="BP23" s="670" t="str">
        <f ca="1">IF(BO23&lt;=5.9,"",LOOKUP(BO23,A$109:A$113,B$109:B$113))</f>
        <v>B</v>
      </c>
      <c r="BQ23" s="793">
        <f>(P23+AG23+AX23+BO23)/4</f>
        <v>4.5</v>
      </c>
      <c r="BR23" s="683" t="str">
        <f ca="1">IF(BQ23&lt;=5.9,"",LOOKUP(BQ23,A$109:A$113,B$109:B$113))</f>
        <v/>
      </c>
      <c r="BS23" s="794" t="e">
        <f ca="1">LOOKUP(BP23,A$109:A$113,B$109:B$113)</f>
        <v>#N/A</v>
      </c>
      <c r="BT23" s="500"/>
      <c r="BU23" s="460">
        <f>A23</f>
        <v>18</v>
      </c>
      <c r="BV23" s="693" t="str">
        <f>C23</f>
        <v>V S Abhishek</v>
      </c>
      <c r="BW23" s="413"/>
      <c r="BX23" s="376">
        <f>IF(BW23="",0,VLOOKUP(BW23,A$100:B$105,2,0))</f>
        <v>0</v>
      </c>
      <c r="BY23" s="413"/>
      <c r="BZ23" s="376">
        <f>IF(BY23="",0,VLOOKUP(BY23,A$100:B$105,2,0))</f>
        <v>0</v>
      </c>
      <c r="CA23" s="413"/>
      <c r="CB23" s="376">
        <f>IF(CA23="",0,VLOOKUP(CA23,A$100:B$105,2,0))</f>
        <v>0</v>
      </c>
      <c r="CC23" s="413"/>
      <c r="CD23" s="376">
        <f>IF(CC23="",0,VLOOKUP(CC23,A$100:B$105,2,0))</f>
        <v>0</v>
      </c>
      <c r="CE23" s="413"/>
      <c r="CF23" s="376">
        <f>IF(CE23="",0,VLOOKUP(CE23,A$100:B$105,2,0))</f>
        <v>0</v>
      </c>
      <c r="CG23" s="413"/>
      <c r="CH23" s="411">
        <f>IF(CG23="",0,VLOOKUP(CG23,A$100:B$105,2,0))</f>
        <v>0</v>
      </c>
      <c r="CI23" s="806">
        <f>BX23+BZ23+CB23+CD23+CF23+CH23</f>
        <v>0</v>
      </c>
      <c r="CJ23" s="807" t="str">
        <f ca="1">IF(CI23&lt;=5.9,"",LOOKUP(CI23,A$109:A$113,B$109:B$113))</f>
        <v/>
      </c>
      <c r="CK23" s="500"/>
      <c r="CL23" s="684">
        <f>A23</f>
        <v>18</v>
      </c>
      <c r="CM23" s="693" t="str">
        <f>C23</f>
        <v>V S Abhishek</v>
      </c>
      <c r="CN23" s="413"/>
      <c r="CO23" s="376">
        <f t="shared" ref="CO23:CO26" si="171">IF(CN23="",0,VLOOKUP(CN23,A$100:B$105,2,0))</f>
        <v>0</v>
      </c>
      <c r="CP23" s="413"/>
      <c r="CQ23" s="376">
        <f t="shared" ref="CQ23:CQ26" si="172">IF(CP23="",0,VLOOKUP(CP23,A$100:B$105,2,0))</f>
        <v>0</v>
      </c>
      <c r="CR23" s="413"/>
      <c r="CS23" s="376">
        <f t="shared" ref="CS23:CS26" si="173">IF(CR23="",0,VLOOKUP(CR23,A$100:B$105,2,0))</f>
        <v>0</v>
      </c>
      <c r="CT23" s="413"/>
      <c r="CU23" s="376">
        <f t="shared" ref="CU23:CU26" si="174">IF(CT23="",0,VLOOKUP(CT23,A$100:B$105,2,0))</f>
        <v>0</v>
      </c>
      <c r="CV23" s="413"/>
      <c r="CW23" s="376">
        <f t="shared" ref="CW23:CW26" si="175">IF(CV23="",0,VLOOKUP(CV23,A$100:B$105,2,0))</f>
        <v>0</v>
      </c>
      <c r="CX23" s="413"/>
      <c r="CY23" s="634">
        <f>IF(CX23="",0,VLOOKUP(CX23,A$100:B$105,2,0))</f>
        <v>0</v>
      </c>
      <c r="CZ23" s="753">
        <f>CO23+CQ23+CS23+CU23+CW23+CY23</f>
        <v>0</v>
      </c>
      <c r="DA23" s="819" t="str">
        <f ca="1">IF(CZ23&lt;=5.9,"",LOOKUP(CZ23,A$109:A$113,B$109:B$113))</f>
        <v/>
      </c>
      <c r="DB23" s="500"/>
      <c r="DC23" s="684">
        <f>A23</f>
        <v>18</v>
      </c>
      <c r="DD23" s="693" t="str">
        <f>C23</f>
        <v>V S Abhishek</v>
      </c>
      <c r="DE23" s="413"/>
      <c r="DF23" s="376">
        <f t="shared" ref="DF23:DF26" si="176">IF(DE23="",0,VLOOKUP(DE23,A$100:B$105,2,0))</f>
        <v>0</v>
      </c>
      <c r="DG23" s="413"/>
      <c r="DH23" s="376">
        <f t="shared" ref="DH23:DH26" si="177">IF(DG23="",0,VLOOKUP(DG23,A$100:B$105,2,0))</f>
        <v>0</v>
      </c>
      <c r="DI23" s="413"/>
      <c r="DJ23" s="376">
        <f t="shared" ref="DJ23:DJ26" si="178">IF(DI23="",0,VLOOKUP(DI23,A$100:B$105,2,0))</f>
        <v>0</v>
      </c>
      <c r="DK23" s="413"/>
      <c r="DL23" s="376">
        <f t="shared" ref="DL23:DL26" si="179">IF(DK23="",0,VLOOKUP(DK23,A$100:B$105,2,0))</f>
        <v>0</v>
      </c>
      <c r="DM23" s="413"/>
      <c r="DN23" s="376">
        <f t="shared" ref="DN23:DN26" si="180">IF(DM23="",0,VLOOKUP(DM23,A$100:B$105,2,0))</f>
        <v>0</v>
      </c>
      <c r="DO23" s="413"/>
      <c r="DP23" s="634">
        <f>IF(DO23="",0,VLOOKUP(DO23,A$100:B$105,2,0))</f>
        <v>0</v>
      </c>
      <c r="DQ23" s="753">
        <f>DF23+DH23+DJ23+DL23+DN23+DP23</f>
        <v>0</v>
      </c>
      <c r="DR23" s="824" t="str">
        <f ca="1">IF(DQ23&lt;=5.9,"",LOOKUP(DQ23,A$109:A$113,B$109:B$113))</f>
        <v/>
      </c>
      <c r="DT23" s="684">
        <f>A23</f>
        <v>18</v>
      </c>
      <c r="DU23" s="693" t="str">
        <f>C23</f>
        <v>V S Abhishek</v>
      </c>
      <c r="DV23" s="413" t="s">
        <v>150</v>
      </c>
      <c r="DW23" s="376">
        <f>IF(DV23="",0,VLOOKUP(DV23,A$100:B$105,2,0))</f>
        <v>5</v>
      </c>
      <c r="DX23" s="413" t="s">
        <v>186</v>
      </c>
      <c r="DY23" s="376">
        <f>IF(DX23="",0,VLOOKUP(DX23,A$100:B$105,2,0))</f>
        <v>4</v>
      </c>
      <c r="DZ23" s="413" t="s">
        <v>299</v>
      </c>
      <c r="EA23" s="376">
        <f>IF(DZ23="",0,VLOOKUP(DZ23,A$100:B$105,2,0))</f>
        <v>2</v>
      </c>
      <c r="EB23" s="413" t="s">
        <v>299</v>
      </c>
      <c r="EC23" s="376">
        <f>IF(EB23="",0,VLOOKUP(EB23,A$100:B$105,2,0))</f>
        <v>2</v>
      </c>
      <c r="ED23" s="413" t="s">
        <v>186</v>
      </c>
      <c r="EE23" s="376">
        <f>IF(ED23="",0,VLOOKUP(ED23,A$100:B$105,2,0))</f>
        <v>4</v>
      </c>
      <c r="EF23" s="413" t="s">
        <v>299</v>
      </c>
      <c r="EG23" s="634">
        <f>IF(EF23="",0,VLOOKUP(EF23,A$100:B$105,2,0))</f>
        <v>2</v>
      </c>
      <c r="EH23" s="634">
        <f>DW23+DY23+EA23+EC23+EE23+EG23</f>
        <v>19</v>
      </c>
      <c r="EI23" s="836">
        <f>ROUND(EH23/4,0)</f>
        <v>5</v>
      </c>
      <c r="EJ23" s="837">
        <f>(CI23+CZ23+DQ23+EH23)/4</f>
        <v>4.75</v>
      </c>
      <c r="EK23" s="819" t="str">
        <f ca="1">IF(EH23&lt;=5.9,"",LOOKUP(EH23,A$109:A$113,B$109:B$113))</f>
        <v>B</v>
      </c>
      <c r="EL23" s="838" t="str">
        <f ca="1">IF(EJ23&lt;=5.9,"",LOOKUP(EJ23,A$109:A$113,B$109:B$113))</f>
        <v/>
      </c>
      <c r="EM23" s="826"/>
      <c r="EN23" s="839">
        <f>A23</f>
        <v>18</v>
      </c>
      <c r="EO23" s="608" t="str">
        <f>C23</f>
        <v>V S Abhishek</v>
      </c>
      <c r="EP23" s="616" t="str">
        <f ca="1">IF($EQ23&lt;=5.9,"",LOOKUP(EQ23,A$109:A$113,B$109:B$113))</f>
        <v/>
      </c>
      <c r="EQ23" s="396">
        <f>(BQ23+EJ23)/2</f>
        <v>4.625</v>
      </c>
    </row>
    <row r="24" ht="27" customHeight="1" spans="1:147">
      <c r="A24" s="746">
        <v>19</v>
      </c>
      <c r="B24" s="411">
        <f>'Student Profile'!B24</f>
        <v>2109</v>
      </c>
      <c r="C24" s="635" t="str">
        <f>'Student Profile'!C24</f>
        <v>Aman Dhyani</v>
      </c>
      <c r="D24" s="413"/>
      <c r="E24" s="376">
        <f>IF(D24="",0,VLOOKUP(D24,A$100:B$105,2,0))</f>
        <v>0</v>
      </c>
      <c r="F24" s="413"/>
      <c r="G24" s="376">
        <f>IF(F24="",0,VLOOKUP(F24,A$100:B$105,2,0))</f>
        <v>0</v>
      </c>
      <c r="H24" s="413"/>
      <c r="I24" s="376">
        <f>IF(H24="",0,VLOOKUP(H24,A$100:B$105,2,0))</f>
        <v>0</v>
      </c>
      <c r="J24" s="413"/>
      <c r="K24" s="376">
        <f>IF(J24="",0,VLOOKUP(J24,A$100:B$105,2,0))</f>
        <v>0</v>
      </c>
      <c r="L24" s="413"/>
      <c r="M24" s="376">
        <f>IF(L24="",0,VLOOKUP(L24,A$100:B$105,2,0))</f>
        <v>0</v>
      </c>
      <c r="N24" s="413"/>
      <c r="O24" s="634">
        <f>IF(N24="",0,VLOOKUP(N24,A$100:B$105,2,0))</f>
        <v>0</v>
      </c>
      <c r="P24" s="753">
        <f>E24+G24+I24+K24+M24+O24</f>
        <v>0</v>
      </c>
      <c r="Q24" s="767" t="str">
        <f ca="1">IF(P24&lt;=5.9,"",LOOKUP(P24,A$109:A$113,B$109:B$113))</f>
        <v/>
      </c>
      <c r="R24" s="500"/>
      <c r="S24" s="651">
        <f>A24</f>
        <v>19</v>
      </c>
      <c r="T24" s="635" t="str">
        <f>C24</f>
        <v>Aman Dhyani</v>
      </c>
      <c r="U24" s="413"/>
      <c r="V24" s="376">
        <f>IF(U24="",0,VLOOKUP(U24,A$100:B$105,2,0))</f>
        <v>0</v>
      </c>
      <c r="W24" s="413"/>
      <c r="X24" s="376">
        <f>IF(W24="",0,VLOOKUP(W24,A$100:B$105,2,0))</f>
        <v>0</v>
      </c>
      <c r="Y24" s="413"/>
      <c r="Z24" s="376">
        <f>IF(Y24="",0,VLOOKUP(Y24,A$100:B$105,2,0))</f>
        <v>0</v>
      </c>
      <c r="AA24" s="413"/>
      <c r="AB24" s="376">
        <f>IF(AA24="",0,VLOOKUP(AA24,A$100:B$105,2,0))</f>
        <v>0</v>
      </c>
      <c r="AC24" s="413"/>
      <c r="AD24" s="376">
        <f>IF(AC24="",0,VLOOKUP(AC24,A$100:B$105,2,0))</f>
        <v>0</v>
      </c>
      <c r="AE24" s="413"/>
      <c r="AF24" s="634">
        <f>IF(AE24="",0,VLOOKUP(AE24,A$100:B$105,2,0))</f>
        <v>0</v>
      </c>
      <c r="AG24" s="753">
        <f>V24+X24+Z24+AB24+AD24+AF24</f>
        <v>0</v>
      </c>
      <c r="AH24" s="766" t="str">
        <f ca="1">IF(AG24&lt;=5.9,"",LOOKUP(AG24,A$109:A$113,B$109:B$113))</f>
        <v/>
      </c>
      <c r="AI24" s="500"/>
      <c r="AJ24" s="651">
        <f>A24</f>
        <v>19</v>
      </c>
      <c r="AK24" s="635" t="str">
        <f>C24</f>
        <v>Aman Dhyani</v>
      </c>
      <c r="AL24" s="413"/>
      <c r="AM24" s="634">
        <f>IF(AL24="",0,VLOOKUP(AL24,A$100:B$105,2,0))</f>
        <v>0</v>
      </c>
      <c r="AN24" s="413"/>
      <c r="AO24" s="634">
        <f>IF(AN24="",0,VLOOKUP(AN24,A$100:B$105,2,0))</f>
        <v>0</v>
      </c>
      <c r="AP24" s="413"/>
      <c r="AQ24" s="634">
        <f>IF(AP24="",0,VLOOKUP(AP24,A$100:B$105,2,0))</f>
        <v>0</v>
      </c>
      <c r="AR24" s="413"/>
      <c r="AS24" s="634">
        <f>IF(AR24="",0,VLOOKUP(AR24,A$100:B$105,2,0))</f>
        <v>0</v>
      </c>
      <c r="AT24" s="413"/>
      <c r="AU24" s="634">
        <f>IF(AT24="",0,VLOOKUP(AT24,A$100:B$105,2,0))</f>
        <v>0</v>
      </c>
      <c r="AV24" s="413"/>
      <c r="AW24" s="634">
        <f>IF(AV24="",0,VLOOKUP(AV24,A$100:B$105,2,0))</f>
        <v>0</v>
      </c>
      <c r="AX24" s="753">
        <f>AM24+AO24+AQ24+AS24+AU24+AW24</f>
        <v>0</v>
      </c>
      <c r="AY24" s="766" t="str">
        <f ca="1">IF(AX24&lt;=5.9,"",LOOKUP(AX24,A$109:A$113,B$109:B$113))</f>
        <v/>
      </c>
      <c r="AZ24" s="500"/>
      <c r="BA24" s="651">
        <f>A24</f>
        <v>19</v>
      </c>
      <c r="BB24" s="635" t="str">
        <f>C24</f>
        <v>Aman Dhyani</v>
      </c>
      <c r="BC24" s="413" t="s">
        <v>150</v>
      </c>
      <c r="BD24" s="376">
        <f>IF(BC24="",0,VLOOKUP(BC24,A$100:B$105,2,0))</f>
        <v>5</v>
      </c>
      <c r="BE24" s="413" t="s">
        <v>186</v>
      </c>
      <c r="BF24" s="376">
        <f>IF(BE24="",0,VLOOKUP(BE24,A$100:B$105,2,0))</f>
        <v>4</v>
      </c>
      <c r="BG24" s="413" t="s">
        <v>186</v>
      </c>
      <c r="BH24" s="376">
        <f>IF(BG24="",0,VLOOKUP(BG24,A$100:B$105,2,0))</f>
        <v>4</v>
      </c>
      <c r="BI24" s="413" t="s">
        <v>186</v>
      </c>
      <c r="BJ24" s="376">
        <f>IF(BI24="",0,VLOOKUP(BI24,A$100:B$105,2,0))</f>
        <v>4</v>
      </c>
      <c r="BK24" s="413" t="s">
        <v>186</v>
      </c>
      <c r="BL24" s="376">
        <f>IF(BK24="",0,VLOOKUP(BK24,A$100:B$105,2,0))</f>
        <v>4</v>
      </c>
      <c r="BM24" s="413" t="s">
        <v>186</v>
      </c>
      <c r="BN24" s="634">
        <f>IF(BM24="",0,VLOOKUP(BM24,A$100:B$105,2,0))</f>
        <v>4</v>
      </c>
      <c r="BO24" s="753">
        <f>BD24+BF24+BH24+BJ24+BL24+BN24</f>
        <v>25</v>
      </c>
      <c r="BP24" s="670" t="str">
        <f ca="1">IF(BO24&lt;=5.9,"",LOOKUP(BO24,A$109:A$113,B$109:B$113))</f>
        <v>A</v>
      </c>
      <c r="BQ24" s="793">
        <f>(P24+AG24+AX24+BO24)/4</f>
        <v>6.25</v>
      </c>
      <c r="BR24" s="683" t="str">
        <f ca="1">IF(BQ24&lt;=5.9,"",LOOKUP(BQ24,A$109:A$113,B$109:B$113))</f>
        <v>D</v>
      </c>
      <c r="BS24" s="794" t="e">
        <f ca="1">LOOKUP(BP24,A$109:A$113,B$109:B$113)</f>
        <v>#N/A</v>
      </c>
      <c r="BT24" s="500"/>
      <c r="BU24" s="460">
        <f>A24</f>
        <v>19</v>
      </c>
      <c r="BV24" s="693" t="str">
        <f>C24</f>
        <v>Aman Dhyani</v>
      </c>
      <c r="BW24" s="413"/>
      <c r="BX24" s="376">
        <f t="shared" ref="BX24:BX27" si="181">IF(BW24="",0,VLOOKUP(BW24,A$100:B$105,2,0))</f>
        <v>0</v>
      </c>
      <c r="BY24" s="413"/>
      <c r="BZ24" s="376">
        <f t="shared" ref="BZ24:BZ27" si="182">IF(BY24="",0,VLOOKUP(BY24,A$100:B$105,2,0))</f>
        <v>0</v>
      </c>
      <c r="CA24" s="413"/>
      <c r="CB24" s="376">
        <f t="shared" ref="CB24:CB27" si="183">IF(CA24="",0,VLOOKUP(CA24,A$100:B$105,2,0))</f>
        <v>0</v>
      </c>
      <c r="CC24" s="413"/>
      <c r="CD24" s="376">
        <f t="shared" ref="CD24:CD27" si="184">IF(CC24="",0,VLOOKUP(CC24,A$100:B$105,2,0))</f>
        <v>0</v>
      </c>
      <c r="CE24" s="413"/>
      <c r="CF24" s="376">
        <f t="shared" ref="CF24:CF27" si="185">IF(CE24="",0,VLOOKUP(CE24,A$100:B$105,2,0))</f>
        <v>0</v>
      </c>
      <c r="CG24" s="413"/>
      <c r="CH24" s="411">
        <f>IF(CG24="",0,VLOOKUP(CG24,A$100:B$105,2,0))</f>
        <v>0</v>
      </c>
      <c r="CI24" s="806">
        <f>BX24+BZ24+CB24+CD24+CF24+CH24</f>
        <v>0</v>
      </c>
      <c r="CJ24" s="807" t="str">
        <f ca="1">IF(CI24&lt;=5.9,"",LOOKUP(CI24,A$109:A$113,B$109:B$113))</f>
        <v/>
      </c>
      <c r="CK24" s="500"/>
      <c r="CL24" s="684">
        <f>A24</f>
        <v>19</v>
      </c>
      <c r="CM24" s="693" t="str">
        <f>C24</f>
        <v>Aman Dhyani</v>
      </c>
      <c r="CN24" s="413"/>
      <c r="CO24" s="376">
        <f>IF(CN24="",0,VLOOKUP(CN24,A$100:B$105,2,0))</f>
        <v>0</v>
      </c>
      <c r="CP24" s="413"/>
      <c r="CQ24" s="376">
        <f>IF(CP24="",0,VLOOKUP(CP24,A$100:B$105,2,0))</f>
        <v>0</v>
      </c>
      <c r="CR24" s="413"/>
      <c r="CS24" s="376">
        <f>IF(CR24="",0,VLOOKUP(CR24,A$100:B$105,2,0))</f>
        <v>0</v>
      </c>
      <c r="CT24" s="413"/>
      <c r="CU24" s="376">
        <f>IF(CT24="",0,VLOOKUP(CT24,A$100:B$105,2,0))</f>
        <v>0</v>
      </c>
      <c r="CV24" s="413"/>
      <c r="CW24" s="376">
        <f>IF(CV24="",0,VLOOKUP(CV24,A$100:B$105,2,0))</f>
        <v>0</v>
      </c>
      <c r="CX24" s="413"/>
      <c r="CY24" s="634">
        <f>IF(CX24="",0,VLOOKUP(CX24,A$100:B$105,2,0))</f>
        <v>0</v>
      </c>
      <c r="CZ24" s="753">
        <f>CO24+CQ24+CS24+CU24+CW24+CY24</f>
        <v>0</v>
      </c>
      <c r="DA24" s="819" t="str">
        <f ca="1">IF(CZ24&lt;=5.9,"",LOOKUP(CZ24,A$109:A$113,B$109:B$113))</f>
        <v/>
      </c>
      <c r="DB24" s="500"/>
      <c r="DC24" s="684">
        <f>A24</f>
        <v>19</v>
      </c>
      <c r="DD24" s="693" t="str">
        <f>C24</f>
        <v>Aman Dhyani</v>
      </c>
      <c r="DE24" s="413"/>
      <c r="DF24" s="376">
        <f>IF(DE24="",0,VLOOKUP(DE24,A$100:B$105,2,0))</f>
        <v>0</v>
      </c>
      <c r="DG24" s="413"/>
      <c r="DH24" s="376">
        <f>IF(DG24="",0,VLOOKUP(DG24,A$100:B$105,2,0))</f>
        <v>0</v>
      </c>
      <c r="DI24" s="413"/>
      <c r="DJ24" s="376">
        <f>IF(DI24="",0,VLOOKUP(DI24,A$100:B$105,2,0))</f>
        <v>0</v>
      </c>
      <c r="DK24" s="413"/>
      <c r="DL24" s="376">
        <f>IF(DK24="",0,VLOOKUP(DK24,A$100:B$105,2,0))</f>
        <v>0</v>
      </c>
      <c r="DM24" s="413"/>
      <c r="DN24" s="376">
        <f>IF(DM24="",0,VLOOKUP(DM24,A$100:B$105,2,0))</f>
        <v>0</v>
      </c>
      <c r="DO24" s="413"/>
      <c r="DP24" s="634">
        <f>IF(DO24="",0,VLOOKUP(DO24,A$100:B$105,2,0))</f>
        <v>0</v>
      </c>
      <c r="DQ24" s="753">
        <f>DF24+DH24+DJ24+DL24+DN24+DP24</f>
        <v>0</v>
      </c>
      <c r="DR24" s="824" t="str">
        <f ca="1">IF(DQ24&lt;=5.9,"",LOOKUP(DQ24,A$109:A$113,B$109:B$113))</f>
        <v/>
      </c>
      <c r="DT24" s="684">
        <f>A24</f>
        <v>19</v>
      </c>
      <c r="DU24" s="693" t="str">
        <f>C24</f>
        <v>Aman Dhyani</v>
      </c>
      <c r="DV24" s="413" t="s">
        <v>299</v>
      </c>
      <c r="DW24" s="376">
        <f>IF(DV24="",0,VLOOKUP(DV24,A$100:B$105,2,0))</f>
        <v>2</v>
      </c>
      <c r="DX24" s="413" t="s">
        <v>186</v>
      </c>
      <c r="DY24" s="376">
        <f>IF(DX24="",0,VLOOKUP(DX24,A$100:B$105,2,0))</f>
        <v>4</v>
      </c>
      <c r="DZ24" s="413" t="s">
        <v>299</v>
      </c>
      <c r="EA24" s="376">
        <f>IF(DZ24="",0,VLOOKUP(DZ24,A$100:B$105,2,0))</f>
        <v>2</v>
      </c>
      <c r="EB24" s="413" t="s">
        <v>299</v>
      </c>
      <c r="EC24" s="376">
        <f>IF(EB24="",0,VLOOKUP(EB24,A$100:B$105,2,0))</f>
        <v>2</v>
      </c>
      <c r="ED24" s="413" t="s">
        <v>299</v>
      </c>
      <c r="EE24" s="376">
        <f>IF(ED24="",0,VLOOKUP(ED24,A$100:B$105,2,0))</f>
        <v>2</v>
      </c>
      <c r="EF24" s="413" t="s">
        <v>299</v>
      </c>
      <c r="EG24" s="634">
        <f>IF(EF24="",0,VLOOKUP(EF24,A$100:B$105,2,0))</f>
        <v>2</v>
      </c>
      <c r="EH24" s="634">
        <f>DW24+DY24+EA24+EC24+EE24+EG24</f>
        <v>14</v>
      </c>
      <c r="EI24" s="836">
        <f>ROUND(EH24/4,0)</f>
        <v>4</v>
      </c>
      <c r="EJ24" s="837">
        <f>(CI24+CZ24+DQ24+EH24)/4</f>
        <v>3.5</v>
      </c>
      <c r="EK24" s="819" t="str">
        <f ca="1">IF(EH24&lt;=5.9,"",LOOKUP(EH24,A$109:A$113,B$109:B$113))</f>
        <v>C</v>
      </c>
      <c r="EL24" s="838" t="str">
        <f ca="1">IF(EJ24&lt;=5.9,"",LOOKUP(EJ24,A$109:A$113,B$109:B$113))</f>
        <v/>
      </c>
      <c r="EM24" s="826"/>
      <c r="EN24" s="839">
        <f>A24</f>
        <v>19</v>
      </c>
      <c r="EO24" s="608" t="str">
        <f>C24</f>
        <v>Aman Dhyani</v>
      </c>
      <c r="EP24" s="616" t="str">
        <f ca="1">IF($EQ24&lt;=5.9,"",LOOKUP(EQ24,A$109:A$113,B$109:B$113))</f>
        <v/>
      </c>
      <c r="EQ24" s="396">
        <f>(BQ24+EJ24)/2</f>
        <v>4.875</v>
      </c>
    </row>
    <row r="25" ht="27" customHeight="1" spans="1:147">
      <c r="A25" s="746">
        <v>20</v>
      </c>
      <c r="B25" s="411">
        <f>'Student Profile'!B25</f>
        <v>2220</v>
      </c>
      <c r="C25" s="635" t="str">
        <f>'Student Profile'!C25</f>
        <v>Amitesh Verma</v>
      </c>
      <c r="D25" s="413"/>
      <c r="E25" s="376">
        <f>IF(D25="",0,VLOOKUP(D25,A$100:B$105,2,0))</f>
        <v>0</v>
      </c>
      <c r="F25" s="413"/>
      <c r="G25" s="376">
        <f>IF(F25="",0,VLOOKUP(F25,A$100:B$105,2,0))</f>
        <v>0</v>
      </c>
      <c r="H25" s="413"/>
      <c r="I25" s="376">
        <f>IF(H25="",0,VLOOKUP(H25,A$100:B$105,2,0))</f>
        <v>0</v>
      </c>
      <c r="J25" s="413"/>
      <c r="K25" s="376">
        <f>IF(J25="",0,VLOOKUP(J25,A$100:B$105,2,0))</f>
        <v>0</v>
      </c>
      <c r="L25" s="413"/>
      <c r="M25" s="376">
        <f>IF(L25="",0,VLOOKUP(L25,A$100:B$105,2,0))</f>
        <v>0</v>
      </c>
      <c r="N25" s="413"/>
      <c r="O25" s="634">
        <f>IF(N25="",0,VLOOKUP(N25,A$100:B$105,2,0))</f>
        <v>0</v>
      </c>
      <c r="P25" s="753">
        <f>E25+G25+I25+K25+M25+O25</f>
        <v>0</v>
      </c>
      <c r="Q25" s="767" t="str">
        <f ca="1">IF(P25&lt;=5.9,"",LOOKUP(P25,A$109:A$113,B$109:B$113))</f>
        <v/>
      </c>
      <c r="R25" s="500"/>
      <c r="S25" s="651">
        <f>A25</f>
        <v>20</v>
      </c>
      <c r="T25" s="635" t="str">
        <f>C25</f>
        <v>Amitesh Verma</v>
      </c>
      <c r="U25" s="413"/>
      <c r="V25" s="376">
        <f>IF(U25="",0,VLOOKUP(U25,A$100:B$105,2,0))</f>
        <v>0</v>
      </c>
      <c r="W25" s="413"/>
      <c r="X25" s="376">
        <f>IF(W25="",0,VLOOKUP(W25,A$100:B$105,2,0))</f>
        <v>0</v>
      </c>
      <c r="Y25" s="413"/>
      <c r="Z25" s="376">
        <f>IF(Y25="",0,VLOOKUP(Y25,A$100:B$105,2,0))</f>
        <v>0</v>
      </c>
      <c r="AA25" s="413"/>
      <c r="AB25" s="376">
        <f>IF(AA25="",0,VLOOKUP(AA25,A$100:B$105,2,0))</f>
        <v>0</v>
      </c>
      <c r="AC25" s="413"/>
      <c r="AD25" s="376">
        <f>IF(AC25="",0,VLOOKUP(AC25,A$100:B$105,2,0))</f>
        <v>0</v>
      </c>
      <c r="AE25" s="413"/>
      <c r="AF25" s="634">
        <f>IF(AE25="",0,VLOOKUP(AE25,A$100:B$105,2,0))</f>
        <v>0</v>
      </c>
      <c r="AG25" s="753">
        <f>V25+X25+Z25+AB25+AD25+AF25</f>
        <v>0</v>
      </c>
      <c r="AH25" s="766" t="str">
        <f ca="1">IF(AG25&lt;=5.9,"",LOOKUP(AG25,A$109:A$113,B$109:B$113))</f>
        <v/>
      </c>
      <c r="AI25" s="500"/>
      <c r="AJ25" s="651">
        <f>A25</f>
        <v>20</v>
      </c>
      <c r="AK25" s="635" t="str">
        <f>C25</f>
        <v>Amitesh Verma</v>
      </c>
      <c r="AL25" s="413"/>
      <c r="AM25" s="634">
        <f>IF(AL25="",0,VLOOKUP(AL25,A$100:B$105,2,0))</f>
        <v>0</v>
      </c>
      <c r="AN25" s="413"/>
      <c r="AO25" s="634">
        <f>IF(AN25="",0,VLOOKUP(AN25,A$100:B$105,2,0))</f>
        <v>0</v>
      </c>
      <c r="AP25" s="413"/>
      <c r="AQ25" s="634">
        <f>IF(AP25="",0,VLOOKUP(AP25,A$100:B$105,2,0))</f>
        <v>0</v>
      </c>
      <c r="AR25" s="413"/>
      <c r="AS25" s="634">
        <f>IF(AR25="",0,VLOOKUP(AR25,A$100:B$105,2,0))</f>
        <v>0</v>
      </c>
      <c r="AT25" s="413"/>
      <c r="AU25" s="634">
        <f>IF(AT25="",0,VLOOKUP(AT25,A$100:B$105,2,0))</f>
        <v>0</v>
      </c>
      <c r="AV25" s="413"/>
      <c r="AW25" s="634">
        <f>IF(AV25="",0,VLOOKUP(AV25,A$100:B$105,2,0))</f>
        <v>0</v>
      </c>
      <c r="AX25" s="753">
        <f>AM25+AO25+AQ25+AS25+AU25+AW25</f>
        <v>0</v>
      </c>
      <c r="AY25" s="766" t="str">
        <f ca="1">IF(AX25&lt;=5.9,"",LOOKUP(AX25,A$109:A$113,B$109:B$113))</f>
        <v/>
      </c>
      <c r="AZ25" s="500"/>
      <c r="BA25" s="651">
        <f>A25</f>
        <v>20</v>
      </c>
      <c r="BB25" s="635" t="str">
        <f>C25</f>
        <v>Amitesh Verma</v>
      </c>
      <c r="BC25" s="413" t="s">
        <v>295</v>
      </c>
      <c r="BD25" s="376">
        <f t="shared" ref="BD25:BD30" si="186">IF(BC25="",0,VLOOKUP(BC25,A$100:B$105,2,0))</f>
        <v>3</v>
      </c>
      <c r="BE25" s="413" t="s">
        <v>186</v>
      </c>
      <c r="BF25" s="376">
        <f t="shared" ref="BF25:BF30" si="187">IF(BE25="",0,VLOOKUP(BE25,A$100:B$105,2,0))</f>
        <v>4</v>
      </c>
      <c r="BG25" s="413" t="s">
        <v>295</v>
      </c>
      <c r="BH25" s="376">
        <f t="shared" ref="BH25:BH30" si="188">IF(BG25="",0,VLOOKUP(BG25,A$100:B$105,2,0))</f>
        <v>3</v>
      </c>
      <c r="BI25" s="413" t="s">
        <v>295</v>
      </c>
      <c r="BJ25" s="376">
        <f t="shared" ref="BJ25:BJ30" si="189">IF(BI25="",0,VLOOKUP(BI25,A$100:B$105,2,0))</f>
        <v>3</v>
      </c>
      <c r="BK25" s="413" t="s">
        <v>295</v>
      </c>
      <c r="BL25" s="376">
        <f t="shared" ref="BL25:BL30" si="190">IF(BK25="",0,VLOOKUP(BK25,A$100:B$105,2,0))</f>
        <v>3</v>
      </c>
      <c r="BM25" s="413" t="s">
        <v>295</v>
      </c>
      <c r="BN25" s="634">
        <f>IF(BM25="",0,VLOOKUP(BM25,A$100:B$105,2,0))</f>
        <v>3</v>
      </c>
      <c r="BO25" s="753">
        <f>BD25+BF25+BH25+BJ25+BL25+BN25</f>
        <v>19</v>
      </c>
      <c r="BP25" s="670" t="str">
        <f ca="1">IF(BO25&lt;=5.9,"",LOOKUP(BO25,A$109:A$113,B$109:B$113))</f>
        <v>B</v>
      </c>
      <c r="BQ25" s="793">
        <f>(P25+AG25+AX25+BO25)/4</f>
        <v>4.75</v>
      </c>
      <c r="BR25" s="683" t="str">
        <f ca="1">IF(BQ25&lt;=5.9,"",LOOKUP(BQ25,A$109:A$113,B$109:B$113))</f>
        <v/>
      </c>
      <c r="BS25" s="794" t="e">
        <f ca="1">LOOKUP(BP25,A$109:A$113,B$109:B$113)</f>
        <v>#N/A</v>
      </c>
      <c r="BT25" s="500"/>
      <c r="BU25" s="460">
        <f>A25</f>
        <v>20</v>
      </c>
      <c r="BV25" s="693" t="str">
        <f>C25</f>
        <v>Amitesh Verma</v>
      </c>
      <c r="BW25" s="413"/>
      <c r="BX25" s="376">
        <f>IF(BW25="",0,VLOOKUP(BW25,A$100:B$105,2,0))</f>
        <v>0</v>
      </c>
      <c r="BY25" s="413"/>
      <c r="BZ25" s="376">
        <f>IF(BY25="",0,VLOOKUP(BY25,A$100:B$105,2,0))</f>
        <v>0</v>
      </c>
      <c r="CA25" s="413"/>
      <c r="CB25" s="376">
        <f>IF(CA25="",0,VLOOKUP(CA25,A$100:B$105,2,0))</f>
        <v>0</v>
      </c>
      <c r="CC25" s="413"/>
      <c r="CD25" s="376">
        <f>IF(CC25="",0,VLOOKUP(CC25,A$100:B$105,2,0))</f>
        <v>0</v>
      </c>
      <c r="CE25" s="413"/>
      <c r="CF25" s="376">
        <f>IF(CE25="",0,VLOOKUP(CE25,A$100:B$105,2,0))</f>
        <v>0</v>
      </c>
      <c r="CG25" s="413"/>
      <c r="CH25" s="411">
        <f>IF(CG25="",0,VLOOKUP(CG25,A$100:B$105,2,0))</f>
        <v>0</v>
      </c>
      <c r="CI25" s="806">
        <f>BX25+BZ25+CB25+CD25+CF25+CH25</f>
        <v>0</v>
      </c>
      <c r="CJ25" s="807" t="str">
        <f ca="1">IF(CI25&lt;=5.9,"",LOOKUP(CI25,A$109:A$113,B$109:B$113))</f>
        <v/>
      </c>
      <c r="CK25" s="500"/>
      <c r="CL25" s="684">
        <f>A25</f>
        <v>20</v>
      </c>
      <c r="CM25" s="693" t="str">
        <f>C25</f>
        <v>Amitesh Verma</v>
      </c>
      <c r="CN25" s="413"/>
      <c r="CO25" s="376">
        <f>IF(CN25="",0,VLOOKUP(CN25,A$100:B$105,2,0))</f>
        <v>0</v>
      </c>
      <c r="CP25" s="413"/>
      <c r="CQ25" s="376">
        <f>IF(CP25="",0,VLOOKUP(CP25,A$100:B$105,2,0))</f>
        <v>0</v>
      </c>
      <c r="CR25" s="413"/>
      <c r="CS25" s="376">
        <f>IF(CR25="",0,VLOOKUP(CR25,A$100:B$105,2,0))</f>
        <v>0</v>
      </c>
      <c r="CT25" s="413"/>
      <c r="CU25" s="376">
        <f>IF(CT25="",0,VLOOKUP(CT25,A$100:B$105,2,0))</f>
        <v>0</v>
      </c>
      <c r="CV25" s="413"/>
      <c r="CW25" s="376">
        <f>IF(CV25="",0,VLOOKUP(CV25,A$100:B$105,2,0))</f>
        <v>0</v>
      </c>
      <c r="CX25" s="413"/>
      <c r="CY25" s="634">
        <f>IF(CX25="",0,VLOOKUP(CX25,A$100:B$105,2,0))</f>
        <v>0</v>
      </c>
      <c r="CZ25" s="753">
        <f>CO25+CQ25+CS25+CU25+CW25+CY25</f>
        <v>0</v>
      </c>
      <c r="DA25" s="819" t="str">
        <f ca="1">IF(CZ25&lt;=5.9,"",LOOKUP(CZ25,A$109:A$113,B$109:B$113))</f>
        <v/>
      </c>
      <c r="DB25" s="500"/>
      <c r="DC25" s="684">
        <f>A25</f>
        <v>20</v>
      </c>
      <c r="DD25" s="693" t="str">
        <f>C25</f>
        <v>Amitesh Verma</v>
      </c>
      <c r="DE25" s="413"/>
      <c r="DF25" s="376">
        <f>IF(DE25="",0,VLOOKUP(DE25,A$100:B$105,2,0))</f>
        <v>0</v>
      </c>
      <c r="DG25" s="413"/>
      <c r="DH25" s="376">
        <f>IF(DG25="",0,VLOOKUP(DG25,A$100:B$105,2,0))</f>
        <v>0</v>
      </c>
      <c r="DI25" s="413"/>
      <c r="DJ25" s="376">
        <f>IF(DI25="",0,VLOOKUP(DI25,A$100:B$105,2,0))</f>
        <v>0</v>
      </c>
      <c r="DK25" s="413"/>
      <c r="DL25" s="376">
        <f>IF(DK25="",0,VLOOKUP(DK25,A$100:B$105,2,0))</f>
        <v>0</v>
      </c>
      <c r="DM25" s="413"/>
      <c r="DN25" s="376">
        <f>IF(DM25="",0,VLOOKUP(DM25,A$100:B$105,2,0))</f>
        <v>0</v>
      </c>
      <c r="DO25" s="413"/>
      <c r="DP25" s="634">
        <f>IF(DO25="",0,VLOOKUP(DO25,A$100:B$105,2,0))</f>
        <v>0</v>
      </c>
      <c r="DQ25" s="753">
        <f>DF25+DH25+DJ25+DL25+DN25+DP25</f>
        <v>0</v>
      </c>
      <c r="DR25" s="824" t="str">
        <f ca="1">IF(DQ25&lt;=5.9,"",LOOKUP(DQ25,A$109:A$113,B$109:B$113))</f>
        <v/>
      </c>
      <c r="DT25" s="684">
        <f>A25</f>
        <v>20</v>
      </c>
      <c r="DU25" s="693" t="str">
        <f>C25</f>
        <v>Amitesh Verma</v>
      </c>
      <c r="DV25" s="413" t="s">
        <v>299</v>
      </c>
      <c r="DW25" s="376">
        <f>IF(DV25="",0,VLOOKUP(DV25,A$100:B$105,2,0))</f>
        <v>2</v>
      </c>
      <c r="DX25" s="413" t="s">
        <v>299</v>
      </c>
      <c r="DY25" s="376">
        <f>IF(DX25="",0,VLOOKUP(DX25,A$100:B$105,2,0))</f>
        <v>2</v>
      </c>
      <c r="DZ25" s="413" t="s">
        <v>338</v>
      </c>
      <c r="EA25" s="376">
        <f>IF(DZ25="",0,VLOOKUP(DZ25,A$100:B$105,2,0))</f>
        <v>3</v>
      </c>
      <c r="EB25" s="413" t="s">
        <v>336</v>
      </c>
      <c r="EC25" s="376">
        <f>IF(EB25="",0,VLOOKUP(EB25,A$100:B$105,2,0))</f>
        <v>4</v>
      </c>
      <c r="ED25" s="413" t="s">
        <v>338</v>
      </c>
      <c r="EE25" s="376">
        <f>IF(ED25="",0,VLOOKUP(ED25,A$100:B$105,2,0))</f>
        <v>3</v>
      </c>
      <c r="EF25" s="413" t="s">
        <v>337</v>
      </c>
      <c r="EG25" s="634">
        <f>IF(EF25="",0,VLOOKUP(EF25,A$100:B$105,2,0))</f>
        <v>2</v>
      </c>
      <c r="EH25" s="634">
        <f>DW25+DY25+EA25+EC25+EE25+EG25</f>
        <v>16</v>
      </c>
      <c r="EI25" s="836">
        <f>ROUND(EH25/4,0)</f>
        <v>4</v>
      </c>
      <c r="EJ25" s="837">
        <f>(CI25+CZ25+DQ25+EH25)/4</f>
        <v>4</v>
      </c>
      <c r="EK25" s="819" t="str">
        <f ca="1">IF(EH25&lt;=5.9,"",LOOKUP(EH25,A$109:A$113,B$109:B$113))</f>
        <v>C</v>
      </c>
      <c r="EL25" s="838" t="str">
        <f ca="1">IF(EJ25&lt;=5.9,"",LOOKUP(EJ25,A$109:A$113,B$109:B$113))</f>
        <v/>
      </c>
      <c r="EM25" s="826"/>
      <c r="EN25" s="839">
        <f>A25</f>
        <v>20</v>
      </c>
      <c r="EO25" s="608" t="str">
        <f>C25</f>
        <v>Amitesh Verma</v>
      </c>
      <c r="EP25" s="616" t="str">
        <f ca="1">IF($EQ25&lt;=5.9,"",LOOKUP(EQ25,A$109:A$113,B$109:B$113))</f>
        <v/>
      </c>
      <c r="EQ25" s="396">
        <f>(BQ25+EJ25)/2</f>
        <v>4.375</v>
      </c>
    </row>
    <row r="26" ht="27" customHeight="1" spans="1:147">
      <c r="A26" s="746">
        <v>21</v>
      </c>
      <c r="B26" s="411">
        <f>'Student Profile'!B26</f>
        <v>2331</v>
      </c>
      <c r="C26" s="635" t="str">
        <f>'Student Profile'!C26</f>
        <v>Amogh Patel DK</v>
      </c>
      <c r="D26" s="413"/>
      <c r="E26" s="376">
        <f>IF(D26="",0,VLOOKUP(D26,A$100:B$105,2,0))</f>
        <v>0</v>
      </c>
      <c r="F26" s="413"/>
      <c r="G26" s="376">
        <f>IF(F26="",0,VLOOKUP(F26,A$100:B$105,2,0))</f>
        <v>0</v>
      </c>
      <c r="H26" s="413"/>
      <c r="I26" s="376">
        <f>IF(H26="",0,VLOOKUP(H26,A$100:B$105,2,0))</f>
        <v>0</v>
      </c>
      <c r="J26" s="413"/>
      <c r="K26" s="376">
        <f>IF(J26="",0,VLOOKUP(J26,A$100:B$105,2,0))</f>
        <v>0</v>
      </c>
      <c r="L26" s="413"/>
      <c r="M26" s="376">
        <f>IF(L26="",0,VLOOKUP(L26,A$100:B$105,2,0))</f>
        <v>0</v>
      </c>
      <c r="N26" s="413"/>
      <c r="O26" s="634">
        <f>IF(N26="",0,VLOOKUP(N26,A$100:B$105,2,0))</f>
        <v>0</v>
      </c>
      <c r="P26" s="753">
        <f>E26+G26+I26+K26+M26+O26</f>
        <v>0</v>
      </c>
      <c r="Q26" s="767" t="str">
        <f ca="1">IF(P26&lt;=5.9,"",LOOKUP(P26,A$109:A$113,B$109:B$113))</f>
        <v/>
      </c>
      <c r="R26" s="500"/>
      <c r="S26" s="651">
        <f>A26</f>
        <v>21</v>
      </c>
      <c r="T26" s="635" t="str">
        <f>C26</f>
        <v>Amogh Patel DK</v>
      </c>
      <c r="U26" s="413"/>
      <c r="V26" s="376">
        <f t="shared" ref="V26:V31" si="191">IF(U26="",0,VLOOKUP(U26,A$100:B$105,2,0))</f>
        <v>0</v>
      </c>
      <c r="W26" s="413"/>
      <c r="X26" s="376">
        <f t="shared" ref="X26:X31" si="192">IF(W26="",0,VLOOKUP(W26,A$100:B$105,2,0))</f>
        <v>0</v>
      </c>
      <c r="Y26" s="413"/>
      <c r="Z26" s="376">
        <f t="shared" ref="Z26:Z31" si="193">IF(Y26="",0,VLOOKUP(Y26,A$100:B$105,2,0))</f>
        <v>0</v>
      </c>
      <c r="AA26" s="413"/>
      <c r="AB26" s="376">
        <f t="shared" ref="AB26:AB31" si="194">IF(AA26="",0,VLOOKUP(AA26,A$100:B$105,2,0))</f>
        <v>0</v>
      </c>
      <c r="AC26" s="413"/>
      <c r="AD26" s="376">
        <f t="shared" ref="AD26:AD31" si="195">IF(AC26="",0,VLOOKUP(AC26,A$100:B$105,2,0))</f>
        <v>0</v>
      </c>
      <c r="AE26" s="413"/>
      <c r="AF26" s="634">
        <f>IF(AE26="",0,VLOOKUP(AE26,A$100:B$105,2,0))</f>
        <v>0</v>
      </c>
      <c r="AG26" s="753">
        <f>V26+X26+Z26+AB26+AD26+AF26</f>
        <v>0</v>
      </c>
      <c r="AH26" s="766" t="str">
        <f ca="1">IF(AG26&lt;=5.9,"",LOOKUP(AG26,A$109:A$113,B$109:B$113))</f>
        <v/>
      </c>
      <c r="AI26" s="500"/>
      <c r="AJ26" s="651">
        <f>A26</f>
        <v>21</v>
      </c>
      <c r="AK26" s="635" t="str">
        <f>C26</f>
        <v>Amogh Patel DK</v>
      </c>
      <c r="AL26" s="413"/>
      <c r="AM26" s="634">
        <f>IF(AL26="",0,VLOOKUP(AL26,A$100:B$105,2,0))</f>
        <v>0</v>
      </c>
      <c r="AN26" s="413"/>
      <c r="AO26" s="634">
        <f>IF(AN26="",0,VLOOKUP(AN26,A$100:B$105,2,0))</f>
        <v>0</v>
      </c>
      <c r="AP26" s="413"/>
      <c r="AQ26" s="634">
        <f>IF(AP26="",0,VLOOKUP(AP26,A$100:B$105,2,0))</f>
        <v>0</v>
      </c>
      <c r="AR26" s="413"/>
      <c r="AS26" s="634">
        <f>IF(AR26="",0,VLOOKUP(AR26,A$100:B$105,2,0))</f>
        <v>0</v>
      </c>
      <c r="AT26" s="413"/>
      <c r="AU26" s="634">
        <f>IF(AT26="",0,VLOOKUP(AT26,A$100:B$105,2,0))</f>
        <v>0</v>
      </c>
      <c r="AV26" s="413"/>
      <c r="AW26" s="634">
        <f>IF(AV26="",0,VLOOKUP(AV26,A$100:B$105,2,0))</f>
        <v>0</v>
      </c>
      <c r="AX26" s="753">
        <f>AM26+AO26+AQ26+AS26+AU26+AW26</f>
        <v>0</v>
      </c>
      <c r="AY26" s="766" t="str">
        <f ca="1">IF(AX26&lt;=5.9,"",LOOKUP(AX26,A$109:A$113,B$109:B$113))</f>
        <v/>
      </c>
      <c r="AZ26" s="500"/>
      <c r="BA26" s="651">
        <f>A26</f>
        <v>21</v>
      </c>
      <c r="BB26" s="635" t="str">
        <f>C26</f>
        <v>Amogh Patel DK</v>
      </c>
      <c r="BC26" s="413" t="s">
        <v>150</v>
      </c>
      <c r="BD26" s="376">
        <f>IF(BC26="",0,VLOOKUP(BC26,A$100:B$105,2,0))</f>
        <v>5</v>
      </c>
      <c r="BE26" s="413" t="s">
        <v>186</v>
      </c>
      <c r="BF26" s="376">
        <f>IF(BE26="",0,VLOOKUP(BE26,A$100:B$105,2,0))</f>
        <v>4</v>
      </c>
      <c r="BG26" s="413" t="s">
        <v>299</v>
      </c>
      <c r="BH26" s="376">
        <f>IF(BG26="",0,VLOOKUP(BG26,A$100:B$105,2,0))</f>
        <v>2</v>
      </c>
      <c r="BI26" s="413" t="s">
        <v>299</v>
      </c>
      <c r="BJ26" s="376">
        <f>IF(BI26="",0,VLOOKUP(BI26,A$100:B$105,2,0))</f>
        <v>2</v>
      </c>
      <c r="BK26" s="413" t="s">
        <v>186</v>
      </c>
      <c r="BL26" s="376">
        <f>IF(BK26="",0,VLOOKUP(BK26,A$100:B$105,2,0))</f>
        <v>4</v>
      </c>
      <c r="BM26" s="413" t="s">
        <v>299</v>
      </c>
      <c r="BN26" s="634">
        <f>IF(BM26="",0,VLOOKUP(BM26,A$100:B$105,2,0))</f>
        <v>2</v>
      </c>
      <c r="BO26" s="753">
        <f>BD26+BF26+BH26+BJ26+BL26+BN26</f>
        <v>19</v>
      </c>
      <c r="BP26" s="670" t="str">
        <f ca="1">IF(BO26&lt;=5.9,"",LOOKUP(BO26,A$109:A$113,B$109:B$113))</f>
        <v>B</v>
      </c>
      <c r="BQ26" s="793">
        <f>(P26+AG26+AX26+BO26)/4</f>
        <v>4.75</v>
      </c>
      <c r="BR26" s="683" t="str">
        <f ca="1">IF(BQ26&lt;=5.9,"",LOOKUP(BQ26,A$109:A$113,B$109:B$113))</f>
        <v/>
      </c>
      <c r="BS26" s="794" t="e">
        <f ca="1">LOOKUP(BP26,A$109:A$113,B$109:B$113)</f>
        <v>#N/A</v>
      </c>
      <c r="BT26" s="500"/>
      <c r="BU26" s="460">
        <f>A26</f>
        <v>21</v>
      </c>
      <c r="BV26" s="693" t="str">
        <f>C26</f>
        <v>Amogh Patel DK</v>
      </c>
      <c r="BW26" s="413"/>
      <c r="BX26" s="376">
        <f>IF(BW26="",0,VLOOKUP(BW26,A$100:B$105,2,0))</f>
        <v>0</v>
      </c>
      <c r="BY26" s="413"/>
      <c r="BZ26" s="376">
        <f>IF(BY26="",0,VLOOKUP(BY26,A$100:B$105,2,0))</f>
        <v>0</v>
      </c>
      <c r="CA26" s="413"/>
      <c r="CB26" s="376">
        <f>IF(CA26="",0,VLOOKUP(CA26,A$100:B$105,2,0))</f>
        <v>0</v>
      </c>
      <c r="CC26" s="413"/>
      <c r="CD26" s="376">
        <f>IF(CC26="",0,VLOOKUP(CC26,A$100:B$105,2,0))</f>
        <v>0</v>
      </c>
      <c r="CE26" s="413"/>
      <c r="CF26" s="376">
        <f>IF(CE26="",0,VLOOKUP(CE26,A$100:B$105,2,0))</f>
        <v>0</v>
      </c>
      <c r="CG26" s="413"/>
      <c r="CH26" s="411">
        <f>IF(CG26="",0,VLOOKUP(CG26,A$100:B$105,2,0))</f>
        <v>0</v>
      </c>
      <c r="CI26" s="806">
        <f>BX26+BZ26+CB26+CD26+CF26+CH26</f>
        <v>0</v>
      </c>
      <c r="CJ26" s="807" t="str">
        <f ca="1">IF(CI26&lt;=5.9,"",LOOKUP(CI26,A$109:A$113,B$109:B$113))</f>
        <v/>
      </c>
      <c r="CK26" s="500"/>
      <c r="CL26" s="684">
        <f>A26</f>
        <v>21</v>
      </c>
      <c r="CM26" s="693" t="str">
        <f>C26</f>
        <v>Amogh Patel DK</v>
      </c>
      <c r="CN26" s="413"/>
      <c r="CO26" s="376">
        <f>IF(CN26="",0,VLOOKUP(CN26,A$100:B$105,2,0))</f>
        <v>0</v>
      </c>
      <c r="CP26" s="413"/>
      <c r="CQ26" s="376">
        <f>IF(CP26="",0,VLOOKUP(CP26,A$100:B$105,2,0))</f>
        <v>0</v>
      </c>
      <c r="CR26" s="413"/>
      <c r="CS26" s="376">
        <f>IF(CR26="",0,VLOOKUP(CR26,A$100:B$105,2,0))</f>
        <v>0</v>
      </c>
      <c r="CT26" s="413"/>
      <c r="CU26" s="376">
        <f>IF(CT26="",0,VLOOKUP(CT26,A$100:B$105,2,0))</f>
        <v>0</v>
      </c>
      <c r="CV26" s="413"/>
      <c r="CW26" s="376">
        <f>IF(CV26="",0,VLOOKUP(CV26,A$100:B$105,2,0))</f>
        <v>0</v>
      </c>
      <c r="CX26" s="413"/>
      <c r="CY26" s="634">
        <f>IF(CX26="",0,VLOOKUP(CX26,A$100:B$105,2,0))</f>
        <v>0</v>
      </c>
      <c r="CZ26" s="753">
        <f>CO26+CQ26+CS26+CU26+CW26+CY26</f>
        <v>0</v>
      </c>
      <c r="DA26" s="819" t="str">
        <f ca="1">IF(CZ26&lt;=5.9,"",LOOKUP(CZ26,A$109:A$113,B$109:B$113))</f>
        <v/>
      </c>
      <c r="DB26" s="500"/>
      <c r="DC26" s="684">
        <f>A26</f>
        <v>21</v>
      </c>
      <c r="DD26" s="693" t="str">
        <f>C26</f>
        <v>Amogh Patel DK</v>
      </c>
      <c r="DE26" s="413"/>
      <c r="DF26" s="376">
        <f>IF(DE26="",0,VLOOKUP(DE26,A$100:B$105,2,0))</f>
        <v>0</v>
      </c>
      <c r="DG26" s="413"/>
      <c r="DH26" s="376">
        <f>IF(DG26="",0,VLOOKUP(DG26,A$100:B$105,2,0))</f>
        <v>0</v>
      </c>
      <c r="DI26" s="413"/>
      <c r="DJ26" s="376">
        <f>IF(DI26="",0,VLOOKUP(DI26,A$100:B$105,2,0))</f>
        <v>0</v>
      </c>
      <c r="DK26" s="413"/>
      <c r="DL26" s="376">
        <f>IF(DK26="",0,VLOOKUP(DK26,A$100:B$105,2,0))</f>
        <v>0</v>
      </c>
      <c r="DM26" s="413"/>
      <c r="DN26" s="376">
        <f>IF(DM26="",0,VLOOKUP(DM26,A$100:B$105,2,0))</f>
        <v>0</v>
      </c>
      <c r="DO26" s="413"/>
      <c r="DP26" s="634">
        <f>IF(DO26="",0,VLOOKUP(DO26,A$100:B$105,2,0))</f>
        <v>0</v>
      </c>
      <c r="DQ26" s="753">
        <f>DF26+DH26+DJ26+DL26+DN26+DP26</f>
        <v>0</v>
      </c>
      <c r="DR26" s="824" t="str">
        <f ca="1">IF(DQ26&lt;=5.9,"",LOOKUP(DQ26,A$109:A$113,B$109:B$113))</f>
        <v/>
      </c>
      <c r="DT26" s="684">
        <f>A26</f>
        <v>21</v>
      </c>
      <c r="DU26" s="693" t="str">
        <f>C26</f>
        <v>Amogh Patel DK</v>
      </c>
      <c r="DV26" s="413" t="s">
        <v>299</v>
      </c>
      <c r="DW26" s="376">
        <f>IF(DV26="",0,VLOOKUP(DV26,A$100:B$105,2,0))</f>
        <v>2</v>
      </c>
      <c r="DX26" s="413" t="s">
        <v>299</v>
      </c>
      <c r="DY26" s="376">
        <f>IF(DX26="",0,VLOOKUP(DX26,A$100:B$105,2,0))</f>
        <v>2</v>
      </c>
      <c r="DZ26" s="413" t="s">
        <v>338</v>
      </c>
      <c r="EA26" s="376">
        <f>IF(DZ26="",0,VLOOKUP(DZ26,A$100:B$105,2,0))</f>
        <v>3</v>
      </c>
      <c r="EB26" s="413" t="s">
        <v>336</v>
      </c>
      <c r="EC26" s="376">
        <f>IF(EB26="",0,VLOOKUP(EB26,A$100:B$105,2,0))</f>
        <v>4</v>
      </c>
      <c r="ED26" s="413" t="s">
        <v>338</v>
      </c>
      <c r="EE26" s="376">
        <f>IF(ED26="",0,VLOOKUP(ED26,A$100:B$105,2,0))</f>
        <v>3</v>
      </c>
      <c r="EF26" s="413" t="s">
        <v>337</v>
      </c>
      <c r="EG26" s="634">
        <f>IF(EF26="",0,VLOOKUP(EF26,A$100:B$105,2,0))</f>
        <v>2</v>
      </c>
      <c r="EH26" s="634">
        <f>DW26+DY26+EA26+EC26+EE26+EG26</f>
        <v>16</v>
      </c>
      <c r="EI26" s="836">
        <f>ROUND(EH26/4,0)</f>
        <v>4</v>
      </c>
      <c r="EJ26" s="837">
        <f>(CI26+CZ26+DQ26+EH26)/4</f>
        <v>4</v>
      </c>
      <c r="EK26" s="819" t="str">
        <f ca="1">IF(EH26&lt;=5.9,"",LOOKUP(EH26,A$109:A$113,B$109:B$113))</f>
        <v>C</v>
      </c>
      <c r="EL26" s="838" t="str">
        <f ca="1">IF(EJ26&lt;=5.9,"",LOOKUP(EJ26,A$109:A$113,B$109:B$113))</f>
        <v/>
      </c>
      <c r="EM26" s="826"/>
      <c r="EN26" s="839">
        <f>A26</f>
        <v>21</v>
      </c>
      <c r="EO26" s="608" t="str">
        <f>C26</f>
        <v>Amogh Patel DK</v>
      </c>
      <c r="EP26" s="616" t="str">
        <f ca="1">IF($EQ26&lt;=5.9,"",LOOKUP(EQ26,A$109:A$113,B$109:B$113))</f>
        <v/>
      </c>
      <c r="EQ26" s="396">
        <f>(BQ26+EJ26)/2</f>
        <v>4.375</v>
      </c>
    </row>
    <row r="27" ht="27" customHeight="1" spans="1:147">
      <c r="A27" s="746">
        <v>22</v>
      </c>
      <c r="B27" s="411">
        <f>'Student Profile'!B27</f>
        <v>2442</v>
      </c>
      <c r="C27" s="635" t="str">
        <f>'Student Profile'!C27</f>
        <v>Angom Hardson</v>
      </c>
      <c r="D27" s="413"/>
      <c r="E27" s="376">
        <f>IF(D27="",0,VLOOKUP(D27,A$100:B$105,2,0))</f>
        <v>0</v>
      </c>
      <c r="F27" s="413"/>
      <c r="G27" s="376">
        <f>IF(F27="",0,VLOOKUP(F27,A$100:B$105,2,0))</f>
        <v>0</v>
      </c>
      <c r="H27" s="413"/>
      <c r="I27" s="376">
        <f>IF(H27="",0,VLOOKUP(H27,A$100:B$105,2,0))</f>
        <v>0</v>
      </c>
      <c r="J27" s="413"/>
      <c r="K27" s="376">
        <f>IF(J27="",0,VLOOKUP(J27,A$100:B$105,2,0))</f>
        <v>0</v>
      </c>
      <c r="L27" s="413"/>
      <c r="M27" s="376">
        <f>IF(L27="",0,VLOOKUP(L27,A$100:B$105,2,0))</f>
        <v>0</v>
      </c>
      <c r="N27" s="413"/>
      <c r="O27" s="634">
        <f>IF(N27="",0,VLOOKUP(N27,A$100:B$105,2,0))</f>
        <v>0</v>
      </c>
      <c r="P27" s="753">
        <f>E27+G27+I27+K27+M27+O27</f>
        <v>0</v>
      </c>
      <c r="Q27" s="767" t="str">
        <f ca="1">IF(P27&lt;=5.9,"",LOOKUP(P27,A$109:A$113,B$109:B$113))</f>
        <v/>
      </c>
      <c r="R27" s="500"/>
      <c r="S27" s="651">
        <f>A27</f>
        <v>22</v>
      </c>
      <c r="T27" s="635" t="str">
        <f>C27</f>
        <v>Angom Hardson</v>
      </c>
      <c r="U27" s="413"/>
      <c r="V27" s="376">
        <f>IF(U27="",0,VLOOKUP(U27,A$100:B$105,2,0))</f>
        <v>0</v>
      </c>
      <c r="W27" s="413"/>
      <c r="X27" s="376">
        <f>IF(W27="",0,VLOOKUP(W27,A$100:B$105,2,0))</f>
        <v>0</v>
      </c>
      <c r="Y27" s="413"/>
      <c r="Z27" s="376">
        <f>IF(Y27="",0,VLOOKUP(Y27,A$100:B$105,2,0))</f>
        <v>0</v>
      </c>
      <c r="AA27" s="413"/>
      <c r="AB27" s="376">
        <f>IF(AA27="",0,VLOOKUP(AA27,A$100:B$105,2,0))</f>
        <v>0</v>
      </c>
      <c r="AC27" s="413"/>
      <c r="AD27" s="376">
        <f>IF(AC27="",0,VLOOKUP(AC27,A$100:B$105,2,0))</f>
        <v>0</v>
      </c>
      <c r="AE27" s="413"/>
      <c r="AF27" s="634">
        <f>IF(AE27="",0,VLOOKUP(AE27,A$100:B$105,2,0))</f>
        <v>0</v>
      </c>
      <c r="AG27" s="753">
        <f>V27+X27+Z27+AB27+AD27+AF27</f>
        <v>0</v>
      </c>
      <c r="AH27" s="766" t="str">
        <f ca="1">IF(AG27&lt;=5.9,"",LOOKUP(AG27,A$109:A$113,B$109:B$113))</f>
        <v/>
      </c>
      <c r="AI27" s="500"/>
      <c r="AJ27" s="651">
        <f>A27</f>
        <v>22</v>
      </c>
      <c r="AK27" s="635" t="str">
        <f>C27</f>
        <v>Angom Hardson</v>
      </c>
      <c r="AL27" s="413"/>
      <c r="AM27" s="634">
        <f>IF(AL27="",0,VLOOKUP(AL27,A$100:B$105,2,0))</f>
        <v>0</v>
      </c>
      <c r="AN27" s="413"/>
      <c r="AO27" s="634">
        <f>IF(AN27="",0,VLOOKUP(AN27,A$100:B$105,2,0))</f>
        <v>0</v>
      </c>
      <c r="AP27" s="413"/>
      <c r="AQ27" s="634">
        <f>IF(AP27="",0,VLOOKUP(AP27,A$100:B$105,2,0))</f>
        <v>0</v>
      </c>
      <c r="AR27" s="413"/>
      <c r="AS27" s="634">
        <f>IF(AR27="",0,VLOOKUP(AR27,A$100:B$105,2,0))</f>
        <v>0</v>
      </c>
      <c r="AT27" s="413"/>
      <c r="AU27" s="634">
        <f>IF(AT27="",0,VLOOKUP(AT27,A$100:B$105,2,0))</f>
        <v>0</v>
      </c>
      <c r="AV27" s="413"/>
      <c r="AW27" s="634">
        <f>IF(AV27="",0,VLOOKUP(AV27,A$100:B$105,2,0))</f>
        <v>0</v>
      </c>
      <c r="AX27" s="753">
        <f>AM27+AO27+AQ27+AS27+AU27+AW27</f>
        <v>0</v>
      </c>
      <c r="AY27" s="766" t="str">
        <f ca="1">IF(AX27&lt;=5.9,"",LOOKUP(AX27,A$109:A$113,B$109:B$113))</f>
        <v/>
      </c>
      <c r="AZ27" s="500"/>
      <c r="BA27" s="651">
        <f>A27</f>
        <v>22</v>
      </c>
      <c r="BB27" s="635" t="str">
        <f>C27</f>
        <v>Angom Hardson</v>
      </c>
      <c r="BC27" s="413" t="s">
        <v>299</v>
      </c>
      <c r="BD27" s="376">
        <f>IF(BC27="",0,VLOOKUP(BC27,A$100:B$105,2,0))</f>
        <v>2</v>
      </c>
      <c r="BE27" s="413" t="s">
        <v>186</v>
      </c>
      <c r="BF27" s="376">
        <f>IF(BE27="",0,VLOOKUP(BE27,A$100:B$105,2,0))</f>
        <v>4</v>
      </c>
      <c r="BG27" s="413" t="s">
        <v>299</v>
      </c>
      <c r="BH27" s="376">
        <f>IF(BG27="",0,VLOOKUP(BG27,A$100:B$105,2,0))</f>
        <v>2</v>
      </c>
      <c r="BI27" s="413" t="s">
        <v>299</v>
      </c>
      <c r="BJ27" s="376">
        <f>IF(BI27="",0,VLOOKUP(BI27,A$100:B$105,2,0))</f>
        <v>2</v>
      </c>
      <c r="BK27" s="413" t="s">
        <v>299</v>
      </c>
      <c r="BL27" s="376">
        <f>IF(BK27="",0,VLOOKUP(BK27,A$100:B$105,2,0))</f>
        <v>2</v>
      </c>
      <c r="BM27" s="413" t="s">
        <v>299</v>
      </c>
      <c r="BN27" s="634">
        <f>IF(BM27="",0,VLOOKUP(BM27,A$100:B$105,2,0))</f>
        <v>2</v>
      </c>
      <c r="BO27" s="753">
        <f>BD27+BF27+BH27+BJ27+BL27+BN27</f>
        <v>14</v>
      </c>
      <c r="BP27" s="670" t="str">
        <f ca="1">IF(BO27&lt;=5.9,"",LOOKUP(BO27,A$109:A$113,B$109:B$113))</f>
        <v>C</v>
      </c>
      <c r="BQ27" s="793">
        <f>(P27+AG27+AX27+BO27)/4</f>
        <v>3.5</v>
      </c>
      <c r="BR27" s="683" t="str">
        <f ca="1">IF(BQ27&lt;=5.9,"",LOOKUP(BQ27,A$109:A$113,B$109:B$113))</f>
        <v/>
      </c>
      <c r="BS27" s="794" t="e">
        <f ca="1">LOOKUP(BP27,A$109:A$113,B$109:B$113)</f>
        <v>#N/A</v>
      </c>
      <c r="BT27" s="500"/>
      <c r="BU27" s="460">
        <f>A27</f>
        <v>22</v>
      </c>
      <c r="BV27" s="693" t="str">
        <f>C27</f>
        <v>Angom Hardson</v>
      </c>
      <c r="BW27" s="413"/>
      <c r="BX27" s="376">
        <f>IF(BW27="",0,VLOOKUP(BW27,A$100:B$105,2,0))</f>
        <v>0</v>
      </c>
      <c r="BY27" s="413"/>
      <c r="BZ27" s="376">
        <f>IF(BY27="",0,VLOOKUP(BY27,A$100:B$105,2,0))</f>
        <v>0</v>
      </c>
      <c r="CA27" s="413"/>
      <c r="CB27" s="376">
        <f>IF(CA27="",0,VLOOKUP(CA27,A$100:B$105,2,0))</f>
        <v>0</v>
      </c>
      <c r="CC27" s="413"/>
      <c r="CD27" s="376">
        <f>IF(CC27="",0,VLOOKUP(CC27,A$100:B$105,2,0))</f>
        <v>0</v>
      </c>
      <c r="CE27" s="413"/>
      <c r="CF27" s="376">
        <f>IF(CE27="",0,VLOOKUP(CE27,A$100:B$105,2,0))</f>
        <v>0</v>
      </c>
      <c r="CG27" s="413"/>
      <c r="CH27" s="411">
        <f>IF(CG27="",0,VLOOKUP(CG27,A$100:B$105,2,0))</f>
        <v>0</v>
      </c>
      <c r="CI27" s="806">
        <f>BX27+BZ27+CB27+CD27+CF27+CH27</f>
        <v>0</v>
      </c>
      <c r="CJ27" s="807" t="str">
        <f ca="1">IF(CI27&lt;=5.9,"",LOOKUP(CI27,A$109:A$113,B$109:B$113))</f>
        <v/>
      </c>
      <c r="CK27" s="500"/>
      <c r="CL27" s="684">
        <f>A27</f>
        <v>22</v>
      </c>
      <c r="CM27" s="693" t="str">
        <f>C27</f>
        <v>Angom Hardson</v>
      </c>
      <c r="CN27" s="413"/>
      <c r="CO27" s="376">
        <f t="shared" ref="CO27:CO30" si="196">IF(CN27="",0,VLOOKUP(CN27,A$100:B$105,2,0))</f>
        <v>0</v>
      </c>
      <c r="CP27" s="413"/>
      <c r="CQ27" s="376">
        <f t="shared" ref="CQ27:CQ30" si="197">IF(CP27="",0,VLOOKUP(CP27,A$100:B$105,2,0))</f>
        <v>0</v>
      </c>
      <c r="CR27" s="413"/>
      <c r="CS27" s="376">
        <f t="shared" ref="CS27:CS30" si="198">IF(CR27="",0,VLOOKUP(CR27,A$100:B$105,2,0))</f>
        <v>0</v>
      </c>
      <c r="CT27" s="413"/>
      <c r="CU27" s="376">
        <f t="shared" ref="CU27:CU30" si="199">IF(CT27="",0,VLOOKUP(CT27,A$100:B$105,2,0))</f>
        <v>0</v>
      </c>
      <c r="CV27" s="413"/>
      <c r="CW27" s="376">
        <f t="shared" ref="CW27:CW30" si="200">IF(CV27="",0,VLOOKUP(CV27,A$100:B$105,2,0))</f>
        <v>0</v>
      </c>
      <c r="CX27" s="413"/>
      <c r="CY27" s="634">
        <f>IF(CX27="",0,VLOOKUP(CX27,A$100:B$105,2,0))</f>
        <v>0</v>
      </c>
      <c r="CZ27" s="753">
        <f>CO27+CQ27+CS27+CU27+CW27+CY27</f>
        <v>0</v>
      </c>
      <c r="DA27" s="819" t="str">
        <f ca="1">IF(CZ27&lt;=5.9,"",LOOKUP(CZ27,A$109:A$113,B$109:B$113))</f>
        <v/>
      </c>
      <c r="DB27" s="500"/>
      <c r="DC27" s="684">
        <f>A27</f>
        <v>22</v>
      </c>
      <c r="DD27" s="693" t="str">
        <f>C27</f>
        <v>Angom Hardson</v>
      </c>
      <c r="DE27" s="413"/>
      <c r="DF27" s="376">
        <f t="shared" ref="DF27:DF30" si="201">IF(DE27="",0,VLOOKUP(DE27,A$100:B$105,2,0))</f>
        <v>0</v>
      </c>
      <c r="DG27" s="413"/>
      <c r="DH27" s="376">
        <f t="shared" ref="DH27:DH30" si="202">IF(DG27="",0,VLOOKUP(DG27,A$100:B$105,2,0))</f>
        <v>0</v>
      </c>
      <c r="DI27" s="413"/>
      <c r="DJ27" s="376">
        <f t="shared" ref="DJ27:DJ30" si="203">IF(DI27="",0,VLOOKUP(DI27,A$100:B$105,2,0))</f>
        <v>0</v>
      </c>
      <c r="DK27" s="413"/>
      <c r="DL27" s="376">
        <f t="shared" ref="DL27:DL30" si="204">IF(DK27="",0,VLOOKUP(DK27,A$100:B$105,2,0))</f>
        <v>0</v>
      </c>
      <c r="DM27" s="413"/>
      <c r="DN27" s="376">
        <f t="shared" ref="DN27:DN30" si="205">IF(DM27="",0,VLOOKUP(DM27,A$100:B$105,2,0))</f>
        <v>0</v>
      </c>
      <c r="DO27" s="413"/>
      <c r="DP27" s="634">
        <f>IF(DO27="",0,VLOOKUP(DO27,A$100:B$105,2,0))</f>
        <v>0</v>
      </c>
      <c r="DQ27" s="753">
        <f>DF27+DH27+DJ27+DL27+DN27+DP27</f>
        <v>0</v>
      </c>
      <c r="DR27" s="824" t="str">
        <f ca="1">IF(DQ27&lt;=5.9,"",LOOKUP(DQ27,A$109:A$113,B$109:B$113))</f>
        <v/>
      </c>
      <c r="DT27" s="684">
        <f>A27</f>
        <v>22</v>
      </c>
      <c r="DU27" s="693" t="str">
        <f>C27</f>
        <v>Angom Hardson</v>
      </c>
      <c r="DV27" s="413" t="s">
        <v>150</v>
      </c>
      <c r="DW27" s="376">
        <f>IF(DV27="",0,VLOOKUP(DV27,A$100:B$105,2,0))</f>
        <v>5</v>
      </c>
      <c r="DX27" s="413" t="s">
        <v>186</v>
      </c>
      <c r="DY27" s="376">
        <f>IF(DX27="",0,VLOOKUP(DX27,A$100:B$105,2,0))</f>
        <v>4</v>
      </c>
      <c r="DZ27" s="413" t="s">
        <v>186</v>
      </c>
      <c r="EA27" s="376">
        <f>IF(DZ27="",0,VLOOKUP(DZ27,A$100:B$105,2,0))</f>
        <v>4</v>
      </c>
      <c r="EB27" s="413" t="s">
        <v>186</v>
      </c>
      <c r="EC27" s="376">
        <f>IF(EB27="",0,VLOOKUP(EB27,A$100:B$105,2,0))</f>
        <v>4</v>
      </c>
      <c r="ED27" s="413" t="s">
        <v>186</v>
      </c>
      <c r="EE27" s="376">
        <f>IF(ED27="",0,VLOOKUP(ED27,A$100:B$105,2,0))</f>
        <v>4</v>
      </c>
      <c r="EF27" s="413" t="s">
        <v>186</v>
      </c>
      <c r="EG27" s="634">
        <f>IF(EF27="",0,VLOOKUP(EF27,A$100:B$105,2,0))</f>
        <v>4</v>
      </c>
      <c r="EH27" s="634">
        <f>DW27+DY27+EA27+EC27+EE27+EG27</f>
        <v>25</v>
      </c>
      <c r="EI27" s="836">
        <f>ROUND(EH27/4,0)</f>
        <v>6</v>
      </c>
      <c r="EJ27" s="837">
        <f>(CI27+CZ27+DQ27+EH27)/4</f>
        <v>6.25</v>
      </c>
      <c r="EK27" s="819" t="str">
        <f ca="1">IF(EH27&lt;=5.9,"",LOOKUP(EH27,A$109:A$113,B$109:B$113))</f>
        <v>A</v>
      </c>
      <c r="EL27" s="838" t="str">
        <f ca="1">IF(EJ27&lt;=5.9,"",LOOKUP(EJ27,A$109:A$113,B$109:B$113))</f>
        <v>D</v>
      </c>
      <c r="EM27" s="826"/>
      <c r="EN27" s="839">
        <f>A27</f>
        <v>22</v>
      </c>
      <c r="EO27" s="608" t="str">
        <f>C27</f>
        <v>Angom Hardson</v>
      </c>
      <c r="EP27" s="616" t="str">
        <f ca="1">IF($EQ27&lt;=5.9,"",LOOKUP(EQ27,A$109:A$113,B$109:B$113))</f>
        <v/>
      </c>
      <c r="EQ27" s="396">
        <f>(BQ27+EJ27)/2</f>
        <v>4.875</v>
      </c>
    </row>
    <row r="28" ht="27" customHeight="1" spans="1:147">
      <c r="A28" s="746">
        <v>23</v>
      </c>
      <c r="B28" s="411">
        <f>'Student Profile'!B28</f>
        <v>2553</v>
      </c>
      <c r="C28" s="635" t="str">
        <f>'Student Profile'!C28</f>
        <v>Arihant Sukesh</v>
      </c>
      <c r="D28" s="413"/>
      <c r="E28" s="376">
        <f>IF(D28="",0,VLOOKUP(D28,A$100:B$105,2,0))</f>
        <v>0</v>
      </c>
      <c r="F28" s="413"/>
      <c r="G28" s="376">
        <f>IF(F28="",0,VLOOKUP(F28,A$100:B$105,2,0))</f>
        <v>0</v>
      </c>
      <c r="H28" s="413"/>
      <c r="I28" s="376">
        <f>IF(H28="",0,VLOOKUP(H28,A$100:B$105,2,0))</f>
        <v>0</v>
      </c>
      <c r="J28" s="413"/>
      <c r="K28" s="376">
        <f>IF(J28="",0,VLOOKUP(J28,A$100:B$105,2,0))</f>
        <v>0</v>
      </c>
      <c r="L28" s="413"/>
      <c r="M28" s="376">
        <f>IF(L28="",0,VLOOKUP(L28,A$100:B$105,2,0))</f>
        <v>0</v>
      </c>
      <c r="N28" s="413"/>
      <c r="O28" s="634">
        <f>IF(N28="",0,VLOOKUP(N28,A$100:B$105,2,0))</f>
        <v>0</v>
      </c>
      <c r="P28" s="753">
        <f>E28+G28+I28+K28+M28+O28</f>
        <v>0</v>
      </c>
      <c r="Q28" s="767" t="str">
        <f ca="1">IF(P28&lt;=5.9,"",LOOKUP(P28,A$109:A$113,B$109:B$113))</f>
        <v/>
      </c>
      <c r="R28" s="500"/>
      <c r="S28" s="651">
        <f>A28</f>
        <v>23</v>
      </c>
      <c r="T28" s="635" t="str">
        <f>C28</f>
        <v>Arihant Sukesh</v>
      </c>
      <c r="U28" s="413"/>
      <c r="V28" s="376">
        <f>IF(U28="",0,VLOOKUP(U28,A$100:B$105,2,0))</f>
        <v>0</v>
      </c>
      <c r="W28" s="413"/>
      <c r="X28" s="376">
        <f>IF(W28="",0,VLOOKUP(W28,A$100:B$105,2,0))</f>
        <v>0</v>
      </c>
      <c r="Y28" s="413"/>
      <c r="Z28" s="376">
        <f>IF(Y28="",0,VLOOKUP(Y28,A$100:B$105,2,0))</f>
        <v>0</v>
      </c>
      <c r="AA28" s="413"/>
      <c r="AB28" s="376">
        <f>IF(AA28="",0,VLOOKUP(AA28,A$100:B$105,2,0))</f>
        <v>0</v>
      </c>
      <c r="AC28" s="413"/>
      <c r="AD28" s="376">
        <f>IF(AC28="",0,VLOOKUP(AC28,A$100:B$105,2,0))</f>
        <v>0</v>
      </c>
      <c r="AE28" s="413"/>
      <c r="AF28" s="634">
        <f>IF(AE28="",0,VLOOKUP(AE28,A$100:B$105,2,0))</f>
        <v>0</v>
      </c>
      <c r="AG28" s="753">
        <f>V28+X28+Z28+AB28+AD28+AF28</f>
        <v>0</v>
      </c>
      <c r="AH28" s="766" t="str">
        <f ca="1">IF(AG28&lt;=5.9,"",LOOKUP(AG28,A$109:A$113,B$109:B$113))</f>
        <v/>
      </c>
      <c r="AI28" s="500"/>
      <c r="AJ28" s="651">
        <f>A28</f>
        <v>23</v>
      </c>
      <c r="AK28" s="635" t="str">
        <f>C28</f>
        <v>Arihant Sukesh</v>
      </c>
      <c r="AL28" s="413"/>
      <c r="AM28" s="634">
        <f>IF(AL28="",0,VLOOKUP(AL28,A$100:B$105,2,0))</f>
        <v>0</v>
      </c>
      <c r="AN28" s="413"/>
      <c r="AO28" s="634">
        <f>IF(AN28="",0,VLOOKUP(AN28,A$100:B$105,2,0))</f>
        <v>0</v>
      </c>
      <c r="AP28" s="413"/>
      <c r="AQ28" s="634">
        <f>IF(AP28="",0,VLOOKUP(AP28,A$100:B$105,2,0))</f>
        <v>0</v>
      </c>
      <c r="AR28" s="413"/>
      <c r="AS28" s="634">
        <f>IF(AR28="",0,VLOOKUP(AR28,A$100:B$105,2,0))</f>
        <v>0</v>
      </c>
      <c r="AT28" s="413"/>
      <c r="AU28" s="634">
        <f>IF(AT28="",0,VLOOKUP(AT28,A$100:B$105,2,0))</f>
        <v>0</v>
      </c>
      <c r="AV28" s="413"/>
      <c r="AW28" s="634">
        <f>IF(AV28="",0,VLOOKUP(AV28,A$100:B$105,2,0))</f>
        <v>0</v>
      </c>
      <c r="AX28" s="753">
        <f>AM28+AO28+AQ28+AS28+AU28+AW28</f>
        <v>0</v>
      </c>
      <c r="AY28" s="766" t="str">
        <f ca="1">IF(AX28&lt;=5.9,"",LOOKUP(AX28,A$109:A$113,B$109:B$113))</f>
        <v/>
      </c>
      <c r="AZ28" s="500"/>
      <c r="BA28" s="651">
        <f>A28</f>
        <v>23</v>
      </c>
      <c r="BB28" s="635" t="str">
        <f>C28</f>
        <v>Arihant Sukesh</v>
      </c>
      <c r="BC28" s="413" t="s">
        <v>299</v>
      </c>
      <c r="BD28" s="376">
        <f>IF(BC28="",0,VLOOKUP(BC28,A$100:B$105,2,0))</f>
        <v>2</v>
      </c>
      <c r="BE28" s="413" t="s">
        <v>299</v>
      </c>
      <c r="BF28" s="376">
        <f>IF(BE28="",0,VLOOKUP(BE28,A$100:B$105,2,0))</f>
        <v>2</v>
      </c>
      <c r="BG28" s="413" t="s">
        <v>337</v>
      </c>
      <c r="BH28" s="376">
        <f>IF(BG28="",0,VLOOKUP(BG28,A$100:B$105,2,0))</f>
        <v>2</v>
      </c>
      <c r="BI28" s="413" t="s">
        <v>337</v>
      </c>
      <c r="BJ28" s="376">
        <f>IF(BI28="",0,VLOOKUP(BI28,A$100:B$105,2,0))</f>
        <v>2</v>
      </c>
      <c r="BK28" s="413" t="s">
        <v>337</v>
      </c>
      <c r="BL28" s="376">
        <f>IF(BK28="",0,VLOOKUP(BK28,A$100:B$105,2,0))</f>
        <v>2</v>
      </c>
      <c r="BM28" s="413" t="s">
        <v>337</v>
      </c>
      <c r="BN28" s="634">
        <f>IF(BM28="",0,VLOOKUP(BM28,A$100:B$105,2,0))</f>
        <v>2</v>
      </c>
      <c r="BO28" s="753">
        <f>BD28+BF28+BH28+BJ28+BL28+BN28</f>
        <v>12</v>
      </c>
      <c r="BP28" s="670" t="str">
        <f ca="1">IF(BO28&lt;=5.9,"",LOOKUP(BO28,A$109:A$113,B$109:B$113))</f>
        <v>C</v>
      </c>
      <c r="BQ28" s="793">
        <f>(P28+AG28+AX28+BO28)/4</f>
        <v>3</v>
      </c>
      <c r="BR28" s="683" t="str">
        <f ca="1">IF(BQ28&lt;=5.9,"",LOOKUP(BQ28,A$109:A$113,B$109:B$113))</f>
        <v/>
      </c>
      <c r="BS28" s="794" t="e">
        <f ca="1">LOOKUP(BP28,A$109:A$113,B$109:B$113)</f>
        <v>#N/A</v>
      </c>
      <c r="BT28" s="500"/>
      <c r="BU28" s="460">
        <f>A28</f>
        <v>23</v>
      </c>
      <c r="BV28" s="693" t="str">
        <f>C28</f>
        <v>Arihant Sukesh</v>
      </c>
      <c r="BW28" s="413"/>
      <c r="BX28" s="376">
        <f t="shared" ref="BX28:BX31" si="206">IF(BW28="",0,VLOOKUP(BW28,A$100:B$105,2,0))</f>
        <v>0</v>
      </c>
      <c r="BY28" s="413"/>
      <c r="BZ28" s="376">
        <f t="shared" ref="BZ28:BZ31" si="207">IF(BY28="",0,VLOOKUP(BY28,A$100:B$105,2,0))</f>
        <v>0</v>
      </c>
      <c r="CA28" s="413"/>
      <c r="CB28" s="376">
        <f t="shared" ref="CB28:CB31" si="208">IF(CA28="",0,VLOOKUP(CA28,A$100:B$105,2,0))</f>
        <v>0</v>
      </c>
      <c r="CC28" s="413"/>
      <c r="CD28" s="376">
        <f t="shared" ref="CD28:CD31" si="209">IF(CC28="",0,VLOOKUP(CC28,A$100:B$105,2,0))</f>
        <v>0</v>
      </c>
      <c r="CE28" s="413"/>
      <c r="CF28" s="376">
        <f t="shared" ref="CF28:CF31" si="210">IF(CE28="",0,VLOOKUP(CE28,A$100:B$105,2,0))</f>
        <v>0</v>
      </c>
      <c r="CG28" s="413"/>
      <c r="CH28" s="411">
        <f>IF(CG28="",0,VLOOKUP(CG28,A$100:B$105,2,0))</f>
        <v>0</v>
      </c>
      <c r="CI28" s="806">
        <f>BX28+BZ28+CB28+CD28+CF28+CH28</f>
        <v>0</v>
      </c>
      <c r="CJ28" s="807" t="str">
        <f ca="1">IF(CI28&lt;=5.9,"",LOOKUP(CI28,A$109:A$113,B$109:B$113))</f>
        <v/>
      </c>
      <c r="CK28" s="500"/>
      <c r="CL28" s="684">
        <f>A28</f>
        <v>23</v>
      </c>
      <c r="CM28" s="693" t="str">
        <f>C28</f>
        <v>Arihant Sukesh</v>
      </c>
      <c r="CN28" s="413"/>
      <c r="CO28" s="376">
        <f>IF(CN28="",0,VLOOKUP(CN28,A$100:B$105,2,0))</f>
        <v>0</v>
      </c>
      <c r="CP28" s="413"/>
      <c r="CQ28" s="376">
        <f>IF(CP28="",0,VLOOKUP(CP28,A$100:B$105,2,0))</f>
        <v>0</v>
      </c>
      <c r="CR28" s="413"/>
      <c r="CS28" s="376">
        <f>IF(CR28="",0,VLOOKUP(CR28,A$100:B$105,2,0))</f>
        <v>0</v>
      </c>
      <c r="CT28" s="413"/>
      <c r="CU28" s="376">
        <f>IF(CT28="",0,VLOOKUP(CT28,A$100:B$105,2,0))</f>
        <v>0</v>
      </c>
      <c r="CV28" s="413"/>
      <c r="CW28" s="376">
        <f>IF(CV28="",0,VLOOKUP(CV28,A$100:B$105,2,0))</f>
        <v>0</v>
      </c>
      <c r="CX28" s="413"/>
      <c r="CY28" s="634">
        <f>IF(CX28="",0,VLOOKUP(CX28,A$100:B$105,2,0))</f>
        <v>0</v>
      </c>
      <c r="CZ28" s="753">
        <f>CO28+CQ28+CS28+CU28+CW28+CY28</f>
        <v>0</v>
      </c>
      <c r="DA28" s="819" t="str">
        <f ca="1">IF(CZ28&lt;=5.9,"",LOOKUP(CZ28,A$109:A$113,B$109:B$113))</f>
        <v/>
      </c>
      <c r="DB28" s="500"/>
      <c r="DC28" s="684">
        <f>A28</f>
        <v>23</v>
      </c>
      <c r="DD28" s="693" t="str">
        <f>C28</f>
        <v>Arihant Sukesh</v>
      </c>
      <c r="DE28" s="413"/>
      <c r="DF28" s="376">
        <f>IF(DE28="",0,VLOOKUP(DE28,A$100:B$105,2,0))</f>
        <v>0</v>
      </c>
      <c r="DG28" s="413"/>
      <c r="DH28" s="376">
        <f>IF(DG28="",0,VLOOKUP(DG28,A$100:B$105,2,0))</f>
        <v>0</v>
      </c>
      <c r="DI28" s="413"/>
      <c r="DJ28" s="376">
        <f>IF(DI28="",0,VLOOKUP(DI28,A$100:B$105,2,0))</f>
        <v>0</v>
      </c>
      <c r="DK28" s="413"/>
      <c r="DL28" s="376">
        <f>IF(DK28="",0,VLOOKUP(DK28,A$100:B$105,2,0))</f>
        <v>0</v>
      </c>
      <c r="DM28" s="413"/>
      <c r="DN28" s="376">
        <f>IF(DM28="",0,VLOOKUP(DM28,A$100:B$105,2,0))</f>
        <v>0</v>
      </c>
      <c r="DO28" s="413"/>
      <c r="DP28" s="634">
        <f>IF(DO28="",0,VLOOKUP(DO28,A$100:B$105,2,0))</f>
        <v>0</v>
      </c>
      <c r="DQ28" s="753">
        <f>DF28+DH28+DJ28+DL28+DN28+DP28</f>
        <v>0</v>
      </c>
      <c r="DR28" s="824" t="str">
        <f ca="1">IF(DQ28&lt;=5.9,"",LOOKUP(DQ28,A$109:A$113,B$109:B$113))</f>
        <v/>
      </c>
      <c r="DT28" s="684">
        <f>A28</f>
        <v>23</v>
      </c>
      <c r="DU28" s="693" t="str">
        <f>C28</f>
        <v>Arihant Sukesh</v>
      </c>
      <c r="DV28" s="413" t="s">
        <v>295</v>
      </c>
      <c r="DW28" s="376">
        <f t="shared" ref="DW28:DW32" si="211">IF(DV28="",0,VLOOKUP(DV28,A$100:B$105,2,0))</f>
        <v>3</v>
      </c>
      <c r="DX28" s="413" t="s">
        <v>186</v>
      </c>
      <c r="DY28" s="376">
        <f t="shared" ref="DY28:DY32" si="212">IF(DX28="",0,VLOOKUP(DX28,A$100:B$105,2,0))</f>
        <v>4</v>
      </c>
      <c r="DZ28" s="413" t="s">
        <v>295</v>
      </c>
      <c r="EA28" s="376">
        <f t="shared" ref="EA28:EA32" si="213">IF(DZ28="",0,VLOOKUP(DZ28,A$100:B$105,2,0))</f>
        <v>3</v>
      </c>
      <c r="EB28" s="413" t="s">
        <v>295</v>
      </c>
      <c r="EC28" s="376">
        <f t="shared" ref="EC28:EC32" si="214">IF(EB28="",0,VLOOKUP(EB28,A$100:B$105,2,0))</f>
        <v>3</v>
      </c>
      <c r="ED28" s="413" t="s">
        <v>295</v>
      </c>
      <c r="EE28" s="376">
        <f t="shared" ref="EE28:EE32" si="215">IF(ED28="",0,VLOOKUP(ED28,A$100:B$105,2,0))</f>
        <v>3</v>
      </c>
      <c r="EF28" s="413" t="s">
        <v>295</v>
      </c>
      <c r="EG28" s="634">
        <f>IF(EF28="",0,VLOOKUP(EF28,A$100:B$105,2,0))</f>
        <v>3</v>
      </c>
      <c r="EH28" s="634">
        <f>DW28+DY28+EA28+EC28+EE28+EG28</f>
        <v>19</v>
      </c>
      <c r="EI28" s="836">
        <f>ROUND(EH28/4,0)</f>
        <v>5</v>
      </c>
      <c r="EJ28" s="837">
        <f>(CI28+CZ28+DQ28+EH28)/4</f>
        <v>4.75</v>
      </c>
      <c r="EK28" s="819" t="str">
        <f ca="1">IF(EH28&lt;=5.9,"",LOOKUP(EH28,A$109:A$113,B$109:B$113))</f>
        <v>B</v>
      </c>
      <c r="EL28" s="838" t="str">
        <f ca="1">IF(EJ28&lt;=5.9,"",LOOKUP(EJ28,A$109:A$113,B$109:B$113))</f>
        <v/>
      </c>
      <c r="EM28" s="826"/>
      <c r="EN28" s="839">
        <f>A28</f>
        <v>23</v>
      </c>
      <c r="EO28" s="608" t="str">
        <f>C28</f>
        <v>Arihant Sukesh</v>
      </c>
      <c r="EP28" s="616" t="str">
        <f ca="1">IF($EQ28&lt;=5.9,"",LOOKUP(EQ28,A$109:A$113,B$109:B$113))</f>
        <v/>
      </c>
      <c r="EQ28" s="396">
        <f>(BQ28+EJ28)/2</f>
        <v>3.875</v>
      </c>
    </row>
    <row r="29" ht="27" customHeight="1" spans="1:147">
      <c r="A29" s="746">
        <v>24</v>
      </c>
      <c r="B29" s="411">
        <f>'Student Profile'!B29</f>
        <v>2664</v>
      </c>
      <c r="C29" s="635" t="str">
        <f>'Student Profile'!C29</f>
        <v>Arjun Shastry</v>
      </c>
      <c r="D29" s="413"/>
      <c r="E29" s="376">
        <f>IF(D29="",0,VLOOKUP(D29,A$100:B$105,2,0))</f>
        <v>0</v>
      </c>
      <c r="F29" s="413"/>
      <c r="G29" s="376">
        <f>IF(F29="",0,VLOOKUP(F29,A$100:B$105,2,0))</f>
        <v>0</v>
      </c>
      <c r="H29" s="413"/>
      <c r="I29" s="376">
        <f>IF(H29="",0,VLOOKUP(H29,A$100:B$105,2,0))</f>
        <v>0</v>
      </c>
      <c r="J29" s="413"/>
      <c r="K29" s="376">
        <f>IF(J29="",0,VLOOKUP(J29,A$100:B$105,2,0))</f>
        <v>0</v>
      </c>
      <c r="L29" s="413"/>
      <c r="M29" s="376">
        <f>IF(L29="",0,VLOOKUP(L29,A$100:B$105,2,0))</f>
        <v>0</v>
      </c>
      <c r="N29" s="413"/>
      <c r="O29" s="634">
        <f>IF(N29="",0,VLOOKUP(N29,A$100:B$105,2,0))</f>
        <v>0</v>
      </c>
      <c r="P29" s="753">
        <f>E29+G29+I29+K29+M29+O29</f>
        <v>0</v>
      </c>
      <c r="Q29" s="767" t="str">
        <f ca="1">IF(P29&lt;=5.9,"",LOOKUP(P29,A$109:A$113,B$109:B$113))</f>
        <v/>
      </c>
      <c r="R29" s="500"/>
      <c r="S29" s="651">
        <f>A29</f>
        <v>24</v>
      </c>
      <c r="T29" s="635" t="str">
        <f>C29</f>
        <v>Arjun Shastry</v>
      </c>
      <c r="U29" s="413"/>
      <c r="V29" s="376">
        <f>IF(U29="",0,VLOOKUP(U29,A$100:B$105,2,0))</f>
        <v>0</v>
      </c>
      <c r="W29" s="413"/>
      <c r="X29" s="376">
        <f>IF(W29="",0,VLOOKUP(W29,A$100:B$105,2,0))</f>
        <v>0</v>
      </c>
      <c r="Y29" s="413"/>
      <c r="Z29" s="376">
        <f>IF(Y29="",0,VLOOKUP(Y29,A$100:B$105,2,0))</f>
        <v>0</v>
      </c>
      <c r="AA29" s="413"/>
      <c r="AB29" s="376">
        <f>IF(AA29="",0,VLOOKUP(AA29,A$100:B$105,2,0))</f>
        <v>0</v>
      </c>
      <c r="AC29" s="413"/>
      <c r="AD29" s="376">
        <f>IF(AC29="",0,VLOOKUP(AC29,A$100:B$105,2,0))</f>
        <v>0</v>
      </c>
      <c r="AE29" s="413"/>
      <c r="AF29" s="634">
        <f>IF(AE29="",0,VLOOKUP(AE29,A$100:B$105,2,0))</f>
        <v>0</v>
      </c>
      <c r="AG29" s="753">
        <f>V29+X29+Z29+AB29+AD29+AF29</f>
        <v>0</v>
      </c>
      <c r="AH29" s="766" t="str">
        <f ca="1">IF(AG29&lt;=5.9,"",LOOKUP(AG29,A$109:A$113,B$109:B$113))</f>
        <v/>
      </c>
      <c r="AI29" s="500"/>
      <c r="AJ29" s="651">
        <f>A29</f>
        <v>24</v>
      </c>
      <c r="AK29" s="635" t="str">
        <f>C29</f>
        <v>Arjun Shastry</v>
      </c>
      <c r="AL29" s="413"/>
      <c r="AM29" s="634">
        <f>IF(AL29="",0,VLOOKUP(AL29,A$100:B$105,2,0))</f>
        <v>0</v>
      </c>
      <c r="AN29" s="413"/>
      <c r="AO29" s="634">
        <f>IF(AN29="",0,VLOOKUP(AN29,A$100:B$105,2,0))</f>
        <v>0</v>
      </c>
      <c r="AP29" s="413"/>
      <c r="AQ29" s="634">
        <f>IF(AP29="",0,VLOOKUP(AP29,A$100:B$105,2,0))</f>
        <v>0</v>
      </c>
      <c r="AR29" s="413"/>
      <c r="AS29" s="634">
        <f>IF(AR29="",0,VLOOKUP(AR29,A$100:B$105,2,0))</f>
        <v>0</v>
      </c>
      <c r="AT29" s="413"/>
      <c r="AU29" s="634">
        <f>IF(AT29="",0,VLOOKUP(AT29,A$100:B$105,2,0))</f>
        <v>0</v>
      </c>
      <c r="AV29" s="413"/>
      <c r="AW29" s="634">
        <f>IF(AV29="",0,VLOOKUP(AV29,A$100:B$105,2,0))</f>
        <v>0</v>
      </c>
      <c r="AX29" s="753">
        <f>AM29+AO29+AQ29+AS29+AU29+AW29</f>
        <v>0</v>
      </c>
      <c r="AY29" s="766" t="str">
        <f ca="1">IF(AX29&lt;=5.9,"",LOOKUP(AX29,A$109:A$113,B$109:B$113))</f>
        <v/>
      </c>
      <c r="AZ29" s="500"/>
      <c r="BA29" s="651">
        <f>A29</f>
        <v>24</v>
      </c>
      <c r="BB29" s="635" t="str">
        <f>C29</f>
        <v>Arjun Shastry</v>
      </c>
      <c r="BC29" s="413" t="s">
        <v>337</v>
      </c>
      <c r="BD29" s="376">
        <f>IF(BC29="",0,VLOOKUP(BC29,A$100:B$105,2,0))</f>
        <v>2</v>
      </c>
      <c r="BE29" s="413" t="s">
        <v>186</v>
      </c>
      <c r="BF29" s="376">
        <f>IF(BE29="",0,VLOOKUP(BE29,A$100:B$105,2,0))</f>
        <v>4</v>
      </c>
      <c r="BG29" s="413" t="s">
        <v>338</v>
      </c>
      <c r="BH29" s="376">
        <f>IF(BG29="",0,VLOOKUP(BG29,A$100:B$105,2,0))</f>
        <v>3</v>
      </c>
      <c r="BI29" s="413" t="s">
        <v>338</v>
      </c>
      <c r="BJ29" s="376">
        <f>IF(BI29="",0,VLOOKUP(BI29,A$100:B$105,2,0))</f>
        <v>3</v>
      </c>
      <c r="BK29" s="413" t="s">
        <v>336</v>
      </c>
      <c r="BL29" s="376">
        <f>IF(BK29="",0,VLOOKUP(BK29,A$100:B$105,2,0))</f>
        <v>4</v>
      </c>
      <c r="BM29" s="413" t="s">
        <v>337</v>
      </c>
      <c r="BN29" s="634">
        <f>IF(BM29="",0,VLOOKUP(BM29,A$100:B$105,2,0))</f>
        <v>2</v>
      </c>
      <c r="BO29" s="753">
        <f>BD29+BF29+BH29+BJ29+BL29+BN29</f>
        <v>18</v>
      </c>
      <c r="BP29" s="670" t="str">
        <f ca="1">IF(BO29&lt;=5.9,"",LOOKUP(BO29,A$109:A$113,B$109:B$113))</f>
        <v>B</v>
      </c>
      <c r="BQ29" s="793">
        <f>(P29+AG29+AX29+BO29)/4</f>
        <v>4.5</v>
      </c>
      <c r="BR29" s="683" t="str">
        <f ca="1">IF(BQ29&lt;=5.9,"",LOOKUP(BQ29,A$109:A$113,B$109:B$113))</f>
        <v/>
      </c>
      <c r="BS29" s="794" t="e">
        <f ca="1">LOOKUP(BP29,A$109:A$113,B$109:B$113)</f>
        <v>#N/A</v>
      </c>
      <c r="BT29" s="500"/>
      <c r="BU29" s="460">
        <f>A29</f>
        <v>24</v>
      </c>
      <c r="BV29" s="693" t="str">
        <f>C29</f>
        <v>Arjun Shastry</v>
      </c>
      <c r="BW29" s="413"/>
      <c r="BX29" s="376">
        <f>IF(BW29="",0,VLOOKUP(BW29,A$100:B$105,2,0))</f>
        <v>0</v>
      </c>
      <c r="BY29" s="413"/>
      <c r="BZ29" s="376">
        <f>IF(BY29="",0,VLOOKUP(BY29,A$100:B$105,2,0))</f>
        <v>0</v>
      </c>
      <c r="CA29" s="413"/>
      <c r="CB29" s="376">
        <f>IF(CA29="",0,VLOOKUP(CA29,A$100:B$105,2,0))</f>
        <v>0</v>
      </c>
      <c r="CC29" s="413"/>
      <c r="CD29" s="376">
        <f>IF(CC29="",0,VLOOKUP(CC29,A$100:B$105,2,0))</f>
        <v>0</v>
      </c>
      <c r="CE29" s="413"/>
      <c r="CF29" s="376">
        <f>IF(CE29="",0,VLOOKUP(CE29,A$100:B$105,2,0))</f>
        <v>0</v>
      </c>
      <c r="CG29" s="413"/>
      <c r="CH29" s="411">
        <f>IF(CG29="",0,VLOOKUP(CG29,A$100:B$105,2,0))</f>
        <v>0</v>
      </c>
      <c r="CI29" s="806">
        <f>BX29+BZ29+CB29+CD29+CF29+CH29</f>
        <v>0</v>
      </c>
      <c r="CJ29" s="807" t="str">
        <f ca="1">IF(CI29&lt;=5.9,"",LOOKUP(CI29,A$109:A$113,B$109:B$113))</f>
        <v/>
      </c>
      <c r="CK29" s="500"/>
      <c r="CL29" s="684">
        <f>A29</f>
        <v>24</v>
      </c>
      <c r="CM29" s="693" t="str">
        <f>C29</f>
        <v>Arjun Shastry</v>
      </c>
      <c r="CN29" s="413"/>
      <c r="CO29" s="376">
        <f>IF(CN29="",0,VLOOKUP(CN29,A$100:B$105,2,0))</f>
        <v>0</v>
      </c>
      <c r="CP29" s="413"/>
      <c r="CQ29" s="376">
        <f>IF(CP29="",0,VLOOKUP(CP29,A$100:B$105,2,0))</f>
        <v>0</v>
      </c>
      <c r="CR29" s="413"/>
      <c r="CS29" s="376">
        <f>IF(CR29="",0,VLOOKUP(CR29,A$100:B$105,2,0))</f>
        <v>0</v>
      </c>
      <c r="CT29" s="413"/>
      <c r="CU29" s="376">
        <f>IF(CT29="",0,VLOOKUP(CT29,A$100:B$105,2,0))</f>
        <v>0</v>
      </c>
      <c r="CV29" s="413"/>
      <c r="CW29" s="376">
        <f>IF(CV29="",0,VLOOKUP(CV29,A$100:B$105,2,0))</f>
        <v>0</v>
      </c>
      <c r="CX29" s="413"/>
      <c r="CY29" s="634">
        <f>IF(CX29="",0,VLOOKUP(CX29,A$100:B$105,2,0))</f>
        <v>0</v>
      </c>
      <c r="CZ29" s="753">
        <f>CO29+CQ29+CS29+CU29+CW29+CY29</f>
        <v>0</v>
      </c>
      <c r="DA29" s="819" t="str">
        <f ca="1">IF(CZ29&lt;=5.9,"",LOOKUP(CZ29,A$109:A$113,B$109:B$113))</f>
        <v/>
      </c>
      <c r="DB29" s="500"/>
      <c r="DC29" s="684">
        <f>A29</f>
        <v>24</v>
      </c>
      <c r="DD29" s="693" t="str">
        <f>C29</f>
        <v>Arjun Shastry</v>
      </c>
      <c r="DE29" s="413"/>
      <c r="DF29" s="376">
        <f>IF(DE29="",0,VLOOKUP(DE29,A$100:B$105,2,0))</f>
        <v>0</v>
      </c>
      <c r="DG29" s="413"/>
      <c r="DH29" s="376">
        <f>IF(DG29="",0,VLOOKUP(DG29,A$100:B$105,2,0))</f>
        <v>0</v>
      </c>
      <c r="DI29" s="413"/>
      <c r="DJ29" s="376">
        <f>IF(DI29="",0,VLOOKUP(DI29,A$100:B$105,2,0))</f>
        <v>0</v>
      </c>
      <c r="DK29" s="413"/>
      <c r="DL29" s="376">
        <f>IF(DK29="",0,VLOOKUP(DK29,A$100:B$105,2,0))</f>
        <v>0</v>
      </c>
      <c r="DM29" s="413"/>
      <c r="DN29" s="376">
        <f>IF(DM29="",0,VLOOKUP(DM29,A$100:B$105,2,0))</f>
        <v>0</v>
      </c>
      <c r="DO29" s="413"/>
      <c r="DP29" s="634">
        <f>IF(DO29="",0,VLOOKUP(DO29,A$100:B$105,2,0))</f>
        <v>0</v>
      </c>
      <c r="DQ29" s="753">
        <f>DF29+DH29+DJ29+DL29+DN29+DP29</f>
        <v>0</v>
      </c>
      <c r="DR29" s="824" t="str">
        <f ca="1">IF(DQ29&lt;=5.9,"",LOOKUP(DQ29,A$109:A$113,B$109:B$113))</f>
        <v/>
      </c>
      <c r="DT29" s="684">
        <f>A29</f>
        <v>24</v>
      </c>
      <c r="DU29" s="693" t="str">
        <f>C29</f>
        <v>Arjun Shastry</v>
      </c>
      <c r="DV29" s="413" t="s">
        <v>150</v>
      </c>
      <c r="DW29" s="376">
        <f>IF(DV29="",0,VLOOKUP(DV29,A$100:B$105,2,0))</f>
        <v>5</v>
      </c>
      <c r="DX29" s="413" t="s">
        <v>186</v>
      </c>
      <c r="DY29" s="376">
        <f>IF(DX29="",0,VLOOKUP(DX29,A$100:B$105,2,0))</f>
        <v>4</v>
      </c>
      <c r="DZ29" s="413" t="s">
        <v>299</v>
      </c>
      <c r="EA29" s="376">
        <f>IF(DZ29="",0,VLOOKUP(DZ29,A$100:B$105,2,0))</f>
        <v>2</v>
      </c>
      <c r="EB29" s="413" t="s">
        <v>299</v>
      </c>
      <c r="EC29" s="376">
        <f>IF(EB29="",0,VLOOKUP(EB29,A$100:B$105,2,0))</f>
        <v>2</v>
      </c>
      <c r="ED29" s="413" t="s">
        <v>186</v>
      </c>
      <c r="EE29" s="376">
        <f>IF(ED29="",0,VLOOKUP(ED29,A$100:B$105,2,0))</f>
        <v>4</v>
      </c>
      <c r="EF29" s="413" t="s">
        <v>299</v>
      </c>
      <c r="EG29" s="634">
        <f>IF(EF29="",0,VLOOKUP(EF29,A$100:B$105,2,0))</f>
        <v>2</v>
      </c>
      <c r="EH29" s="634">
        <f>DW29+DY29+EA29+EC29+EE29+EG29</f>
        <v>19</v>
      </c>
      <c r="EI29" s="836">
        <f>ROUND(EH29/4,0)</f>
        <v>5</v>
      </c>
      <c r="EJ29" s="837">
        <f>(CI29+CZ29+DQ29+EH29)/4</f>
        <v>4.75</v>
      </c>
      <c r="EK29" s="819" t="str">
        <f ca="1">IF(EH29&lt;=5.9,"",LOOKUP(EH29,A$109:A$113,B$109:B$113))</f>
        <v>B</v>
      </c>
      <c r="EL29" s="838" t="str">
        <f ca="1">IF(EJ29&lt;=5.9,"",LOOKUP(EJ29,A$109:A$113,B$109:B$113))</f>
        <v/>
      </c>
      <c r="EM29" s="826"/>
      <c r="EN29" s="839">
        <f>A29</f>
        <v>24</v>
      </c>
      <c r="EO29" s="608" t="str">
        <f>C29</f>
        <v>Arjun Shastry</v>
      </c>
      <c r="EP29" s="616" t="str">
        <f ca="1">IF($EQ29&lt;=5.9,"",LOOKUP(EQ29,A$109:A$113,B$109:B$113))</f>
        <v/>
      </c>
      <c r="EQ29" s="396">
        <f>(BQ29+EJ29)/2</f>
        <v>4.625</v>
      </c>
    </row>
    <row r="30" ht="27" customHeight="1" spans="1:147">
      <c r="A30" s="746">
        <v>25</v>
      </c>
      <c r="B30" s="411">
        <f>'Student Profile'!B30</f>
        <v>2775</v>
      </c>
      <c r="C30" s="635" t="str">
        <f>'Student Profile'!C30</f>
        <v>Charan N P</v>
      </c>
      <c r="D30" s="413"/>
      <c r="E30" s="376">
        <f>IF(D30="",0,VLOOKUP(D30,A$100:B$105,2,0))</f>
        <v>0</v>
      </c>
      <c r="F30" s="413"/>
      <c r="G30" s="376">
        <f>IF(F30="",0,VLOOKUP(F30,A$100:B$105,2,0))</f>
        <v>0</v>
      </c>
      <c r="H30" s="413"/>
      <c r="I30" s="376">
        <f>IF(H30="",0,VLOOKUP(H30,A$100:B$105,2,0))</f>
        <v>0</v>
      </c>
      <c r="J30" s="413"/>
      <c r="K30" s="376">
        <f>IF(J30="",0,VLOOKUP(J30,A$100:B$105,2,0))</f>
        <v>0</v>
      </c>
      <c r="L30" s="413"/>
      <c r="M30" s="376">
        <f>IF(L30="",0,VLOOKUP(L30,A$100:B$105,2,0))</f>
        <v>0</v>
      </c>
      <c r="N30" s="413"/>
      <c r="O30" s="634">
        <f>IF(N30="",0,VLOOKUP(N30,A$100:B$105,2,0))</f>
        <v>0</v>
      </c>
      <c r="P30" s="753">
        <f>E30+G30+I30+K30+M30+O30</f>
        <v>0</v>
      </c>
      <c r="Q30" s="767" t="str">
        <f ca="1">IF(P30&lt;=5.9,"",LOOKUP(P30,A$109:A$113,B$109:B$113))</f>
        <v/>
      </c>
      <c r="R30" s="500"/>
      <c r="S30" s="651">
        <f>A30</f>
        <v>25</v>
      </c>
      <c r="T30" s="635" t="str">
        <f>C30</f>
        <v>Charan N P</v>
      </c>
      <c r="U30" s="413"/>
      <c r="V30" s="376">
        <f>IF(U30="",0,VLOOKUP(U30,A$100:B$105,2,0))</f>
        <v>0</v>
      </c>
      <c r="W30" s="413"/>
      <c r="X30" s="376">
        <f>IF(W30="",0,VLOOKUP(W30,A$100:B$105,2,0))</f>
        <v>0</v>
      </c>
      <c r="Y30" s="413"/>
      <c r="Z30" s="376">
        <f>IF(Y30="",0,VLOOKUP(Y30,A$100:B$105,2,0))</f>
        <v>0</v>
      </c>
      <c r="AA30" s="413"/>
      <c r="AB30" s="376">
        <f>IF(AA30="",0,VLOOKUP(AA30,A$100:B$105,2,0))</f>
        <v>0</v>
      </c>
      <c r="AC30" s="413"/>
      <c r="AD30" s="376">
        <f>IF(AC30="",0,VLOOKUP(AC30,A$100:B$105,2,0))</f>
        <v>0</v>
      </c>
      <c r="AE30" s="413"/>
      <c r="AF30" s="634">
        <f>IF(AE30="",0,VLOOKUP(AE30,A$100:B$105,2,0))</f>
        <v>0</v>
      </c>
      <c r="AG30" s="753">
        <f>V30+X30+Z30+AB30+AD30+AF30</f>
        <v>0</v>
      </c>
      <c r="AH30" s="766" t="str">
        <f ca="1">IF(AG30&lt;=5.9,"",LOOKUP(AG30,A$109:A$113,B$109:B$113))</f>
        <v/>
      </c>
      <c r="AI30" s="500"/>
      <c r="AJ30" s="651">
        <f>A30</f>
        <v>25</v>
      </c>
      <c r="AK30" s="635" t="str">
        <f>C30</f>
        <v>Charan N P</v>
      </c>
      <c r="AL30" s="413"/>
      <c r="AM30" s="634">
        <f>IF(AL30="",0,VLOOKUP(AL30,A$100:B$105,2,0))</f>
        <v>0</v>
      </c>
      <c r="AN30" s="413"/>
      <c r="AO30" s="634">
        <f>IF(AN30="",0,VLOOKUP(AN30,A$100:B$105,2,0))</f>
        <v>0</v>
      </c>
      <c r="AP30" s="413"/>
      <c r="AQ30" s="634">
        <f>IF(AP30="",0,VLOOKUP(AP30,A$100:B$105,2,0))</f>
        <v>0</v>
      </c>
      <c r="AR30" s="413"/>
      <c r="AS30" s="634">
        <f>IF(AR30="",0,VLOOKUP(AR30,A$100:B$105,2,0))</f>
        <v>0</v>
      </c>
      <c r="AT30" s="413"/>
      <c r="AU30" s="634">
        <f>IF(AT30="",0,VLOOKUP(AT30,A$100:B$105,2,0))</f>
        <v>0</v>
      </c>
      <c r="AV30" s="413"/>
      <c r="AW30" s="634">
        <f>IF(AV30="",0,VLOOKUP(AV30,A$100:B$105,2,0))</f>
        <v>0</v>
      </c>
      <c r="AX30" s="753">
        <f>AM30+AO30+AQ30+AS30+AU30+AW30</f>
        <v>0</v>
      </c>
      <c r="AY30" s="766" t="str">
        <f ca="1">IF(AX30&lt;=5.9,"",LOOKUP(AX30,A$109:A$113,B$109:B$113))</f>
        <v/>
      </c>
      <c r="AZ30" s="500"/>
      <c r="BA30" s="651">
        <f>A30</f>
        <v>25</v>
      </c>
      <c r="BB30" s="635" t="str">
        <f>C30</f>
        <v>Charan N P</v>
      </c>
      <c r="BC30" s="413" t="s">
        <v>150</v>
      </c>
      <c r="BD30" s="376">
        <f>IF(BC30="",0,VLOOKUP(BC30,A$100:B$105,2,0))</f>
        <v>5</v>
      </c>
      <c r="BE30" s="413" t="s">
        <v>186</v>
      </c>
      <c r="BF30" s="376">
        <f>IF(BE30="",0,VLOOKUP(BE30,A$100:B$105,2,0))</f>
        <v>4</v>
      </c>
      <c r="BG30" s="413" t="s">
        <v>186</v>
      </c>
      <c r="BH30" s="376">
        <f>IF(BG30="",0,VLOOKUP(BG30,A$100:B$105,2,0))</f>
        <v>4</v>
      </c>
      <c r="BI30" s="413" t="s">
        <v>186</v>
      </c>
      <c r="BJ30" s="376">
        <f>IF(BI30="",0,VLOOKUP(BI30,A$100:B$105,2,0))</f>
        <v>4</v>
      </c>
      <c r="BK30" s="413" t="s">
        <v>186</v>
      </c>
      <c r="BL30" s="376">
        <f>IF(BK30="",0,VLOOKUP(BK30,A$100:B$105,2,0))</f>
        <v>4</v>
      </c>
      <c r="BM30" s="413" t="s">
        <v>186</v>
      </c>
      <c r="BN30" s="634">
        <f>IF(BM30="",0,VLOOKUP(BM30,A$100:B$105,2,0))</f>
        <v>4</v>
      </c>
      <c r="BO30" s="753">
        <f>BD30+BF30+BH30+BJ30+BL30+BN30</f>
        <v>25</v>
      </c>
      <c r="BP30" s="670" t="str">
        <f ca="1">IF(BO30&lt;=5.9,"",LOOKUP(BO30,A$109:A$113,B$109:B$113))</f>
        <v>A</v>
      </c>
      <c r="BQ30" s="793">
        <f>(P30+AG30+AX30+BO30)/4</f>
        <v>6.25</v>
      </c>
      <c r="BR30" s="683" t="str">
        <f ca="1">IF(BQ30&lt;=5.9,"",LOOKUP(BQ30,A$109:A$113,B$109:B$113))</f>
        <v>D</v>
      </c>
      <c r="BS30" s="794" t="e">
        <f ca="1">LOOKUP(BP30,A$109:A$113,B$109:B$113)</f>
        <v>#N/A</v>
      </c>
      <c r="BT30" s="500"/>
      <c r="BU30" s="460">
        <f>A30</f>
        <v>25</v>
      </c>
      <c r="BV30" s="693" t="str">
        <f>C30</f>
        <v>Charan N P</v>
      </c>
      <c r="BW30" s="413"/>
      <c r="BX30" s="376">
        <f>IF(BW30="",0,VLOOKUP(BW30,A$100:B$105,2,0))</f>
        <v>0</v>
      </c>
      <c r="BY30" s="413"/>
      <c r="BZ30" s="376">
        <f>IF(BY30="",0,VLOOKUP(BY30,A$100:B$105,2,0))</f>
        <v>0</v>
      </c>
      <c r="CA30" s="413"/>
      <c r="CB30" s="376">
        <f>IF(CA30="",0,VLOOKUP(CA30,A$100:B$105,2,0))</f>
        <v>0</v>
      </c>
      <c r="CC30" s="413"/>
      <c r="CD30" s="376">
        <f>IF(CC30="",0,VLOOKUP(CC30,A$100:B$105,2,0))</f>
        <v>0</v>
      </c>
      <c r="CE30" s="413"/>
      <c r="CF30" s="376">
        <f>IF(CE30="",0,VLOOKUP(CE30,A$100:B$105,2,0))</f>
        <v>0</v>
      </c>
      <c r="CG30" s="413"/>
      <c r="CH30" s="411">
        <f>IF(CG30="",0,VLOOKUP(CG30,A$100:B$105,2,0))</f>
        <v>0</v>
      </c>
      <c r="CI30" s="806">
        <f>BX30+BZ30+CB30+CD30+CF30+CH30</f>
        <v>0</v>
      </c>
      <c r="CJ30" s="807" t="str">
        <f ca="1">IF(CI30&lt;=5.9,"",LOOKUP(CI30,A$109:A$113,B$109:B$113))</f>
        <v/>
      </c>
      <c r="CK30" s="500"/>
      <c r="CL30" s="684">
        <f>A30</f>
        <v>25</v>
      </c>
      <c r="CM30" s="693" t="str">
        <f>C30</f>
        <v>Charan N P</v>
      </c>
      <c r="CN30" s="413"/>
      <c r="CO30" s="376">
        <f>IF(CN30="",0,VLOOKUP(CN30,A$100:B$105,2,0))</f>
        <v>0</v>
      </c>
      <c r="CP30" s="413"/>
      <c r="CQ30" s="376">
        <f>IF(CP30="",0,VLOOKUP(CP30,A$100:B$105,2,0))</f>
        <v>0</v>
      </c>
      <c r="CR30" s="413"/>
      <c r="CS30" s="376">
        <f>IF(CR30="",0,VLOOKUP(CR30,A$100:B$105,2,0))</f>
        <v>0</v>
      </c>
      <c r="CT30" s="413"/>
      <c r="CU30" s="376">
        <f>IF(CT30="",0,VLOOKUP(CT30,A$100:B$105,2,0))</f>
        <v>0</v>
      </c>
      <c r="CV30" s="413"/>
      <c r="CW30" s="376">
        <f>IF(CV30="",0,VLOOKUP(CV30,A$100:B$105,2,0))</f>
        <v>0</v>
      </c>
      <c r="CX30" s="413"/>
      <c r="CY30" s="634">
        <f>IF(CX30="",0,VLOOKUP(CX30,A$100:B$105,2,0))</f>
        <v>0</v>
      </c>
      <c r="CZ30" s="753">
        <f>CO30+CQ30+CS30+CU30+CW30+CY30</f>
        <v>0</v>
      </c>
      <c r="DA30" s="819" t="str">
        <f ca="1">IF(CZ30&lt;=5.9,"",LOOKUP(CZ30,A$109:A$113,B$109:B$113))</f>
        <v/>
      </c>
      <c r="DB30" s="500"/>
      <c r="DC30" s="684">
        <f>A30</f>
        <v>25</v>
      </c>
      <c r="DD30" s="693" t="str">
        <f>C30</f>
        <v>Charan N P</v>
      </c>
      <c r="DE30" s="413"/>
      <c r="DF30" s="376">
        <f>IF(DE30="",0,VLOOKUP(DE30,A$100:B$105,2,0))</f>
        <v>0</v>
      </c>
      <c r="DG30" s="413"/>
      <c r="DH30" s="376">
        <f>IF(DG30="",0,VLOOKUP(DG30,A$100:B$105,2,0))</f>
        <v>0</v>
      </c>
      <c r="DI30" s="413"/>
      <c r="DJ30" s="376">
        <f>IF(DI30="",0,VLOOKUP(DI30,A$100:B$105,2,0))</f>
        <v>0</v>
      </c>
      <c r="DK30" s="413"/>
      <c r="DL30" s="376">
        <f>IF(DK30="",0,VLOOKUP(DK30,A$100:B$105,2,0))</f>
        <v>0</v>
      </c>
      <c r="DM30" s="413"/>
      <c r="DN30" s="376">
        <f>IF(DM30="",0,VLOOKUP(DM30,A$100:B$105,2,0))</f>
        <v>0</v>
      </c>
      <c r="DO30" s="413"/>
      <c r="DP30" s="634">
        <f>IF(DO30="",0,VLOOKUP(DO30,A$100:B$105,2,0))</f>
        <v>0</v>
      </c>
      <c r="DQ30" s="753">
        <f>DF30+DH30+DJ30+DL30+DN30+DP30</f>
        <v>0</v>
      </c>
      <c r="DR30" s="824" t="str">
        <f ca="1">IF(DQ30&lt;=5.9,"",LOOKUP(DQ30,A$109:A$113,B$109:B$113))</f>
        <v/>
      </c>
      <c r="DT30" s="684">
        <f>A30</f>
        <v>25</v>
      </c>
      <c r="DU30" s="693" t="str">
        <f>C30</f>
        <v>Charan N P</v>
      </c>
      <c r="DV30" s="413" t="s">
        <v>299</v>
      </c>
      <c r="DW30" s="376">
        <f>IF(DV30="",0,VLOOKUP(DV30,A$100:B$105,2,0))</f>
        <v>2</v>
      </c>
      <c r="DX30" s="413" t="s">
        <v>186</v>
      </c>
      <c r="DY30" s="376">
        <f>IF(DX30="",0,VLOOKUP(DX30,A$100:B$105,2,0))</f>
        <v>4</v>
      </c>
      <c r="DZ30" s="413" t="s">
        <v>299</v>
      </c>
      <c r="EA30" s="376">
        <f>IF(DZ30="",0,VLOOKUP(DZ30,A$100:B$105,2,0))</f>
        <v>2</v>
      </c>
      <c r="EB30" s="413" t="s">
        <v>299</v>
      </c>
      <c r="EC30" s="376">
        <f>IF(EB30="",0,VLOOKUP(EB30,A$100:B$105,2,0))</f>
        <v>2</v>
      </c>
      <c r="ED30" s="413" t="s">
        <v>299</v>
      </c>
      <c r="EE30" s="376">
        <f>IF(ED30="",0,VLOOKUP(ED30,A$100:B$105,2,0))</f>
        <v>2</v>
      </c>
      <c r="EF30" s="413" t="s">
        <v>299</v>
      </c>
      <c r="EG30" s="634">
        <f>IF(EF30="",0,VLOOKUP(EF30,A$100:B$105,2,0))</f>
        <v>2</v>
      </c>
      <c r="EH30" s="634">
        <f>DW30+DY30+EA30+EC30+EE30+EG30</f>
        <v>14</v>
      </c>
      <c r="EI30" s="836">
        <f>ROUND(EH30/4,0)</f>
        <v>4</v>
      </c>
      <c r="EJ30" s="837">
        <f>(CI30+CZ30+DQ30+EH30)/4</f>
        <v>3.5</v>
      </c>
      <c r="EK30" s="819" t="str">
        <f ca="1">IF(EH30&lt;=5.9,"",LOOKUP(EH30,A$109:A$113,B$109:B$113))</f>
        <v>C</v>
      </c>
      <c r="EL30" s="838" t="str">
        <f ca="1">IF(EJ30&lt;=5.9,"",LOOKUP(EJ30,A$109:A$113,B$109:B$113))</f>
        <v/>
      </c>
      <c r="EM30" s="826"/>
      <c r="EN30" s="839">
        <f>A30</f>
        <v>25</v>
      </c>
      <c r="EO30" s="608" t="str">
        <f>C30</f>
        <v>Charan N P</v>
      </c>
      <c r="EP30" s="616" t="str">
        <f ca="1">IF($EQ30&lt;=5.9,"",LOOKUP(EQ30,A$109:A$113,B$109:B$113))</f>
        <v/>
      </c>
      <c r="EQ30" s="396">
        <f>(BQ30+EJ30)/2</f>
        <v>4.875</v>
      </c>
    </row>
    <row r="31" ht="27" customHeight="1" spans="1:147">
      <c r="A31" s="746">
        <v>26</v>
      </c>
      <c r="B31" s="411">
        <f>'Student Profile'!B31</f>
        <v>2886</v>
      </c>
      <c r="C31" s="635" t="str">
        <f>'Student Profile'!C31</f>
        <v>Chenji Leela Sagar</v>
      </c>
      <c r="D31" s="413"/>
      <c r="E31" s="376">
        <f>IF(D31="",0,VLOOKUP(D31,A$100:B$105,2,0))</f>
        <v>0</v>
      </c>
      <c r="F31" s="413"/>
      <c r="G31" s="376">
        <f>IF(F31="",0,VLOOKUP(F31,A$100:B$105,2,0))</f>
        <v>0</v>
      </c>
      <c r="H31" s="413"/>
      <c r="I31" s="376">
        <f>IF(H31="",0,VLOOKUP(H31,A$100:B$105,2,0))</f>
        <v>0</v>
      </c>
      <c r="J31" s="413"/>
      <c r="K31" s="376">
        <f>IF(J31="",0,VLOOKUP(J31,A$100:B$105,2,0))</f>
        <v>0</v>
      </c>
      <c r="L31" s="413"/>
      <c r="M31" s="376">
        <f>IF(L31="",0,VLOOKUP(L31,A$100:B$105,2,0))</f>
        <v>0</v>
      </c>
      <c r="N31" s="413"/>
      <c r="O31" s="634">
        <f>IF(N31="",0,VLOOKUP(N31,A$100:B$105,2,0))</f>
        <v>0</v>
      </c>
      <c r="P31" s="753">
        <f>E31+G31+I31+K31+M31+O31</f>
        <v>0</v>
      </c>
      <c r="Q31" s="767" t="str">
        <f ca="1">IF(P31&lt;=5.9,"",LOOKUP(P31,A$109:A$113,B$109:B$113))</f>
        <v/>
      </c>
      <c r="R31" s="500"/>
      <c r="S31" s="651">
        <f>A31</f>
        <v>26</v>
      </c>
      <c r="T31" s="635" t="str">
        <f>C31</f>
        <v>Chenji Leela Sagar</v>
      </c>
      <c r="U31" s="413"/>
      <c r="V31" s="376">
        <f>IF(U31="",0,VLOOKUP(U31,A$100:B$105,2,0))</f>
        <v>0</v>
      </c>
      <c r="W31" s="413"/>
      <c r="X31" s="376">
        <f>IF(W31="",0,VLOOKUP(W31,A$100:B$105,2,0))</f>
        <v>0</v>
      </c>
      <c r="Y31" s="413"/>
      <c r="Z31" s="376">
        <f>IF(Y31="",0,VLOOKUP(Y31,A$100:B$105,2,0))</f>
        <v>0</v>
      </c>
      <c r="AA31" s="413"/>
      <c r="AB31" s="376">
        <f>IF(AA31="",0,VLOOKUP(AA31,A$100:B$105,2,0))</f>
        <v>0</v>
      </c>
      <c r="AC31" s="413"/>
      <c r="AD31" s="376">
        <f>IF(AC31="",0,VLOOKUP(AC31,A$100:B$105,2,0))</f>
        <v>0</v>
      </c>
      <c r="AE31" s="413"/>
      <c r="AF31" s="634">
        <f>IF(AE31="",0,VLOOKUP(AE31,A$100:B$105,2,0))</f>
        <v>0</v>
      </c>
      <c r="AG31" s="753">
        <f>V31+X31+Z31+AB31+AD31+AF31</f>
        <v>0</v>
      </c>
      <c r="AH31" s="766" t="str">
        <f ca="1">IF(AG31&lt;=5.9,"",LOOKUP(AG31,A$109:A$113,B$109:B$113))</f>
        <v/>
      </c>
      <c r="AI31" s="500"/>
      <c r="AJ31" s="651">
        <f>A31</f>
        <v>26</v>
      </c>
      <c r="AK31" s="635" t="str">
        <f>C31</f>
        <v>Chenji Leela Sagar</v>
      </c>
      <c r="AL31" s="413"/>
      <c r="AM31" s="634">
        <f>IF(AL31="",0,VLOOKUP(AL31,A$100:B$105,2,0))</f>
        <v>0</v>
      </c>
      <c r="AN31" s="413"/>
      <c r="AO31" s="634">
        <f>IF(AN31="",0,VLOOKUP(AN31,A$100:B$105,2,0))</f>
        <v>0</v>
      </c>
      <c r="AP31" s="413"/>
      <c r="AQ31" s="634">
        <f>IF(AP31="",0,VLOOKUP(AP31,A$100:B$105,2,0))</f>
        <v>0</v>
      </c>
      <c r="AR31" s="413"/>
      <c r="AS31" s="634">
        <f>IF(AR31="",0,VLOOKUP(AR31,A$100:B$105,2,0))</f>
        <v>0</v>
      </c>
      <c r="AT31" s="413"/>
      <c r="AU31" s="634">
        <f>IF(AT31="",0,VLOOKUP(AT31,A$100:B$105,2,0))</f>
        <v>0</v>
      </c>
      <c r="AV31" s="413"/>
      <c r="AW31" s="634">
        <f>IF(AV31="",0,VLOOKUP(AV31,A$100:B$105,2,0))</f>
        <v>0</v>
      </c>
      <c r="AX31" s="753">
        <f>AM31+AO31+AQ31+AS31+AU31+AW31</f>
        <v>0</v>
      </c>
      <c r="AY31" s="766" t="str">
        <f ca="1">IF(AX31&lt;=5.9,"",LOOKUP(AX31,A$109:A$113,B$109:B$113))</f>
        <v/>
      </c>
      <c r="AZ31" s="500"/>
      <c r="BA31" s="651">
        <f>A31</f>
        <v>26</v>
      </c>
      <c r="BB31" s="635" t="str">
        <f>C31</f>
        <v>Chenji Leela Sagar</v>
      </c>
      <c r="BC31" s="413" t="s">
        <v>295</v>
      </c>
      <c r="BD31" s="376">
        <f t="shared" ref="BD31:BD36" si="216">IF(BC31="",0,VLOOKUP(BC31,A$100:B$105,2,0))</f>
        <v>3</v>
      </c>
      <c r="BE31" s="413" t="s">
        <v>186</v>
      </c>
      <c r="BF31" s="376">
        <f t="shared" ref="BF31:BF36" si="217">IF(BE31="",0,VLOOKUP(BE31,A$100:B$105,2,0))</f>
        <v>4</v>
      </c>
      <c r="BG31" s="413" t="s">
        <v>295</v>
      </c>
      <c r="BH31" s="376">
        <f t="shared" ref="BH31:BH36" si="218">IF(BG31="",0,VLOOKUP(BG31,A$100:B$105,2,0))</f>
        <v>3</v>
      </c>
      <c r="BI31" s="413" t="s">
        <v>295</v>
      </c>
      <c r="BJ31" s="376">
        <f t="shared" ref="BJ31:BJ36" si="219">IF(BI31="",0,VLOOKUP(BI31,A$100:B$105,2,0))</f>
        <v>3</v>
      </c>
      <c r="BK31" s="413" t="s">
        <v>295</v>
      </c>
      <c r="BL31" s="376">
        <f t="shared" ref="BL31:BL36" si="220">IF(BK31="",0,VLOOKUP(BK31,A$100:B$105,2,0))</f>
        <v>3</v>
      </c>
      <c r="BM31" s="413" t="s">
        <v>295</v>
      </c>
      <c r="BN31" s="634">
        <f>IF(BM31="",0,VLOOKUP(BM31,A$100:B$105,2,0))</f>
        <v>3</v>
      </c>
      <c r="BO31" s="753">
        <f>BD31+BF31+BH31+BJ31+BL31+BN31</f>
        <v>19</v>
      </c>
      <c r="BP31" s="670" t="str">
        <f ca="1">IF(BO31&lt;=5.9,"",LOOKUP(BO31,A$109:A$113,B$109:B$113))</f>
        <v>B</v>
      </c>
      <c r="BQ31" s="793">
        <f>(P31+AG31+AX31+BO31)/4</f>
        <v>4.75</v>
      </c>
      <c r="BR31" s="683" t="str">
        <f ca="1">IF(BQ31&lt;=5.9,"",LOOKUP(BQ31,A$109:A$113,B$109:B$113))</f>
        <v/>
      </c>
      <c r="BS31" s="794" t="e">
        <f ca="1">LOOKUP(BP31,A$109:A$113,B$109:B$113)</f>
        <v>#N/A</v>
      </c>
      <c r="BT31" s="500"/>
      <c r="BU31" s="460">
        <f>A31</f>
        <v>26</v>
      </c>
      <c r="BV31" s="693" t="str">
        <f>C31</f>
        <v>Chenji Leela Sagar</v>
      </c>
      <c r="BW31" s="413"/>
      <c r="BX31" s="376">
        <f>IF(BW31="",0,VLOOKUP(BW31,A$100:B$105,2,0))</f>
        <v>0</v>
      </c>
      <c r="BY31" s="413"/>
      <c r="BZ31" s="376">
        <f>IF(BY31="",0,VLOOKUP(BY31,A$100:B$105,2,0))</f>
        <v>0</v>
      </c>
      <c r="CA31" s="413"/>
      <c r="CB31" s="376">
        <f>IF(CA31="",0,VLOOKUP(CA31,A$100:B$105,2,0))</f>
        <v>0</v>
      </c>
      <c r="CC31" s="413"/>
      <c r="CD31" s="376">
        <f>IF(CC31="",0,VLOOKUP(CC31,A$100:B$105,2,0))</f>
        <v>0</v>
      </c>
      <c r="CE31" s="413"/>
      <c r="CF31" s="376">
        <f>IF(CE31="",0,VLOOKUP(CE31,A$100:B$105,2,0))</f>
        <v>0</v>
      </c>
      <c r="CG31" s="413"/>
      <c r="CH31" s="411">
        <f>IF(CG31="",0,VLOOKUP(CG31,A$100:B$105,2,0))</f>
        <v>0</v>
      </c>
      <c r="CI31" s="806">
        <f>BX31+BZ31+CB31+CD31+CF31+CH31</f>
        <v>0</v>
      </c>
      <c r="CJ31" s="807" t="str">
        <f ca="1">IF(CI31&lt;=5.9,"",LOOKUP(CI31,A$109:A$113,B$109:B$113))</f>
        <v/>
      </c>
      <c r="CK31" s="500"/>
      <c r="CL31" s="684">
        <f>A31</f>
        <v>26</v>
      </c>
      <c r="CM31" s="693" t="str">
        <f>C31</f>
        <v>Chenji Leela Sagar</v>
      </c>
      <c r="CN31" s="413"/>
      <c r="CO31" s="376">
        <f t="shared" ref="CO31:CO34" si="221">IF(CN31="",0,VLOOKUP(CN31,A$100:B$105,2,0))</f>
        <v>0</v>
      </c>
      <c r="CP31" s="413"/>
      <c r="CQ31" s="376">
        <f t="shared" ref="CQ31:CQ34" si="222">IF(CP31="",0,VLOOKUP(CP31,A$100:B$105,2,0))</f>
        <v>0</v>
      </c>
      <c r="CR31" s="413"/>
      <c r="CS31" s="376">
        <f t="shared" ref="CS31:CS34" si="223">IF(CR31="",0,VLOOKUP(CR31,A$100:B$105,2,0))</f>
        <v>0</v>
      </c>
      <c r="CT31" s="413"/>
      <c r="CU31" s="376">
        <f t="shared" ref="CU31:CU34" si="224">IF(CT31="",0,VLOOKUP(CT31,A$100:B$105,2,0))</f>
        <v>0</v>
      </c>
      <c r="CV31" s="413"/>
      <c r="CW31" s="376">
        <f t="shared" ref="CW31:CW34" si="225">IF(CV31="",0,VLOOKUP(CV31,A$100:B$105,2,0))</f>
        <v>0</v>
      </c>
      <c r="CX31" s="413"/>
      <c r="CY31" s="634">
        <f>IF(CX31="",0,VLOOKUP(CX31,A$100:B$105,2,0))</f>
        <v>0</v>
      </c>
      <c r="CZ31" s="753">
        <f>CO31+CQ31+CS31+CU31+CW31+CY31</f>
        <v>0</v>
      </c>
      <c r="DA31" s="819" t="str">
        <f ca="1">IF(CZ31&lt;=5.9,"",LOOKUP(CZ31,A$109:A$113,B$109:B$113))</f>
        <v/>
      </c>
      <c r="DB31" s="500"/>
      <c r="DC31" s="684">
        <f>A31</f>
        <v>26</v>
      </c>
      <c r="DD31" s="693" t="str">
        <f>C31</f>
        <v>Chenji Leela Sagar</v>
      </c>
      <c r="DE31" s="413"/>
      <c r="DF31" s="376">
        <f t="shared" ref="DF31:DF34" si="226">IF(DE31="",0,VLOOKUP(DE31,A$100:B$105,2,0))</f>
        <v>0</v>
      </c>
      <c r="DG31" s="413"/>
      <c r="DH31" s="376">
        <f t="shared" ref="DH31:DH34" si="227">IF(DG31="",0,VLOOKUP(DG31,A$100:B$105,2,0))</f>
        <v>0</v>
      </c>
      <c r="DI31" s="413"/>
      <c r="DJ31" s="376">
        <f t="shared" ref="DJ31:DJ34" si="228">IF(DI31="",0,VLOOKUP(DI31,A$100:B$105,2,0))</f>
        <v>0</v>
      </c>
      <c r="DK31" s="413"/>
      <c r="DL31" s="376">
        <f t="shared" ref="DL31:DL34" si="229">IF(DK31="",0,VLOOKUP(DK31,A$100:B$105,2,0))</f>
        <v>0</v>
      </c>
      <c r="DM31" s="413"/>
      <c r="DN31" s="376">
        <f t="shared" ref="DN31:DN34" si="230">IF(DM31="",0,VLOOKUP(DM31,A$100:B$105,2,0))</f>
        <v>0</v>
      </c>
      <c r="DO31" s="413"/>
      <c r="DP31" s="634">
        <f>IF(DO31="",0,VLOOKUP(DO31,A$100:B$105,2,0))</f>
        <v>0</v>
      </c>
      <c r="DQ31" s="753">
        <f>DF31+DH31+DJ31+DL31+DN31+DP31</f>
        <v>0</v>
      </c>
      <c r="DR31" s="824" t="str">
        <f ca="1">IF(DQ31&lt;=5.9,"",LOOKUP(DQ31,A$109:A$113,B$109:B$113))</f>
        <v/>
      </c>
      <c r="DT31" s="684">
        <f>A31</f>
        <v>26</v>
      </c>
      <c r="DU31" s="693" t="str">
        <f>C31</f>
        <v>Chenji Leela Sagar</v>
      </c>
      <c r="DV31" s="413" t="s">
        <v>299</v>
      </c>
      <c r="DW31" s="376">
        <f>IF(DV31="",0,VLOOKUP(DV31,A$100:B$105,2,0))</f>
        <v>2</v>
      </c>
      <c r="DX31" s="413" t="s">
        <v>299</v>
      </c>
      <c r="DY31" s="376">
        <f>IF(DX31="",0,VLOOKUP(DX31,A$100:B$105,2,0))</f>
        <v>2</v>
      </c>
      <c r="DZ31" s="413" t="s">
        <v>338</v>
      </c>
      <c r="EA31" s="376">
        <f>IF(DZ31="",0,VLOOKUP(DZ31,A$100:B$105,2,0))</f>
        <v>3</v>
      </c>
      <c r="EB31" s="413" t="s">
        <v>336</v>
      </c>
      <c r="EC31" s="376">
        <f>IF(EB31="",0,VLOOKUP(EB31,A$100:B$105,2,0))</f>
        <v>4</v>
      </c>
      <c r="ED31" s="413" t="s">
        <v>338</v>
      </c>
      <c r="EE31" s="376">
        <f>IF(ED31="",0,VLOOKUP(ED31,A$100:B$105,2,0))</f>
        <v>3</v>
      </c>
      <c r="EF31" s="413" t="s">
        <v>337</v>
      </c>
      <c r="EG31" s="634">
        <f>IF(EF31="",0,VLOOKUP(EF31,A$100:B$105,2,0))</f>
        <v>2</v>
      </c>
      <c r="EH31" s="634">
        <f>DW31+DY31+EA31+EC31+EE31+EG31</f>
        <v>16</v>
      </c>
      <c r="EI31" s="836">
        <f>ROUND(EH31/4,0)</f>
        <v>4</v>
      </c>
      <c r="EJ31" s="837">
        <f>(CI31+CZ31+DQ31+EH31)/4</f>
        <v>4</v>
      </c>
      <c r="EK31" s="819" t="str">
        <f ca="1">IF(EH31&lt;=5.9,"",LOOKUP(EH31,A$109:A$113,B$109:B$113))</f>
        <v>C</v>
      </c>
      <c r="EL31" s="838" t="str">
        <f ca="1">IF(EJ31&lt;=5.9,"",LOOKUP(EJ31,A$109:A$113,B$109:B$113))</f>
        <v/>
      </c>
      <c r="EM31" s="826"/>
      <c r="EN31" s="839">
        <f>A31</f>
        <v>26</v>
      </c>
      <c r="EO31" s="608" t="str">
        <f>C31</f>
        <v>Chenji Leela Sagar</v>
      </c>
      <c r="EP31" s="616" t="str">
        <f ca="1">IF($EQ31&lt;=5.9,"",LOOKUP(EQ31,A$109:A$113,B$109:B$113))</f>
        <v/>
      </c>
      <c r="EQ31" s="396">
        <f>(BQ31+EJ31)/2</f>
        <v>4.375</v>
      </c>
    </row>
    <row r="32" ht="27" customHeight="1" spans="1:147">
      <c r="A32" s="746">
        <v>27</v>
      </c>
      <c r="B32" s="411">
        <f>'Student Profile'!B32</f>
        <v>2997</v>
      </c>
      <c r="C32" s="635" t="str">
        <f>'Student Profile'!C32</f>
        <v>A Darshan Aras</v>
      </c>
      <c r="D32" s="413"/>
      <c r="E32" s="376">
        <f>IF(D32="",0,VLOOKUP(D32,A$100:B$105,2,0))</f>
        <v>0</v>
      </c>
      <c r="F32" s="413"/>
      <c r="G32" s="376">
        <f>IF(F32="",0,VLOOKUP(F32,A$100:B$105,2,0))</f>
        <v>0</v>
      </c>
      <c r="H32" s="413"/>
      <c r="I32" s="376">
        <f>IF(H32="",0,VLOOKUP(H32,A$100:B$105,2,0))</f>
        <v>0</v>
      </c>
      <c r="J32" s="413"/>
      <c r="K32" s="376">
        <f>IF(J32="",0,VLOOKUP(J32,A$100:B$105,2,0))</f>
        <v>0</v>
      </c>
      <c r="L32" s="413"/>
      <c r="M32" s="376">
        <f>IF(L32="",0,VLOOKUP(L32,A$100:B$105,2,0))</f>
        <v>0</v>
      </c>
      <c r="N32" s="413"/>
      <c r="O32" s="634">
        <f>IF(N32="",0,VLOOKUP(N32,A$100:B$105,2,0))</f>
        <v>0</v>
      </c>
      <c r="P32" s="753">
        <f>E32+G32+I32+K32+M32+O32</f>
        <v>0</v>
      </c>
      <c r="Q32" s="767" t="str">
        <f ca="1">IF(P32&lt;=5.9,"",LOOKUP(P32,A$109:A$113,B$109:B$113))</f>
        <v/>
      </c>
      <c r="R32" s="500"/>
      <c r="S32" s="651">
        <f>A32</f>
        <v>27</v>
      </c>
      <c r="T32" s="635" t="str">
        <f>C32</f>
        <v>A Darshan Aras</v>
      </c>
      <c r="U32" s="413"/>
      <c r="V32" s="376">
        <f t="shared" ref="V32:V37" si="231">IF(U32="",0,VLOOKUP(U32,A$100:B$105,2,0))</f>
        <v>0</v>
      </c>
      <c r="W32" s="413"/>
      <c r="X32" s="376">
        <f t="shared" ref="X32:X37" si="232">IF(W32="",0,VLOOKUP(W32,A$100:B$105,2,0))</f>
        <v>0</v>
      </c>
      <c r="Y32" s="413"/>
      <c r="Z32" s="376">
        <f t="shared" ref="Z32:Z37" si="233">IF(Y32="",0,VLOOKUP(Y32,A$100:B$105,2,0))</f>
        <v>0</v>
      </c>
      <c r="AA32" s="413"/>
      <c r="AB32" s="376">
        <f t="shared" ref="AB32:AB37" si="234">IF(AA32="",0,VLOOKUP(AA32,A$100:B$105,2,0))</f>
        <v>0</v>
      </c>
      <c r="AC32" s="413"/>
      <c r="AD32" s="376">
        <f t="shared" ref="AD32:AD37" si="235">IF(AC32="",0,VLOOKUP(AC32,A$100:B$105,2,0))</f>
        <v>0</v>
      </c>
      <c r="AE32" s="413"/>
      <c r="AF32" s="634">
        <f>IF(AE32="",0,VLOOKUP(AE32,A$100:B$105,2,0))</f>
        <v>0</v>
      </c>
      <c r="AG32" s="753">
        <f>V32+X32+Z32+AB32+AD32+AF32</f>
        <v>0</v>
      </c>
      <c r="AH32" s="766" t="str">
        <f ca="1">IF(AG32&lt;=5.9,"",LOOKUP(AG32,A$109:A$113,B$109:B$113))</f>
        <v/>
      </c>
      <c r="AI32" s="500"/>
      <c r="AJ32" s="651">
        <f>A32</f>
        <v>27</v>
      </c>
      <c r="AK32" s="635" t="str">
        <f>C32</f>
        <v>A Darshan Aras</v>
      </c>
      <c r="AL32" s="413"/>
      <c r="AM32" s="634">
        <f>IF(AL32="",0,VLOOKUP(AL32,A$100:B$105,2,0))</f>
        <v>0</v>
      </c>
      <c r="AN32" s="413"/>
      <c r="AO32" s="634">
        <f>IF(AN32="",0,VLOOKUP(AN32,A$100:B$105,2,0))</f>
        <v>0</v>
      </c>
      <c r="AP32" s="413"/>
      <c r="AQ32" s="634">
        <f>IF(AP32="",0,VLOOKUP(AP32,A$100:B$105,2,0))</f>
        <v>0</v>
      </c>
      <c r="AR32" s="413"/>
      <c r="AS32" s="634">
        <f>IF(AR32="",0,VLOOKUP(AR32,A$100:B$105,2,0))</f>
        <v>0</v>
      </c>
      <c r="AT32" s="413"/>
      <c r="AU32" s="634">
        <f>IF(AT32="",0,VLOOKUP(AT32,A$100:B$105,2,0))</f>
        <v>0</v>
      </c>
      <c r="AV32" s="413"/>
      <c r="AW32" s="634">
        <f>IF(AV32="",0,VLOOKUP(AV32,A$100:B$105,2,0))</f>
        <v>0</v>
      </c>
      <c r="AX32" s="753">
        <f>AM32+AO32+AQ32+AS32+AU32+AW32</f>
        <v>0</v>
      </c>
      <c r="AY32" s="766" t="str">
        <f ca="1">IF(AX32&lt;=5.9,"",LOOKUP(AX32,A$109:A$113,B$109:B$113))</f>
        <v/>
      </c>
      <c r="AZ32" s="500"/>
      <c r="BA32" s="651">
        <f>A32</f>
        <v>27</v>
      </c>
      <c r="BB32" s="635" t="str">
        <f>C32</f>
        <v>A Darshan Aras</v>
      </c>
      <c r="BC32" s="413" t="s">
        <v>150</v>
      </c>
      <c r="BD32" s="376">
        <f>IF(BC32="",0,VLOOKUP(BC32,A$100:B$105,2,0))</f>
        <v>5</v>
      </c>
      <c r="BE32" s="413" t="s">
        <v>186</v>
      </c>
      <c r="BF32" s="376">
        <f>IF(BE32="",0,VLOOKUP(BE32,A$100:B$105,2,0))</f>
        <v>4</v>
      </c>
      <c r="BG32" s="413" t="s">
        <v>299</v>
      </c>
      <c r="BH32" s="376">
        <f>IF(BG32="",0,VLOOKUP(BG32,A$100:B$105,2,0))</f>
        <v>2</v>
      </c>
      <c r="BI32" s="413" t="s">
        <v>299</v>
      </c>
      <c r="BJ32" s="376">
        <f>IF(BI32="",0,VLOOKUP(BI32,A$100:B$105,2,0))</f>
        <v>2</v>
      </c>
      <c r="BK32" s="413" t="s">
        <v>186</v>
      </c>
      <c r="BL32" s="376">
        <f>IF(BK32="",0,VLOOKUP(BK32,A$100:B$105,2,0))</f>
        <v>4</v>
      </c>
      <c r="BM32" s="413" t="s">
        <v>299</v>
      </c>
      <c r="BN32" s="634">
        <f>IF(BM32="",0,VLOOKUP(BM32,A$100:B$105,2,0))</f>
        <v>2</v>
      </c>
      <c r="BO32" s="753">
        <f>BD32+BF32+BH32+BJ32+BL32+BN32</f>
        <v>19</v>
      </c>
      <c r="BP32" s="670" t="str">
        <f ca="1">IF(BO32&lt;=5.9,"",LOOKUP(BO32,A$109:A$113,B$109:B$113))</f>
        <v>B</v>
      </c>
      <c r="BQ32" s="793">
        <f>(P32+AG32+AX32+BO32)/4</f>
        <v>4.75</v>
      </c>
      <c r="BR32" s="683" t="str">
        <f ca="1">IF(BQ32&lt;=5.9,"",LOOKUP(BQ32,A$109:A$113,B$109:B$113))</f>
        <v/>
      </c>
      <c r="BS32" s="794" t="e">
        <f ca="1">LOOKUP(BP32,A$109:A$113,B$109:B$113)</f>
        <v>#N/A</v>
      </c>
      <c r="BT32" s="500"/>
      <c r="BU32" s="460">
        <f>A32</f>
        <v>27</v>
      </c>
      <c r="BV32" s="693" t="str">
        <f>C32</f>
        <v>A Darshan Aras</v>
      </c>
      <c r="BW32" s="413"/>
      <c r="BX32" s="376">
        <f t="shared" ref="BX32:BX35" si="236">IF(BW32="",0,VLOOKUP(BW32,A$100:B$105,2,0))</f>
        <v>0</v>
      </c>
      <c r="BY32" s="413"/>
      <c r="BZ32" s="376">
        <f t="shared" ref="BZ32:BZ35" si="237">IF(BY32="",0,VLOOKUP(BY32,A$100:B$105,2,0))</f>
        <v>0</v>
      </c>
      <c r="CA32" s="413"/>
      <c r="CB32" s="376">
        <f t="shared" ref="CB32:CB35" si="238">IF(CA32="",0,VLOOKUP(CA32,A$100:B$105,2,0))</f>
        <v>0</v>
      </c>
      <c r="CC32" s="413"/>
      <c r="CD32" s="376">
        <f t="shared" ref="CD32:CD35" si="239">IF(CC32="",0,VLOOKUP(CC32,A$100:B$105,2,0))</f>
        <v>0</v>
      </c>
      <c r="CE32" s="413"/>
      <c r="CF32" s="376">
        <f t="shared" ref="CF32:CF35" si="240">IF(CE32="",0,VLOOKUP(CE32,A$100:B$105,2,0))</f>
        <v>0</v>
      </c>
      <c r="CG32" s="413"/>
      <c r="CH32" s="411">
        <f>IF(CG32="",0,VLOOKUP(CG32,A$100:B$105,2,0))</f>
        <v>0</v>
      </c>
      <c r="CI32" s="806">
        <f>BX32+BZ32+CB32+CD32+CF32+CH32</f>
        <v>0</v>
      </c>
      <c r="CJ32" s="807" t="str">
        <f ca="1">IF(CI32&lt;=5.9,"",LOOKUP(CI32,A$109:A$113,B$109:B$113))</f>
        <v/>
      </c>
      <c r="CK32" s="500"/>
      <c r="CL32" s="684">
        <f>A32</f>
        <v>27</v>
      </c>
      <c r="CM32" s="693" t="str">
        <f>C32</f>
        <v>A Darshan Aras</v>
      </c>
      <c r="CN32" s="413"/>
      <c r="CO32" s="376">
        <f>IF(CN32="",0,VLOOKUP(CN32,A$100:B$105,2,0))</f>
        <v>0</v>
      </c>
      <c r="CP32" s="413"/>
      <c r="CQ32" s="376">
        <f>IF(CP32="",0,VLOOKUP(CP32,A$100:B$105,2,0))</f>
        <v>0</v>
      </c>
      <c r="CR32" s="413"/>
      <c r="CS32" s="376">
        <f>IF(CR32="",0,VLOOKUP(CR32,A$100:B$105,2,0))</f>
        <v>0</v>
      </c>
      <c r="CT32" s="413"/>
      <c r="CU32" s="376">
        <f>IF(CT32="",0,VLOOKUP(CT32,A$100:B$105,2,0))</f>
        <v>0</v>
      </c>
      <c r="CV32" s="413"/>
      <c r="CW32" s="376">
        <f>IF(CV32="",0,VLOOKUP(CV32,A$100:B$105,2,0))</f>
        <v>0</v>
      </c>
      <c r="CX32" s="413"/>
      <c r="CY32" s="634">
        <f>IF(CX32="",0,VLOOKUP(CX32,A$100:B$105,2,0))</f>
        <v>0</v>
      </c>
      <c r="CZ32" s="753">
        <f>CO32+CQ32+CS32+CU32+CW32+CY32</f>
        <v>0</v>
      </c>
      <c r="DA32" s="819" t="str">
        <f ca="1">IF(CZ32&lt;=5.9,"",LOOKUP(CZ32,A$109:A$113,B$109:B$113))</f>
        <v/>
      </c>
      <c r="DB32" s="500"/>
      <c r="DC32" s="684">
        <f>A32</f>
        <v>27</v>
      </c>
      <c r="DD32" s="693" t="str">
        <f>C32</f>
        <v>A Darshan Aras</v>
      </c>
      <c r="DE32" s="413"/>
      <c r="DF32" s="376">
        <f>IF(DE32="",0,VLOOKUP(DE32,A$100:B$105,2,0))</f>
        <v>0</v>
      </c>
      <c r="DG32" s="413"/>
      <c r="DH32" s="376">
        <f>IF(DG32="",0,VLOOKUP(DG32,A$100:B$105,2,0))</f>
        <v>0</v>
      </c>
      <c r="DI32" s="413"/>
      <c r="DJ32" s="376">
        <f>IF(DI32="",0,VLOOKUP(DI32,A$100:B$105,2,0))</f>
        <v>0</v>
      </c>
      <c r="DK32" s="413"/>
      <c r="DL32" s="376">
        <f>IF(DK32="",0,VLOOKUP(DK32,A$100:B$105,2,0))</f>
        <v>0</v>
      </c>
      <c r="DM32" s="413"/>
      <c r="DN32" s="376">
        <f>IF(DM32="",0,VLOOKUP(DM32,A$100:B$105,2,0))</f>
        <v>0</v>
      </c>
      <c r="DO32" s="413"/>
      <c r="DP32" s="634">
        <f>IF(DO32="",0,VLOOKUP(DO32,A$100:B$105,2,0))</f>
        <v>0</v>
      </c>
      <c r="DQ32" s="753">
        <f>DF32+DH32+DJ32+DL32+DN32+DP32</f>
        <v>0</v>
      </c>
      <c r="DR32" s="824" t="str">
        <f ca="1">IF(DQ32&lt;=5.9,"",LOOKUP(DQ32,A$109:A$113,B$109:B$113))</f>
        <v/>
      </c>
      <c r="DT32" s="684">
        <f>A32</f>
        <v>27</v>
      </c>
      <c r="DU32" s="693" t="str">
        <f>C32</f>
        <v>A Darshan Aras</v>
      </c>
      <c r="DV32" s="413" t="s">
        <v>150</v>
      </c>
      <c r="DW32" s="376">
        <f>IF(DV32="",0,VLOOKUP(DV32,A$100:B$105,2,0))</f>
        <v>5</v>
      </c>
      <c r="DX32" s="413" t="s">
        <v>186</v>
      </c>
      <c r="DY32" s="376">
        <f>IF(DX32="",0,VLOOKUP(DX32,A$100:B$105,2,0))</f>
        <v>4</v>
      </c>
      <c r="DZ32" s="413" t="s">
        <v>186</v>
      </c>
      <c r="EA32" s="376">
        <f>IF(DZ32="",0,VLOOKUP(DZ32,A$100:B$105,2,0))</f>
        <v>4</v>
      </c>
      <c r="EB32" s="413" t="s">
        <v>186</v>
      </c>
      <c r="EC32" s="376">
        <f>IF(EB32="",0,VLOOKUP(EB32,A$100:B$105,2,0))</f>
        <v>4</v>
      </c>
      <c r="ED32" s="413" t="s">
        <v>186</v>
      </c>
      <c r="EE32" s="376">
        <f>IF(ED32="",0,VLOOKUP(ED32,A$100:B$105,2,0))</f>
        <v>4</v>
      </c>
      <c r="EF32" s="413" t="s">
        <v>186</v>
      </c>
      <c r="EG32" s="634">
        <f>IF(EF32="",0,VLOOKUP(EF32,A$100:B$105,2,0))</f>
        <v>4</v>
      </c>
      <c r="EH32" s="634">
        <f>DW32+DY32+EA32+EC32+EE32+EG32</f>
        <v>25</v>
      </c>
      <c r="EI32" s="836">
        <f>ROUND(EH32/4,0)</f>
        <v>6</v>
      </c>
      <c r="EJ32" s="837">
        <f>(CI32+CZ32+DQ32+EH32)/4</f>
        <v>6.25</v>
      </c>
      <c r="EK32" s="819" t="str">
        <f ca="1">IF(EH32&lt;=5.9,"",LOOKUP(EH32,A$109:A$113,B$109:B$113))</f>
        <v>A</v>
      </c>
      <c r="EL32" s="838" t="str">
        <f ca="1">IF(EJ32&lt;=5.9,"",LOOKUP(EJ32,A$109:A$113,B$109:B$113))</f>
        <v>D</v>
      </c>
      <c r="EM32" s="826"/>
      <c r="EN32" s="839">
        <f>A32</f>
        <v>27</v>
      </c>
      <c r="EO32" s="608" t="str">
        <f>C32</f>
        <v>A Darshan Aras</v>
      </c>
      <c r="EP32" s="616" t="str">
        <f ca="1">IF($EQ32&lt;=5.9,"",LOOKUP(EQ32,A$109:A$113,B$109:B$113))</f>
        <v/>
      </c>
      <c r="EQ32" s="396">
        <f>(BQ32+EJ32)/2</f>
        <v>5.5</v>
      </c>
    </row>
    <row r="33" ht="27" customHeight="1" spans="1:147">
      <c r="A33" s="746">
        <v>28</v>
      </c>
      <c r="B33" s="411">
        <f>'Student Profile'!B33</f>
        <v>3108</v>
      </c>
      <c r="C33" s="635" t="str">
        <f>'Student Profile'!C33</f>
        <v>Devang Kumar</v>
      </c>
      <c r="D33" s="413"/>
      <c r="E33" s="376">
        <f>IF(D33="",0,VLOOKUP(D33,A$100:B$105,2,0))</f>
        <v>0</v>
      </c>
      <c r="F33" s="413"/>
      <c r="G33" s="376">
        <f>IF(F33="",0,VLOOKUP(F33,A$100:B$105,2,0))</f>
        <v>0</v>
      </c>
      <c r="H33" s="413"/>
      <c r="I33" s="376">
        <f>IF(H33="",0,VLOOKUP(H33,A$100:B$105,2,0))</f>
        <v>0</v>
      </c>
      <c r="J33" s="413"/>
      <c r="K33" s="376">
        <f>IF(J33="",0,VLOOKUP(J33,A$100:B$105,2,0))</f>
        <v>0</v>
      </c>
      <c r="L33" s="413"/>
      <c r="M33" s="376">
        <f>IF(L33="",0,VLOOKUP(L33,A$100:B$105,2,0))</f>
        <v>0</v>
      </c>
      <c r="N33" s="413"/>
      <c r="O33" s="634">
        <f>IF(N33="",0,VLOOKUP(N33,A$100:B$105,2,0))</f>
        <v>0</v>
      </c>
      <c r="P33" s="753">
        <f>E33+G33+I33+K33+M33+O33</f>
        <v>0</v>
      </c>
      <c r="Q33" s="767" t="str">
        <f ca="1">IF(P33&lt;=5.9,"",LOOKUP(P33,A$109:A$113,B$109:B$113))</f>
        <v/>
      </c>
      <c r="R33" s="500"/>
      <c r="S33" s="651">
        <f>A33</f>
        <v>28</v>
      </c>
      <c r="T33" s="635" t="str">
        <f>C33</f>
        <v>Devang Kumar</v>
      </c>
      <c r="U33" s="413"/>
      <c r="V33" s="376">
        <f>IF(U33="",0,VLOOKUP(U33,A$100:B$105,2,0))</f>
        <v>0</v>
      </c>
      <c r="W33" s="413"/>
      <c r="X33" s="376">
        <f>IF(W33="",0,VLOOKUP(W33,A$100:B$105,2,0))</f>
        <v>0</v>
      </c>
      <c r="Y33" s="413"/>
      <c r="Z33" s="376">
        <f>IF(Y33="",0,VLOOKUP(Y33,A$100:B$105,2,0))</f>
        <v>0</v>
      </c>
      <c r="AA33" s="413"/>
      <c r="AB33" s="376">
        <f>IF(AA33="",0,VLOOKUP(AA33,A$100:B$105,2,0))</f>
        <v>0</v>
      </c>
      <c r="AC33" s="413"/>
      <c r="AD33" s="376">
        <f>IF(AC33="",0,VLOOKUP(AC33,A$100:B$105,2,0))</f>
        <v>0</v>
      </c>
      <c r="AE33" s="413"/>
      <c r="AF33" s="634">
        <f>IF(AE33="",0,VLOOKUP(AE33,A$100:B$105,2,0))</f>
        <v>0</v>
      </c>
      <c r="AG33" s="753">
        <f>V33+X33+Z33+AB33+AD33+AF33</f>
        <v>0</v>
      </c>
      <c r="AH33" s="766" t="str">
        <f ca="1">IF(AG33&lt;=5.9,"",LOOKUP(AG33,A$109:A$113,B$109:B$113))</f>
        <v/>
      </c>
      <c r="AI33" s="500"/>
      <c r="AJ33" s="651">
        <f>A33</f>
        <v>28</v>
      </c>
      <c r="AK33" s="635" t="str">
        <f>C33</f>
        <v>Devang Kumar</v>
      </c>
      <c r="AL33" s="413"/>
      <c r="AM33" s="634">
        <f>IF(AL33="",0,VLOOKUP(AL33,A$100:B$105,2,0))</f>
        <v>0</v>
      </c>
      <c r="AN33" s="413"/>
      <c r="AO33" s="634">
        <f>IF(AN33="",0,VLOOKUP(AN33,A$100:B$105,2,0))</f>
        <v>0</v>
      </c>
      <c r="AP33" s="413"/>
      <c r="AQ33" s="634">
        <f>IF(AP33="",0,VLOOKUP(AP33,A$100:B$105,2,0))</f>
        <v>0</v>
      </c>
      <c r="AR33" s="413"/>
      <c r="AS33" s="634">
        <f>IF(AR33="",0,VLOOKUP(AR33,A$100:B$105,2,0))</f>
        <v>0</v>
      </c>
      <c r="AT33" s="413"/>
      <c r="AU33" s="634">
        <f>IF(AT33="",0,VLOOKUP(AT33,A$100:B$105,2,0))</f>
        <v>0</v>
      </c>
      <c r="AV33" s="413"/>
      <c r="AW33" s="634">
        <f>IF(AV33="",0,VLOOKUP(AV33,A$100:B$105,2,0))</f>
        <v>0</v>
      </c>
      <c r="AX33" s="753">
        <f>AM33+AO33+AQ33+AS33+AU33+AW33</f>
        <v>0</v>
      </c>
      <c r="AY33" s="766" t="str">
        <f ca="1">IF(AX33&lt;=5.9,"",LOOKUP(AX33,A$109:A$113,B$109:B$113))</f>
        <v/>
      </c>
      <c r="AZ33" s="500"/>
      <c r="BA33" s="651">
        <f>A33</f>
        <v>28</v>
      </c>
      <c r="BB33" s="635" t="str">
        <f>C33</f>
        <v>Devang Kumar</v>
      </c>
      <c r="BC33" s="413" t="s">
        <v>299</v>
      </c>
      <c r="BD33" s="376">
        <f>IF(BC33="",0,VLOOKUP(BC33,A$100:B$105,2,0))</f>
        <v>2</v>
      </c>
      <c r="BE33" s="413" t="s">
        <v>186</v>
      </c>
      <c r="BF33" s="376">
        <f>IF(BE33="",0,VLOOKUP(BE33,A$100:B$105,2,0))</f>
        <v>4</v>
      </c>
      <c r="BG33" s="413" t="s">
        <v>299</v>
      </c>
      <c r="BH33" s="376">
        <f>IF(BG33="",0,VLOOKUP(BG33,A$100:B$105,2,0))</f>
        <v>2</v>
      </c>
      <c r="BI33" s="413" t="s">
        <v>299</v>
      </c>
      <c r="BJ33" s="376">
        <f>IF(BI33="",0,VLOOKUP(BI33,A$100:B$105,2,0))</f>
        <v>2</v>
      </c>
      <c r="BK33" s="413" t="s">
        <v>299</v>
      </c>
      <c r="BL33" s="376">
        <f>IF(BK33="",0,VLOOKUP(BK33,A$100:B$105,2,0))</f>
        <v>2</v>
      </c>
      <c r="BM33" s="413" t="s">
        <v>299</v>
      </c>
      <c r="BN33" s="634">
        <f>IF(BM33="",0,VLOOKUP(BM33,A$100:B$105,2,0))</f>
        <v>2</v>
      </c>
      <c r="BO33" s="753">
        <f>BD33+BF33+BH33+BJ33+BL33+BN33</f>
        <v>14</v>
      </c>
      <c r="BP33" s="670" t="str">
        <f ca="1">IF(BO33&lt;=5.9,"",LOOKUP(BO33,A$109:A$113,B$109:B$113))</f>
        <v>C</v>
      </c>
      <c r="BQ33" s="793">
        <f>(P33+AG33+AX33+BO33)/4</f>
        <v>3.5</v>
      </c>
      <c r="BR33" s="683" t="str">
        <f ca="1">IF(BQ33&lt;=5.9,"",LOOKUP(BQ33,A$109:A$113,B$109:B$113))</f>
        <v/>
      </c>
      <c r="BS33" s="794" t="e">
        <f ca="1">LOOKUP(BP33,A$109:A$113,B$109:B$113)</f>
        <v>#N/A</v>
      </c>
      <c r="BT33" s="500"/>
      <c r="BU33" s="460">
        <f>A33</f>
        <v>28</v>
      </c>
      <c r="BV33" s="693" t="str">
        <f>C33</f>
        <v>Devang Kumar</v>
      </c>
      <c r="BW33" s="413"/>
      <c r="BX33" s="376">
        <f>IF(BW33="",0,VLOOKUP(BW33,A$100:B$105,2,0))</f>
        <v>0</v>
      </c>
      <c r="BY33" s="413"/>
      <c r="BZ33" s="376">
        <f>IF(BY33="",0,VLOOKUP(BY33,A$100:B$105,2,0))</f>
        <v>0</v>
      </c>
      <c r="CA33" s="413"/>
      <c r="CB33" s="376">
        <f>IF(CA33="",0,VLOOKUP(CA33,A$100:B$105,2,0))</f>
        <v>0</v>
      </c>
      <c r="CC33" s="413"/>
      <c r="CD33" s="376">
        <f>IF(CC33="",0,VLOOKUP(CC33,A$100:B$105,2,0))</f>
        <v>0</v>
      </c>
      <c r="CE33" s="413"/>
      <c r="CF33" s="376">
        <f>IF(CE33="",0,VLOOKUP(CE33,A$100:B$105,2,0))</f>
        <v>0</v>
      </c>
      <c r="CG33" s="413"/>
      <c r="CH33" s="411">
        <f>IF(CG33="",0,VLOOKUP(CG33,A$100:B$105,2,0))</f>
        <v>0</v>
      </c>
      <c r="CI33" s="806">
        <f>BX33+BZ33+CB33+CD33+CF33+CH33</f>
        <v>0</v>
      </c>
      <c r="CJ33" s="807" t="str">
        <f ca="1">IF(CI33&lt;=5.9,"",LOOKUP(CI33,A$109:A$113,B$109:B$113))</f>
        <v/>
      </c>
      <c r="CK33" s="500"/>
      <c r="CL33" s="684">
        <f>A33</f>
        <v>28</v>
      </c>
      <c r="CM33" s="693" t="str">
        <f>C33</f>
        <v>Devang Kumar</v>
      </c>
      <c r="CN33" s="413"/>
      <c r="CO33" s="376">
        <f>IF(CN33="",0,VLOOKUP(CN33,A$100:B$105,2,0))</f>
        <v>0</v>
      </c>
      <c r="CP33" s="413"/>
      <c r="CQ33" s="376">
        <f>IF(CP33="",0,VLOOKUP(CP33,A$100:B$105,2,0))</f>
        <v>0</v>
      </c>
      <c r="CR33" s="413"/>
      <c r="CS33" s="376">
        <f>IF(CR33="",0,VLOOKUP(CR33,A$100:B$105,2,0))</f>
        <v>0</v>
      </c>
      <c r="CT33" s="413"/>
      <c r="CU33" s="376">
        <f>IF(CT33="",0,VLOOKUP(CT33,A$100:B$105,2,0))</f>
        <v>0</v>
      </c>
      <c r="CV33" s="413"/>
      <c r="CW33" s="376">
        <f>IF(CV33="",0,VLOOKUP(CV33,A$100:B$105,2,0))</f>
        <v>0</v>
      </c>
      <c r="CX33" s="413"/>
      <c r="CY33" s="634">
        <f>IF(CX33="",0,VLOOKUP(CX33,A$100:B$105,2,0))</f>
        <v>0</v>
      </c>
      <c r="CZ33" s="753">
        <f>CO33+CQ33+CS33+CU33+CW33+CY33</f>
        <v>0</v>
      </c>
      <c r="DA33" s="819" t="str">
        <f ca="1">IF(CZ33&lt;=5.9,"",LOOKUP(CZ33,A$109:A$113,B$109:B$113))</f>
        <v/>
      </c>
      <c r="DB33" s="500"/>
      <c r="DC33" s="684">
        <f>A33</f>
        <v>28</v>
      </c>
      <c r="DD33" s="693" t="str">
        <f>C33</f>
        <v>Devang Kumar</v>
      </c>
      <c r="DE33" s="413"/>
      <c r="DF33" s="376">
        <f>IF(DE33="",0,VLOOKUP(DE33,A$100:B$105,2,0))</f>
        <v>0</v>
      </c>
      <c r="DG33" s="413"/>
      <c r="DH33" s="376">
        <f>IF(DG33="",0,VLOOKUP(DG33,A$100:B$105,2,0))</f>
        <v>0</v>
      </c>
      <c r="DI33" s="413"/>
      <c r="DJ33" s="376">
        <f>IF(DI33="",0,VLOOKUP(DI33,A$100:B$105,2,0))</f>
        <v>0</v>
      </c>
      <c r="DK33" s="413"/>
      <c r="DL33" s="376">
        <f>IF(DK33="",0,VLOOKUP(DK33,A$100:B$105,2,0))</f>
        <v>0</v>
      </c>
      <c r="DM33" s="413"/>
      <c r="DN33" s="376">
        <f>IF(DM33="",0,VLOOKUP(DM33,A$100:B$105,2,0))</f>
        <v>0</v>
      </c>
      <c r="DO33" s="413"/>
      <c r="DP33" s="634">
        <f>IF(DO33="",0,VLOOKUP(DO33,A$100:B$105,2,0))</f>
        <v>0</v>
      </c>
      <c r="DQ33" s="753">
        <f>DF33+DH33+DJ33+DL33+DN33+DP33</f>
        <v>0</v>
      </c>
      <c r="DR33" s="824" t="str">
        <f ca="1">IF(DQ33&lt;=5.9,"",LOOKUP(DQ33,A$109:A$113,B$109:B$113))</f>
        <v/>
      </c>
      <c r="DT33" s="684">
        <f>A33</f>
        <v>28</v>
      </c>
      <c r="DU33" s="693" t="str">
        <f>C33</f>
        <v>Devang Kumar</v>
      </c>
      <c r="DV33" s="413" t="s">
        <v>295</v>
      </c>
      <c r="DW33" s="376">
        <f t="shared" ref="DW33:DW37" si="241">IF(DV33="",0,VLOOKUP(DV33,A$100:B$105,2,0))</f>
        <v>3</v>
      </c>
      <c r="DX33" s="413" t="s">
        <v>186</v>
      </c>
      <c r="DY33" s="376">
        <f t="shared" ref="DY33:DY37" si="242">IF(DX33="",0,VLOOKUP(DX33,A$100:B$105,2,0))</f>
        <v>4</v>
      </c>
      <c r="DZ33" s="413" t="s">
        <v>295</v>
      </c>
      <c r="EA33" s="376">
        <f t="shared" ref="EA33:EA37" si="243">IF(DZ33="",0,VLOOKUP(DZ33,A$100:B$105,2,0))</f>
        <v>3</v>
      </c>
      <c r="EB33" s="413" t="s">
        <v>295</v>
      </c>
      <c r="EC33" s="376">
        <f t="shared" ref="EC33:EC37" si="244">IF(EB33="",0,VLOOKUP(EB33,A$100:B$105,2,0))</f>
        <v>3</v>
      </c>
      <c r="ED33" s="413" t="s">
        <v>295</v>
      </c>
      <c r="EE33" s="376">
        <f t="shared" ref="EE33:EE37" si="245">IF(ED33="",0,VLOOKUP(ED33,A$100:B$105,2,0))</f>
        <v>3</v>
      </c>
      <c r="EF33" s="413" t="s">
        <v>295</v>
      </c>
      <c r="EG33" s="634">
        <f>IF(EF33="",0,VLOOKUP(EF33,A$100:B$105,2,0))</f>
        <v>3</v>
      </c>
      <c r="EH33" s="634">
        <f>DW33+DY33+EA33+EC33+EE33+EG33</f>
        <v>19</v>
      </c>
      <c r="EI33" s="836">
        <f>ROUND(EH33/4,0)</f>
        <v>5</v>
      </c>
      <c r="EJ33" s="837">
        <f>(CI33+CZ33+DQ33+EH33)/4</f>
        <v>4.75</v>
      </c>
      <c r="EK33" s="819" t="str">
        <f ca="1">IF(EH33&lt;=5.9,"",LOOKUP(EH33,A$109:A$113,B$109:B$113))</f>
        <v>B</v>
      </c>
      <c r="EL33" s="838" t="str">
        <f ca="1">IF(EJ33&lt;=5.9,"",LOOKUP(EJ33,A$109:A$113,B$109:B$113))</f>
        <v/>
      </c>
      <c r="EM33" s="826"/>
      <c r="EN33" s="839">
        <f>A33</f>
        <v>28</v>
      </c>
      <c r="EO33" s="608" t="str">
        <f>C33</f>
        <v>Devang Kumar</v>
      </c>
      <c r="EP33" s="616" t="str">
        <f ca="1">IF($EQ33&lt;=5.9,"",LOOKUP(EQ33,A$109:A$113,B$109:B$113))</f>
        <v/>
      </c>
      <c r="EQ33" s="396">
        <f>(BQ33+EJ33)/2</f>
        <v>4.125</v>
      </c>
    </row>
    <row r="34" ht="27" customHeight="1" spans="1:147">
      <c r="A34" s="746">
        <v>29</v>
      </c>
      <c r="B34" s="411">
        <f>'Student Profile'!B34</f>
        <v>3219</v>
      </c>
      <c r="C34" s="635" t="str">
        <f>'Student Profile'!C34</f>
        <v>Harman Singh</v>
      </c>
      <c r="D34" s="413"/>
      <c r="E34" s="376">
        <f>IF(D34="",0,VLOOKUP(D34,A$100:B$105,2,0))</f>
        <v>0</v>
      </c>
      <c r="F34" s="413"/>
      <c r="G34" s="376">
        <f>IF(F34="",0,VLOOKUP(F34,A$100:B$105,2,0))</f>
        <v>0</v>
      </c>
      <c r="H34" s="413"/>
      <c r="I34" s="376">
        <f>IF(H34="",0,VLOOKUP(H34,A$100:B$105,2,0))</f>
        <v>0</v>
      </c>
      <c r="J34" s="413"/>
      <c r="K34" s="376">
        <f>IF(J34="",0,VLOOKUP(J34,A$100:B$105,2,0))</f>
        <v>0</v>
      </c>
      <c r="L34" s="413"/>
      <c r="M34" s="376">
        <f>IF(L34="",0,VLOOKUP(L34,A$100:B$105,2,0))</f>
        <v>0</v>
      </c>
      <c r="N34" s="413"/>
      <c r="O34" s="634">
        <f>IF(N34="",0,VLOOKUP(N34,A$100:B$105,2,0))</f>
        <v>0</v>
      </c>
      <c r="P34" s="753">
        <f>E34+G34+I34+K34+M34+O34</f>
        <v>0</v>
      </c>
      <c r="Q34" s="767" t="str">
        <f ca="1">IF(P34&lt;=5.9,"",LOOKUP(P34,A$109:A$113,B$109:B$113))</f>
        <v/>
      </c>
      <c r="R34" s="500"/>
      <c r="S34" s="651">
        <f>A34</f>
        <v>29</v>
      </c>
      <c r="T34" s="635" t="str">
        <f>C34</f>
        <v>Harman Singh</v>
      </c>
      <c r="U34" s="413"/>
      <c r="V34" s="376">
        <f>IF(U34="",0,VLOOKUP(U34,A$100:B$105,2,0))</f>
        <v>0</v>
      </c>
      <c r="W34" s="413"/>
      <c r="X34" s="376">
        <f>IF(W34="",0,VLOOKUP(W34,A$100:B$105,2,0))</f>
        <v>0</v>
      </c>
      <c r="Y34" s="413"/>
      <c r="Z34" s="376">
        <f>IF(Y34="",0,VLOOKUP(Y34,A$100:B$105,2,0))</f>
        <v>0</v>
      </c>
      <c r="AA34" s="413"/>
      <c r="AB34" s="376">
        <f>IF(AA34="",0,VLOOKUP(AA34,A$100:B$105,2,0))</f>
        <v>0</v>
      </c>
      <c r="AC34" s="413"/>
      <c r="AD34" s="376">
        <f>IF(AC34="",0,VLOOKUP(AC34,A$100:B$105,2,0))</f>
        <v>0</v>
      </c>
      <c r="AE34" s="413"/>
      <c r="AF34" s="634">
        <f>IF(AE34="",0,VLOOKUP(AE34,A$100:B$105,2,0))</f>
        <v>0</v>
      </c>
      <c r="AG34" s="753">
        <f>V34+X34+Z34+AB34+AD34+AF34</f>
        <v>0</v>
      </c>
      <c r="AH34" s="766" t="str">
        <f ca="1">IF(AG34&lt;=5.9,"",LOOKUP(AG34,A$109:A$113,B$109:B$113))</f>
        <v/>
      </c>
      <c r="AI34" s="500"/>
      <c r="AJ34" s="651">
        <f>A34</f>
        <v>29</v>
      </c>
      <c r="AK34" s="635" t="str">
        <f>C34</f>
        <v>Harman Singh</v>
      </c>
      <c r="AL34" s="413"/>
      <c r="AM34" s="634">
        <f>IF(AL34="",0,VLOOKUP(AL34,A$100:B$105,2,0))</f>
        <v>0</v>
      </c>
      <c r="AN34" s="413"/>
      <c r="AO34" s="634">
        <f>IF(AN34="",0,VLOOKUP(AN34,A$100:B$105,2,0))</f>
        <v>0</v>
      </c>
      <c r="AP34" s="413"/>
      <c r="AQ34" s="634">
        <f>IF(AP34="",0,VLOOKUP(AP34,A$100:B$105,2,0))</f>
        <v>0</v>
      </c>
      <c r="AR34" s="413"/>
      <c r="AS34" s="634">
        <f>IF(AR34="",0,VLOOKUP(AR34,A$100:B$105,2,0))</f>
        <v>0</v>
      </c>
      <c r="AT34" s="413"/>
      <c r="AU34" s="634">
        <f>IF(AT34="",0,VLOOKUP(AT34,A$100:B$105,2,0))</f>
        <v>0</v>
      </c>
      <c r="AV34" s="413"/>
      <c r="AW34" s="634">
        <f>IF(AV34="",0,VLOOKUP(AV34,A$100:B$105,2,0))</f>
        <v>0</v>
      </c>
      <c r="AX34" s="753">
        <f>AM34+AO34+AQ34+AS34+AU34+AW34</f>
        <v>0</v>
      </c>
      <c r="AY34" s="766" t="str">
        <f ca="1">IF(AX34&lt;=5.9,"",LOOKUP(AX34,A$109:A$113,B$109:B$113))</f>
        <v/>
      </c>
      <c r="AZ34" s="500"/>
      <c r="BA34" s="651">
        <f>A34</f>
        <v>29</v>
      </c>
      <c r="BB34" s="635" t="str">
        <f>C34</f>
        <v>Harman Singh</v>
      </c>
      <c r="BC34" s="413" t="s">
        <v>299</v>
      </c>
      <c r="BD34" s="376">
        <f>IF(BC34="",0,VLOOKUP(BC34,A$100:B$105,2,0))</f>
        <v>2</v>
      </c>
      <c r="BE34" s="413" t="s">
        <v>299</v>
      </c>
      <c r="BF34" s="376">
        <f>IF(BE34="",0,VLOOKUP(BE34,A$100:B$105,2,0))</f>
        <v>2</v>
      </c>
      <c r="BG34" s="413" t="s">
        <v>337</v>
      </c>
      <c r="BH34" s="376">
        <f>IF(BG34="",0,VLOOKUP(BG34,A$100:B$105,2,0))</f>
        <v>2</v>
      </c>
      <c r="BI34" s="413" t="s">
        <v>337</v>
      </c>
      <c r="BJ34" s="376">
        <f>IF(BI34="",0,VLOOKUP(BI34,A$100:B$105,2,0))</f>
        <v>2</v>
      </c>
      <c r="BK34" s="413" t="s">
        <v>337</v>
      </c>
      <c r="BL34" s="376">
        <f>IF(BK34="",0,VLOOKUP(BK34,A$100:B$105,2,0))</f>
        <v>2</v>
      </c>
      <c r="BM34" s="413" t="s">
        <v>337</v>
      </c>
      <c r="BN34" s="634">
        <f>IF(BM34="",0,VLOOKUP(BM34,A$100:B$105,2,0))</f>
        <v>2</v>
      </c>
      <c r="BO34" s="753">
        <f>BD34+BF34+BH34+BJ34+BL34+BN34</f>
        <v>12</v>
      </c>
      <c r="BP34" s="670" t="str">
        <f ca="1">IF(BO34&lt;=5.9,"",LOOKUP(BO34,A$109:A$113,B$109:B$113))</f>
        <v>C</v>
      </c>
      <c r="BQ34" s="793">
        <f>(P34+AG34+AX34+BO34)/4</f>
        <v>3</v>
      </c>
      <c r="BR34" s="683" t="str">
        <f ca="1">IF(BQ34&lt;=5.9,"",LOOKUP(BQ34,A$109:A$113,B$109:B$113))</f>
        <v/>
      </c>
      <c r="BS34" s="794" t="e">
        <f ca="1">LOOKUP(BP34,A$109:A$113,B$109:B$113)</f>
        <v>#N/A</v>
      </c>
      <c r="BT34" s="500"/>
      <c r="BU34" s="460">
        <f>A34</f>
        <v>29</v>
      </c>
      <c r="BV34" s="693" t="str">
        <f>C34</f>
        <v>Harman Singh</v>
      </c>
      <c r="BW34" s="413"/>
      <c r="BX34" s="376">
        <f>IF(BW34="",0,VLOOKUP(BW34,A$100:B$105,2,0))</f>
        <v>0</v>
      </c>
      <c r="BY34" s="413"/>
      <c r="BZ34" s="376">
        <f>IF(BY34="",0,VLOOKUP(BY34,A$100:B$105,2,0))</f>
        <v>0</v>
      </c>
      <c r="CA34" s="413"/>
      <c r="CB34" s="376">
        <f>IF(CA34="",0,VLOOKUP(CA34,A$100:B$105,2,0))</f>
        <v>0</v>
      </c>
      <c r="CC34" s="413"/>
      <c r="CD34" s="376">
        <f>IF(CC34="",0,VLOOKUP(CC34,A$100:B$105,2,0))</f>
        <v>0</v>
      </c>
      <c r="CE34" s="413"/>
      <c r="CF34" s="376">
        <f>IF(CE34="",0,VLOOKUP(CE34,A$100:B$105,2,0))</f>
        <v>0</v>
      </c>
      <c r="CG34" s="413"/>
      <c r="CH34" s="411">
        <f>IF(CG34="",0,VLOOKUP(CG34,A$100:B$105,2,0))</f>
        <v>0</v>
      </c>
      <c r="CI34" s="806">
        <f>BX34+BZ34+CB34+CD34+CF34+CH34</f>
        <v>0</v>
      </c>
      <c r="CJ34" s="807" t="str">
        <f ca="1">IF(CI34&lt;=5.9,"",LOOKUP(CI34,A$109:A$113,B$109:B$113))</f>
        <v/>
      </c>
      <c r="CK34" s="500"/>
      <c r="CL34" s="684">
        <f>A34</f>
        <v>29</v>
      </c>
      <c r="CM34" s="693" t="str">
        <f>C34</f>
        <v>Harman Singh</v>
      </c>
      <c r="CN34" s="413"/>
      <c r="CO34" s="376">
        <f>IF(CN34="",0,VLOOKUP(CN34,A$100:B$105,2,0))</f>
        <v>0</v>
      </c>
      <c r="CP34" s="413"/>
      <c r="CQ34" s="376">
        <f>IF(CP34="",0,VLOOKUP(CP34,A$100:B$105,2,0))</f>
        <v>0</v>
      </c>
      <c r="CR34" s="413"/>
      <c r="CS34" s="376">
        <f>IF(CR34="",0,VLOOKUP(CR34,A$100:B$105,2,0))</f>
        <v>0</v>
      </c>
      <c r="CT34" s="413"/>
      <c r="CU34" s="376">
        <f>IF(CT34="",0,VLOOKUP(CT34,A$100:B$105,2,0))</f>
        <v>0</v>
      </c>
      <c r="CV34" s="413"/>
      <c r="CW34" s="376">
        <f>IF(CV34="",0,VLOOKUP(CV34,A$100:B$105,2,0))</f>
        <v>0</v>
      </c>
      <c r="CX34" s="413"/>
      <c r="CY34" s="634">
        <f>IF(CX34="",0,VLOOKUP(CX34,A$100:B$105,2,0))</f>
        <v>0</v>
      </c>
      <c r="CZ34" s="753">
        <f>CO34+CQ34+CS34+CU34+CW34+CY34</f>
        <v>0</v>
      </c>
      <c r="DA34" s="819" t="str">
        <f ca="1">IF(CZ34&lt;=5.9,"",LOOKUP(CZ34,A$109:A$113,B$109:B$113))</f>
        <v/>
      </c>
      <c r="DB34" s="500"/>
      <c r="DC34" s="684">
        <f>A34</f>
        <v>29</v>
      </c>
      <c r="DD34" s="693" t="str">
        <f>C34</f>
        <v>Harman Singh</v>
      </c>
      <c r="DE34" s="413"/>
      <c r="DF34" s="376">
        <f>IF(DE34="",0,VLOOKUP(DE34,A$100:B$105,2,0))</f>
        <v>0</v>
      </c>
      <c r="DG34" s="413"/>
      <c r="DH34" s="376">
        <f>IF(DG34="",0,VLOOKUP(DG34,A$100:B$105,2,0))</f>
        <v>0</v>
      </c>
      <c r="DI34" s="413"/>
      <c r="DJ34" s="376">
        <f>IF(DI34="",0,VLOOKUP(DI34,A$100:B$105,2,0))</f>
        <v>0</v>
      </c>
      <c r="DK34" s="413"/>
      <c r="DL34" s="376">
        <f>IF(DK34="",0,VLOOKUP(DK34,A$100:B$105,2,0))</f>
        <v>0</v>
      </c>
      <c r="DM34" s="413"/>
      <c r="DN34" s="376">
        <f>IF(DM34="",0,VLOOKUP(DM34,A$100:B$105,2,0))</f>
        <v>0</v>
      </c>
      <c r="DO34" s="413"/>
      <c r="DP34" s="634">
        <f>IF(DO34="",0,VLOOKUP(DO34,A$100:B$105,2,0))</f>
        <v>0</v>
      </c>
      <c r="DQ34" s="753">
        <f>DF34+DH34+DJ34+DL34+DN34+DP34</f>
        <v>0</v>
      </c>
      <c r="DR34" s="824" t="str">
        <f ca="1">IF(DQ34&lt;=5.9,"",LOOKUP(DQ34,A$109:A$113,B$109:B$113))</f>
        <v/>
      </c>
      <c r="DT34" s="684">
        <f>A34</f>
        <v>29</v>
      </c>
      <c r="DU34" s="693" t="str">
        <f>C34</f>
        <v>Harman Singh</v>
      </c>
      <c r="DV34" s="413" t="s">
        <v>150</v>
      </c>
      <c r="DW34" s="376">
        <f>IF(DV34="",0,VLOOKUP(DV34,A$100:B$105,2,0))</f>
        <v>5</v>
      </c>
      <c r="DX34" s="413" t="s">
        <v>186</v>
      </c>
      <c r="DY34" s="376">
        <f>IF(DX34="",0,VLOOKUP(DX34,A$100:B$105,2,0))</f>
        <v>4</v>
      </c>
      <c r="DZ34" s="413" t="s">
        <v>299</v>
      </c>
      <c r="EA34" s="376">
        <f>IF(DZ34="",0,VLOOKUP(DZ34,A$100:B$105,2,0))</f>
        <v>2</v>
      </c>
      <c r="EB34" s="413" t="s">
        <v>299</v>
      </c>
      <c r="EC34" s="376">
        <f>IF(EB34="",0,VLOOKUP(EB34,A$100:B$105,2,0))</f>
        <v>2</v>
      </c>
      <c r="ED34" s="413" t="s">
        <v>186</v>
      </c>
      <c r="EE34" s="376">
        <f>IF(ED34="",0,VLOOKUP(ED34,A$100:B$105,2,0))</f>
        <v>4</v>
      </c>
      <c r="EF34" s="413" t="s">
        <v>299</v>
      </c>
      <c r="EG34" s="634">
        <f>IF(EF34="",0,VLOOKUP(EF34,A$100:B$105,2,0))</f>
        <v>2</v>
      </c>
      <c r="EH34" s="634">
        <f>DW34+DY34+EA34+EC34+EE34+EG34</f>
        <v>19</v>
      </c>
      <c r="EI34" s="836">
        <f>ROUND(EH34/4,0)</f>
        <v>5</v>
      </c>
      <c r="EJ34" s="837">
        <f>(CI34+CZ34+DQ34+EH34)/4</f>
        <v>4.75</v>
      </c>
      <c r="EK34" s="819" t="str">
        <f ca="1">IF(EH34&lt;=5.9,"",LOOKUP(EH34,A$109:A$113,B$109:B$113))</f>
        <v>B</v>
      </c>
      <c r="EL34" s="838" t="str">
        <f ca="1">IF(EJ34&lt;=5.9,"",LOOKUP(EJ34,A$109:A$113,B$109:B$113))</f>
        <v/>
      </c>
      <c r="EM34" s="826"/>
      <c r="EN34" s="839">
        <f>A34</f>
        <v>29</v>
      </c>
      <c r="EO34" s="608" t="str">
        <f>C34</f>
        <v>Harman Singh</v>
      </c>
      <c r="EP34" s="616" t="str">
        <f ca="1">IF($EQ34&lt;=5.9,"",LOOKUP(EQ34,A$109:A$113,B$109:B$113))</f>
        <v/>
      </c>
      <c r="EQ34" s="396">
        <f>(BQ34+EJ34)/2</f>
        <v>3.875</v>
      </c>
    </row>
    <row r="35" ht="27" customHeight="1" spans="1:147">
      <c r="A35" s="746">
        <v>30</v>
      </c>
      <c r="B35" s="411">
        <f>'Student Profile'!B35</f>
        <v>3330</v>
      </c>
      <c r="C35" s="635" t="str">
        <f>'Student Profile'!C35</f>
        <v>Jafar Hussain K S</v>
      </c>
      <c r="D35" s="413"/>
      <c r="E35" s="376">
        <f>IF(D35="",0,VLOOKUP(D35,A$100:B$105,2,0))</f>
        <v>0</v>
      </c>
      <c r="F35" s="413"/>
      <c r="G35" s="376">
        <f>IF(F35="",0,VLOOKUP(F35,A$100:B$105,2,0))</f>
        <v>0</v>
      </c>
      <c r="H35" s="413"/>
      <c r="I35" s="376">
        <f>IF(H35="",0,VLOOKUP(H35,A$100:B$105,2,0))</f>
        <v>0</v>
      </c>
      <c r="J35" s="413"/>
      <c r="K35" s="376">
        <f>IF(J35="",0,VLOOKUP(J35,A$100:B$105,2,0))</f>
        <v>0</v>
      </c>
      <c r="L35" s="413"/>
      <c r="M35" s="376">
        <f>IF(L35="",0,VLOOKUP(L35,A$100:B$105,2,0))</f>
        <v>0</v>
      </c>
      <c r="N35" s="413"/>
      <c r="O35" s="634">
        <f>IF(N35="",0,VLOOKUP(N35,A$100:B$105,2,0))</f>
        <v>0</v>
      </c>
      <c r="P35" s="753">
        <f>E35+G35+I35+K35+M35+O35</f>
        <v>0</v>
      </c>
      <c r="Q35" s="767" t="str">
        <f ca="1">IF(P35&lt;=5.9,"",LOOKUP(P35,A$109:A$113,B$109:B$113))</f>
        <v/>
      </c>
      <c r="R35" s="500"/>
      <c r="S35" s="651">
        <f>A35</f>
        <v>30</v>
      </c>
      <c r="T35" s="635" t="str">
        <f>C35</f>
        <v>Jafar Hussain K S</v>
      </c>
      <c r="U35" s="413"/>
      <c r="V35" s="376">
        <f>IF(U35="",0,VLOOKUP(U35,A$100:B$105,2,0))</f>
        <v>0</v>
      </c>
      <c r="W35" s="413"/>
      <c r="X35" s="376">
        <f>IF(W35="",0,VLOOKUP(W35,A$100:B$105,2,0))</f>
        <v>0</v>
      </c>
      <c r="Y35" s="413"/>
      <c r="Z35" s="376">
        <f>IF(Y35="",0,VLOOKUP(Y35,A$100:B$105,2,0))</f>
        <v>0</v>
      </c>
      <c r="AA35" s="413"/>
      <c r="AB35" s="376">
        <f>IF(AA35="",0,VLOOKUP(AA35,A$100:B$105,2,0))</f>
        <v>0</v>
      </c>
      <c r="AC35" s="413"/>
      <c r="AD35" s="376">
        <f>IF(AC35="",0,VLOOKUP(AC35,A$100:B$105,2,0))</f>
        <v>0</v>
      </c>
      <c r="AE35" s="413"/>
      <c r="AF35" s="634">
        <f>IF(AE35="",0,VLOOKUP(AE35,A$100:B$105,2,0))</f>
        <v>0</v>
      </c>
      <c r="AG35" s="753">
        <f>V35+X35+Z35+AB35+AD35+AF35</f>
        <v>0</v>
      </c>
      <c r="AH35" s="766" t="str">
        <f ca="1">IF(AG35&lt;=5.9,"",LOOKUP(AG35,A$109:A$113,B$109:B$113))</f>
        <v/>
      </c>
      <c r="AI35" s="500"/>
      <c r="AJ35" s="651">
        <f>A35</f>
        <v>30</v>
      </c>
      <c r="AK35" s="635" t="str">
        <f>C35</f>
        <v>Jafar Hussain K S</v>
      </c>
      <c r="AL35" s="413"/>
      <c r="AM35" s="634">
        <f>IF(AL35="",0,VLOOKUP(AL35,A$100:B$105,2,0))</f>
        <v>0</v>
      </c>
      <c r="AN35" s="413"/>
      <c r="AO35" s="634">
        <f>IF(AN35="",0,VLOOKUP(AN35,A$100:B$105,2,0))</f>
        <v>0</v>
      </c>
      <c r="AP35" s="413"/>
      <c r="AQ35" s="634">
        <f>IF(AP35="",0,VLOOKUP(AP35,A$100:B$105,2,0))</f>
        <v>0</v>
      </c>
      <c r="AR35" s="413"/>
      <c r="AS35" s="634">
        <f>IF(AR35="",0,VLOOKUP(AR35,A$100:B$105,2,0))</f>
        <v>0</v>
      </c>
      <c r="AT35" s="413"/>
      <c r="AU35" s="634">
        <f>IF(AT35="",0,VLOOKUP(AT35,A$100:B$105,2,0))</f>
        <v>0</v>
      </c>
      <c r="AV35" s="413"/>
      <c r="AW35" s="634">
        <f>IF(AV35="",0,VLOOKUP(AV35,A$100:B$105,2,0))</f>
        <v>0</v>
      </c>
      <c r="AX35" s="753">
        <f>AM35+AO35+AQ35+AS35+AU35+AW35</f>
        <v>0</v>
      </c>
      <c r="AY35" s="766" t="str">
        <f ca="1">IF(AX35&lt;=5.9,"",LOOKUP(AX35,A$109:A$113,B$109:B$113))</f>
        <v/>
      </c>
      <c r="AZ35" s="500"/>
      <c r="BA35" s="651">
        <f>A35</f>
        <v>30</v>
      </c>
      <c r="BB35" s="635" t="str">
        <f>C35</f>
        <v>Jafar Hussain K S</v>
      </c>
      <c r="BC35" s="413" t="s">
        <v>337</v>
      </c>
      <c r="BD35" s="376">
        <f>IF(BC35="",0,VLOOKUP(BC35,A$100:B$105,2,0))</f>
        <v>2</v>
      </c>
      <c r="BE35" s="413" t="s">
        <v>186</v>
      </c>
      <c r="BF35" s="376">
        <f>IF(BE35="",0,VLOOKUP(BE35,A$100:B$105,2,0))</f>
        <v>4</v>
      </c>
      <c r="BG35" s="413" t="s">
        <v>338</v>
      </c>
      <c r="BH35" s="376">
        <f>IF(BG35="",0,VLOOKUP(BG35,A$100:B$105,2,0))</f>
        <v>3</v>
      </c>
      <c r="BI35" s="413" t="s">
        <v>338</v>
      </c>
      <c r="BJ35" s="376">
        <f>IF(BI35="",0,VLOOKUP(BI35,A$100:B$105,2,0))</f>
        <v>3</v>
      </c>
      <c r="BK35" s="413" t="s">
        <v>336</v>
      </c>
      <c r="BL35" s="376">
        <f>IF(BK35="",0,VLOOKUP(BK35,A$100:B$105,2,0))</f>
        <v>4</v>
      </c>
      <c r="BM35" s="413" t="s">
        <v>337</v>
      </c>
      <c r="BN35" s="634">
        <f>IF(BM35="",0,VLOOKUP(BM35,A$100:B$105,2,0))</f>
        <v>2</v>
      </c>
      <c r="BO35" s="753">
        <f>BD35+BF35+BH35+BJ35+BL35+BN35</f>
        <v>18</v>
      </c>
      <c r="BP35" s="670" t="str">
        <f ca="1">IF(BO35&lt;=5.9,"",LOOKUP(BO35,A$109:A$113,B$109:B$113))</f>
        <v>B</v>
      </c>
      <c r="BQ35" s="793">
        <f>(P35+AG35+AX35+BO35)/4</f>
        <v>4.5</v>
      </c>
      <c r="BR35" s="683" t="str">
        <f ca="1">IF(BQ35&lt;=5.9,"",LOOKUP(BQ35,A$109:A$113,B$109:B$113))</f>
        <v/>
      </c>
      <c r="BS35" s="794" t="e">
        <f ca="1">LOOKUP(BP35,A$109:A$113,B$109:B$113)</f>
        <v>#N/A</v>
      </c>
      <c r="BT35" s="500"/>
      <c r="BU35" s="460">
        <f>A35</f>
        <v>30</v>
      </c>
      <c r="BV35" s="693" t="str">
        <f>C35</f>
        <v>Jafar Hussain K S</v>
      </c>
      <c r="BW35" s="413"/>
      <c r="BX35" s="376">
        <f>IF(BW35="",0,VLOOKUP(BW35,A$100:B$105,2,0))</f>
        <v>0</v>
      </c>
      <c r="BY35" s="413"/>
      <c r="BZ35" s="376">
        <f>IF(BY35="",0,VLOOKUP(BY35,A$100:B$105,2,0))</f>
        <v>0</v>
      </c>
      <c r="CA35" s="413"/>
      <c r="CB35" s="376">
        <f>IF(CA35="",0,VLOOKUP(CA35,A$100:B$105,2,0))</f>
        <v>0</v>
      </c>
      <c r="CC35" s="413"/>
      <c r="CD35" s="376">
        <f>IF(CC35="",0,VLOOKUP(CC35,A$100:B$105,2,0))</f>
        <v>0</v>
      </c>
      <c r="CE35" s="413"/>
      <c r="CF35" s="376">
        <f>IF(CE35="",0,VLOOKUP(CE35,A$100:B$105,2,0))</f>
        <v>0</v>
      </c>
      <c r="CG35" s="413"/>
      <c r="CH35" s="411">
        <f>IF(CG35="",0,VLOOKUP(CG35,A$100:B$105,2,0))</f>
        <v>0</v>
      </c>
      <c r="CI35" s="806">
        <f>BX35+BZ35+CB35+CD35+CF35+CH35</f>
        <v>0</v>
      </c>
      <c r="CJ35" s="807" t="str">
        <f ca="1">IF(CI35&lt;=5.9,"",LOOKUP(CI35,A$109:A$113,B$109:B$113))</f>
        <v/>
      </c>
      <c r="CK35" s="500"/>
      <c r="CL35" s="684">
        <f>A35</f>
        <v>30</v>
      </c>
      <c r="CM35" s="693" t="str">
        <f>C35</f>
        <v>Jafar Hussain K S</v>
      </c>
      <c r="CN35" s="413"/>
      <c r="CO35" s="376">
        <f t="shared" ref="CO35:CO38" si="246">IF(CN35="",0,VLOOKUP(CN35,A$100:B$105,2,0))</f>
        <v>0</v>
      </c>
      <c r="CP35" s="413"/>
      <c r="CQ35" s="376">
        <f t="shared" ref="CQ35:CQ38" si="247">IF(CP35="",0,VLOOKUP(CP35,A$100:B$105,2,0))</f>
        <v>0</v>
      </c>
      <c r="CR35" s="413"/>
      <c r="CS35" s="376">
        <f t="shared" ref="CS35:CS38" si="248">IF(CR35="",0,VLOOKUP(CR35,A$100:B$105,2,0))</f>
        <v>0</v>
      </c>
      <c r="CT35" s="413"/>
      <c r="CU35" s="376">
        <f t="shared" ref="CU35:CU38" si="249">IF(CT35="",0,VLOOKUP(CT35,A$100:B$105,2,0))</f>
        <v>0</v>
      </c>
      <c r="CV35" s="413"/>
      <c r="CW35" s="376">
        <f t="shared" ref="CW35:CW38" si="250">IF(CV35="",0,VLOOKUP(CV35,A$100:B$105,2,0))</f>
        <v>0</v>
      </c>
      <c r="CX35" s="413"/>
      <c r="CY35" s="634">
        <f>IF(CX35="",0,VLOOKUP(CX35,A$100:B$105,2,0))</f>
        <v>0</v>
      </c>
      <c r="CZ35" s="753">
        <f>CO35+CQ35+CS35+CU35+CW35+CY35</f>
        <v>0</v>
      </c>
      <c r="DA35" s="819" t="str">
        <f ca="1">IF(CZ35&lt;=5.9,"",LOOKUP(CZ35,A$109:A$113,B$109:B$113))</f>
        <v/>
      </c>
      <c r="DB35" s="500"/>
      <c r="DC35" s="684">
        <f>A35</f>
        <v>30</v>
      </c>
      <c r="DD35" s="693" t="str">
        <f>C35</f>
        <v>Jafar Hussain K S</v>
      </c>
      <c r="DE35" s="413"/>
      <c r="DF35" s="376">
        <f t="shared" ref="DF35:DF38" si="251">IF(DE35="",0,VLOOKUP(DE35,A$100:B$105,2,0))</f>
        <v>0</v>
      </c>
      <c r="DG35" s="413"/>
      <c r="DH35" s="376">
        <f t="shared" ref="DH35:DH38" si="252">IF(DG35="",0,VLOOKUP(DG35,A$100:B$105,2,0))</f>
        <v>0</v>
      </c>
      <c r="DI35" s="413"/>
      <c r="DJ35" s="376">
        <f t="shared" ref="DJ35:DJ38" si="253">IF(DI35="",0,VLOOKUP(DI35,A$100:B$105,2,0))</f>
        <v>0</v>
      </c>
      <c r="DK35" s="413"/>
      <c r="DL35" s="376">
        <f t="shared" ref="DL35:DL38" si="254">IF(DK35="",0,VLOOKUP(DK35,A$100:B$105,2,0))</f>
        <v>0</v>
      </c>
      <c r="DM35" s="413"/>
      <c r="DN35" s="376">
        <f t="shared" ref="DN35:DN38" si="255">IF(DM35="",0,VLOOKUP(DM35,A$100:B$105,2,0))</f>
        <v>0</v>
      </c>
      <c r="DO35" s="413"/>
      <c r="DP35" s="634">
        <f>IF(DO35="",0,VLOOKUP(DO35,A$100:B$105,2,0))</f>
        <v>0</v>
      </c>
      <c r="DQ35" s="753">
        <f>DF35+DH35+DJ35+DL35+DN35+DP35</f>
        <v>0</v>
      </c>
      <c r="DR35" s="824" t="str">
        <f ca="1">IF(DQ35&lt;=5.9,"",LOOKUP(DQ35,A$109:A$113,B$109:B$113))</f>
        <v/>
      </c>
      <c r="DT35" s="684">
        <f>A35</f>
        <v>30</v>
      </c>
      <c r="DU35" s="693" t="str">
        <f>C35</f>
        <v>Jafar Hussain K S</v>
      </c>
      <c r="DV35" s="413" t="s">
        <v>299</v>
      </c>
      <c r="DW35" s="376">
        <f>IF(DV35="",0,VLOOKUP(DV35,A$100:B$105,2,0))</f>
        <v>2</v>
      </c>
      <c r="DX35" s="413" t="s">
        <v>186</v>
      </c>
      <c r="DY35" s="376">
        <f>IF(DX35="",0,VLOOKUP(DX35,A$100:B$105,2,0))</f>
        <v>4</v>
      </c>
      <c r="DZ35" s="413" t="s">
        <v>299</v>
      </c>
      <c r="EA35" s="376">
        <f>IF(DZ35="",0,VLOOKUP(DZ35,A$100:B$105,2,0))</f>
        <v>2</v>
      </c>
      <c r="EB35" s="413" t="s">
        <v>299</v>
      </c>
      <c r="EC35" s="376">
        <f>IF(EB35="",0,VLOOKUP(EB35,A$100:B$105,2,0))</f>
        <v>2</v>
      </c>
      <c r="ED35" s="413" t="s">
        <v>299</v>
      </c>
      <c r="EE35" s="376">
        <f>IF(ED35="",0,VLOOKUP(ED35,A$100:B$105,2,0))</f>
        <v>2</v>
      </c>
      <c r="EF35" s="413" t="s">
        <v>299</v>
      </c>
      <c r="EG35" s="634">
        <f>IF(EF35="",0,VLOOKUP(EF35,A$100:B$105,2,0))</f>
        <v>2</v>
      </c>
      <c r="EH35" s="634">
        <f>DW35+DY35+EA35+EC35+EE35+EG35</f>
        <v>14</v>
      </c>
      <c r="EI35" s="836">
        <f>ROUND(EH35/4,0)</f>
        <v>4</v>
      </c>
      <c r="EJ35" s="837">
        <f>(CI35+CZ35+DQ35+EH35)/4</f>
        <v>3.5</v>
      </c>
      <c r="EK35" s="819" t="str">
        <f ca="1">IF(EH35&lt;=5.9,"",LOOKUP(EH35,A$109:A$113,B$109:B$113))</f>
        <v>C</v>
      </c>
      <c r="EL35" s="838" t="str">
        <f ca="1">IF(EJ35&lt;=5.9,"",LOOKUP(EJ35,A$109:A$113,B$109:B$113))</f>
        <v/>
      </c>
      <c r="EM35" s="826"/>
      <c r="EN35" s="839">
        <f>A35</f>
        <v>30</v>
      </c>
      <c r="EO35" s="608" t="str">
        <f>C35</f>
        <v>Jafar Hussain K S</v>
      </c>
      <c r="EP35" s="616" t="str">
        <f ca="1">IF($EQ35&lt;=5.9,"",LOOKUP(EQ35,A$109:A$113,B$109:B$113))</f>
        <v/>
      </c>
      <c r="EQ35" s="396">
        <f>(BQ35+EJ35)/2</f>
        <v>4</v>
      </c>
    </row>
    <row r="36" ht="27" customHeight="1" spans="1:147">
      <c r="A36" s="746">
        <v>31</v>
      </c>
      <c r="B36" s="411">
        <f>'Student Profile'!B36</f>
        <v>3441</v>
      </c>
      <c r="C36" s="635" t="str">
        <f>'Student Profile'!C36</f>
        <v>Jaysheel Vinay</v>
      </c>
      <c r="D36" s="413"/>
      <c r="E36" s="376">
        <f>IF(D36="",0,VLOOKUP(D36,A$100:B$105,2,0))</f>
        <v>0</v>
      </c>
      <c r="F36" s="413"/>
      <c r="G36" s="376">
        <f>IF(F36="",0,VLOOKUP(F36,A$100:B$105,2,0))</f>
        <v>0</v>
      </c>
      <c r="H36" s="413"/>
      <c r="I36" s="376">
        <f>IF(H36="",0,VLOOKUP(H36,A$100:B$105,2,0))</f>
        <v>0</v>
      </c>
      <c r="J36" s="413"/>
      <c r="K36" s="376">
        <f>IF(J36="",0,VLOOKUP(J36,A$100:B$105,2,0))</f>
        <v>0</v>
      </c>
      <c r="L36" s="413"/>
      <c r="M36" s="376">
        <f>IF(L36="",0,VLOOKUP(L36,A$100:B$105,2,0))</f>
        <v>0</v>
      </c>
      <c r="N36" s="413"/>
      <c r="O36" s="634">
        <f>IF(N36="",0,VLOOKUP(N36,A$100:B$105,2,0))</f>
        <v>0</v>
      </c>
      <c r="P36" s="753">
        <f>E36+G36+I36+K36+M36+O36</f>
        <v>0</v>
      </c>
      <c r="Q36" s="767" t="str">
        <f ca="1">IF(P36&lt;=5.9,"",LOOKUP(P36,A$109:A$113,B$109:B$113))</f>
        <v/>
      </c>
      <c r="R36" s="500"/>
      <c r="S36" s="651">
        <f>A36</f>
        <v>31</v>
      </c>
      <c r="T36" s="635" t="str">
        <f>C36</f>
        <v>Jaysheel Vinay</v>
      </c>
      <c r="U36" s="413"/>
      <c r="V36" s="376">
        <f>IF(U36="",0,VLOOKUP(U36,A$100:B$105,2,0))</f>
        <v>0</v>
      </c>
      <c r="W36" s="413"/>
      <c r="X36" s="376">
        <f>IF(W36="",0,VLOOKUP(W36,A$100:B$105,2,0))</f>
        <v>0</v>
      </c>
      <c r="Y36" s="413"/>
      <c r="Z36" s="376">
        <f>IF(Y36="",0,VLOOKUP(Y36,A$100:B$105,2,0))</f>
        <v>0</v>
      </c>
      <c r="AA36" s="413"/>
      <c r="AB36" s="376">
        <f>IF(AA36="",0,VLOOKUP(AA36,A$100:B$105,2,0))</f>
        <v>0</v>
      </c>
      <c r="AC36" s="413"/>
      <c r="AD36" s="376">
        <f>IF(AC36="",0,VLOOKUP(AC36,A$100:B$105,2,0))</f>
        <v>0</v>
      </c>
      <c r="AE36" s="413"/>
      <c r="AF36" s="634">
        <f>IF(AE36="",0,VLOOKUP(AE36,A$100:B$105,2,0))</f>
        <v>0</v>
      </c>
      <c r="AG36" s="753">
        <f>V36+X36+Z36+AB36+AD36+AF36</f>
        <v>0</v>
      </c>
      <c r="AH36" s="766" t="str">
        <f ca="1">IF(AG36&lt;=5.9,"",LOOKUP(AG36,A$109:A$113,B$109:B$113))</f>
        <v/>
      </c>
      <c r="AI36" s="500"/>
      <c r="AJ36" s="651">
        <f>A36</f>
        <v>31</v>
      </c>
      <c r="AK36" s="635" t="str">
        <f>C36</f>
        <v>Jaysheel Vinay</v>
      </c>
      <c r="AL36" s="413"/>
      <c r="AM36" s="634">
        <f>IF(AL36="",0,VLOOKUP(AL36,A$100:B$105,2,0))</f>
        <v>0</v>
      </c>
      <c r="AN36" s="413"/>
      <c r="AO36" s="634">
        <f>IF(AN36="",0,VLOOKUP(AN36,A$100:B$105,2,0))</f>
        <v>0</v>
      </c>
      <c r="AP36" s="413"/>
      <c r="AQ36" s="634">
        <f>IF(AP36="",0,VLOOKUP(AP36,A$100:B$105,2,0))</f>
        <v>0</v>
      </c>
      <c r="AR36" s="413"/>
      <c r="AS36" s="634">
        <f>IF(AR36="",0,VLOOKUP(AR36,A$100:B$105,2,0))</f>
        <v>0</v>
      </c>
      <c r="AT36" s="413"/>
      <c r="AU36" s="634">
        <f>IF(AT36="",0,VLOOKUP(AT36,A$100:B$105,2,0))</f>
        <v>0</v>
      </c>
      <c r="AV36" s="413"/>
      <c r="AW36" s="634">
        <f>IF(AV36="",0,VLOOKUP(AV36,A$100:B$105,2,0))</f>
        <v>0</v>
      </c>
      <c r="AX36" s="753">
        <f>AM36+AO36+AQ36+AS36+AU36+AW36</f>
        <v>0</v>
      </c>
      <c r="AY36" s="766" t="str">
        <f ca="1">IF(AX36&lt;=5.9,"",LOOKUP(AX36,A$109:A$113,B$109:B$113))</f>
        <v/>
      </c>
      <c r="AZ36" s="500"/>
      <c r="BA36" s="651">
        <f>A36</f>
        <v>31</v>
      </c>
      <c r="BB36" s="635" t="str">
        <f>C36</f>
        <v>Jaysheel Vinay</v>
      </c>
      <c r="BC36" s="413" t="s">
        <v>150</v>
      </c>
      <c r="BD36" s="376">
        <f>IF(BC36="",0,VLOOKUP(BC36,A$100:B$105,2,0))</f>
        <v>5</v>
      </c>
      <c r="BE36" s="413" t="s">
        <v>186</v>
      </c>
      <c r="BF36" s="376">
        <f>IF(BE36="",0,VLOOKUP(BE36,A$100:B$105,2,0))</f>
        <v>4</v>
      </c>
      <c r="BG36" s="413" t="s">
        <v>186</v>
      </c>
      <c r="BH36" s="376">
        <f>IF(BG36="",0,VLOOKUP(BG36,A$100:B$105,2,0))</f>
        <v>4</v>
      </c>
      <c r="BI36" s="413" t="s">
        <v>186</v>
      </c>
      <c r="BJ36" s="376">
        <f>IF(BI36="",0,VLOOKUP(BI36,A$100:B$105,2,0))</f>
        <v>4</v>
      </c>
      <c r="BK36" s="413" t="s">
        <v>186</v>
      </c>
      <c r="BL36" s="376">
        <f>IF(BK36="",0,VLOOKUP(BK36,A$100:B$105,2,0))</f>
        <v>4</v>
      </c>
      <c r="BM36" s="413" t="s">
        <v>186</v>
      </c>
      <c r="BN36" s="634">
        <f>IF(BM36="",0,VLOOKUP(BM36,A$100:B$105,2,0))</f>
        <v>4</v>
      </c>
      <c r="BO36" s="753">
        <f>BD36+BF36+BH36+BJ36+BL36+BN36</f>
        <v>25</v>
      </c>
      <c r="BP36" s="670" t="str">
        <f ca="1">IF(BO36&lt;=5.9,"",LOOKUP(BO36,A$109:A$113,B$109:B$113))</f>
        <v>A</v>
      </c>
      <c r="BQ36" s="793">
        <f>(P36+AG36+AX36+BO36)/4</f>
        <v>6.25</v>
      </c>
      <c r="BR36" s="683" t="str">
        <f ca="1">IF(BQ36&lt;=5.9,"",LOOKUP(BQ36,A$109:A$113,B$109:B$113))</f>
        <v>D</v>
      </c>
      <c r="BS36" s="794" t="e">
        <f ca="1">LOOKUP(BP36,A$109:A$113,B$109:B$113)</f>
        <v>#N/A</v>
      </c>
      <c r="BT36" s="500"/>
      <c r="BU36" s="460">
        <f>A36</f>
        <v>31</v>
      </c>
      <c r="BV36" s="693" t="str">
        <f>C36</f>
        <v>Jaysheel Vinay</v>
      </c>
      <c r="BW36" s="413"/>
      <c r="BX36" s="376">
        <f t="shared" ref="BX36:BX40" si="256">IF(BW36="",0,VLOOKUP(BW36,A$100:B$105,2,0))</f>
        <v>0</v>
      </c>
      <c r="BY36" s="413"/>
      <c r="BZ36" s="376">
        <f t="shared" ref="BZ36:BZ40" si="257">IF(BY36="",0,VLOOKUP(BY36,A$100:B$105,2,0))</f>
        <v>0</v>
      </c>
      <c r="CA36" s="413"/>
      <c r="CB36" s="376">
        <f t="shared" ref="CB36:CB40" si="258">IF(CA36="",0,VLOOKUP(CA36,A$100:B$105,2,0))</f>
        <v>0</v>
      </c>
      <c r="CC36" s="413"/>
      <c r="CD36" s="376">
        <f t="shared" ref="CD36:CD40" si="259">IF(CC36="",0,VLOOKUP(CC36,A$100:B$105,2,0))</f>
        <v>0</v>
      </c>
      <c r="CE36" s="413"/>
      <c r="CF36" s="376">
        <f t="shared" ref="CF36:CF40" si="260">IF(CE36="",0,VLOOKUP(CE36,A$100:B$105,2,0))</f>
        <v>0</v>
      </c>
      <c r="CG36" s="413"/>
      <c r="CH36" s="411">
        <f>IF(CG36="",0,VLOOKUP(CG36,A$100:B$105,2,0))</f>
        <v>0</v>
      </c>
      <c r="CI36" s="806">
        <f>BX36+BZ36+CB36+CD36+CF36+CH36</f>
        <v>0</v>
      </c>
      <c r="CJ36" s="807" t="str">
        <f ca="1">IF(CI36&lt;=5.9,"",LOOKUP(CI36,A$109:A$113,B$109:B$113))</f>
        <v/>
      </c>
      <c r="CK36" s="500"/>
      <c r="CL36" s="684">
        <f>A36</f>
        <v>31</v>
      </c>
      <c r="CM36" s="693" t="str">
        <f>C36</f>
        <v>Jaysheel Vinay</v>
      </c>
      <c r="CN36" s="413"/>
      <c r="CO36" s="376">
        <f>IF(CN36="",0,VLOOKUP(CN36,A$100:B$105,2,0))</f>
        <v>0</v>
      </c>
      <c r="CP36" s="413"/>
      <c r="CQ36" s="376">
        <f>IF(CP36="",0,VLOOKUP(CP36,A$100:B$105,2,0))</f>
        <v>0</v>
      </c>
      <c r="CR36" s="413"/>
      <c r="CS36" s="376">
        <f>IF(CR36="",0,VLOOKUP(CR36,A$100:B$105,2,0))</f>
        <v>0</v>
      </c>
      <c r="CT36" s="413"/>
      <c r="CU36" s="376">
        <f>IF(CT36="",0,VLOOKUP(CT36,A$100:B$105,2,0))</f>
        <v>0</v>
      </c>
      <c r="CV36" s="413"/>
      <c r="CW36" s="376">
        <f>IF(CV36="",0,VLOOKUP(CV36,A$100:B$105,2,0))</f>
        <v>0</v>
      </c>
      <c r="CX36" s="413"/>
      <c r="CY36" s="634">
        <f>IF(CX36="",0,VLOOKUP(CX36,A$100:B$105,2,0))</f>
        <v>0</v>
      </c>
      <c r="CZ36" s="753">
        <f>CO36+CQ36+CS36+CU36+CW36+CY36</f>
        <v>0</v>
      </c>
      <c r="DA36" s="819" t="str">
        <f ca="1">IF(CZ36&lt;=5.9,"",LOOKUP(CZ36,A$109:A$113,B$109:B$113))</f>
        <v/>
      </c>
      <c r="DB36" s="500"/>
      <c r="DC36" s="684">
        <f>A36</f>
        <v>31</v>
      </c>
      <c r="DD36" s="693" t="str">
        <f>C36</f>
        <v>Jaysheel Vinay</v>
      </c>
      <c r="DE36" s="413"/>
      <c r="DF36" s="376">
        <f>IF(DE36="",0,VLOOKUP(DE36,A$100:B$105,2,0))</f>
        <v>0</v>
      </c>
      <c r="DG36" s="413"/>
      <c r="DH36" s="376">
        <f>IF(DG36="",0,VLOOKUP(DG36,A$100:B$105,2,0))</f>
        <v>0</v>
      </c>
      <c r="DI36" s="413"/>
      <c r="DJ36" s="376">
        <f>IF(DI36="",0,VLOOKUP(DI36,A$100:B$105,2,0))</f>
        <v>0</v>
      </c>
      <c r="DK36" s="413"/>
      <c r="DL36" s="376">
        <f>IF(DK36="",0,VLOOKUP(DK36,A$100:B$105,2,0))</f>
        <v>0</v>
      </c>
      <c r="DM36" s="413"/>
      <c r="DN36" s="376">
        <f>IF(DM36="",0,VLOOKUP(DM36,A$100:B$105,2,0))</f>
        <v>0</v>
      </c>
      <c r="DO36" s="413"/>
      <c r="DP36" s="634">
        <f>IF(DO36="",0,VLOOKUP(DO36,A$100:B$105,2,0))</f>
        <v>0</v>
      </c>
      <c r="DQ36" s="753">
        <f>DF36+DH36+DJ36+DL36+DN36+DP36</f>
        <v>0</v>
      </c>
      <c r="DR36" s="824" t="str">
        <f ca="1">IF(DQ36&lt;=5.9,"",LOOKUP(DQ36,A$109:A$113,B$109:B$113))</f>
        <v/>
      </c>
      <c r="DT36" s="684">
        <f>A36</f>
        <v>31</v>
      </c>
      <c r="DU36" s="693" t="str">
        <f>C36</f>
        <v>Jaysheel Vinay</v>
      </c>
      <c r="DV36" s="413" t="s">
        <v>299</v>
      </c>
      <c r="DW36" s="376">
        <f>IF(DV36="",0,VLOOKUP(DV36,A$100:B$105,2,0))</f>
        <v>2</v>
      </c>
      <c r="DX36" s="413" t="s">
        <v>299</v>
      </c>
      <c r="DY36" s="376">
        <f>IF(DX36="",0,VLOOKUP(DX36,A$100:B$105,2,0))</f>
        <v>2</v>
      </c>
      <c r="DZ36" s="413" t="s">
        <v>338</v>
      </c>
      <c r="EA36" s="376">
        <f>IF(DZ36="",0,VLOOKUP(DZ36,A$100:B$105,2,0))</f>
        <v>3</v>
      </c>
      <c r="EB36" s="413" t="s">
        <v>336</v>
      </c>
      <c r="EC36" s="376">
        <f>IF(EB36="",0,VLOOKUP(EB36,A$100:B$105,2,0))</f>
        <v>4</v>
      </c>
      <c r="ED36" s="413" t="s">
        <v>338</v>
      </c>
      <c r="EE36" s="376">
        <f>IF(ED36="",0,VLOOKUP(ED36,A$100:B$105,2,0))</f>
        <v>3</v>
      </c>
      <c r="EF36" s="413" t="s">
        <v>337</v>
      </c>
      <c r="EG36" s="634">
        <f>IF(EF36="",0,VLOOKUP(EF36,A$100:B$105,2,0))</f>
        <v>2</v>
      </c>
      <c r="EH36" s="634">
        <f>DW36+DY36+EA36+EC36+EE36+EG36</f>
        <v>16</v>
      </c>
      <c r="EI36" s="836">
        <f>ROUND(EH36/4,0)</f>
        <v>4</v>
      </c>
      <c r="EJ36" s="837">
        <f>(CI36+CZ36+DQ36+EH36)/4</f>
        <v>4</v>
      </c>
      <c r="EK36" s="819" t="str">
        <f ca="1">IF(EH36&lt;=5.9,"",LOOKUP(EH36,A$109:A$113,B$109:B$113))</f>
        <v>C</v>
      </c>
      <c r="EL36" s="838" t="str">
        <f ca="1">IF(EJ36&lt;=5.9,"",LOOKUP(EJ36,A$109:A$113,B$109:B$113))</f>
        <v/>
      </c>
      <c r="EM36" s="826"/>
      <c r="EN36" s="839">
        <f>A36</f>
        <v>31</v>
      </c>
      <c r="EO36" s="608" t="str">
        <f>C36</f>
        <v>Jaysheel Vinay</v>
      </c>
      <c r="EP36" s="616" t="str">
        <f ca="1">IF($EQ36&lt;=5.9,"",LOOKUP(EQ36,A$109:A$113,B$109:B$113))</f>
        <v/>
      </c>
      <c r="EQ36" s="396">
        <f>(BQ36+EJ36)/2</f>
        <v>5.125</v>
      </c>
    </row>
    <row r="37" ht="27" customHeight="1" spans="1:147">
      <c r="A37" s="746">
        <v>32</v>
      </c>
      <c r="B37" s="411">
        <f>'Student Profile'!B37</f>
        <v>3552</v>
      </c>
      <c r="C37" s="635" t="str">
        <f>'Student Profile'!C37</f>
        <v>Karthik</v>
      </c>
      <c r="D37" s="413"/>
      <c r="E37" s="376">
        <f>IF(D37="",0,VLOOKUP(D37,A$100:B$105,2,0))</f>
        <v>0</v>
      </c>
      <c r="F37" s="413"/>
      <c r="G37" s="376">
        <f>IF(F37="",0,VLOOKUP(F37,A$100:B$105,2,0))</f>
        <v>0</v>
      </c>
      <c r="H37" s="413"/>
      <c r="I37" s="376">
        <f>IF(H37="",0,VLOOKUP(H37,A$100:B$105,2,0))</f>
        <v>0</v>
      </c>
      <c r="J37" s="413"/>
      <c r="K37" s="376">
        <f>IF(J37="",0,VLOOKUP(J37,A$100:B$105,2,0))</f>
        <v>0</v>
      </c>
      <c r="L37" s="413"/>
      <c r="M37" s="376">
        <f>IF(L37="",0,VLOOKUP(L37,A$100:B$105,2,0))</f>
        <v>0</v>
      </c>
      <c r="N37" s="413"/>
      <c r="O37" s="634">
        <f>IF(N37="",0,VLOOKUP(N37,A$100:B$105,2,0))</f>
        <v>0</v>
      </c>
      <c r="P37" s="753">
        <f>E37+G37+I37+K37+M37+O37</f>
        <v>0</v>
      </c>
      <c r="Q37" s="767" t="str">
        <f ca="1">IF(P37&lt;=5.9,"",LOOKUP(P37,A$109:A$113,B$109:B$113))</f>
        <v/>
      </c>
      <c r="R37" s="500"/>
      <c r="S37" s="651">
        <f>A37</f>
        <v>32</v>
      </c>
      <c r="T37" s="635" t="str">
        <f>C37</f>
        <v>Karthik</v>
      </c>
      <c r="U37" s="413"/>
      <c r="V37" s="376">
        <f>IF(U37="",0,VLOOKUP(U37,A$100:B$105,2,0))</f>
        <v>0</v>
      </c>
      <c r="W37" s="413"/>
      <c r="X37" s="376">
        <f>IF(W37="",0,VLOOKUP(W37,A$100:B$105,2,0))</f>
        <v>0</v>
      </c>
      <c r="Y37" s="413"/>
      <c r="Z37" s="376">
        <f>IF(Y37="",0,VLOOKUP(Y37,A$100:B$105,2,0))</f>
        <v>0</v>
      </c>
      <c r="AA37" s="413"/>
      <c r="AB37" s="376">
        <f>IF(AA37="",0,VLOOKUP(AA37,A$100:B$105,2,0))</f>
        <v>0</v>
      </c>
      <c r="AC37" s="413"/>
      <c r="AD37" s="376">
        <f>IF(AC37="",0,VLOOKUP(AC37,A$100:B$105,2,0))</f>
        <v>0</v>
      </c>
      <c r="AE37" s="413"/>
      <c r="AF37" s="634">
        <f>IF(AE37="",0,VLOOKUP(AE37,A$100:B$105,2,0))</f>
        <v>0</v>
      </c>
      <c r="AG37" s="753">
        <f>V37+X37+Z37+AB37+AD37+AF37</f>
        <v>0</v>
      </c>
      <c r="AH37" s="766" t="str">
        <f ca="1">IF(AG37&lt;=5.9,"",LOOKUP(AG37,A$109:A$113,B$109:B$113))</f>
        <v/>
      </c>
      <c r="AI37" s="500"/>
      <c r="AJ37" s="651">
        <f>A37</f>
        <v>32</v>
      </c>
      <c r="AK37" s="635" t="str">
        <f>C37</f>
        <v>Karthik</v>
      </c>
      <c r="AL37" s="413"/>
      <c r="AM37" s="634">
        <f>IF(AL37="",0,VLOOKUP(AL37,A$100:B$105,2,0))</f>
        <v>0</v>
      </c>
      <c r="AN37" s="413"/>
      <c r="AO37" s="634">
        <f>IF(AN37="",0,VLOOKUP(AN37,A$100:B$105,2,0))</f>
        <v>0</v>
      </c>
      <c r="AP37" s="413"/>
      <c r="AQ37" s="634">
        <f>IF(AP37="",0,VLOOKUP(AP37,A$100:B$105,2,0))</f>
        <v>0</v>
      </c>
      <c r="AR37" s="413"/>
      <c r="AS37" s="634">
        <f>IF(AR37="",0,VLOOKUP(AR37,A$100:B$105,2,0))</f>
        <v>0</v>
      </c>
      <c r="AT37" s="413"/>
      <c r="AU37" s="634">
        <f>IF(AT37="",0,VLOOKUP(AT37,A$100:B$105,2,0))</f>
        <v>0</v>
      </c>
      <c r="AV37" s="413"/>
      <c r="AW37" s="634">
        <f>IF(AV37="",0,VLOOKUP(AV37,A$100:B$105,2,0))</f>
        <v>0</v>
      </c>
      <c r="AX37" s="753">
        <f>AM37+AO37+AQ37+AS37+AU37+AW37</f>
        <v>0</v>
      </c>
      <c r="AY37" s="766" t="str">
        <f ca="1">IF(AX37&lt;=5.9,"",LOOKUP(AX37,A$109:A$113,B$109:B$113))</f>
        <v/>
      </c>
      <c r="AZ37" s="500"/>
      <c r="BA37" s="651">
        <f>A37</f>
        <v>32</v>
      </c>
      <c r="BB37" s="635" t="str">
        <f>C37</f>
        <v>Karthik</v>
      </c>
      <c r="BC37" s="413" t="s">
        <v>295</v>
      </c>
      <c r="BD37" s="376">
        <f t="shared" ref="BD37:BD42" si="261">IF(BC37="",0,VLOOKUP(BC37,A$100:B$105,2,0))</f>
        <v>3</v>
      </c>
      <c r="BE37" s="413" t="s">
        <v>186</v>
      </c>
      <c r="BF37" s="376">
        <f t="shared" ref="BF37:BF42" si="262">IF(BE37="",0,VLOOKUP(BE37,A$100:B$105,2,0))</f>
        <v>4</v>
      </c>
      <c r="BG37" s="413" t="s">
        <v>295</v>
      </c>
      <c r="BH37" s="376">
        <f t="shared" ref="BH37:BH42" si="263">IF(BG37="",0,VLOOKUP(BG37,A$100:B$105,2,0))</f>
        <v>3</v>
      </c>
      <c r="BI37" s="413" t="s">
        <v>295</v>
      </c>
      <c r="BJ37" s="376">
        <f t="shared" ref="BJ37:BJ42" si="264">IF(BI37="",0,VLOOKUP(BI37,A$100:B$105,2,0))</f>
        <v>3</v>
      </c>
      <c r="BK37" s="413" t="s">
        <v>295</v>
      </c>
      <c r="BL37" s="376">
        <f t="shared" ref="BL37:BL42" si="265">IF(BK37="",0,VLOOKUP(BK37,A$100:B$105,2,0))</f>
        <v>3</v>
      </c>
      <c r="BM37" s="413" t="s">
        <v>295</v>
      </c>
      <c r="BN37" s="634">
        <f>IF(BM37="",0,VLOOKUP(BM37,A$100:B$105,2,0))</f>
        <v>3</v>
      </c>
      <c r="BO37" s="753">
        <f>BD37+BF37+BH37+BJ37+BL37+BN37</f>
        <v>19</v>
      </c>
      <c r="BP37" s="670" t="str">
        <f ca="1">IF(BO37&lt;=5.9,"",LOOKUP(BO37,A$109:A$113,B$109:B$113))</f>
        <v>B</v>
      </c>
      <c r="BQ37" s="793">
        <f>(P37+AG37+AX37+BO37)/4</f>
        <v>4.75</v>
      </c>
      <c r="BR37" s="683" t="str">
        <f ca="1">IF(BQ37&lt;=5.9,"",LOOKUP(BQ37,A$109:A$113,B$109:B$113))</f>
        <v/>
      </c>
      <c r="BS37" s="794" t="e">
        <f ca="1">LOOKUP(BP37,A$109:A$113,B$109:B$113)</f>
        <v>#N/A</v>
      </c>
      <c r="BT37" s="500"/>
      <c r="BU37" s="460">
        <f>A37</f>
        <v>32</v>
      </c>
      <c r="BV37" s="693" t="str">
        <f>C37</f>
        <v>Karthik</v>
      </c>
      <c r="BW37" s="413"/>
      <c r="BX37" s="376">
        <f>IF(BW37="",0,VLOOKUP(BW37,A$100:B$105,2,0))</f>
        <v>0</v>
      </c>
      <c r="BY37" s="413"/>
      <c r="BZ37" s="376">
        <f>IF(BY37="",0,VLOOKUP(BY37,A$100:B$105,2,0))</f>
        <v>0</v>
      </c>
      <c r="CA37" s="413"/>
      <c r="CB37" s="376">
        <f>IF(CA37="",0,VLOOKUP(CA37,A$100:B$105,2,0))</f>
        <v>0</v>
      </c>
      <c r="CC37" s="413"/>
      <c r="CD37" s="376">
        <f>IF(CC37="",0,VLOOKUP(CC37,A$100:B$105,2,0))</f>
        <v>0</v>
      </c>
      <c r="CE37" s="413"/>
      <c r="CF37" s="376">
        <f>IF(CE37="",0,VLOOKUP(CE37,A$100:B$105,2,0))</f>
        <v>0</v>
      </c>
      <c r="CG37" s="413"/>
      <c r="CH37" s="411">
        <f>IF(CG37="",0,VLOOKUP(CG37,A$100:B$105,2,0))</f>
        <v>0</v>
      </c>
      <c r="CI37" s="806">
        <f>BX37+BZ37+CB37+CD37+CF37+CH37</f>
        <v>0</v>
      </c>
      <c r="CJ37" s="807" t="str">
        <f ca="1">IF(CI37&lt;=5.9,"",LOOKUP(CI37,A$109:A$113,B$109:B$113))</f>
        <v/>
      </c>
      <c r="CK37" s="500"/>
      <c r="CL37" s="684">
        <f>A37</f>
        <v>32</v>
      </c>
      <c r="CM37" s="693" t="str">
        <f>C37</f>
        <v>Karthik</v>
      </c>
      <c r="CN37" s="413"/>
      <c r="CO37" s="376">
        <f>IF(CN37="",0,VLOOKUP(CN37,A$100:B$105,2,0))</f>
        <v>0</v>
      </c>
      <c r="CP37" s="413"/>
      <c r="CQ37" s="376">
        <f>IF(CP37="",0,VLOOKUP(CP37,A$100:B$105,2,0))</f>
        <v>0</v>
      </c>
      <c r="CR37" s="413"/>
      <c r="CS37" s="376">
        <f>IF(CR37="",0,VLOOKUP(CR37,A$100:B$105,2,0))</f>
        <v>0</v>
      </c>
      <c r="CT37" s="413"/>
      <c r="CU37" s="376">
        <f>IF(CT37="",0,VLOOKUP(CT37,A$100:B$105,2,0))</f>
        <v>0</v>
      </c>
      <c r="CV37" s="413"/>
      <c r="CW37" s="376">
        <f>IF(CV37="",0,VLOOKUP(CV37,A$100:B$105,2,0))</f>
        <v>0</v>
      </c>
      <c r="CX37" s="413"/>
      <c r="CY37" s="634">
        <f>IF(CX37="",0,VLOOKUP(CX37,A$100:B$105,2,0))</f>
        <v>0</v>
      </c>
      <c r="CZ37" s="753">
        <f>CO37+CQ37+CS37+CU37+CW37+CY37</f>
        <v>0</v>
      </c>
      <c r="DA37" s="819" t="str">
        <f ca="1">IF(CZ37&lt;=5.9,"",LOOKUP(CZ37,A$109:A$113,B$109:B$113))</f>
        <v/>
      </c>
      <c r="DB37" s="500"/>
      <c r="DC37" s="684">
        <f>A37</f>
        <v>32</v>
      </c>
      <c r="DD37" s="693" t="str">
        <f>C37</f>
        <v>Karthik</v>
      </c>
      <c r="DE37" s="413"/>
      <c r="DF37" s="376">
        <f>IF(DE37="",0,VLOOKUP(DE37,A$100:B$105,2,0))</f>
        <v>0</v>
      </c>
      <c r="DG37" s="413"/>
      <c r="DH37" s="376">
        <f>IF(DG37="",0,VLOOKUP(DG37,A$100:B$105,2,0))</f>
        <v>0</v>
      </c>
      <c r="DI37" s="413"/>
      <c r="DJ37" s="376">
        <f>IF(DI37="",0,VLOOKUP(DI37,A$100:B$105,2,0))</f>
        <v>0</v>
      </c>
      <c r="DK37" s="413"/>
      <c r="DL37" s="376">
        <f>IF(DK37="",0,VLOOKUP(DK37,A$100:B$105,2,0))</f>
        <v>0</v>
      </c>
      <c r="DM37" s="413"/>
      <c r="DN37" s="376">
        <f>IF(DM37="",0,VLOOKUP(DM37,A$100:B$105,2,0))</f>
        <v>0</v>
      </c>
      <c r="DO37" s="413"/>
      <c r="DP37" s="634">
        <f>IF(DO37="",0,VLOOKUP(DO37,A$100:B$105,2,0))</f>
        <v>0</v>
      </c>
      <c r="DQ37" s="753">
        <f>DF37+DH37+DJ37+DL37+DN37+DP37</f>
        <v>0</v>
      </c>
      <c r="DR37" s="824" t="str">
        <f ca="1">IF(DQ37&lt;=5.9,"",LOOKUP(DQ37,A$109:A$113,B$109:B$113))</f>
        <v/>
      </c>
      <c r="DT37" s="684">
        <f>A37</f>
        <v>32</v>
      </c>
      <c r="DU37" s="693" t="str">
        <f>C37</f>
        <v>Karthik</v>
      </c>
      <c r="DV37" s="413" t="s">
        <v>150</v>
      </c>
      <c r="DW37" s="376">
        <f>IF(DV37="",0,VLOOKUP(DV37,A$100:B$105,2,0))</f>
        <v>5</v>
      </c>
      <c r="DX37" s="413" t="s">
        <v>186</v>
      </c>
      <c r="DY37" s="376">
        <f>IF(DX37="",0,VLOOKUP(DX37,A$100:B$105,2,0))</f>
        <v>4</v>
      </c>
      <c r="DZ37" s="413" t="s">
        <v>186</v>
      </c>
      <c r="EA37" s="376">
        <f>IF(DZ37="",0,VLOOKUP(DZ37,A$100:B$105,2,0))</f>
        <v>4</v>
      </c>
      <c r="EB37" s="413" t="s">
        <v>186</v>
      </c>
      <c r="EC37" s="376">
        <f>IF(EB37="",0,VLOOKUP(EB37,A$100:B$105,2,0))</f>
        <v>4</v>
      </c>
      <c r="ED37" s="413" t="s">
        <v>186</v>
      </c>
      <c r="EE37" s="376">
        <f>IF(ED37="",0,VLOOKUP(ED37,A$100:B$105,2,0))</f>
        <v>4</v>
      </c>
      <c r="EF37" s="413" t="s">
        <v>186</v>
      </c>
      <c r="EG37" s="634">
        <f>IF(EF37="",0,VLOOKUP(EF37,A$100:B$105,2,0))</f>
        <v>4</v>
      </c>
      <c r="EH37" s="634">
        <f>DW37+DY37+EA37+EC37+EE37+EG37</f>
        <v>25</v>
      </c>
      <c r="EI37" s="836">
        <f>ROUND(EH37/4,0)</f>
        <v>6</v>
      </c>
      <c r="EJ37" s="837">
        <f>(CI37+CZ37+DQ37+EH37)/4</f>
        <v>6.25</v>
      </c>
      <c r="EK37" s="819" t="str">
        <f ca="1">IF(EH37&lt;=5.9,"",LOOKUP(EH37,A$109:A$113,B$109:B$113))</f>
        <v>A</v>
      </c>
      <c r="EL37" s="838" t="str">
        <f ca="1">IF(EJ37&lt;=5.9,"",LOOKUP(EJ37,A$109:A$113,B$109:B$113))</f>
        <v>D</v>
      </c>
      <c r="EM37" s="826"/>
      <c r="EN37" s="839">
        <f>A37</f>
        <v>32</v>
      </c>
      <c r="EO37" s="608" t="str">
        <f>C37</f>
        <v>Karthik</v>
      </c>
      <c r="EP37" s="616" t="str">
        <f ca="1">IF($EQ37&lt;=5.9,"",LOOKUP(EQ37,A$109:A$113,B$109:B$113))</f>
        <v/>
      </c>
      <c r="EQ37" s="396">
        <f>(BQ37+EJ37)/2</f>
        <v>5.5</v>
      </c>
    </row>
    <row r="38" ht="27" customHeight="1" spans="1:147">
      <c r="A38" s="746">
        <v>33</v>
      </c>
      <c r="B38" s="411">
        <f>'Student Profile'!B38</f>
        <v>3663</v>
      </c>
      <c r="C38" s="635" t="str">
        <f>'Student Profile'!C38</f>
        <v>Krishna</v>
      </c>
      <c r="D38" s="413"/>
      <c r="E38" s="376">
        <f>IF(D38="",0,VLOOKUP(D38,A$100:B$105,2,0))</f>
        <v>0</v>
      </c>
      <c r="F38" s="413"/>
      <c r="G38" s="376">
        <f>IF(F38="",0,VLOOKUP(F38,A$100:B$105,2,0))</f>
        <v>0</v>
      </c>
      <c r="H38" s="413"/>
      <c r="I38" s="376">
        <f>IF(H38="",0,VLOOKUP(H38,A$100:B$105,2,0))</f>
        <v>0</v>
      </c>
      <c r="J38" s="413"/>
      <c r="K38" s="376">
        <f>IF(J38="",0,VLOOKUP(J38,A$100:B$105,2,0))</f>
        <v>0</v>
      </c>
      <c r="L38" s="413"/>
      <c r="M38" s="376">
        <f>IF(L38="",0,VLOOKUP(L38,A$100:B$105,2,0))</f>
        <v>0</v>
      </c>
      <c r="N38" s="413"/>
      <c r="O38" s="634">
        <f>IF(N38="",0,VLOOKUP(N38,A$100:B$105,2,0))</f>
        <v>0</v>
      </c>
      <c r="P38" s="753">
        <f>E38+G38+I38+K38+M38+O38</f>
        <v>0</v>
      </c>
      <c r="Q38" s="767" t="str">
        <f ca="1">IF(P38&lt;=5.9,"",LOOKUP(P38,A$109:A$113,B$109:B$113))</f>
        <v/>
      </c>
      <c r="R38" s="500"/>
      <c r="S38" s="651">
        <f t="shared" ref="S38:S55" si="266">A38</f>
        <v>33</v>
      </c>
      <c r="T38" s="635" t="str">
        <f>C38</f>
        <v>Krishna</v>
      </c>
      <c r="U38" s="413"/>
      <c r="V38" s="376">
        <f t="shared" ref="V38:V43" si="267">IF(U38="",0,VLOOKUP(U38,A$100:B$105,2,0))</f>
        <v>0</v>
      </c>
      <c r="W38" s="413"/>
      <c r="X38" s="376">
        <f t="shared" ref="X38:X43" si="268">IF(W38="",0,VLOOKUP(W38,A$100:B$105,2,0))</f>
        <v>0</v>
      </c>
      <c r="Y38" s="413"/>
      <c r="Z38" s="376">
        <f t="shared" ref="Z38:Z43" si="269">IF(Y38="",0,VLOOKUP(Y38,A$100:B$105,2,0))</f>
        <v>0</v>
      </c>
      <c r="AA38" s="413"/>
      <c r="AB38" s="376">
        <f t="shared" ref="AB38:AB43" si="270">IF(AA38="",0,VLOOKUP(AA38,A$100:B$105,2,0))</f>
        <v>0</v>
      </c>
      <c r="AC38" s="413"/>
      <c r="AD38" s="376">
        <f t="shared" ref="AD38:AD43" si="271">IF(AC38="",0,VLOOKUP(AC38,A$100:B$105,2,0))</f>
        <v>0</v>
      </c>
      <c r="AE38" s="413"/>
      <c r="AF38" s="634">
        <f>IF(AE38="",0,VLOOKUP(AE38,A$100:B$105,2,0))</f>
        <v>0</v>
      </c>
      <c r="AG38" s="753">
        <f>V38+X38+Z38+AB38+AD38+AF38</f>
        <v>0</v>
      </c>
      <c r="AH38" s="766" t="str">
        <f ca="1">IF(AG38&lt;=5.9,"",LOOKUP(AG38,A$109:A$113,B$109:B$113))</f>
        <v/>
      </c>
      <c r="AI38" s="500"/>
      <c r="AJ38" s="651">
        <f>A38</f>
        <v>33</v>
      </c>
      <c r="AK38" s="635" t="str">
        <f>C38</f>
        <v>Krishna</v>
      </c>
      <c r="AL38" s="413"/>
      <c r="AM38" s="634">
        <f>IF(AL38="",0,VLOOKUP(AL38,A$100:B$105,2,0))</f>
        <v>0</v>
      </c>
      <c r="AN38" s="413"/>
      <c r="AO38" s="634">
        <f>IF(AN38="",0,VLOOKUP(AN38,A$100:B$105,2,0))</f>
        <v>0</v>
      </c>
      <c r="AP38" s="413"/>
      <c r="AQ38" s="634">
        <f>IF(AP38="",0,VLOOKUP(AP38,A$100:B$105,2,0))</f>
        <v>0</v>
      </c>
      <c r="AR38" s="413"/>
      <c r="AS38" s="634">
        <f>IF(AR38="",0,VLOOKUP(AR38,A$100:B$105,2,0))</f>
        <v>0</v>
      </c>
      <c r="AT38" s="413"/>
      <c r="AU38" s="634">
        <f>IF(AT38="",0,VLOOKUP(AT38,A$100:B$105,2,0))</f>
        <v>0</v>
      </c>
      <c r="AV38" s="413"/>
      <c r="AW38" s="634">
        <f>IF(AV38="",0,VLOOKUP(AV38,A$100:B$105,2,0))</f>
        <v>0</v>
      </c>
      <c r="AX38" s="753">
        <f>AM38+AO38+AQ38+AS38+AU38+AW38</f>
        <v>0</v>
      </c>
      <c r="AY38" s="766" t="str">
        <f ca="1">IF(AX38&lt;=5.9,"",LOOKUP(AX38,A$109:A$113,B$109:B$113))</f>
        <v/>
      </c>
      <c r="AZ38" s="500"/>
      <c r="BA38" s="651">
        <f>A38</f>
        <v>33</v>
      </c>
      <c r="BB38" s="635" t="str">
        <f>C38</f>
        <v>Krishna</v>
      </c>
      <c r="BC38" s="413" t="s">
        <v>150</v>
      </c>
      <c r="BD38" s="376">
        <f>IF(BC38="",0,VLOOKUP(BC38,A$100:B$105,2,0))</f>
        <v>5</v>
      </c>
      <c r="BE38" s="413" t="s">
        <v>186</v>
      </c>
      <c r="BF38" s="376">
        <f>IF(BE38="",0,VLOOKUP(BE38,A$100:B$105,2,0))</f>
        <v>4</v>
      </c>
      <c r="BG38" s="413" t="s">
        <v>299</v>
      </c>
      <c r="BH38" s="376">
        <f>IF(BG38="",0,VLOOKUP(BG38,A$100:B$105,2,0))</f>
        <v>2</v>
      </c>
      <c r="BI38" s="413" t="s">
        <v>299</v>
      </c>
      <c r="BJ38" s="376">
        <f>IF(BI38="",0,VLOOKUP(BI38,A$100:B$105,2,0))</f>
        <v>2</v>
      </c>
      <c r="BK38" s="413" t="s">
        <v>186</v>
      </c>
      <c r="BL38" s="376">
        <f>IF(BK38="",0,VLOOKUP(BK38,A$100:B$105,2,0))</f>
        <v>4</v>
      </c>
      <c r="BM38" s="413" t="s">
        <v>299</v>
      </c>
      <c r="BN38" s="634">
        <f>IF(BM38="",0,VLOOKUP(BM38,A$100:B$105,2,0))</f>
        <v>2</v>
      </c>
      <c r="BO38" s="753">
        <f>BD38+BF38+BH38+BJ38+BL38+BN38</f>
        <v>19</v>
      </c>
      <c r="BP38" s="670" t="str">
        <f ca="1">IF(BO38&lt;=5.9,"",LOOKUP(BO38,A$109:A$113,B$109:B$113))</f>
        <v>B</v>
      </c>
      <c r="BQ38" s="793">
        <f>(P38+AG38+AX38+BO38)/4</f>
        <v>4.75</v>
      </c>
      <c r="BR38" s="683" t="str">
        <f ca="1">IF(BQ38&lt;=5.9,"",LOOKUP(BQ38,A$109:A$113,B$109:B$113))</f>
        <v/>
      </c>
      <c r="BS38" s="794" t="e">
        <f ca="1">LOOKUP(BP38,A$109:A$113,B$109:B$113)</f>
        <v>#N/A</v>
      </c>
      <c r="BT38" s="500"/>
      <c r="BU38" s="460">
        <f>A38</f>
        <v>33</v>
      </c>
      <c r="BV38" s="693" t="str">
        <f>C38</f>
        <v>Krishna</v>
      </c>
      <c r="BW38" s="413"/>
      <c r="BX38" s="376">
        <f>IF(BW38="",0,VLOOKUP(BW38,A$100:B$105,2,0))</f>
        <v>0</v>
      </c>
      <c r="BY38" s="413"/>
      <c r="BZ38" s="376">
        <f>IF(BY38="",0,VLOOKUP(BY38,A$100:B$105,2,0))</f>
        <v>0</v>
      </c>
      <c r="CA38" s="413"/>
      <c r="CB38" s="376">
        <f>IF(CA38="",0,VLOOKUP(CA38,A$100:B$105,2,0))</f>
        <v>0</v>
      </c>
      <c r="CC38" s="413"/>
      <c r="CD38" s="376">
        <f>IF(CC38="",0,VLOOKUP(CC38,A$100:B$105,2,0))</f>
        <v>0</v>
      </c>
      <c r="CE38" s="413"/>
      <c r="CF38" s="376">
        <f>IF(CE38="",0,VLOOKUP(CE38,A$100:B$105,2,0))</f>
        <v>0</v>
      </c>
      <c r="CG38" s="413"/>
      <c r="CH38" s="411">
        <f>IF(CG38="",0,VLOOKUP(CG38,A$100:B$105,2,0))</f>
        <v>0</v>
      </c>
      <c r="CI38" s="806">
        <f>BX38+BZ38+CB38+CD38+CF38+CH38</f>
        <v>0</v>
      </c>
      <c r="CJ38" s="807" t="str">
        <f ca="1">IF(CI38&lt;=5.9,"",LOOKUP(CI38,A$109:A$113,B$109:B$113))</f>
        <v/>
      </c>
      <c r="CK38" s="500"/>
      <c r="CL38" s="684">
        <f>A38</f>
        <v>33</v>
      </c>
      <c r="CM38" s="693" t="str">
        <f>C38</f>
        <v>Krishna</v>
      </c>
      <c r="CN38" s="413"/>
      <c r="CO38" s="376">
        <f>IF(CN38="",0,VLOOKUP(CN38,A$100:B$105,2,0))</f>
        <v>0</v>
      </c>
      <c r="CP38" s="413"/>
      <c r="CQ38" s="376">
        <f>IF(CP38="",0,VLOOKUP(CP38,A$100:B$105,2,0))</f>
        <v>0</v>
      </c>
      <c r="CR38" s="413"/>
      <c r="CS38" s="376">
        <f>IF(CR38="",0,VLOOKUP(CR38,A$100:B$105,2,0))</f>
        <v>0</v>
      </c>
      <c r="CT38" s="413"/>
      <c r="CU38" s="376">
        <f>IF(CT38="",0,VLOOKUP(CT38,A$100:B$105,2,0))</f>
        <v>0</v>
      </c>
      <c r="CV38" s="413"/>
      <c r="CW38" s="376">
        <f>IF(CV38="",0,VLOOKUP(CV38,A$100:B$105,2,0))</f>
        <v>0</v>
      </c>
      <c r="CX38" s="413"/>
      <c r="CY38" s="634">
        <f>IF(CX38="",0,VLOOKUP(CX38,A$100:B$105,2,0))</f>
        <v>0</v>
      </c>
      <c r="CZ38" s="753">
        <f>CO38+CQ38+CS38+CU38+CW38+CY38</f>
        <v>0</v>
      </c>
      <c r="DA38" s="819" t="str">
        <f ca="1">IF(CZ38&lt;=5.9,"",LOOKUP(CZ38,A$109:A$113,B$109:B$113))</f>
        <v/>
      </c>
      <c r="DB38" s="500"/>
      <c r="DC38" s="684">
        <f>A38</f>
        <v>33</v>
      </c>
      <c r="DD38" s="693" t="str">
        <f>C38</f>
        <v>Krishna</v>
      </c>
      <c r="DE38" s="413"/>
      <c r="DF38" s="376">
        <f>IF(DE38="",0,VLOOKUP(DE38,A$100:B$105,2,0))</f>
        <v>0</v>
      </c>
      <c r="DG38" s="413"/>
      <c r="DH38" s="376">
        <f>IF(DG38="",0,VLOOKUP(DG38,A$100:B$105,2,0))</f>
        <v>0</v>
      </c>
      <c r="DI38" s="413"/>
      <c r="DJ38" s="376">
        <f>IF(DI38="",0,VLOOKUP(DI38,A$100:B$105,2,0))</f>
        <v>0</v>
      </c>
      <c r="DK38" s="413"/>
      <c r="DL38" s="376">
        <f>IF(DK38="",0,VLOOKUP(DK38,A$100:B$105,2,0))</f>
        <v>0</v>
      </c>
      <c r="DM38" s="413"/>
      <c r="DN38" s="376">
        <f>IF(DM38="",0,VLOOKUP(DM38,A$100:B$105,2,0))</f>
        <v>0</v>
      </c>
      <c r="DO38" s="413"/>
      <c r="DP38" s="634">
        <f>IF(DO38="",0,VLOOKUP(DO38,A$100:B$105,2,0))</f>
        <v>0</v>
      </c>
      <c r="DQ38" s="753">
        <f>DF38+DH38+DJ38+DL38+DN38+DP38</f>
        <v>0</v>
      </c>
      <c r="DR38" s="824" t="str">
        <f ca="1">IF(DQ38&lt;=5.9,"",LOOKUP(DQ38,A$109:A$113,B$109:B$113))</f>
        <v/>
      </c>
      <c r="DT38" s="684">
        <f>A38</f>
        <v>33</v>
      </c>
      <c r="DU38" s="693" t="str">
        <f>C38</f>
        <v>Krishna</v>
      </c>
      <c r="DV38" s="413" t="s">
        <v>295</v>
      </c>
      <c r="DW38" s="376">
        <f t="shared" ref="DW38:DW42" si="272">IF(DV38="",0,VLOOKUP(DV38,A$100:B$105,2,0))</f>
        <v>3</v>
      </c>
      <c r="DX38" s="413" t="s">
        <v>186</v>
      </c>
      <c r="DY38" s="376">
        <f t="shared" ref="DY38:DY42" si="273">IF(DX38="",0,VLOOKUP(DX38,A$100:B$105,2,0))</f>
        <v>4</v>
      </c>
      <c r="DZ38" s="413" t="s">
        <v>295</v>
      </c>
      <c r="EA38" s="376">
        <f t="shared" ref="EA38:EA42" si="274">IF(DZ38="",0,VLOOKUP(DZ38,A$100:B$105,2,0))</f>
        <v>3</v>
      </c>
      <c r="EB38" s="413" t="s">
        <v>295</v>
      </c>
      <c r="EC38" s="376">
        <f t="shared" ref="EC38:EC42" si="275">IF(EB38="",0,VLOOKUP(EB38,A$100:B$105,2,0))</f>
        <v>3</v>
      </c>
      <c r="ED38" s="413" t="s">
        <v>295</v>
      </c>
      <c r="EE38" s="376">
        <f t="shared" ref="EE38:EE42" si="276">IF(ED38="",0,VLOOKUP(ED38,A$100:B$105,2,0))</f>
        <v>3</v>
      </c>
      <c r="EF38" s="413" t="s">
        <v>295</v>
      </c>
      <c r="EG38" s="634">
        <f>IF(EF38="",0,VLOOKUP(EF38,A$100:B$105,2,0))</f>
        <v>3</v>
      </c>
      <c r="EH38" s="634">
        <f>DW38+DY38+EA38+EC38+EE38+EG38</f>
        <v>19</v>
      </c>
      <c r="EI38" s="836">
        <f>ROUND(EH38/4,0)</f>
        <v>5</v>
      </c>
      <c r="EJ38" s="837">
        <f>(CI38+CZ38+DQ38+EH38)/4</f>
        <v>4.75</v>
      </c>
      <c r="EK38" s="819" t="str">
        <f ca="1">IF(EH38&lt;=5.9,"",LOOKUP(EH38,A$109:A$113,B$109:B$113))</f>
        <v>B</v>
      </c>
      <c r="EL38" s="838" t="str">
        <f ca="1">IF(EJ38&lt;=5.9,"",LOOKUP(EJ38,A$109:A$113,B$109:B$113))</f>
        <v/>
      </c>
      <c r="EM38" s="826"/>
      <c r="EN38" s="839">
        <f>A38</f>
        <v>33</v>
      </c>
      <c r="EO38" s="608" t="str">
        <f>C38</f>
        <v>Krishna</v>
      </c>
      <c r="EP38" s="616" t="str">
        <f ca="1">IF($EQ38&lt;=5.9,"",LOOKUP(EQ38,A$109:A$113,B$109:B$113))</f>
        <v/>
      </c>
      <c r="EQ38" s="396">
        <f>(BQ38+EJ38)/2</f>
        <v>4.75</v>
      </c>
    </row>
    <row r="39" ht="27" customHeight="1" spans="1:147">
      <c r="A39" s="746">
        <v>34</v>
      </c>
      <c r="B39" s="411">
        <f>'Student Profile'!B39</f>
        <v>3774</v>
      </c>
      <c r="C39" s="635" t="str">
        <f>'Student Profile'!C39</f>
        <v>Nikhil Anurag</v>
      </c>
      <c r="D39" s="413"/>
      <c r="E39" s="376">
        <f>IF(D39="",0,VLOOKUP(D39,A$100:B$105,2,0))</f>
        <v>0</v>
      </c>
      <c r="F39" s="413"/>
      <c r="G39" s="376">
        <f>IF(F39="",0,VLOOKUP(F39,A$100:B$105,2,0))</f>
        <v>0</v>
      </c>
      <c r="H39" s="413"/>
      <c r="I39" s="376">
        <f>IF(H39="",0,VLOOKUP(H39,A$100:B$105,2,0))</f>
        <v>0</v>
      </c>
      <c r="J39" s="413"/>
      <c r="K39" s="376">
        <f>IF(J39="",0,VLOOKUP(J39,A$100:B$105,2,0))</f>
        <v>0</v>
      </c>
      <c r="L39" s="413"/>
      <c r="M39" s="376">
        <f>IF(L39="",0,VLOOKUP(L39,A$100:B$105,2,0))</f>
        <v>0</v>
      </c>
      <c r="N39" s="413"/>
      <c r="O39" s="634">
        <f>IF(N39="",0,VLOOKUP(N39,A$100:B$105,2,0))</f>
        <v>0</v>
      </c>
      <c r="P39" s="753">
        <f>E39+G39+I39+K39+M39+O39</f>
        <v>0</v>
      </c>
      <c r="Q39" s="767" t="str">
        <f ca="1">IF(P39&lt;=5.9,"",LOOKUP(P39,A$109:A$113,B$109:B$113))</f>
        <v/>
      </c>
      <c r="R39" s="500"/>
      <c r="S39" s="651">
        <f>A39</f>
        <v>34</v>
      </c>
      <c r="T39" s="635" t="str">
        <f>C39</f>
        <v>Nikhil Anurag</v>
      </c>
      <c r="U39" s="413"/>
      <c r="V39" s="376">
        <f>IF(U39="",0,VLOOKUP(U39,A$100:B$105,2,0))</f>
        <v>0</v>
      </c>
      <c r="W39" s="413"/>
      <c r="X39" s="376">
        <f>IF(W39="",0,VLOOKUP(W39,A$100:B$105,2,0))</f>
        <v>0</v>
      </c>
      <c r="Y39" s="413"/>
      <c r="Z39" s="376">
        <f>IF(Y39="",0,VLOOKUP(Y39,A$100:B$105,2,0))</f>
        <v>0</v>
      </c>
      <c r="AA39" s="413"/>
      <c r="AB39" s="376">
        <f>IF(AA39="",0,VLOOKUP(AA39,A$100:B$105,2,0))</f>
        <v>0</v>
      </c>
      <c r="AC39" s="413"/>
      <c r="AD39" s="376">
        <f>IF(AC39="",0,VLOOKUP(AC39,A$100:B$105,2,0))</f>
        <v>0</v>
      </c>
      <c r="AE39" s="413"/>
      <c r="AF39" s="634">
        <f>IF(AE39="",0,VLOOKUP(AE39,A$100:B$105,2,0))</f>
        <v>0</v>
      </c>
      <c r="AG39" s="753">
        <f>V39+X39+Z39+AB39+AD39+AF39</f>
        <v>0</v>
      </c>
      <c r="AH39" s="766" t="str">
        <f ca="1">IF(AG39&lt;=5.9,"",LOOKUP(AG39,A$109:A$113,B$109:B$113))</f>
        <v/>
      </c>
      <c r="AI39" s="500"/>
      <c r="AJ39" s="651">
        <f>A39</f>
        <v>34</v>
      </c>
      <c r="AK39" s="635" t="str">
        <f>C39</f>
        <v>Nikhil Anurag</v>
      </c>
      <c r="AL39" s="413"/>
      <c r="AM39" s="634">
        <f>IF(AL39="",0,VLOOKUP(AL39,A$100:B$105,2,0))</f>
        <v>0</v>
      </c>
      <c r="AN39" s="413"/>
      <c r="AO39" s="634">
        <f>IF(AN39="",0,VLOOKUP(AN39,A$100:B$105,2,0))</f>
        <v>0</v>
      </c>
      <c r="AP39" s="413"/>
      <c r="AQ39" s="634">
        <f>IF(AP39="",0,VLOOKUP(AP39,A$100:B$105,2,0))</f>
        <v>0</v>
      </c>
      <c r="AR39" s="413"/>
      <c r="AS39" s="634">
        <f>IF(AR39="",0,VLOOKUP(AR39,A$100:B$105,2,0))</f>
        <v>0</v>
      </c>
      <c r="AT39" s="413"/>
      <c r="AU39" s="634">
        <f>IF(AT39="",0,VLOOKUP(AT39,A$100:B$105,2,0))</f>
        <v>0</v>
      </c>
      <c r="AV39" s="413"/>
      <c r="AW39" s="634">
        <f>IF(AV39="",0,VLOOKUP(AV39,A$100:B$105,2,0))</f>
        <v>0</v>
      </c>
      <c r="AX39" s="753">
        <f>AM39+AO39+AQ39+AS39+AU39+AW39</f>
        <v>0</v>
      </c>
      <c r="AY39" s="766" t="str">
        <f ca="1">IF(AX39&lt;=5.9,"",LOOKUP(AX39,A$109:A$113,B$109:B$113))</f>
        <v/>
      </c>
      <c r="AZ39" s="500"/>
      <c r="BA39" s="651">
        <f>A39</f>
        <v>34</v>
      </c>
      <c r="BB39" s="635" t="str">
        <f>C39</f>
        <v>Nikhil Anurag</v>
      </c>
      <c r="BC39" s="413" t="s">
        <v>299</v>
      </c>
      <c r="BD39" s="376">
        <f>IF(BC39="",0,VLOOKUP(BC39,A$100:B$105,2,0))</f>
        <v>2</v>
      </c>
      <c r="BE39" s="413" t="s">
        <v>186</v>
      </c>
      <c r="BF39" s="376">
        <f>IF(BE39="",0,VLOOKUP(BE39,A$100:B$105,2,0))</f>
        <v>4</v>
      </c>
      <c r="BG39" s="413" t="s">
        <v>299</v>
      </c>
      <c r="BH39" s="376">
        <f>IF(BG39="",0,VLOOKUP(BG39,A$100:B$105,2,0))</f>
        <v>2</v>
      </c>
      <c r="BI39" s="413" t="s">
        <v>299</v>
      </c>
      <c r="BJ39" s="376">
        <f>IF(BI39="",0,VLOOKUP(BI39,A$100:B$105,2,0))</f>
        <v>2</v>
      </c>
      <c r="BK39" s="413" t="s">
        <v>299</v>
      </c>
      <c r="BL39" s="376">
        <f>IF(BK39="",0,VLOOKUP(BK39,A$100:B$105,2,0))</f>
        <v>2</v>
      </c>
      <c r="BM39" s="413" t="s">
        <v>299</v>
      </c>
      <c r="BN39" s="634">
        <f>IF(BM39="",0,VLOOKUP(BM39,A$100:B$105,2,0))</f>
        <v>2</v>
      </c>
      <c r="BO39" s="753">
        <f>BD39+BF39+BH39+BJ39+BL39+BN39</f>
        <v>14</v>
      </c>
      <c r="BP39" s="670" t="str">
        <f ca="1">IF(BO39&lt;=5.9,"",LOOKUP(BO39,A$109:A$113,B$109:B$113))</f>
        <v>C</v>
      </c>
      <c r="BQ39" s="793">
        <f>(P39+AG39+AX39+BO39)/4</f>
        <v>3.5</v>
      </c>
      <c r="BR39" s="683" t="str">
        <f ca="1">IF(BQ39&lt;=5.9,"",LOOKUP(BQ39,A$109:A$113,B$109:B$113))</f>
        <v/>
      </c>
      <c r="BS39" s="794" t="e">
        <f ca="1">LOOKUP(BP39,A$109:A$113,B$109:B$113)</f>
        <v>#N/A</v>
      </c>
      <c r="BT39" s="500"/>
      <c r="BU39" s="460">
        <f>A39</f>
        <v>34</v>
      </c>
      <c r="BV39" s="693" t="str">
        <f>C39</f>
        <v>Nikhil Anurag</v>
      </c>
      <c r="BW39" s="413"/>
      <c r="BX39" s="376">
        <f>IF(BW39="",0,VLOOKUP(BW39,A$100:B$105,2,0))</f>
        <v>0</v>
      </c>
      <c r="BY39" s="413"/>
      <c r="BZ39" s="376">
        <f>IF(BY39="",0,VLOOKUP(BY39,A$100:B$105,2,0))</f>
        <v>0</v>
      </c>
      <c r="CA39" s="413"/>
      <c r="CB39" s="376">
        <f>IF(CA39="",0,VLOOKUP(CA39,A$100:B$105,2,0))</f>
        <v>0</v>
      </c>
      <c r="CC39" s="413"/>
      <c r="CD39" s="376">
        <f>IF(CC39="",0,VLOOKUP(CC39,A$100:B$105,2,0))</f>
        <v>0</v>
      </c>
      <c r="CE39" s="413"/>
      <c r="CF39" s="376">
        <f>IF(CE39="",0,VLOOKUP(CE39,A$100:B$105,2,0))</f>
        <v>0</v>
      </c>
      <c r="CG39" s="413"/>
      <c r="CH39" s="411">
        <f>IF(CG39="",0,VLOOKUP(CG39,A$100:B$105,2,0))</f>
        <v>0</v>
      </c>
      <c r="CI39" s="806">
        <f>BX39+BZ39+CB39+CD39+CF39+CH39</f>
        <v>0</v>
      </c>
      <c r="CJ39" s="807" t="str">
        <f ca="1">IF(CI39&lt;=5.9,"",LOOKUP(CI39,A$109:A$113,B$109:B$113))</f>
        <v/>
      </c>
      <c r="CK39" s="500"/>
      <c r="CL39" s="684">
        <f>A39</f>
        <v>34</v>
      </c>
      <c r="CM39" s="693" t="str">
        <f>C39</f>
        <v>Nikhil Anurag</v>
      </c>
      <c r="CN39" s="413"/>
      <c r="CO39" s="376">
        <f t="shared" ref="CO39:CO42" si="277">IF(CN39="",0,VLOOKUP(CN39,A$100:B$105,2,0))</f>
        <v>0</v>
      </c>
      <c r="CP39" s="413"/>
      <c r="CQ39" s="376">
        <f t="shared" ref="CQ39:CQ42" si="278">IF(CP39="",0,VLOOKUP(CP39,A$100:B$105,2,0))</f>
        <v>0</v>
      </c>
      <c r="CR39" s="413"/>
      <c r="CS39" s="376">
        <f t="shared" ref="CS39:CS42" si="279">IF(CR39="",0,VLOOKUP(CR39,A$100:B$105,2,0))</f>
        <v>0</v>
      </c>
      <c r="CT39" s="413"/>
      <c r="CU39" s="376">
        <f t="shared" ref="CU39:CU42" si="280">IF(CT39="",0,VLOOKUP(CT39,A$100:B$105,2,0))</f>
        <v>0</v>
      </c>
      <c r="CV39" s="413"/>
      <c r="CW39" s="376">
        <f t="shared" ref="CW39:CW42" si="281">IF(CV39="",0,VLOOKUP(CV39,A$100:B$105,2,0))</f>
        <v>0</v>
      </c>
      <c r="CX39" s="413"/>
      <c r="CY39" s="634">
        <f>IF(CX39="",0,VLOOKUP(CX39,A$100:B$105,2,0))</f>
        <v>0</v>
      </c>
      <c r="CZ39" s="753">
        <f>CO39+CQ39+CS39+CU39+CW39+CY39</f>
        <v>0</v>
      </c>
      <c r="DA39" s="819" t="str">
        <f ca="1">IF(CZ39&lt;=5.9,"",LOOKUP(CZ39,A$109:A$113,B$109:B$113))</f>
        <v/>
      </c>
      <c r="DB39" s="500"/>
      <c r="DC39" s="684">
        <f>A39</f>
        <v>34</v>
      </c>
      <c r="DD39" s="693" t="str">
        <f>C39</f>
        <v>Nikhil Anurag</v>
      </c>
      <c r="DE39" s="413"/>
      <c r="DF39" s="376">
        <f t="shared" ref="DF39:DF42" si="282">IF(DE39="",0,VLOOKUP(DE39,A$100:B$105,2,0))</f>
        <v>0</v>
      </c>
      <c r="DG39" s="413"/>
      <c r="DH39" s="376">
        <f t="shared" ref="DH39:DH42" si="283">IF(DG39="",0,VLOOKUP(DG39,A$100:B$105,2,0))</f>
        <v>0</v>
      </c>
      <c r="DI39" s="413"/>
      <c r="DJ39" s="376">
        <f t="shared" ref="DJ39:DJ42" si="284">IF(DI39="",0,VLOOKUP(DI39,A$100:B$105,2,0))</f>
        <v>0</v>
      </c>
      <c r="DK39" s="413"/>
      <c r="DL39" s="376">
        <f t="shared" ref="DL39:DL42" si="285">IF(DK39="",0,VLOOKUP(DK39,A$100:B$105,2,0))</f>
        <v>0</v>
      </c>
      <c r="DM39" s="413"/>
      <c r="DN39" s="376">
        <f t="shared" ref="DN39:DN42" si="286">IF(DM39="",0,VLOOKUP(DM39,A$100:B$105,2,0))</f>
        <v>0</v>
      </c>
      <c r="DO39" s="413"/>
      <c r="DP39" s="634">
        <f>IF(DO39="",0,VLOOKUP(DO39,A$100:B$105,2,0))</f>
        <v>0</v>
      </c>
      <c r="DQ39" s="753">
        <f>DF39+DH39+DJ39+DL39+DN39+DP39</f>
        <v>0</v>
      </c>
      <c r="DR39" s="824" t="str">
        <f ca="1">IF(DQ39&lt;=5.9,"",LOOKUP(DQ39,A$109:A$113,B$109:B$113))</f>
        <v/>
      </c>
      <c r="DT39" s="684">
        <f>A39</f>
        <v>34</v>
      </c>
      <c r="DU39" s="693" t="str">
        <f>C39</f>
        <v>Nikhil Anurag</v>
      </c>
      <c r="DV39" s="413" t="s">
        <v>150</v>
      </c>
      <c r="DW39" s="376">
        <f>IF(DV39="",0,VLOOKUP(DV39,A$100:B$105,2,0))</f>
        <v>5</v>
      </c>
      <c r="DX39" s="413" t="s">
        <v>186</v>
      </c>
      <c r="DY39" s="376">
        <f>IF(DX39="",0,VLOOKUP(DX39,A$100:B$105,2,0))</f>
        <v>4</v>
      </c>
      <c r="DZ39" s="413" t="s">
        <v>299</v>
      </c>
      <c r="EA39" s="376">
        <f>IF(DZ39="",0,VLOOKUP(DZ39,A$100:B$105,2,0))</f>
        <v>2</v>
      </c>
      <c r="EB39" s="413" t="s">
        <v>299</v>
      </c>
      <c r="EC39" s="376">
        <f>IF(EB39="",0,VLOOKUP(EB39,A$100:B$105,2,0))</f>
        <v>2</v>
      </c>
      <c r="ED39" s="413" t="s">
        <v>186</v>
      </c>
      <c r="EE39" s="376">
        <f>IF(ED39="",0,VLOOKUP(ED39,A$100:B$105,2,0))</f>
        <v>4</v>
      </c>
      <c r="EF39" s="413" t="s">
        <v>299</v>
      </c>
      <c r="EG39" s="634">
        <f>IF(EF39="",0,VLOOKUP(EF39,A$100:B$105,2,0))</f>
        <v>2</v>
      </c>
      <c r="EH39" s="634">
        <f>DW39+DY39+EA39+EC39+EE39+EG39</f>
        <v>19</v>
      </c>
      <c r="EI39" s="836">
        <f>ROUND(EH39/4,0)</f>
        <v>5</v>
      </c>
      <c r="EJ39" s="837">
        <f>(CI39+CZ39+DQ39+EH39)/4</f>
        <v>4.75</v>
      </c>
      <c r="EK39" s="819" t="str">
        <f ca="1">IF(EH39&lt;=5.9,"",LOOKUP(EH39,A$109:A$113,B$109:B$113))</f>
        <v>B</v>
      </c>
      <c r="EL39" s="838" t="str">
        <f ca="1">IF(EJ39&lt;=5.9,"",LOOKUP(EJ39,A$109:A$113,B$109:B$113))</f>
        <v/>
      </c>
      <c r="EM39" s="826"/>
      <c r="EN39" s="839">
        <f>A39</f>
        <v>34</v>
      </c>
      <c r="EO39" s="608" t="str">
        <f>C39</f>
        <v>Nikhil Anurag</v>
      </c>
      <c r="EP39" s="616" t="str">
        <f ca="1">IF($EQ39&lt;=5.9,"",LOOKUP(EQ39,A$109:A$113,B$109:B$113))</f>
        <v/>
      </c>
      <c r="EQ39" s="396">
        <f>(BQ39+EJ39)/2</f>
        <v>4.125</v>
      </c>
    </row>
    <row r="40" ht="27" customHeight="1" spans="1:147">
      <c r="A40" s="746">
        <v>35</v>
      </c>
      <c r="B40" s="411">
        <f>'Student Profile'!B40</f>
        <v>3885</v>
      </c>
      <c r="C40" s="635" t="str">
        <f>'Student Profile'!C40</f>
        <v>Rithik Kumar</v>
      </c>
      <c r="D40" s="413"/>
      <c r="E40" s="376">
        <f>IF(D40="",0,VLOOKUP(D40,A$100:B$105,2,0))</f>
        <v>0</v>
      </c>
      <c r="F40" s="413"/>
      <c r="G40" s="376">
        <f>IF(F40="",0,VLOOKUP(F40,A$100:B$105,2,0))</f>
        <v>0</v>
      </c>
      <c r="H40" s="413"/>
      <c r="I40" s="376">
        <f>IF(H40="",0,VLOOKUP(H40,A$100:B$105,2,0))</f>
        <v>0</v>
      </c>
      <c r="J40" s="413"/>
      <c r="K40" s="376">
        <f>IF(J40="",0,VLOOKUP(J40,A$100:B$105,2,0))</f>
        <v>0</v>
      </c>
      <c r="L40" s="413"/>
      <c r="M40" s="376">
        <f>IF(L40="",0,VLOOKUP(L40,A$100:B$105,2,0))</f>
        <v>0</v>
      </c>
      <c r="N40" s="413"/>
      <c r="O40" s="634">
        <f>IF(N40="",0,VLOOKUP(N40,A$100:B$105,2,0))</f>
        <v>0</v>
      </c>
      <c r="P40" s="753">
        <f>E40+G40+I40+K40+M40+O40</f>
        <v>0</v>
      </c>
      <c r="Q40" s="767" t="str">
        <f ca="1">IF(P40&lt;=5.9,"",LOOKUP(P40,A$109:A$113,B$109:B$113))</f>
        <v/>
      </c>
      <c r="R40" s="500"/>
      <c r="S40" s="651">
        <f>A40</f>
        <v>35</v>
      </c>
      <c r="T40" s="635" t="str">
        <f>C40</f>
        <v>Rithik Kumar</v>
      </c>
      <c r="U40" s="413"/>
      <c r="V40" s="376">
        <f>IF(U40="",0,VLOOKUP(U40,A$100:B$105,2,0))</f>
        <v>0</v>
      </c>
      <c r="W40" s="413"/>
      <c r="X40" s="376">
        <f>IF(W40="",0,VLOOKUP(W40,A$100:B$105,2,0))</f>
        <v>0</v>
      </c>
      <c r="Y40" s="413"/>
      <c r="Z40" s="376">
        <f>IF(Y40="",0,VLOOKUP(Y40,A$100:B$105,2,0))</f>
        <v>0</v>
      </c>
      <c r="AA40" s="413"/>
      <c r="AB40" s="376">
        <f>IF(AA40="",0,VLOOKUP(AA40,A$100:B$105,2,0))</f>
        <v>0</v>
      </c>
      <c r="AC40" s="413"/>
      <c r="AD40" s="376">
        <f>IF(AC40="",0,VLOOKUP(AC40,A$100:B$105,2,0))</f>
        <v>0</v>
      </c>
      <c r="AE40" s="413"/>
      <c r="AF40" s="634">
        <f>IF(AE40="",0,VLOOKUP(AE40,A$100:B$105,2,0))</f>
        <v>0</v>
      </c>
      <c r="AG40" s="753">
        <f>V40+X40+Z40+AB40+AD40+AF40</f>
        <v>0</v>
      </c>
      <c r="AH40" s="766" t="str">
        <f ca="1">IF(AG40&lt;=5.9,"",LOOKUP(AG40,A$109:A$113,B$109:B$113))</f>
        <v/>
      </c>
      <c r="AI40" s="500"/>
      <c r="AJ40" s="651">
        <f>A40</f>
        <v>35</v>
      </c>
      <c r="AK40" s="635" t="str">
        <f>C40</f>
        <v>Rithik Kumar</v>
      </c>
      <c r="AL40" s="413"/>
      <c r="AM40" s="634">
        <f>IF(AL40="",0,VLOOKUP(AL40,A$100:B$105,2,0))</f>
        <v>0</v>
      </c>
      <c r="AN40" s="413"/>
      <c r="AO40" s="634">
        <f>IF(AN40="",0,VLOOKUP(AN40,A$100:B$105,2,0))</f>
        <v>0</v>
      </c>
      <c r="AP40" s="413"/>
      <c r="AQ40" s="634">
        <f>IF(AP40="",0,VLOOKUP(AP40,A$100:B$105,2,0))</f>
        <v>0</v>
      </c>
      <c r="AR40" s="413"/>
      <c r="AS40" s="634">
        <f>IF(AR40="",0,VLOOKUP(AR40,A$100:B$105,2,0))</f>
        <v>0</v>
      </c>
      <c r="AT40" s="413"/>
      <c r="AU40" s="634">
        <f>IF(AT40="",0,VLOOKUP(AT40,A$100:B$105,2,0))</f>
        <v>0</v>
      </c>
      <c r="AV40" s="413"/>
      <c r="AW40" s="634">
        <f>IF(AV40="",0,VLOOKUP(AV40,A$100:B$105,2,0))</f>
        <v>0</v>
      </c>
      <c r="AX40" s="753">
        <f>AM40+AO40+AQ40+AS40+AU40+AW40</f>
        <v>0</v>
      </c>
      <c r="AY40" s="766" t="str">
        <f ca="1">IF(AX40&lt;=5.9,"",LOOKUP(AX40,A$109:A$113,B$109:B$113))</f>
        <v/>
      </c>
      <c r="AZ40" s="500"/>
      <c r="BA40" s="651">
        <f>A40</f>
        <v>35</v>
      </c>
      <c r="BB40" s="635" t="str">
        <f>C40</f>
        <v>Rithik Kumar</v>
      </c>
      <c r="BC40" s="413" t="s">
        <v>299</v>
      </c>
      <c r="BD40" s="376">
        <f>IF(BC40="",0,VLOOKUP(BC40,A$100:B$105,2,0))</f>
        <v>2</v>
      </c>
      <c r="BE40" s="413" t="s">
        <v>299</v>
      </c>
      <c r="BF40" s="376">
        <f>IF(BE40="",0,VLOOKUP(BE40,A$100:B$105,2,0))</f>
        <v>2</v>
      </c>
      <c r="BG40" s="413" t="s">
        <v>337</v>
      </c>
      <c r="BH40" s="376">
        <f>IF(BG40="",0,VLOOKUP(BG40,A$100:B$105,2,0))</f>
        <v>2</v>
      </c>
      <c r="BI40" s="413" t="s">
        <v>337</v>
      </c>
      <c r="BJ40" s="376">
        <f>IF(BI40="",0,VLOOKUP(BI40,A$100:B$105,2,0))</f>
        <v>2</v>
      </c>
      <c r="BK40" s="413" t="s">
        <v>337</v>
      </c>
      <c r="BL40" s="376">
        <f>IF(BK40="",0,VLOOKUP(BK40,A$100:B$105,2,0))</f>
        <v>2</v>
      </c>
      <c r="BM40" s="413" t="s">
        <v>337</v>
      </c>
      <c r="BN40" s="634">
        <f>IF(BM40="",0,VLOOKUP(BM40,A$100:B$105,2,0))</f>
        <v>2</v>
      </c>
      <c r="BO40" s="753">
        <f>BD40+BF40+BH40+BJ40+BL40+BN40</f>
        <v>12</v>
      </c>
      <c r="BP40" s="670" t="str">
        <f ca="1">IF(BO40&lt;=5.9,"",LOOKUP(BO40,A$109:A$113,B$109:B$113))</f>
        <v>C</v>
      </c>
      <c r="BQ40" s="793">
        <f>(P40+AG40+AX40+BO40)/4</f>
        <v>3</v>
      </c>
      <c r="BR40" s="683" t="str">
        <f ca="1">IF(BQ40&lt;=5.9,"",LOOKUP(BQ40,A$109:A$113,B$109:B$113))</f>
        <v/>
      </c>
      <c r="BS40" s="794" t="e">
        <f ca="1">LOOKUP(BP40,A$109:A$113,B$109:B$113)</f>
        <v>#N/A</v>
      </c>
      <c r="BT40" s="500"/>
      <c r="BU40" s="460">
        <f>A40</f>
        <v>35</v>
      </c>
      <c r="BV40" s="693" t="str">
        <f>C40</f>
        <v>Rithik Kumar</v>
      </c>
      <c r="BW40" s="413"/>
      <c r="BX40" s="376">
        <f>IF(BW40="",0,VLOOKUP(BW40,A$100:B$105,2,0))</f>
        <v>0</v>
      </c>
      <c r="BY40" s="413"/>
      <c r="BZ40" s="376">
        <f>IF(BY40="",0,VLOOKUP(BY40,A$100:B$105,2,0))</f>
        <v>0</v>
      </c>
      <c r="CA40" s="413"/>
      <c r="CB40" s="376">
        <f>IF(CA40="",0,VLOOKUP(CA40,A$100:B$105,2,0))</f>
        <v>0</v>
      </c>
      <c r="CC40" s="413"/>
      <c r="CD40" s="376">
        <f>IF(CC40="",0,VLOOKUP(CC40,A$100:B$105,2,0))</f>
        <v>0</v>
      </c>
      <c r="CE40" s="413"/>
      <c r="CF40" s="376">
        <f>IF(CE40="",0,VLOOKUP(CE40,A$100:B$105,2,0))</f>
        <v>0</v>
      </c>
      <c r="CG40" s="413"/>
      <c r="CH40" s="411">
        <f>IF(CG40="",0,VLOOKUP(CG40,A$100:B$105,2,0))</f>
        <v>0</v>
      </c>
      <c r="CI40" s="806">
        <f>BX40+BZ40+CB40+CD40+CF40+CH40</f>
        <v>0</v>
      </c>
      <c r="CJ40" s="807" t="str">
        <f ca="1">IF(CI40&lt;=5.9,"",LOOKUP(CI40,A$109:A$113,B$109:B$113))</f>
        <v/>
      </c>
      <c r="CK40" s="500"/>
      <c r="CL40" s="684">
        <f>A40</f>
        <v>35</v>
      </c>
      <c r="CM40" s="693" t="str">
        <f>C40</f>
        <v>Rithik Kumar</v>
      </c>
      <c r="CN40" s="413"/>
      <c r="CO40" s="376">
        <f>IF(CN40="",0,VLOOKUP(CN40,A$100:B$105,2,0))</f>
        <v>0</v>
      </c>
      <c r="CP40" s="413"/>
      <c r="CQ40" s="376">
        <f>IF(CP40="",0,VLOOKUP(CP40,A$100:B$105,2,0))</f>
        <v>0</v>
      </c>
      <c r="CR40" s="413"/>
      <c r="CS40" s="376">
        <f>IF(CR40="",0,VLOOKUP(CR40,A$100:B$105,2,0))</f>
        <v>0</v>
      </c>
      <c r="CT40" s="413"/>
      <c r="CU40" s="376">
        <f>IF(CT40="",0,VLOOKUP(CT40,A$100:B$105,2,0))</f>
        <v>0</v>
      </c>
      <c r="CV40" s="413"/>
      <c r="CW40" s="376">
        <f>IF(CV40="",0,VLOOKUP(CV40,A$100:B$105,2,0))</f>
        <v>0</v>
      </c>
      <c r="CX40" s="413"/>
      <c r="CY40" s="634">
        <f>IF(CX40="",0,VLOOKUP(CX40,A$100:B$105,2,0))</f>
        <v>0</v>
      </c>
      <c r="CZ40" s="753">
        <f>CO40+CQ40+CS40+CU40+CW40+CY40</f>
        <v>0</v>
      </c>
      <c r="DA40" s="819" t="str">
        <f ca="1">IF(CZ40&lt;=5.9,"",LOOKUP(CZ40,A$109:A$113,B$109:B$113))</f>
        <v/>
      </c>
      <c r="DB40" s="500"/>
      <c r="DC40" s="684">
        <f>A40</f>
        <v>35</v>
      </c>
      <c r="DD40" s="693" t="str">
        <f>C40</f>
        <v>Rithik Kumar</v>
      </c>
      <c r="DE40" s="413"/>
      <c r="DF40" s="376">
        <f>IF(DE40="",0,VLOOKUP(DE40,A$100:B$105,2,0))</f>
        <v>0</v>
      </c>
      <c r="DG40" s="413"/>
      <c r="DH40" s="376">
        <f>IF(DG40="",0,VLOOKUP(DG40,A$100:B$105,2,0))</f>
        <v>0</v>
      </c>
      <c r="DI40" s="413"/>
      <c r="DJ40" s="376">
        <f>IF(DI40="",0,VLOOKUP(DI40,A$100:B$105,2,0))</f>
        <v>0</v>
      </c>
      <c r="DK40" s="413"/>
      <c r="DL40" s="376">
        <f>IF(DK40="",0,VLOOKUP(DK40,A$100:B$105,2,0))</f>
        <v>0</v>
      </c>
      <c r="DM40" s="413"/>
      <c r="DN40" s="376">
        <f>IF(DM40="",0,VLOOKUP(DM40,A$100:B$105,2,0))</f>
        <v>0</v>
      </c>
      <c r="DO40" s="413"/>
      <c r="DP40" s="634">
        <f>IF(DO40="",0,VLOOKUP(DO40,A$100:B$105,2,0))</f>
        <v>0</v>
      </c>
      <c r="DQ40" s="753">
        <f>DF40+DH40+DJ40+DL40+DN40+DP40</f>
        <v>0</v>
      </c>
      <c r="DR40" s="824" t="str">
        <f ca="1">IF(DQ40&lt;=5.9,"",LOOKUP(DQ40,A$109:A$113,B$109:B$113))</f>
        <v/>
      </c>
      <c r="DT40" s="684">
        <f>A40</f>
        <v>35</v>
      </c>
      <c r="DU40" s="693" t="str">
        <f>C40</f>
        <v>Rithik Kumar</v>
      </c>
      <c r="DV40" s="413" t="s">
        <v>299</v>
      </c>
      <c r="DW40" s="376">
        <f>IF(DV40="",0,VLOOKUP(DV40,A$100:B$105,2,0))</f>
        <v>2</v>
      </c>
      <c r="DX40" s="413" t="s">
        <v>186</v>
      </c>
      <c r="DY40" s="376">
        <f>IF(DX40="",0,VLOOKUP(DX40,A$100:B$105,2,0))</f>
        <v>4</v>
      </c>
      <c r="DZ40" s="413" t="s">
        <v>299</v>
      </c>
      <c r="EA40" s="376">
        <f>IF(DZ40="",0,VLOOKUP(DZ40,A$100:B$105,2,0))</f>
        <v>2</v>
      </c>
      <c r="EB40" s="413" t="s">
        <v>299</v>
      </c>
      <c r="EC40" s="376">
        <f>IF(EB40="",0,VLOOKUP(EB40,A$100:B$105,2,0))</f>
        <v>2</v>
      </c>
      <c r="ED40" s="413" t="s">
        <v>299</v>
      </c>
      <c r="EE40" s="376">
        <f>IF(ED40="",0,VLOOKUP(ED40,A$100:B$105,2,0))</f>
        <v>2</v>
      </c>
      <c r="EF40" s="413" t="s">
        <v>299</v>
      </c>
      <c r="EG40" s="634">
        <f>IF(EF40="",0,VLOOKUP(EF40,A$100:B$105,2,0))</f>
        <v>2</v>
      </c>
      <c r="EH40" s="634">
        <f>DW40+DY40+EA40+EC40+EE40+EG40</f>
        <v>14</v>
      </c>
      <c r="EI40" s="836">
        <f>ROUND(EH40/4,0)</f>
        <v>4</v>
      </c>
      <c r="EJ40" s="837">
        <f>(CI40+CZ40+DQ40+EH40)/4</f>
        <v>3.5</v>
      </c>
      <c r="EK40" s="819" t="str">
        <f ca="1">IF(EH40&lt;=5.9,"",LOOKUP(EH40,A$109:A$113,B$109:B$113))</f>
        <v>C</v>
      </c>
      <c r="EL40" s="838" t="str">
        <f ca="1">IF(EJ40&lt;=5.9,"",LOOKUP(EJ40,A$109:A$113,B$109:B$113))</f>
        <v/>
      </c>
      <c r="EM40" s="826"/>
      <c r="EN40" s="839">
        <f>A40</f>
        <v>35</v>
      </c>
      <c r="EO40" s="608" t="str">
        <f>C40</f>
        <v>Rithik Kumar</v>
      </c>
      <c r="EP40" s="616" t="str">
        <f ca="1">IF($EQ40&lt;=5.9,"",LOOKUP(EQ40,A$109:A$113,B$109:B$113))</f>
        <v/>
      </c>
      <c r="EQ40" s="396">
        <f>(BQ40+EJ40)/2</f>
        <v>3.25</v>
      </c>
    </row>
    <row r="41" ht="27" customHeight="1" spans="1:147">
      <c r="A41" s="746">
        <v>36</v>
      </c>
      <c r="B41" s="411">
        <f>'Student Profile'!B41</f>
        <v>8674</v>
      </c>
      <c r="C41" s="635" t="str">
        <f>'Student Profile'!C41</f>
        <v>A R Sidhu</v>
      </c>
      <c r="D41" s="413"/>
      <c r="E41" s="376">
        <f>IF(D41="",0,VLOOKUP(D41,A$100:B$105,2,0))</f>
        <v>0</v>
      </c>
      <c r="F41" s="413"/>
      <c r="G41" s="376">
        <f>IF(F41="",0,VLOOKUP(F41,A$100:B$105,2,0))</f>
        <v>0</v>
      </c>
      <c r="H41" s="413"/>
      <c r="I41" s="376">
        <f>IF(H41="",0,VLOOKUP(H41,A$100:B$105,2,0))</f>
        <v>0</v>
      </c>
      <c r="J41" s="413"/>
      <c r="K41" s="376">
        <f>IF(J41="",0,VLOOKUP(J41,A$100:B$105,2,0))</f>
        <v>0</v>
      </c>
      <c r="L41" s="413"/>
      <c r="M41" s="376">
        <f>IF(L41="",0,VLOOKUP(L41,A$100:B$105,2,0))</f>
        <v>0</v>
      </c>
      <c r="N41" s="413"/>
      <c r="O41" s="634">
        <f>IF(N41="",0,VLOOKUP(N41,A$100:B$105,2,0))</f>
        <v>0</v>
      </c>
      <c r="P41" s="753">
        <f>E41+G41+I41+K41+M41+O41</f>
        <v>0</v>
      </c>
      <c r="Q41" s="767" t="str">
        <f ca="1">IF(P41&lt;=5.9,"",LOOKUP(P41,A$109:A$113,B$109:B$113))</f>
        <v/>
      </c>
      <c r="R41" s="500"/>
      <c r="S41" s="651">
        <f>A41</f>
        <v>36</v>
      </c>
      <c r="T41" s="635" t="str">
        <f>C41</f>
        <v>A R Sidhu</v>
      </c>
      <c r="U41" s="413"/>
      <c r="V41" s="376">
        <f>IF(U41="",0,VLOOKUP(U41,A$100:B$105,2,0))</f>
        <v>0</v>
      </c>
      <c r="W41" s="413"/>
      <c r="X41" s="376">
        <f>IF(W41="",0,VLOOKUP(W41,A$100:B$105,2,0))</f>
        <v>0</v>
      </c>
      <c r="Y41" s="413"/>
      <c r="Z41" s="376">
        <f>IF(Y41="",0,VLOOKUP(Y41,A$100:B$105,2,0))</f>
        <v>0</v>
      </c>
      <c r="AA41" s="413"/>
      <c r="AB41" s="376">
        <f>IF(AA41="",0,VLOOKUP(AA41,A$100:B$105,2,0))</f>
        <v>0</v>
      </c>
      <c r="AC41" s="413"/>
      <c r="AD41" s="376">
        <f>IF(AC41="",0,VLOOKUP(AC41,A$100:B$105,2,0))</f>
        <v>0</v>
      </c>
      <c r="AE41" s="413"/>
      <c r="AF41" s="634">
        <f>IF(AE41="",0,VLOOKUP(AE41,A$100:B$105,2,0))</f>
        <v>0</v>
      </c>
      <c r="AG41" s="753">
        <f>V41+X41+Z41+AB41+AD41+AF41</f>
        <v>0</v>
      </c>
      <c r="AH41" s="766" t="str">
        <f ca="1">IF(AG41&lt;=5.9,"",LOOKUP(AG41,A$109:A$113,B$109:B$113))</f>
        <v/>
      </c>
      <c r="AI41" s="500"/>
      <c r="AJ41" s="651">
        <f>A41</f>
        <v>36</v>
      </c>
      <c r="AK41" s="635" t="str">
        <f>C41</f>
        <v>A R Sidhu</v>
      </c>
      <c r="AL41" s="413"/>
      <c r="AM41" s="634">
        <f>IF(AL41="",0,VLOOKUP(AL41,A$100:B$105,2,0))</f>
        <v>0</v>
      </c>
      <c r="AN41" s="413"/>
      <c r="AO41" s="634">
        <f>IF(AN41="",0,VLOOKUP(AN41,A$100:B$105,2,0))</f>
        <v>0</v>
      </c>
      <c r="AP41" s="413"/>
      <c r="AQ41" s="634">
        <f>IF(AP41="",0,VLOOKUP(AP41,A$100:B$105,2,0))</f>
        <v>0</v>
      </c>
      <c r="AR41" s="413"/>
      <c r="AS41" s="634">
        <f>IF(AR41="",0,VLOOKUP(AR41,A$100:B$105,2,0))</f>
        <v>0</v>
      </c>
      <c r="AT41" s="413"/>
      <c r="AU41" s="634">
        <f>IF(AT41="",0,VLOOKUP(AT41,A$100:B$105,2,0))</f>
        <v>0</v>
      </c>
      <c r="AV41" s="413"/>
      <c r="AW41" s="634">
        <f>IF(AV41="",0,VLOOKUP(AV41,A$100:B$105,2,0))</f>
        <v>0</v>
      </c>
      <c r="AX41" s="753">
        <f>AM41+AO41+AQ41+AS41+AU41+AW41</f>
        <v>0</v>
      </c>
      <c r="AY41" s="766" t="str">
        <f ca="1">IF(AX41&lt;=5.9,"",LOOKUP(AX41,A$109:A$113,B$109:B$113))</f>
        <v/>
      </c>
      <c r="AZ41" s="500"/>
      <c r="BA41" s="651">
        <f>A41</f>
        <v>36</v>
      </c>
      <c r="BB41" s="635" t="str">
        <f>C41</f>
        <v>A R Sidhu</v>
      </c>
      <c r="BC41" s="413" t="s">
        <v>337</v>
      </c>
      <c r="BD41" s="376">
        <f>IF(BC41="",0,VLOOKUP(BC41,A$100:B$105,2,0))</f>
        <v>2</v>
      </c>
      <c r="BE41" s="413" t="s">
        <v>186</v>
      </c>
      <c r="BF41" s="376">
        <f>IF(BE41="",0,VLOOKUP(BE41,A$100:B$105,2,0))</f>
        <v>4</v>
      </c>
      <c r="BG41" s="413" t="s">
        <v>338</v>
      </c>
      <c r="BH41" s="376">
        <f>IF(BG41="",0,VLOOKUP(BG41,A$100:B$105,2,0))</f>
        <v>3</v>
      </c>
      <c r="BI41" s="413" t="s">
        <v>338</v>
      </c>
      <c r="BJ41" s="376">
        <f>IF(BI41="",0,VLOOKUP(BI41,A$100:B$105,2,0))</f>
        <v>3</v>
      </c>
      <c r="BK41" s="413" t="s">
        <v>336</v>
      </c>
      <c r="BL41" s="376">
        <f>IF(BK41="",0,VLOOKUP(BK41,A$100:B$105,2,0))</f>
        <v>4</v>
      </c>
      <c r="BM41" s="413" t="s">
        <v>337</v>
      </c>
      <c r="BN41" s="634">
        <f>IF(BM41="",0,VLOOKUP(BM41,A$100:B$105,2,0))</f>
        <v>2</v>
      </c>
      <c r="BO41" s="753">
        <f>BD41+BF41+BH41+BJ41+BL41+BN41</f>
        <v>18</v>
      </c>
      <c r="BP41" s="670" t="str">
        <f ca="1">IF(BO41&lt;=5.9,"",LOOKUP(BO41,A$109:A$113,B$109:B$113))</f>
        <v>B</v>
      </c>
      <c r="BQ41" s="793">
        <f>(P41+AG41+AX41+BO41)/4</f>
        <v>4.5</v>
      </c>
      <c r="BR41" s="683" t="str">
        <f ca="1">IF(BQ41&lt;=5.9,"",LOOKUP(BQ41,A$109:A$113,B$109:B$113))</f>
        <v/>
      </c>
      <c r="BS41" s="794" t="e">
        <f ca="1">LOOKUP(BP41,A$109:A$113,B$109:B$113)</f>
        <v>#N/A</v>
      </c>
      <c r="BT41" s="500"/>
      <c r="BU41" s="460">
        <f>A41</f>
        <v>36</v>
      </c>
      <c r="BV41" s="693" t="str">
        <f>C41</f>
        <v>A R Sidhu</v>
      </c>
      <c r="BW41" s="413"/>
      <c r="BX41" s="376">
        <f t="shared" ref="BX41:BX44" si="287">IF(BW41="",0,VLOOKUP(BW41,A$100:B$105,2,0))</f>
        <v>0</v>
      </c>
      <c r="BY41" s="413"/>
      <c r="BZ41" s="376">
        <f t="shared" ref="BZ41:BZ44" si="288">IF(BY41="",0,VLOOKUP(BY41,A$100:B$105,2,0))</f>
        <v>0</v>
      </c>
      <c r="CA41" s="413"/>
      <c r="CB41" s="376">
        <f t="shared" ref="CB41:CB44" si="289">IF(CA41="",0,VLOOKUP(CA41,A$100:B$105,2,0))</f>
        <v>0</v>
      </c>
      <c r="CC41" s="413"/>
      <c r="CD41" s="376">
        <f t="shared" ref="CD41:CD44" si="290">IF(CC41="",0,VLOOKUP(CC41,A$100:B$105,2,0))</f>
        <v>0</v>
      </c>
      <c r="CE41" s="413"/>
      <c r="CF41" s="376">
        <f t="shared" ref="CF41:CF44" si="291">IF(CE41="",0,VLOOKUP(CE41,A$100:B$105,2,0))</f>
        <v>0</v>
      </c>
      <c r="CG41" s="413"/>
      <c r="CH41" s="411">
        <f>IF(CG41="",0,VLOOKUP(CG41,A$100:B$105,2,0))</f>
        <v>0</v>
      </c>
      <c r="CI41" s="806">
        <f>BX41+BZ41+CB41+CD41+CF41+CH41</f>
        <v>0</v>
      </c>
      <c r="CJ41" s="807" t="str">
        <f ca="1">IF(CI41&lt;=5.9,"",LOOKUP(CI41,A$109:A$113,B$109:B$113))</f>
        <v/>
      </c>
      <c r="CK41" s="500"/>
      <c r="CL41" s="684">
        <f>A41</f>
        <v>36</v>
      </c>
      <c r="CM41" s="693" t="str">
        <f>C41</f>
        <v>A R Sidhu</v>
      </c>
      <c r="CN41" s="413"/>
      <c r="CO41" s="376">
        <f>IF(CN41="",0,VLOOKUP(CN41,A$100:B$105,2,0))</f>
        <v>0</v>
      </c>
      <c r="CP41" s="413"/>
      <c r="CQ41" s="376">
        <f>IF(CP41="",0,VLOOKUP(CP41,A$100:B$105,2,0))</f>
        <v>0</v>
      </c>
      <c r="CR41" s="413"/>
      <c r="CS41" s="376">
        <f>IF(CR41="",0,VLOOKUP(CR41,A$100:B$105,2,0))</f>
        <v>0</v>
      </c>
      <c r="CT41" s="413"/>
      <c r="CU41" s="376">
        <f>IF(CT41="",0,VLOOKUP(CT41,A$100:B$105,2,0))</f>
        <v>0</v>
      </c>
      <c r="CV41" s="413"/>
      <c r="CW41" s="376">
        <f>IF(CV41="",0,VLOOKUP(CV41,A$100:B$105,2,0))</f>
        <v>0</v>
      </c>
      <c r="CX41" s="413"/>
      <c r="CY41" s="634">
        <f>IF(CX41="",0,VLOOKUP(CX41,A$100:B$105,2,0))</f>
        <v>0</v>
      </c>
      <c r="CZ41" s="753">
        <f>CO41+CQ41+CS41+CU41+CW41+CY41</f>
        <v>0</v>
      </c>
      <c r="DA41" s="819" t="str">
        <f ca="1">IF(CZ41&lt;=5.9,"",LOOKUP(CZ41,A$109:A$113,B$109:B$113))</f>
        <v/>
      </c>
      <c r="DB41" s="500"/>
      <c r="DC41" s="684">
        <f>A41</f>
        <v>36</v>
      </c>
      <c r="DD41" s="693" t="str">
        <f>C41</f>
        <v>A R Sidhu</v>
      </c>
      <c r="DE41" s="413"/>
      <c r="DF41" s="376">
        <f>IF(DE41="",0,VLOOKUP(DE41,A$100:B$105,2,0))</f>
        <v>0</v>
      </c>
      <c r="DG41" s="413"/>
      <c r="DH41" s="376">
        <f>IF(DG41="",0,VLOOKUP(DG41,A$100:B$105,2,0))</f>
        <v>0</v>
      </c>
      <c r="DI41" s="413"/>
      <c r="DJ41" s="376">
        <f>IF(DI41="",0,VLOOKUP(DI41,A$100:B$105,2,0))</f>
        <v>0</v>
      </c>
      <c r="DK41" s="413"/>
      <c r="DL41" s="376">
        <f>IF(DK41="",0,VLOOKUP(DK41,A$100:B$105,2,0))</f>
        <v>0</v>
      </c>
      <c r="DM41" s="413"/>
      <c r="DN41" s="376">
        <f>IF(DM41="",0,VLOOKUP(DM41,A$100:B$105,2,0))</f>
        <v>0</v>
      </c>
      <c r="DO41" s="413"/>
      <c r="DP41" s="634">
        <f>IF(DO41="",0,VLOOKUP(DO41,A$100:B$105,2,0))</f>
        <v>0</v>
      </c>
      <c r="DQ41" s="753">
        <f>DF41+DH41+DJ41+DL41+DN41+DP41</f>
        <v>0</v>
      </c>
      <c r="DR41" s="824" t="str">
        <f ca="1">IF(DQ41&lt;=5.9,"",LOOKUP(DQ41,A$109:A$113,B$109:B$113))</f>
        <v/>
      </c>
      <c r="DT41" s="684">
        <f>A41</f>
        <v>36</v>
      </c>
      <c r="DU41" s="693" t="str">
        <f>C41</f>
        <v>A R Sidhu</v>
      </c>
      <c r="DV41" s="413" t="s">
        <v>299</v>
      </c>
      <c r="DW41" s="376">
        <f>IF(DV41="",0,VLOOKUP(DV41,A$100:B$105,2,0))</f>
        <v>2</v>
      </c>
      <c r="DX41" s="413" t="s">
        <v>299</v>
      </c>
      <c r="DY41" s="376">
        <f>IF(DX41="",0,VLOOKUP(DX41,A$100:B$105,2,0))</f>
        <v>2</v>
      </c>
      <c r="DZ41" s="413" t="s">
        <v>338</v>
      </c>
      <c r="EA41" s="376">
        <f>IF(DZ41="",0,VLOOKUP(DZ41,A$100:B$105,2,0))</f>
        <v>3</v>
      </c>
      <c r="EB41" s="413" t="s">
        <v>336</v>
      </c>
      <c r="EC41" s="376">
        <f>IF(EB41="",0,VLOOKUP(EB41,A$100:B$105,2,0))</f>
        <v>4</v>
      </c>
      <c r="ED41" s="413" t="s">
        <v>338</v>
      </c>
      <c r="EE41" s="376">
        <f>IF(ED41="",0,VLOOKUP(ED41,A$100:B$105,2,0))</f>
        <v>3</v>
      </c>
      <c r="EF41" s="413" t="s">
        <v>337</v>
      </c>
      <c r="EG41" s="634">
        <f>IF(EF41="",0,VLOOKUP(EF41,A$100:B$105,2,0))</f>
        <v>2</v>
      </c>
      <c r="EH41" s="634">
        <f>DW41+DY41+EA41+EC41+EE41+EG41</f>
        <v>16</v>
      </c>
      <c r="EI41" s="836">
        <f>ROUND(EH41/4,0)</f>
        <v>4</v>
      </c>
      <c r="EJ41" s="837">
        <f>(CI41+CZ41+DQ41+EH41)/4</f>
        <v>4</v>
      </c>
      <c r="EK41" s="819" t="str">
        <f ca="1">IF(EH41&lt;=5.9,"",LOOKUP(EH41,A$109:A$113,B$109:B$113))</f>
        <v>C</v>
      </c>
      <c r="EL41" s="838" t="str">
        <f ca="1">IF(EJ41&lt;=5.9,"",LOOKUP(EJ41,A$109:A$113,B$109:B$113))</f>
        <v/>
      </c>
      <c r="EM41" s="826"/>
      <c r="EN41" s="839">
        <f>A41</f>
        <v>36</v>
      </c>
      <c r="EO41" s="608" t="str">
        <f>C41</f>
        <v>A R Sidhu</v>
      </c>
      <c r="EP41" s="616" t="str">
        <f ca="1">IF($EQ41&lt;=5.9,"",LOOKUP(EQ41,A$109:A$113,B$109:B$113))</f>
        <v/>
      </c>
      <c r="EQ41" s="396">
        <f>(BQ41+EJ41)/2</f>
        <v>4.25</v>
      </c>
    </row>
    <row r="42" ht="27" customHeight="1" spans="1:147">
      <c r="A42" s="746">
        <v>37</v>
      </c>
      <c r="B42" s="411">
        <f>'Student Profile'!B42</f>
        <v>8795</v>
      </c>
      <c r="C42" s="635" t="str">
        <f>'Student Profile'!C42</f>
        <v>S Srinivavas</v>
      </c>
      <c r="D42" s="413"/>
      <c r="E42" s="376">
        <f>IF(D42="",0,VLOOKUP(D42,A$100:B$105,2,0))</f>
        <v>0</v>
      </c>
      <c r="F42" s="413"/>
      <c r="G42" s="376">
        <f>IF(F42="",0,VLOOKUP(F42,A$100:B$105,2,0))</f>
        <v>0</v>
      </c>
      <c r="H42" s="413"/>
      <c r="I42" s="376">
        <f>IF(H42="",0,VLOOKUP(H42,A$100:B$105,2,0))</f>
        <v>0</v>
      </c>
      <c r="J42" s="413"/>
      <c r="K42" s="376">
        <f>IF(J42="",0,VLOOKUP(J42,A$100:B$105,2,0))</f>
        <v>0</v>
      </c>
      <c r="L42" s="413"/>
      <c r="M42" s="376">
        <f>IF(L42="",0,VLOOKUP(L42,A$100:B$105,2,0))</f>
        <v>0</v>
      </c>
      <c r="N42" s="413"/>
      <c r="O42" s="634">
        <f>IF(N42="",0,VLOOKUP(N42,A$100:B$105,2,0))</f>
        <v>0</v>
      </c>
      <c r="P42" s="753">
        <f>E42+G42+I42+K42+M42+O42</f>
        <v>0</v>
      </c>
      <c r="Q42" s="767" t="str">
        <f ca="1">IF(P42&lt;=5.9,"",LOOKUP(P42,A$109:A$113,B$109:B$113))</f>
        <v/>
      </c>
      <c r="R42" s="500"/>
      <c r="S42" s="651">
        <f>A42</f>
        <v>37</v>
      </c>
      <c r="T42" s="635" t="str">
        <f>C42</f>
        <v>S Srinivavas</v>
      </c>
      <c r="U42" s="413"/>
      <c r="V42" s="376">
        <f>IF(U42="",0,VLOOKUP(U42,A$100:B$105,2,0))</f>
        <v>0</v>
      </c>
      <c r="W42" s="413"/>
      <c r="X42" s="376">
        <f>IF(W42="",0,VLOOKUP(W42,A$100:B$105,2,0))</f>
        <v>0</v>
      </c>
      <c r="Y42" s="413"/>
      <c r="Z42" s="376">
        <f>IF(Y42="",0,VLOOKUP(Y42,A$100:B$105,2,0))</f>
        <v>0</v>
      </c>
      <c r="AA42" s="413"/>
      <c r="AB42" s="376">
        <f>IF(AA42="",0,VLOOKUP(AA42,A$100:B$105,2,0))</f>
        <v>0</v>
      </c>
      <c r="AC42" s="413"/>
      <c r="AD42" s="376">
        <f>IF(AC42="",0,VLOOKUP(AC42,A$100:B$105,2,0))</f>
        <v>0</v>
      </c>
      <c r="AE42" s="413"/>
      <c r="AF42" s="634">
        <f>IF(AE42="",0,VLOOKUP(AE42,A$100:B$105,2,0))</f>
        <v>0</v>
      </c>
      <c r="AG42" s="753">
        <f>V42+X42+Z42+AB42+AD42+AF42</f>
        <v>0</v>
      </c>
      <c r="AH42" s="766" t="str">
        <f ca="1">IF(AG42&lt;=5.9,"",LOOKUP(AG42,A$109:A$113,B$109:B$113))</f>
        <v/>
      </c>
      <c r="AI42" s="500"/>
      <c r="AJ42" s="651">
        <f>A42</f>
        <v>37</v>
      </c>
      <c r="AK42" s="635" t="str">
        <f>C42</f>
        <v>S Srinivavas</v>
      </c>
      <c r="AL42" s="413"/>
      <c r="AM42" s="634">
        <f>IF(AL42="",0,VLOOKUP(AL42,A$100:B$105,2,0))</f>
        <v>0</v>
      </c>
      <c r="AN42" s="413"/>
      <c r="AO42" s="634">
        <f>IF(AN42="",0,VLOOKUP(AN42,A$100:B$105,2,0))</f>
        <v>0</v>
      </c>
      <c r="AP42" s="413"/>
      <c r="AQ42" s="634">
        <f>IF(AP42="",0,VLOOKUP(AP42,A$100:B$105,2,0))</f>
        <v>0</v>
      </c>
      <c r="AR42" s="413"/>
      <c r="AS42" s="634">
        <f>IF(AR42="",0,VLOOKUP(AR42,A$100:B$105,2,0))</f>
        <v>0</v>
      </c>
      <c r="AT42" s="413"/>
      <c r="AU42" s="634">
        <f>IF(AT42="",0,VLOOKUP(AT42,A$100:B$105,2,0))</f>
        <v>0</v>
      </c>
      <c r="AV42" s="413"/>
      <c r="AW42" s="634">
        <f>IF(AV42="",0,VLOOKUP(AV42,A$100:B$105,2,0))</f>
        <v>0</v>
      </c>
      <c r="AX42" s="753">
        <f>AM42+AO42+AQ42+AS42+AU42+AW42</f>
        <v>0</v>
      </c>
      <c r="AY42" s="766" t="str">
        <f ca="1">IF(AX42&lt;=5.9,"",LOOKUP(AX42,A$109:A$113,B$109:B$113))</f>
        <v/>
      </c>
      <c r="AZ42" s="500"/>
      <c r="BA42" s="651">
        <f>A42</f>
        <v>37</v>
      </c>
      <c r="BB42" s="635" t="str">
        <f>C42</f>
        <v>S Srinivavas</v>
      </c>
      <c r="BC42" s="413" t="s">
        <v>150</v>
      </c>
      <c r="BD42" s="376">
        <f>IF(BC42="",0,VLOOKUP(BC42,A$100:B$105,2,0))</f>
        <v>5</v>
      </c>
      <c r="BE42" s="413" t="s">
        <v>186</v>
      </c>
      <c r="BF42" s="376">
        <f>IF(BE42="",0,VLOOKUP(BE42,A$100:B$105,2,0))</f>
        <v>4</v>
      </c>
      <c r="BG42" s="413" t="s">
        <v>186</v>
      </c>
      <c r="BH42" s="376">
        <f>IF(BG42="",0,VLOOKUP(BG42,A$100:B$105,2,0))</f>
        <v>4</v>
      </c>
      <c r="BI42" s="413" t="s">
        <v>186</v>
      </c>
      <c r="BJ42" s="376">
        <f>IF(BI42="",0,VLOOKUP(BI42,A$100:B$105,2,0))</f>
        <v>4</v>
      </c>
      <c r="BK42" s="413" t="s">
        <v>186</v>
      </c>
      <c r="BL42" s="376">
        <f>IF(BK42="",0,VLOOKUP(BK42,A$100:B$105,2,0))</f>
        <v>4</v>
      </c>
      <c r="BM42" s="413" t="s">
        <v>186</v>
      </c>
      <c r="BN42" s="634">
        <f>IF(BM42="",0,VLOOKUP(BM42,A$100:B$105,2,0))</f>
        <v>4</v>
      </c>
      <c r="BO42" s="753">
        <f>BD42+BF42+BH42+BJ42+BL42+BN42</f>
        <v>25</v>
      </c>
      <c r="BP42" s="670" t="str">
        <f ca="1">IF(BO42&lt;=5.9,"",LOOKUP(BO42,A$109:A$113,B$109:B$113))</f>
        <v>A</v>
      </c>
      <c r="BQ42" s="793">
        <f>(P42+AG42+AX42+BO42)/4</f>
        <v>6.25</v>
      </c>
      <c r="BR42" s="683" t="str">
        <f ca="1">IF(BQ42&lt;=5.9,"",LOOKUP(BQ42,A$109:A$113,B$109:B$113))</f>
        <v>D</v>
      </c>
      <c r="BS42" s="794" t="e">
        <f ca="1">LOOKUP(BP42,A$109:A$113,B$109:B$113)</f>
        <v>#N/A</v>
      </c>
      <c r="BT42" s="500"/>
      <c r="BU42" s="460">
        <f>A42</f>
        <v>37</v>
      </c>
      <c r="BV42" s="693" t="str">
        <f>C42</f>
        <v>S Srinivavas</v>
      </c>
      <c r="BW42" s="413"/>
      <c r="BX42" s="376">
        <f>IF(BW42="",0,VLOOKUP(BW42,A$100:B$105,2,0))</f>
        <v>0</v>
      </c>
      <c r="BY42" s="413"/>
      <c r="BZ42" s="376">
        <f>IF(BY42="",0,VLOOKUP(BY42,A$100:B$105,2,0))</f>
        <v>0</v>
      </c>
      <c r="CA42" s="413"/>
      <c r="CB42" s="376">
        <f>IF(CA42="",0,VLOOKUP(CA42,A$100:B$105,2,0))</f>
        <v>0</v>
      </c>
      <c r="CC42" s="413"/>
      <c r="CD42" s="376">
        <f>IF(CC42="",0,VLOOKUP(CC42,A$100:B$105,2,0))</f>
        <v>0</v>
      </c>
      <c r="CE42" s="413"/>
      <c r="CF42" s="376">
        <f>IF(CE42="",0,VLOOKUP(CE42,A$100:B$105,2,0))</f>
        <v>0</v>
      </c>
      <c r="CG42" s="413"/>
      <c r="CH42" s="411">
        <f>IF(CG42="",0,VLOOKUP(CG42,A$100:B$105,2,0))</f>
        <v>0</v>
      </c>
      <c r="CI42" s="806">
        <f>BX42+BZ42+CB42+CD42+CF42+CH42</f>
        <v>0</v>
      </c>
      <c r="CJ42" s="807" t="str">
        <f ca="1">IF(CI42&lt;=5.9,"",LOOKUP(CI42,A$109:A$113,B$109:B$113))</f>
        <v/>
      </c>
      <c r="CK42" s="500"/>
      <c r="CL42" s="684">
        <f>A42</f>
        <v>37</v>
      </c>
      <c r="CM42" s="693" t="str">
        <f>C42</f>
        <v>S Srinivavas</v>
      </c>
      <c r="CN42" s="413"/>
      <c r="CO42" s="376">
        <f>IF(CN42="",0,VLOOKUP(CN42,A$100:B$105,2,0))</f>
        <v>0</v>
      </c>
      <c r="CP42" s="413"/>
      <c r="CQ42" s="376">
        <f>IF(CP42="",0,VLOOKUP(CP42,A$100:B$105,2,0))</f>
        <v>0</v>
      </c>
      <c r="CR42" s="413"/>
      <c r="CS42" s="376">
        <f>IF(CR42="",0,VLOOKUP(CR42,A$100:B$105,2,0))</f>
        <v>0</v>
      </c>
      <c r="CT42" s="413"/>
      <c r="CU42" s="376">
        <f>IF(CT42="",0,VLOOKUP(CT42,A$100:B$105,2,0))</f>
        <v>0</v>
      </c>
      <c r="CV42" s="413"/>
      <c r="CW42" s="376">
        <f>IF(CV42="",0,VLOOKUP(CV42,A$100:B$105,2,0))</f>
        <v>0</v>
      </c>
      <c r="CX42" s="413"/>
      <c r="CY42" s="634">
        <f>IF(CX42="",0,VLOOKUP(CX42,A$100:B$105,2,0))</f>
        <v>0</v>
      </c>
      <c r="CZ42" s="753">
        <f>CO42+CQ42+CS42+CU42+CW42+CY42</f>
        <v>0</v>
      </c>
      <c r="DA42" s="819" t="str">
        <f ca="1">IF(CZ42&lt;=5.9,"",LOOKUP(CZ42,A$109:A$113,B$109:B$113))</f>
        <v/>
      </c>
      <c r="DB42" s="500"/>
      <c r="DC42" s="684">
        <f>A42</f>
        <v>37</v>
      </c>
      <c r="DD42" s="693" t="str">
        <f>C42</f>
        <v>S Srinivavas</v>
      </c>
      <c r="DE42" s="413"/>
      <c r="DF42" s="376">
        <f>IF(DE42="",0,VLOOKUP(DE42,A$100:B$105,2,0))</f>
        <v>0</v>
      </c>
      <c r="DG42" s="413"/>
      <c r="DH42" s="376">
        <f>IF(DG42="",0,VLOOKUP(DG42,A$100:B$105,2,0))</f>
        <v>0</v>
      </c>
      <c r="DI42" s="413"/>
      <c r="DJ42" s="376">
        <f>IF(DI42="",0,VLOOKUP(DI42,A$100:B$105,2,0))</f>
        <v>0</v>
      </c>
      <c r="DK42" s="413"/>
      <c r="DL42" s="376">
        <f>IF(DK42="",0,VLOOKUP(DK42,A$100:B$105,2,0))</f>
        <v>0</v>
      </c>
      <c r="DM42" s="413"/>
      <c r="DN42" s="376">
        <f>IF(DM42="",0,VLOOKUP(DM42,A$100:B$105,2,0))</f>
        <v>0</v>
      </c>
      <c r="DO42" s="413"/>
      <c r="DP42" s="634">
        <f>IF(DO42="",0,VLOOKUP(DO42,A$100:B$105,2,0))</f>
        <v>0</v>
      </c>
      <c r="DQ42" s="753">
        <f>DF42+DH42+DJ42+DL42+DN42+DP42</f>
        <v>0</v>
      </c>
      <c r="DR42" s="824" t="str">
        <f ca="1">IF(DQ42&lt;=5.9,"",LOOKUP(DQ42,A$109:A$113,B$109:B$113))</f>
        <v/>
      </c>
      <c r="DT42" s="684">
        <f>A42</f>
        <v>37</v>
      </c>
      <c r="DU42" s="693" t="str">
        <f>C42</f>
        <v>S Srinivavas</v>
      </c>
      <c r="DV42" s="413" t="s">
        <v>150</v>
      </c>
      <c r="DW42" s="376">
        <f>IF(DV42="",0,VLOOKUP(DV42,A$100:B$105,2,0))</f>
        <v>5</v>
      </c>
      <c r="DX42" s="413" t="s">
        <v>186</v>
      </c>
      <c r="DY42" s="376">
        <f>IF(DX42="",0,VLOOKUP(DX42,A$100:B$105,2,0))</f>
        <v>4</v>
      </c>
      <c r="DZ42" s="413" t="s">
        <v>186</v>
      </c>
      <c r="EA42" s="376">
        <f>IF(DZ42="",0,VLOOKUP(DZ42,A$100:B$105,2,0))</f>
        <v>4</v>
      </c>
      <c r="EB42" s="413" t="s">
        <v>186</v>
      </c>
      <c r="EC42" s="376">
        <f>IF(EB42="",0,VLOOKUP(EB42,A$100:B$105,2,0))</f>
        <v>4</v>
      </c>
      <c r="ED42" s="413" t="s">
        <v>186</v>
      </c>
      <c r="EE42" s="376">
        <f>IF(ED42="",0,VLOOKUP(ED42,A$100:B$105,2,0))</f>
        <v>4</v>
      </c>
      <c r="EF42" s="413" t="s">
        <v>186</v>
      </c>
      <c r="EG42" s="634">
        <f>IF(EF42="",0,VLOOKUP(EF42,A$100:B$105,2,0))</f>
        <v>4</v>
      </c>
      <c r="EH42" s="634">
        <f>DW42+DY42+EA42+EC42+EE42+EG42</f>
        <v>25</v>
      </c>
      <c r="EI42" s="836">
        <f>ROUND(EH42/4,0)</f>
        <v>6</v>
      </c>
      <c r="EJ42" s="837">
        <f>(CI42+CZ42+DQ42+EH42)/4</f>
        <v>6.25</v>
      </c>
      <c r="EK42" s="819" t="str">
        <f ca="1">IF(EH42&lt;=5.9,"",LOOKUP(EH42,A$109:A$113,B$109:B$113))</f>
        <v>A</v>
      </c>
      <c r="EL42" s="838" t="str">
        <f ca="1">IF(EJ42&lt;=5.9,"",LOOKUP(EJ42,A$109:A$113,B$109:B$113))</f>
        <v>D</v>
      </c>
      <c r="EM42" s="826"/>
      <c r="EN42" s="839">
        <f>A42</f>
        <v>37</v>
      </c>
      <c r="EO42" s="608" t="str">
        <f>C42</f>
        <v>S Srinivavas</v>
      </c>
      <c r="EP42" s="616" t="str">
        <f ca="1">IF($EQ42&lt;=5.9,"",LOOKUP(EQ42,A$109:A$113,B$109:B$113))</f>
        <v>D</v>
      </c>
      <c r="EQ42" s="396">
        <f>(BQ42+EJ42)/2</f>
        <v>6.25</v>
      </c>
    </row>
    <row r="43" ht="27" customHeight="1" spans="1:147">
      <c r="A43" s="746">
        <v>38</v>
      </c>
      <c r="B43" s="411">
        <f>'Student Profile'!B43</f>
        <v>8668</v>
      </c>
      <c r="C43" s="635" t="str">
        <f>'Student Profile'!C43</f>
        <v>Sudhir R</v>
      </c>
      <c r="D43" s="413"/>
      <c r="E43" s="376">
        <f>IF(D43="",0,VLOOKUP(D43,A$100:B$105,2,0))</f>
        <v>0</v>
      </c>
      <c r="F43" s="413"/>
      <c r="G43" s="376">
        <f>IF(F43="",0,VLOOKUP(F43,A$100:B$105,2,0))</f>
        <v>0</v>
      </c>
      <c r="H43" s="413"/>
      <c r="I43" s="376">
        <f>IF(H43="",0,VLOOKUP(H43,A$100:B$105,2,0))</f>
        <v>0</v>
      </c>
      <c r="J43" s="413"/>
      <c r="K43" s="376">
        <f>IF(J43="",0,VLOOKUP(J43,A$100:B$105,2,0))</f>
        <v>0</v>
      </c>
      <c r="L43" s="413"/>
      <c r="M43" s="376">
        <f>IF(L43="",0,VLOOKUP(L43,A$100:B$105,2,0))</f>
        <v>0</v>
      </c>
      <c r="N43" s="413"/>
      <c r="O43" s="634">
        <f>IF(N43="",0,VLOOKUP(N43,A$100:B$105,2,0))</f>
        <v>0</v>
      </c>
      <c r="P43" s="753">
        <f>E43+G43+I43+K43+M43+O43</f>
        <v>0</v>
      </c>
      <c r="Q43" s="767" t="str">
        <f ca="1">IF(P43&lt;=5.9,"",LOOKUP(P43,A$109:A$113,B$109:B$113))</f>
        <v/>
      </c>
      <c r="R43" s="500"/>
      <c r="S43" s="651">
        <f>A43</f>
        <v>38</v>
      </c>
      <c r="T43" s="635" t="str">
        <f>C43</f>
        <v>Sudhir R</v>
      </c>
      <c r="U43" s="413"/>
      <c r="V43" s="376">
        <f>IF(U43="",0,VLOOKUP(U43,A$100:B$105,2,0))</f>
        <v>0</v>
      </c>
      <c r="W43" s="413"/>
      <c r="X43" s="376">
        <f>IF(W43="",0,VLOOKUP(W43,A$100:B$105,2,0))</f>
        <v>0</v>
      </c>
      <c r="Y43" s="413"/>
      <c r="Z43" s="376">
        <f>IF(Y43="",0,VLOOKUP(Y43,A$100:B$105,2,0))</f>
        <v>0</v>
      </c>
      <c r="AA43" s="413"/>
      <c r="AB43" s="376">
        <f>IF(AA43="",0,VLOOKUP(AA43,A$100:B$105,2,0))</f>
        <v>0</v>
      </c>
      <c r="AC43" s="413"/>
      <c r="AD43" s="376">
        <f>IF(AC43="",0,VLOOKUP(AC43,A$100:B$105,2,0))</f>
        <v>0</v>
      </c>
      <c r="AE43" s="413"/>
      <c r="AF43" s="634">
        <f>IF(AE43="",0,VLOOKUP(AE43,A$100:B$105,2,0))</f>
        <v>0</v>
      </c>
      <c r="AG43" s="753">
        <f>V43+X43+Z43+AB43+AD43+AF43</f>
        <v>0</v>
      </c>
      <c r="AH43" s="766" t="str">
        <f ca="1">IF(AG43&lt;=5.9,"",LOOKUP(AG43,A$109:A$113,B$109:B$113))</f>
        <v/>
      </c>
      <c r="AI43" s="500"/>
      <c r="AJ43" s="651">
        <f>A43</f>
        <v>38</v>
      </c>
      <c r="AK43" s="635" t="str">
        <f>C43</f>
        <v>Sudhir R</v>
      </c>
      <c r="AL43" s="413"/>
      <c r="AM43" s="634">
        <f>IF(AL43="",0,VLOOKUP(AL43,A$100:B$105,2,0))</f>
        <v>0</v>
      </c>
      <c r="AN43" s="413"/>
      <c r="AO43" s="634">
        <f>IF(AN43="",0,VLOOKUP(AN43,A$100:B$105,2,0))</f>
        <v>0</v>
      </c>
      <c r="AP43" s="413"/>
      <c r="AQ43" s="634">
        <f>IF(AP43="",0,VLOOKUP(AP43,A$100:B$105,2,0))</f>
        <v>0</v>
      </c>
      <c r="AR43" s="413"/>
      <c r="AS43" s="634">
        <f>IF(AR43="",0,VLOOKUP(AR43,A$100:B$105,2,0))</f>
        <v>0</v>
      </c>
      <c r="AT43" s="413"/>
      <c r="AU43" s="634">
        <f>IF(AT43="",0,VLOOKUP(AT43,A$100:B$105,2,0))</f>
        <v>0</v>
      </c>
      <c r="AV43" s="413"/>
      <c r="AW43" s="634">
        <f>IF(AV43="",0,VLOOKUP(AV43,A$100:B$105,2,0))</f>
        <v>0</v>
      </c>
      <c r="AX43" s="753">
        <f>AM43+AO43+AQ43+AS43+AU43+AW43</f>
        <v>0</v>
      </c>
      <c r="AY43" s="766" t="str">
        <f ca="1">IF(AX43&lt;=5.9,"",LOOKUP(AX43,A$109:A$113,B$109:B$113))</f>
        <v/>
      </c>
      <c r="AZ43" s="500"/>
      <c r="BA43" s="651">
        <f>A43</f>
        <v>38</v>
      </c>
      <c r="BB43" s="635" t="str">
        <f>C43</f>
        <v>Sudhir R</v>
      </c>
      <c r="BC43" s="413" t="s">
        <v>295</v>
      </c>
      <c r="BD43" s="376">
        <f t="shared" ref="BD43:BD48" si="292">IF(BC43="",0,VLOOKUP(BC43,A$100:B$105,2,0))</f>
        <v>3</v>
      </c>
      <c r="BE43" s="413" t="s">
        <v>186</v>
      </c>
      <c r="BF43" s="376">
        <f t="shared" ref="BF43:BF48" si="293">IF(BE43="",0,VLOOKUP(BE43,A$100:B$105,2,0))</f>
        <v>4</v>
      </c>
      <c r="BG43" s="413" t="s">
        <v>295</v>
      </c>
      <c r="BH43" s="376">
        <f t="shared" ref="BH43:BH48" si="294">IF(BG43="",0,VLOOKUP(BG43,A$100:B$105,2,0))</f>
        <v>3</v>
      </c>
      <c r="BI43" s="413" t="s">
        <v>295</v>
      </c>
      <c r="BJ43" s="376">
        <f t="shared" ref="BJ43:BJ48" si="295">IF(BI43="",0,VLOOKUP(BI43,A$100:B$105,2,0))</f>
        <v>3</v>
      </c>
      <c r="BK43" s="413" t="s">
        <v>295</v>
      </c>
      <c r="BL43" s="376">
        <f t="shared" ref="BL43:BL48" si="296">IF(BK43="",0,VLOOKUP(BK43,A$100:B$105,2,0))</f>
        <v>3</v>
      </c>
      <c r="BM43" s="413" t="s">
        <v>295</v>
      </c>
      <c r="BN43" s="634">
        <f>IF(BM43="",0,VLOOKUP(BM43,A$100:B$105,2,0))</f>
        <v>3</v>
      </c>
      <c r="BO43" s="753">
        <f>BD43+BF43+BH43+BJ43+BL43+BN43</f>
        <v>19</v>
      </c>
      <c r="BP43" s="670" t="str">
        <f ca="1">IF(BO43&lt;=5.9,"",LOOKUP(BO43,A$109:A$113,B$109:B$113))</f>
        <v>B</v>
      </c>
      <c r="BQ43" s="793">
        <f>(P43+AG43+AX43+BO43)/4</f>
        <v>4.75</v>
      </c>
      <c r="BR43" s="683" t="str">
        <f ca="1">IF(BQ43&lt;=5.9,"",LOOKUP(BQ43,A$109:A$113,B$109:B$113))</f>
        <v/>
      </c>
      <c r="BS43" s="794" t="e">
        <f ca="1">LOOKUP(BP43,A$109:A$113,B$109:B$113)</f>
        <v>#N/A</v>
      </c>
      <c r="BT43" s="500"/>
      <c r="BU43" s="460">
        <f>A43</f>
        <v>38</v>
      </c>
      <c r="BV43" s="693" t="str">
        <f>C43</f>
        <v>Sudhir R</v>
      </c>
      <c r="BW43" s="413"/>
      <c r="BX43" s="376">
        <f>IF(BW43="",0,VLOOKUP(BW43,A$100:B$105,2,0))</f>
        <v>0</v>
      </c>
      <c r="BY43" s="413"/>
      <c r="BZ43" s="376">
        <f>IF(BY43="",0,VLOOKUP(BY43,A$100:B$105,2,0))</f>
        <v>0</v>
      </c>
      <c r="CA43" s="413"/>
      <c r="CB43" s="376">
        <f>IF(CA43="",0,VLOOKUP(CA43,A$100:B$105,2,0))</f>
        <v>0</v>
      </c>
      <c r="CC43" s="413"/>
      <c r="CD43" s="376">
        <f>IF(CC43="",0,VLOOKUP(CC43,A$100:B$105,2,0))</f>
        <v>0</v>
      </c>
      <c r="CE43" s="413"/>
      <c r="CF43" s="376">
        <f>IF(CE43="",0,VLOOKUP(CE43,A$100:B$105,2,0))</f>
        <v>0</v>
      </c>
      <c r="CG43" s="413"/>
      <c r="CH43" s="411">
        <f>IF(CG43="",0,VLOOKUP(CG43,A$100:B$105,2,0))</f>
        <v>0</v>
      </c>
      <c r="CI43" s="806">
        <f>BX43+BZ43+CB43+CD43+CF43+CH43</f>
        <v>0</v>
      </c>
      <c r="CJ43" s="807" t="str">
        <f ca="1">IF(CI43&lt;=5.9,"",LOOKUP(CI43,A$109:A$113,B$109:B$113))</f>
        <v/>
      </c>
      <c r="CK43" s="500"/>
      <c r="CL43" s="684">
        <f>A43</f>
        <v>38</v>
      </c>
      <c r="CM43" s="693" t="str">
        <f>C43</f>
        <v>Sudhir R</v>
      </c>
      <c r="CN43" s="413"/>
      <c r="CO43" s="376">
        <f t="shared" ref="CO43:CO46" si="297">IF(CN43="",0,VLOOKUP(CN43,A$100:B$105,2,0))</f>
        <v>0</v>
      </c>
      <c r="CP43" s="413"/>
      <c r="CQ43" s="376">
        <f t="shared" ref="CQ43:CQ46" si="298">IF(CP43="",0,VLOOKUP(CP43,A$100:B$105,2,0))</f>
        <v>0</v>
      </c>
      <c r="CR43" s="413"/>
      <c r="CS43" s="376">
        <f t="shared" ref="CS43:CS46" si="299">IF(CR43="",0,VLOOKUP(CR43,A$100:B$105,2,0))</f>
        <v>0</v>
      </c>
      <c r="CT43" s="413"/>
      <c r="CU43" s="376">
        <f t="shared" ref="CU43:CU46" si="300">IF(CT43="",0,VLOOKUP(CT43,A$100:B$105,2,0))</f>
        <v>0</v>
      </c>
      <c r="CV43" s="413"/>
      <c r="CW43" s="376">
        <f t="shared" ref="CW43:CW46" si="301">IF(CV43="",0,VLOOKUP(CV43,A$100:B$105,2,0))</f>
        <v>0</v>
      </c>
      <c r="CX43" s="413"/>
      <c r="CY43" s="634">
        <f>IF(CX43="",0,VLOOKUP(CX43,A$100:B$105,2,0))</f>
        <v>0</v>
      </c>
      <c r="CZ43" s="753">
        <f>CO43+CQ43+CS43+CU43+CW43+CY43</f>
        <v>0</v>
      </c>
      <c r="DA43" s="819" t="str">
        <f ca="1">IF(CZ43&lt;=5.9,"",LOOKUP(CZ43,A$109:A$113,B$109:B$113))</f>
        <v/>
      </c>
      <c r="DB43" s="500"/>
      <c r="DC43" s="684">
        <f>A43</f>
        <v>38</v>
      </c>
      <c r="DD43" s="693" t="str">
        <f>C43</f>
        <v>Sudhir R</v>
      </c>
      <c r="DE43" s="413"/>
      <c r="DF43" s="376">
        <f t="shared" ref="DF43:DF45" si="302">IF(DE43="",0,VLOOKUP(DE43,A$100:B$105,2,0))</f>
        <v>0</v>
      </c>
      <c r="DG43" s="413"/>
      <c r="DH43" s="376">
        <f t="shared" ref="DH43:DH45" si="303">IF(DG43="",0,VLOOKUP(DG43,A$100:B$105,2,0))</f>
        <v>0</v>
      </c>
      <c r="DI43" s="413"/>
      <c r="DJ43" s="376">
        <f t="shared" ref="DJ43:DJ45" si="304">IF(DI43="",0,VLOOKUP(DI43,A$100:B$105,2,0))</f>
        <v>0</v>
      </c>
      <c r="DK43" s="413"/>
      <c r="DL43" s="376">
        <f t="shared" ref="DL43:DL45" si="305">IF(DK43="",0,VLOOKUP(DK43,A$100:B$105,2,0))</f>
        <v>0</v>
      </c>
      <c r="DM43" s="413"/>
      <c r="DN43" s="376">
        <f t="shared" ref="DN43:DN45" si="306">IF(DM43="",0,VLOOKUP(DM43,A$100:B$105,2,0))</f>
        <v>0</v>
      </c>
      <c r="DO43" s="413"/>
      <c r="DP43" s="634">
        <f>IF(DO43="",0,VLOOKUP(DO43,A$100:B$105,2,0))</f>
        <v>0</v>
      </c>
      <c r="DQ43" s="753">
        <f>DF43+DH43+DJ43+DL43+DN43+DP43</f>
        <v>0</v>
      </c>
      <c r="DR43" s="824" t="str">
        <f ca="1">IF(DQ43&lt;=5.9,"",LOOKUP(DQ43,A$109:A$113,B$109:B$113))</f>
        <v/>
      </c>
      <c r="DT43" s="684">
        <f>A43</f>
        <v>38</v>
      </c>
      <c r="DU43" s="693" t="str">
        <f>C43</f>
        <v>Sudhir R</v>
      </c>
      <c r="DV43" s="413" t="s">
        <v>295</v>
      </c>
      <c r="DW43" s="376">
        <f t="shared" ref="DW43:DW47" si="307">IF(DV43="",0,VLOOKUP(DV43,A$100:B$105,2,0))</f>
        <v>3</v>
      </c>
      <c r="DX43" s="413" t="s">
        <v>186</v>
      </c>
      <c r="DY43" s="376">
        <f t="shared" ref="DY43:DY47" si="308">IF(DX43="",0,VLOOKUP(DX43,A$100:B$105,2,0))</f>
        <v>4</v>
      </c>
      <c r="DZ43" s="413" t="s">
        <v>295</v>
      </c>
      <c r="EA43" s="376">
        <f t="shared" ref="EA43:EA47" si="309">IF(DZ43="",0,VLOOKUP(DZ43,A$100:B$105,2,0))</f>
        <v>3</v>
      </c>
      <c r="EB43" s="413" t="s">
        <v>295</v>
      </c>
      <c r="EC43" s="376">
        <f t="shared" ref="EC43:EC47" si="310">IF(EB43="",0,VLOOKUP(EB43,A$100:B$105,2,0))</f>
        <v>3</v>
      </c>
      <c r="ED43" s="413" t="s">
        <v>295</v>
      </c>
      <c r="EE43" s="376">
        <f t="shared" ref="EE43:EE47" si="311">IF(ED43="",0,VLOOKUP(ED43,A$100:B$105,2,0))</f>
        <v>3</v>
      </c>
      <c r="EF43" s="413" t="s">
        <v>295</v>
      </c>
      <c r="EG43" s="634">
        <f>IF(EF43="",0,VLOOKUP(EF43,A$100:B$105,2,0))</f>
        <v>3</v>
      </c>
      <c r="EH43" s="634">
        <f>DW43+DY43+EA43+EC43+EE43+EG43</f>
        <v>19</v>
      </c>
      <c r="EI43" s="836">
        <f>ROUND(EH43/4,0)</f>
        <v>5</v>
      </c>
      <c r="EJ43" s="837">
        <f>(CI43+CZ43+DQ43+EH43)/4</f>
        <v>4.75</v>
      </c>
      <c r="EK43" s="819" t="str">
        <f ca="1">IF(EH43&lt;=5.9,"",LOOKUP(EH43,A$109:A$113,B$109:B$113))</f>
        <v>B</v>
      </c>
      <c r="EL43" s="838" t="str">
        <f ca="1">IF(EJ43&lt;=5.9,"",LOOKUP(EJ43,A$109:A$113,B$109:B$113))</f>
        <v/>
      </c>
      <c r="EM43" s="826"/>
      <c r="EN43" s="839">
        <f>A43</f>
        <v>38</v>
      </c>
      <c r="EO43" s="608" t="str">
        <f>C43</f>
        <v>Sudhir R</v>
      </c>
      <c r="EP43" s="616" t="str">
        <f ca="1">IF($EQ43&lt;=5.9,"",LOOKUP(EQ43,A$109:A$113,B$109:B$113))</f>
        <v/>
      </c>
      <c r="EQ43" s="396">
        <f>(BQ43+EJ43)/2</f>
        <v>4.75</v>
      </c>
    </row>
    <row r="44" ht="27" customHeight="1" spans="1:147">
      <c r="A44" s="746">
        <v>39</v>
      </c>
      <c r="B44" s="411">
        <f>'Student Profile'!B44</f>
        <v>8585</v>
      </c>
      <c r="C44" s="635" t="str">
        <f>'Student Profile'!C44</f>
        <v>Subodh Aryan</v>
      </c>
      <c r="D44" s="413"/>
      <c r="E44" s="376">
        <f>IF(D44="",0,VLOOKUP(D44,A$100:B$105,2,0))</f>
        <v>0</v>
      </c>
      <c r="F44" s="413"/>
      <c r="G44" s="376">
        <f>IF(F44="",0,VLOOKUP(F44,A$100:B$105,2,0))</f>
        <v>0</v>
      </c>
      <c r="H44" s="413"/>
      <c r="I44" s="376">
        <f>IF(H44="",0,VLOOKUP(H44,A$100:B$105,2,0))</f>
        <v>0</v>
      </c>
      <c r="J44" s="413"/>
      <c r="K44" s="376">
        <f>IF(J44="",0,VLOOKUP(J44,A$100:B$105,2,0))</f>
        <v>0</v>
      </c>
      <c r="L44" s="413"/>
      <c r="M44" s="376">
        <f>IF(L44="",0,VLOOKUP(L44,A$100:B$105,2,0))</f>
        <v>0</v>
      </c>
      <c r="N44" s="413"/>
      <c r="O44" s="634">
        <f>IF(N44="",0,VLOOKUP(N44,A$100:B$105,2,0))</f>
        <v>0</v>
      </c>
      <c r="P44" s="753">
        <f>E44+G44+I44+K44+M44+O44</f>
        <v>0</v>
      </c>
      <c r="Q44" s="767" t="str">
        <f ca="1">IF(P44&lt;=5.9,"",LOOKUP(P44,A$109:A$113,B$109:B$113))</f>
        <v/>
      </c>
      <c r="R44" s="500"/>
      <c r="S44" s="651">
        <f>A44</f>
        <v>39</v>
      </c>
      <c r="T44" s="635" t="str">
        <f>C44</f>
        <v>Subodh Aryan</v>
      </c>
      <c r="U44" s="413"/>
      <c r="V44" s="376">
        <f t="shared" ref="V44:V49" si="312">IF(U44="",0,VLOOKUP(U44,A$100:B$105,2,0))</f>
        <v>0</v>
      </c>
      <c r="W44" s="413"/>
      <c r="X44" s="376">
        <f t="shared" ref="X44:X49" si="313">IF(W44="",0,VLOOKUP(W44,A$100:B$105,2,0))</f>
        <v>0</v>
      </c>
      <c r="Y44" s="413"/>
      <c r="Z44" s="376">
        <f t="shared" ref="Z44:Z49" si="314">IF(Y44="",0,VLOOKUP(Y44,A$100:B$105,2,0))</f>
        <v>0</v>
      </c>
      <c r="AA44" s="413"/>
      <c r="AB44" s="376">
        <f t="shared" ref="AB44:AB49" si="315">IF(AA44="",0,VLOOKUP(AA44,A$100:B$105,2,0))</f>
        <v>0</v>
      </c>
      <c r="AC44" s="413"/>
      <c r="AD44" s="376">
        <f t="shared" ref="AD44:AD49" si="316">IF(AC44="",0,VLOOKUP(AC44,A$100:B$105,2,0))</f>
        <v>0</v>
      </c>
      <c r="AE44" s="413"/>
      <c r="AF44" s="634">
        <f>IF(AE44="",0,VLOOKUP(AE44,A$100:B$105,2,0))</f>
        <v>0</v>
      </c>
      <c r="AG44" s="753">
        <f>V44+X44+Z44+AB44+AD44+AF44</f>
        <v>0</v>
      </c>
      <c r="AH44" s="766" t="str">
        <f ca="1">IF(AG44&lt;=5.9,"",LOOKUP(AG44,A$109:A$113,B$109:B$113))</f>
        <v/>
      </c>
      <c r="AI44" s="500"/>
      <c r="AJ44" s="651">
        <f>A44</f>
        <v>39</v>
      </c>
      <c r="AK44" s="635" t="str">
        <f>C44</f>
        <v>Subodh Aryan</v>
      </c>
      <c r="AL44" s="413"/>
      <c r="AM44" s="634">
        <f>IF(AL44="",0,VLOOKUP(AL44,A$100:B$105,2,0))</f>
        <v>0</v>
      </c>
      <c r="AN44" s="413"/>
      <c r="AO44" s="634">
        <f>IF(AN44="",0,VLOOKUP(AN44,A$100:B$105,2,0))</f>
        <v>0</v>
      </c>
      <c r="AP44" s="413"/>
      <c r="AQ44" s="634">
        <f>IF(AP44="",0,VLOOKUP(AP44,A$100:B$105,2,0))</f>
        <v>0</v>
      </c>
      <c r="AR44" s="413"/>
      <c r="AS44" s="634">
        <f>IF(AR44="",0,VLOOKUP(AR44,A$100:B$105,2,0))</f>
        <v>0</v>
      </c>
      <c r="AT44" s="413"/>
      <c r="AU44" s="634">
        <f>IF(AT44="",0,VLOOKUP(AT44,A$100:B$105,2,0))</f>
        <v>0</v>
      </c>
      <c r="AV44" s="413"/>
      <c r="AW44" s="634">
        <f>IF(AV44="",0,VLOOKUP(AV44,A$100:B$105,2,0))</f>
        <v>0</v>
      </c>
      <c r="AX44" s="753">
        <f>AM44+AO44+AQ44+AS44+AU44+AW44</f>
        <v>0</v>
      </c>
      <c r="AY44" s="766" t="str">
        <f ca="1">IF(AX44&lt;=5.9,"",LOOKUP(AX44,A$109:A$113,B$109:B$113))</f>
        <v/>
      </c>
      <c r="AZ44" s="500"/>
      <c r="BA44" s="651">
        <f>A44</f>
        <v>39</v>
      </c>
      <c r="BB44" s="635" t="str">
        <f>C44</f>
        <v>Subodh Aryan</v>
      </c>
      <c r="BC44" s="413" t="s">
        <v>150</v>
      </c>
      <c r="BD44" s="376">
        <f>IF(BC44="",0,VLOOKUP(BC44,A$100:B$105,2,0))</f>
        <v>5</v>
      </c>
      <c r="BE44" s="413" t="s">
        <v>186</v>
      </c>
      <c r="BF44" s="376">
        <f>IF(BE44="",0,VLOOKUP(BE44,A$100:B$105,2,0))</f>
        <v>4</v>
      </c>
      <c r="BG44" s="413" t="s">
        <v>299</v>
      </c>
      <c r="BH44" s="376">
        <f>IF(BG44="",0,VLOOKUP(BG44,A$100:B$105,2,0))</f>
        <v>2</v>
      </c>
      <c r="BI44" s="413" t="s">
        <v>299</v>
      </c>
      <c r="BJ44" s="376">
        <f>IF(BI44="",0,VLOOKUP(BI44,A$100:B$105,2,0))</f>
        <v>2</v>
      </c>
      <c r="BK44" s="413" t="s">
        <v>186</v>
      </c>
      <c r="BL44" s="376">
        <f>IF(BK44="",0,VLOOKUP(BK44,A$100:B$105,2,0))</f>
        <v>4</v>
      </c>
      <c r="BM44" s="413" t="s">
        <v>299</v>
      </c>
      <c r="BN44" s="634">
        <f>IF(BM44="",0,VLOOKUP(BM44,A$100:B$105,2,0))</f>
        <v>2</v>
      </c>
      <c r="BO44" s="753">
        <f>BD44+BF44+BH44+BJ44+BL44+BN44</f>
        <v>19</v>
      </c>
      <c r="BP44" s="670" t="str">
        <f ca="1">IF(BO44&lt;=5.9,"",LOOKUP(BO44,A$109:A$113,B$109:B$113))</f>
        <v>B</v>
      </c>
      <c r="BQ44" s="793">
        <f>(P44+AG44+AX44+BO44)/4</f>
        <v>4.75</v>
      </c>
      <c r="BR44" s="683" t="str">
        <f ca="1">IF(BQ44&lt;=5.9,"",LOOKUP(BQ44,A$109:A$113,B$109:B$113))</f>
        <v/>
      </c>
      <c r="BS44" s="794" t="e">
        <f ca="1">LOOKUP(BP44,A$109:A$113,B$109:B$113)</f>
        <v>#N/A</v>
      </c>
      <c r="BT44" s="500"/>
      <c r="BU44" s="460">
        <f>A44</f>
        <v>39</v>
      </c>
      <c r="BV44" s="693" t="str">
        <f>C44</f>
        <v>Subodh Aryan</v>
      </c>
      <c r="BW44" s="413"/>
      <c r="BX44" s="376">
        <f>IF(BW44="",0,VLOOKUP(BW44,A$100:B$105,2,0))</f>
        <v>0</v>
      </c>
      <c r="BY44" s="413"/>
      <c r="BZ44" s="376">
        <f>IF(BY44="",0,VLOOKUP(BY44,A$100:B$105,2,0))</f>
        <v>0</v>
      </c>
      <c r="CA44" s="413"/>
      <c r="CB44" s="376">
        <f>IF(CA44="",0,VLOOKUP(CA44,A$100:B$105,2,0))</f>
        <v>0</v>
      </c>
      <c r="CC44" s="413"/>
      <c r="CD44" s="376">
        <f>IF(CC44="",0,VLOOKUP(CC44,A$100:B$105,2,0))</f>
        <v>0</v>
      </c>
      <c r="CE44" s="413"/>
      <c r="CF44" s="376">
        <f>IF(CE44="",0,VLOOKUP(CE44,A$100:B$105,2,0))</f>
        <v>0</v>
      </c>
      <c r="CG44" s="413"/>
      <c r="CH44" s="411">
        <f>IF(CG44="",0,VLOOKUP(CG44,A$100:B$105,2,0))</f>
        <v>0</v>
      </c>
      <c r="CI44" s="806">
        <f>BX44+BZ44+CB44+CD44+CF44+CH44</f>
        <v>0</v>
      </c>
      <c r="CJ44" s="807" t="str">
        <f ca="1">IF(CI44&lt;=5.9,"",LOOKUP(CI44,A$109:A$113,B$109:B$113))</f>
        <v/>
      </c>
      <c r="CK44" s="500"/>
      <c r="CL44" s="684">
        <f>A44</f>
        <v>39</v>
      </c>
      <c r="CM44" s="693" t="str">
        <f>C44</f>
        <v>Subodh Aryan</v>
      </c>
      <c r="CN44" s="413"/>
      <c r="CO44" s="376">
        <f>IF(CN44="",0,VLOOKUP(CN44,A$100:B$105,2,0))</f>
        <v>0</v>
      </c>
      <c r="CP44" s="413"/>
      <c r="CQ44" s="376">
        <f>IF(CP44="",0,VLOOKUP(CP44,A$100:B$105,2,0))</f>
        <v>0</v>
      </c>
      <c r="CR44" s="413"/>
      <c r="CS44" s="376">
        <f>IF(CR44="",0,VLOOKUP(CR44,A$100:B$105,2,0))</f>
        <v>0</v>
      </c>
      <c r="CT44" s="413"/>
      <c r="CU44" s="376">
        <f>IF(CT44="",0,VLOOKUP(CT44,A$100:B$105,2,0))</f>
        <v>0</v>
      </c>
      <c r="CV44" s="413"/>
      <c r="CW44" s="376">
        <f>IF(CV44="",0,VLOOKUP(CV44,A$100:B$105,2,0))</f>
        <v>0</v>
      </c>
      <c r="CX44" s="413"/>
      <c r="CY44" s="634">
        <f>IF(CX44="",0,VLOOKUP(CX44,A$100:B$105,2,0))</f>
        <v>0</v>
      </c>
      <c r="CZ44" s="753">
        <f>CO44+CQ44+CS44+CU44+CW44+CY44</f>
        <v>0</v>
      </c>
      <c r="DA44" s="819" t="str">
        <f ca="1">IF(CZ44&lt;=5.9,"",LOOKUP(CZ44,A$109:A$113,B$109:B$113))</f>
        <v/>
      </c>
      <c r="DB44" s="500"/>
      <c r="DC44" s="684">
        <f>A44</f>
        <v>39</v>
      </c>
      <c r="DD44" s="693" t="str">
        <f>C44</f>
        <v>Subodh Aryan</v>
      </c>
      <c r="DE44" s="413"/>
      <c r="DF44" s="376">
        <f>IF(DE44="",0,VLOOKUP(DE44,A$100:B$105,2,0))</f>
        <v>0</v>
      </c>
      <c r="DG44" s="413"/>
      <c r="DH44" s="376">
        <f>IF(DG44="",0,VLOOKUP(DG44,A$100:B$105,2,0))</f>
        <v>0</v>
      </c>
      <c r="DI44" s="413"/>
      <c r="DJ44" s="376">
        <f>IF(DI44="",0,VLOOKUP(DI44,A$100:B$105,2,0))</f>
        <v>0</v>
      </c>
      <c r="DK44" s="413"/>
      <c r="DL44" s="376">
        <f>IF(DK44="",0,VLOOKUP(DK44,A$100:B$105,2,0))</f>
        <v>0</v>
      </c>
      <c r="DM44" s="413"/>
      <c r="DN44" s="376">
        <f>IF(DM44="",0,VLOOKUP(DM44,A$100:B$105,2,0))</f>
        <v>0</v>
      </c>
      <c r="DO44" s="413"/>
      <c r="DP44" s="634">
        <f>IF(DO44="",0,VLOOKUP(DO44,A$100:B$105,2,0))</f>
        <v>0</v>
      </c>
      <c r="DQ44" s="753">
        <f>DF44+DH44+DJ44+DL44+DN44+DP44</f>
        <v>0</v>
      </c>
      <c r="DR44" s="824" t="str">
        <f ca="1">IF(DQ44&lt;=5.9,"",LOOKUP(DQ44,A$109:A$113,B$109:B$113))</f>
        <v/>
      </c>
      <c r="DT44" s="684">
        <f>A44</f>
        <v>39</v>
      </c>
      <c r="DU44" s="693" t="str">
        <f>C44</f>
        <v>Subodh Aryan</v>
      </c>
      <c r="DV44" s="413" t="s">
        <v>150</v>
      </c>
      <c r="DW44" s="376">
        <f>IF(DV44="",0,VLOOKUP(DV44,A$100:B$105,2,0))</f>
        <v>5</v>
      </c>
      <c r="DX44" s="413" t="s">
        <v>186</v>
      </c>
      <c r="DY44" s="376">
        <f>IF(DX44="",0,VLOOKUP(DX44,A$100:B$105,2,0))</f>
        <v>4</v>
      </c>
      <c r="DZ44" s="413" t="s">
        <v>299</v>
      </c>
      <c r="EA44" s="376">
        <f>IF(DZ44="",0,VLOOKUP(DZ44,A$100:B$105,2,0))</f>
        <v>2</v>
      </c>
      <c r="EB44" s="413" t="s">
        <v>299</v>
      </c>
      <c r="EC44" s="376">
        <f>IF(EB44="",0,VLOOKUP(EB44,A$100:B$105,2,0))</f>
        <v>2</v>
      </c>
      <c r="ED44" s="413" t="s">
        <v>186</v>
      </c>
      <c r="EE44" s="376">
        <f>IF(ED44="",0,VLOOKUP(ED44,A$100:B$105,2,0))</f>
        <v>4</v>
      </c>
      <c r="EF44" s="413" t="s">
        <v>299</v>
      </c>
      <c r="EG44" s="634">
        <f>IF(EF44="",0,VLOOKUP(EF44,A$100:B$105,2,0))</f>
        <v>2</v>
      </c>
      <c r="EH44" s="634">
        <f>DW44+DY44+EA44+EC44+EE44+EG44</f>
        <v>19</v>
      </c>
      <c r="EI44" s="836">
        <f>ROUND(EH44/4,0)</f>
        <v>5</v>
      </c>
      <c r="EJ44" s="837">
        <f>(CI44+CZ44+DQ44+EH44)/4</f>
        <v>4.75</v>
      </c>
      <c r="EK44" s="819" t="str">
        <f ca="1">IF(EH44&lt;=5.9,"",LOOKUP(EH44,A$109:A$113,B$109:B$113))</f>
        <v>B</v>
      </c>
      <c r="EL44" s="838" t="str">
        <f ca="1">IF(EJ44&lt;=5.9,"",LOOKUP(EJ44,A$109:A$113,B$109:B$113))</f>
        <v/>
      </c>
      <c r="EM44" s="826"/>
      <c r="EN44" s="839">
        <f>A44</f>
        <v>39</v>
      </c>
      <c r="EO44" s="608" t="str">
        <f>C44</f>
        <v>Subodh Aryan</v>
      </c>
      <c r="EP44" s="616" t="str">
        <f ca="1">IF($EQ44&lt;=5.9,"",LOOKUP(EQ44,A$109:A$113,B$109:B$113))</f>
        <v/>
      </c>
      <c r="EQ44" s="396">
        <f>(BQ44+EJ44)/2</f>
        <v>4.75</v>
      </c>
    </row>
    <row r="45" ht="27" customHeight="1" spans="1:147">
      <c r="A45" s="746">
        <v>40</v>
      </c>
      <c r="B45" s="411">
        <f>'Student Profile'!B45</f>
        <v>8542</v>
      </c>
      <c r="C45" s="635" t="str">
        <f>'Student Profile'!C45</f>
        <v>Vaibhav N</v>
      </c>
      <c r="D45" s="413"/>
      <c r="E45" s="376">
        <f>IF(D45="",0,VLOOKUP(D45,A$100:B$105,2,0))</f>
        <v>0</v>
      </c>
      <c r="F45" s="413"/>
      <c r="G45" s="376">
        <f>IF(F45="",0,VLOOKUP(F45,A$100:B$105,2,0))</f>
        <v>0</v>
      </c>
      <c r="H45" s="413"/>
      <c r="I45" s="376">
        <f>IF(H45="",0,VLOOKUP(H45,A$100:B$105,2,0))</f>
        <v>0</v>
      </c>
      <c r="J45" s="413"/>
      <c r="K45" s="376">
        <f>IF(J45="",0,VLOOKUP(J45,A$100:B$105,2,0))</f>
        <v>0</v>
      </c>
      <c r="L45" s="413"/>
      <c r="M45" s="376">
        <f>IF(L45="",0,VLOOKUP(L45,A$100:B$105,2,0))</f>
        <v>0</v>
      </c>
      <c r="N45" s="413"/>
      <c r="O45" s="634">
        <f>IF(N45="",0,VLOOKUP(N45,A$100:B$105,2,0))</f>
        <v>0</v>
      </c>
      <c r="P45" s="753">
        <f>E45+G45+I45+K45+M45+O45</f>
        <v>0</v>
      </c>
      <c r="Q45" s="767" t="str">
        <f ca="1">IF(P45&lt;=5.9,"",LOOKUP(P45,A$109:A$113,B$109:B$113))</f>
        <v/>
      </c>
      <c r="R45" s="500"/>
      <c r="S45" s="651">
        <f>A45</f>
        <v>40</v>
      </c>
      <c r="T45" s="635" t="str">
        <f>C45</f>
        <v>Vaibhav N</v>
      </c>
      <c r="U45" s="413"/>
      <c r="V45" s="376">
        <f>IF(U45="",0,VLOOKUP(U45,A$100:B$105,2,0))</f>
        <v>0</v>
      </c>
      <c r="W45" s="413"/>
      <c r="X45" s="376">
        <f>IF(W45="",0,VLOOKUP(W45,A$100:B$105,2,0))</f>
        <v>0</v>
      </c>
      <c r="Y45" s="413"/>
      <c r="Z45" s="376">
        <f>IF(Y45="",0,VLOOKUP(Y45,A$100:B$105,2,0))</f>
        <v>0</v>
      </c>
      <c r="AA45" s="413"/>
      <c r="AB45" s="376">
        <f>IF(AA45="",0,VLOOKUP(AA45,A$100:B$105,2,0))</f>
        <v>0</v>
      </c>
      <c r="AC45" s="413"/>
      <c r="AD45" s="376">
        <f>IF(AC45="",0,VLOOKUP(AC45,A$100:B$105,2,0))</f>
        <v>0</v>
      </c>
      <c r="AE45" s="413"/>
      <c r="AF45" s="634">
        <f>IF(AE45="",0,VLOOKUP(AE45,A$100:B$105,2,0))</f>
        <v>0</v>
      </c>
      <c r="AG45" s="753">
        <f>V45+X45+Z45+AB45+AD45+AF45</f>
        <v>0</v>
      </c>
      <c r="AH45" s="766" t="str">
        <f ca="1">IF(AG45&lt;=5.9,"",LOOKUP(AG45,A$109:A$113,B$109:B$113))</f>
        <v/>
      </c>
      <c r="AI45" s="500"/>
      <c r="AJ45" s="651">
        <f>A45</f>
        <v>40</v>
      </c>
      <c r="AK45" s="635" t="str">
        <f>C45</f>
        <v>Vaibhav N</v>
      </c>
      <c r="AL45" s="413"/>
      <c r="AM45" s="634">
        <f>IF(AL45="",0,VLOOKUP(AL45,A$100:B$105,2,0))</f>
        <v>0</v>
      </c>
      <c r="AN45" s="413"/>
      <c r="AO45" s="634">
        <f>IF(AN45="",0,VLOOKUP(AN45,A$100:B$105,2,0))</f>
        <v>0</v>
      </c>
      <c r="AP45" s="413"/>
      <c r="AQ45" s="634">
        <f>IF(AP45="",0,VLOOKUP(AP45,A$100:B$105,2,0))</f>
        <v>0</v>
      </c>
      <c r="AR45" s="413"/>
      <c r="AS45" s="634">
        <f>IF(AR45="",0,VLOOKUP(AR45,A$100:B$105,2,0))</f>
        <v>0</v>
      </c>
      <c r="AT45" s="413"/>
      <c r="AU45" s="634">
        <f>IF(AT45="",0,VLOOKUP(AT45,A$100:B$105,2,0))</f>
        <v>0</v>
      </c>
      <c r="AV45" s="413"/>
      <c r="AW45" s="634">
        <f>IF(AV45="",0,VLOOKUP(AV45,A$100:B$105,2,0))</f>
        <v>0</v>
      </c>
      <c r="AX45" s="753">
        <f>AM45+AO45+AQ45+AS45+AU45+AW45</f>
        <v>0</v>
      </c>
      <c r="AY45" s="766" t="str">
        <f ca="1">IF(AX45&lt;=5.9,"",LOOKUP(AX45,A$109:A$113,B$109:B$113))</f>
        <v/>
      </c>
      <c r="AZ45" s="500"/>
      <c r="BA45" s="651">
        <f>A45</f>
        <v>40</v>
      </c>
      <c r="BB45" s="635" t="str">
        <f>C45</f>
        <v>Vaibhav N</v>
      </c>
      <c r="BC45" s="413" t="s">
        <v>299</v>
      </c>
      <c r="BD45" s="376">
        <f>IF(BC45="",0,VLOOKUP(BC45,A$100:B$105,2,0))</f>
        <v>2</v>
      </c>
      <c r="BE45" s="413" t="s">
        <v>186</v>
      </c>
      <c r="BF45" s="376">
        <f>IF(BE45="",0,VLOOKUP(BE45,A$100:B$105,2,0))</f>
        <v>4</v>
      </c>
      <c r="BG45" s="413" t="s">
        <v>299</v>
      </c>
      <c r="BH45" s="376">
        <f>IF(BG45="",0,VLOOKUP(BG45,A$100:B$105,2,0))</f>
        <v>2</v>
      </c>
      <c r="BI45" s="413" t="s">
        <v>299</v>
      </c>
      <c r="BJ45" s="376">
        <f>IF(BI45="",0,VLOOKUP(BI45,A$100:B$105,2,0))</f>
        <v>2</v>
      </c>
      <c r="BK45" s="413" t="s">
        <v>299</v>
      </c>
      <c r="BL45" s="376">
        <f>IF(BK45="",0,VLOOKUP(BK45,A$100:B$105,2,0))</f>
        <v>2</v>
      </c>
      <c r="BM45" s="413" t="s">
        <v>299</v>
      </c>
      <c r="BN45" s="634">
        <f>IF(BM45="",0,VLOOKUP(BM45,A$100:B$105,2,0))</f>
        <v>2</v>
      </c>
      <c r="BO45" s="753">
        <f>BD45+BF45+BH45+BJ45+BL45+BN45</f>
        <v>14</v>
      </c>
      <c r="BP45" s="670" t="str">
        <f ca="1">IF(BO45&lt;=5.9,"",LOOKUP(BO45,A$109:A$113,B$109:B$113))</f>
        <v>C</v>
      </c>
      <c r="BQ45" s="793">
        <f>(P45+AG45+AX45+BO45)/4</f>
        <v>3.5</v>
      </c>
      <c r="BR45" s="683" t="str">
        <f ca="1">IF(BQ45&lt;=5.9,"",LOOKUP(BQ45,A$109:A$113,B$109:B$113))</f>
        <v/>
      </c>
      <c r="BS45" s="794" t="e">
        <f ca="1">LOOKUP(BP45,A$109:A$113,B$109:B$113)</f>
        <v>#N/A</v>
      </c>
      <c r="BT45" s="500"/>
      <c r="BU45" s="460">
        <f>A45</f>
        <v>40</v>
      </c>
      <c r="BV45" s="693" t="str">
        <f>C45</f>
        <v>Vaibhav N</v>
      </c>
      <c r="BW45" s="413"/>
      <c r="BX45" s="376">
        <f t="shared" ref="BX45:BX48" si="317">IF(BW45="",0,VLOOKUP(BW45,A$100:B$105,2,0))</f>
        <v>0</v>
      </c>
      <c r="BY45" s="413"/>
      <c r="BZ45" s="376">
        <f t="shared" ref="BZ45:BZ48" si="318">IF(BY45="",0,VLOOKUP(BY45,A$100:B$105,2,0))</f>
        <v>0</v>
      </c>
      <c r="CA45" s="413"/>
      <c r="CB45" s="376">
        <f t="shared" ref="CB45:CB48" si="319">IF(CA45="",0,VLOOKUP(CA45,A$100:B$105,2,0))</f>
        <v>0</v>
      </c>
      <c r="CC45" s="413"/>
      <c r="CD45" s="376">
        <f t="shared" ref="CD45:CD48" si="320">IF(CC45="",0,VLOOKUP(CC45,A$100:B$105,2,0))</f>
        <v>0</v>
      </c>
      <c r="CE45" s="413"/>
      <c r="CF45" s="376">
        <f t="shared" ref="CF45:CF48" si="321">IF(CE45="",0,VLOOKUP(CE45,A$100:B$105,2,0))</f>
        <v>0</v>
      </c>
      <c r="CG45" s="413"/>
      <c r="CH45" s="411">
        <f>IF(CG45="",0,VLOOKUP(CG45,A$100:B$105,2,0))</f>
        <v>0</v>
      </c>
      <c r="CI45" s="806">
        <f>BX45+BZ45+CB45+CD45+CF45+CH45</f>
        <v>0</v>
      </c>
      <c r="CJ45" s="807" t="str">
        <f ca="1">IF(CI45&lt;=5.9,"",LOOKUP(CI45,A$109:A$113,B$109:B$113))</f>
        <v/>
      </c>
      <c r="CK45" s="500"/>
      <c r="CL45" s="684">
        <f>A45</f>
        <v>40</v>
      </c>
      <c r="CM45" s="693" t="str">
        <f>C45</f>
        <v>Vaibhav N</v>
      </c>
      <c r="CN45" s="413"/>
      <c r="CO45" s="376">
        <f>IF(CN45="",0,VLOOKUP(CN45,A$100:B$105,2,0))</f>
        <v>0</v>
      </c>
      <c r="CP45" s="413"/>
      <c r="CQ45" s="376">
        <f>IF(CP45="",0,VLOOKUP(CP45,A$100:B$105,2,0))</f>
        <v>0</v>
      </c>
      <c r="CR45" s="413"/>
      <c r="CS45" s="376">
        <f>IF(CR45="",0,VLOOKUP(CR45,A$100:B$105,2,0))</f>
        <v>0</v>
      </c>
      <c r="CT45" s="413"/>
      <c r="CU45" s="376">
        <f>IF(CT45="",0,VLOOKUP(CT45,A$100:B$105,2,0))</f>
        <v>0</v>
      </c>
      <c r="CV45" s="413"/>
      <c r="CW45" s="376">
        <f>IF(CV45="",0,VLOOKUP(CV45,A$100:B$105,2,0))</f>
        <v>0</v>
      </c>
      <c r="CX45" s="413"/>
      <c r="CY45" s="634">
        <f>IF(CX45="",0,VLOOKUP(CX45,A$100:B$105,2,0))</f>
        <v>0</v>
      </c>
      <c r="CZ45" s="753">
        <f>CO45+CQ45+CS45+CU45+CW45+CY45</f>
        <v>0</v>
      </c>
      <c r="DA45" s="819" t="str">
        <f ca="1">IF(CZ45&lt;=5.9,"",LOOKUP(CZ45,A$109:A$113,B$109:B$113))</f>
        <v/>
      </c>
      <c r="DB45" s="500"/>
      <c r="DC45" s="684">
        <f>A45</f>
        <v>40</v>
      </c>
      <c r="DD45" s="693" t="str">
        <f>C45</f>
        <v>Vaibhav N</v>
      </c>
      <c r="DE45" s="413"/>
      <c r="DF45" s="376">
        <f>IF(DE45="",0,VLOOKUP(DE45,A$100:B$105,2,0))</f>
        <v>0</v>
      </c>
      <c r="DG45" s="413"/>
      <c r="DH45" s="376">
        <f>IF(DG45="",0,VLOOKUP(DG45,A$100:B$105,2,0))</f>
        <v>0</v>
      </c>
      <c r="DI45" s="413"/>
      <c r="DJ45" s="376">
        <f>IF(DI45="",0,VLOOKUP(DI45,A$100:B$105,2,0))</f>
        <v>0</v>
      </c>
      <c r="DK45" s="413"/>
      <c r="DL45" s="376">
        <f>IF(DK45="",0,VLOOKUP(DK45,A$100:B$105,2,0))</f>
        <v>0</v>
      </c>
      <c r="DM45" s="413"/>
      <c r="DN45" s="376">
        <f>IF(DM45="",0,VLOOKUP(DM45,A$100:B$105,2,0))</f>
        <v>0</v>
      </c>
      <c r="DO45" s="413"/>
      <c r="DP45" s="634">
        <f>IF(DO45="",0,VLOOKUP(DO45,A$100:B$105,2,0))</f>
        <v>0</v>
      </c>
      <c r="DQ45" s="753">
        <f>DF45+DH45+DJ45+DL45+DN45+DP45</f>
        <v>0</v>
      </c>
      <c r="DR45" s="824" t="str">
        <f ca="1">IF(DQ45&lt;=5.9,"",LOOKUP(DQ45,A$109:A$113,B$109:B$113))</f>
        <v/>
      </c>
      <c r="DT45" s="684">
        <f>A45</f>
        <v>40</v>
      </c>
      <c r="DU45" s="693" t="str">
        <f>C45</f>
        <v>Vaibhav N</v>
      </c>
      <c r="DV45" s="413" t="s">
        <v>299</v>
      </c>
      <c r="DW45" s="376">
        <f>IF(DV45="",0,VLOOKUP(DV45,A$100:B$105,2,0))</f>
        <v>2</v>
      </c>
      <c r="DX45" s="413" t="s">
        <v>186</v>
      </c>
      <c r="DY45" s="376">
        <f>IF(DX45="",0,VLOOKUP(DX45,A$100:B$105,2,0))</f>
        <v>4</v>
      </c>
      <c r="DZ45" s="413" t="s">
        <v>299</v>
      </c>
      <c r="EA45" s="376">
        <f>IF(DZ45="",0,VLOOKUP(DZ45,A$100:B$105,2,0))</f>
        <v>2</v>
      </c>
      <c r="EB45" s="413" t="s">
        <v>299</v>
      </c>
      <c r="EC45" s="376">
        <f>IF(EB45="",0,VLOOKUP(EB45,A$100:B$105,2,0))</f>
        <v>2</v>
      </c>
      <c r="ED45" s="413" t="s">
        <v>299</v>
      </c>
      <c r="EE45" s="376">
        <f>IF(ED45="",0,VLOOKUP(ED45,A$100:B$105,2,0))</f>
        <v>2</v>
      </c>
      <c r="EF45" s="413" t="s">
        <v>299</v>
      </c>
      <c r="EG45" s="634">
        <f>IF(EF45="",0,VLOOKUP(EF45,A$100:B$105,2,0))</f>
        <v>2</v>
      </c>
      <c r="EH45" s="634">
        <f>DW45+DY45+EA45+EC45+EE45+EG45</f>
        <v>14</v>
      </c>
      <c r="EI45" s="836">
        <f>ROUND(EH45/4,0)</f>
        <v>4</v>
      </c>
      <c r="EJ45" s="837">
        <f>(CI45+CZ45+DQ45+EH45)/4</f>
        <v>3.5</v>
      </c>
      <c r="EK45" s="819" t="str">
        <f ca="1">IF(EH45&lt;=5.9,"",LOOKUP(EH45,A$109:A$113,B$109:B$113))</f>
        <v>C</v>
      </c>
      <c r="EL45" s="838" t="str">
        <f ca="1">IF(EJ45&lt;=5.9,"",LOOKUP(EJ45,A$109:A$113,B$109:B$113))</f>
        <v/>
      </c>
      <c r="EM45" s="826"/>
      <c r="EN45" s="839">
        <f>A45</f>
        <v>40</v>
      </c>
      <c r="EO45" s="608" t="str">
        <f>C45</f>
        <v>Vaibhav N</v>
      </c>
      <c r="EP45" s="616" t="str">
        <f ca="1">IF($EQ45&lt;=5.9,"",LOOKUP(EQ45,A$109:A$113,B$109:B$113))</f>
        <v/>
      </c>
      <c r="EQ45" s="396">
        <f>(BQ45+EJ45)/2</f>
        <v>3.5</v>
      </c>
    </row>
    <row r="46" ht="27" customHeight="1" spans="1:147">
      <c r="A46" s="746">
        <v>41</v>
      </c>
      <c r="B46" s="411">
        <f>'Student Profile'!B46</f>
        <v>8822</v>
      </c>
      <c r="C46" s="635" t="str">
        <f>'Student Profile'!C46</f>
        <v>Venkatsree S</v>
      </c>
      <c r="D46" s="413"/>
      <c r="E46" s="376">
        <f>IF(D46="",0,VLOOKUP(D46,A$100:B$105,2,0))</f>
        <v>0</v>
      </c>
      <c r="F46" s="413"/>
      <c r="G46" s="376">
        <f>IF(F46="",0,VLOOKUP(F46,A$100:B$105,2,0))</f>
        <v>0</v>
      </c>
      <c r="H46" s="413"/>
      <c r="I46" s="376">
        <f>IF(H46="",0,VLOOKUP(H46,A$100:B$105,2,0))</f>
        <v>0</v>
      </c>
      <c r="J46" s="413"/>
      <c r="K46" s="376">
        <f>IF(J46="",0,VLOOKUP(J46,A$100:B$105,2,0))</f>
        <v>0</v>
      </c>
      <c r="L46" s="413"/>
      <c r="M46" s="376">
        <f>IF(L46="",0,VLOOKUP(L46,A$100:B$105,2,0))</f>
        <v>0</v>
      </c>
      <c r="N46" s="413"/>
      <c r="O46" s="634">
        <f>IF(N46="",0,VLOOKUP(N46,A$100:B$105,2,0))</f>
        <v>0</v>
      </c>
      <c r="P46" s="753">
        <f>E46+G46+I46+K46+M46+O46</f>
        <v>0</v>
      </c>
      <c r="Q46" s="767" t="str">
        <f ca="1">IF(P46&lt;=5.9,"",LOOKUP(P46,A$109:A$113,B$109:B$113))</f>
        <v/>
      </c>
      <c r="R46" s="500"/>
      <c r="S46" s="651">
        <f>A46</f>
        <v>41</v>
      </c>
      <c r="T46" s="635" t="str">
        <f>C46</f>
        <v>Venkatsree S</v>
      </c>
      <c r="U46" s="413"/>
      <c r="V46" s="376">
        <f>IF(U46="",0,VLOOKUP(U46,A$100:B$105,2,0))</f>
        <v>0</v>
      </c>
      <c r="W46" s="413"/>
      <c r="X46" s="376">
        <f>IF(W46="",0,VLOOKUP(W46,A$100:B$105,2,0))</f>
        <v>0</v>
      </c>
      <c r="Y46" s="413"/>
      <c r="Z46" s="376">
        <f>IF(Y46="",0,VLOOKUP(Y46,A$100:B$105,2,0))</f>
        <v>0</v>
      </c>
      <c r="AA46" s="413"/>
      <c r="AB46" s="376">
        <f>IF(AA46="",0,VLOOKUP(AA46,A$100:B$105,2,0))</f>
        <v>0</v>
      </c>
      <c r="AC46" s="413"/>
      <c r="AD46" s="376">
        <f>IF(AC46="",0,VLOOKUP(AC46,A$100:B$105,2,0))</f>
        <v>0</v>
      </c>
      <c r="AE46" s="413"/>
      <c r="AF46" s="634">
        <f>IF(AE46="",0,VLOOKUP(AE46,A$100:B$105,2,0))</f>
        <v>0</v>
      </c>
      <c r="AG46" s="753">
        <f>V46+X46+Z46+AB46+AD46+AF46</f>
        <v>0</v>
      </c>
      <c r="AH46" s="766" t="str">
        <f ca="1">IF(AG46&lt;=5.9,"",LOOKUP(AG46,A$109:A$113,B$109:B$113))</f>
        <v/>
      </c>
      <c r="AI46" s="500"/>
      <c r="AJ46" s="651">
        <f>A46</f>
        <v>41</v>
      </c>
      <c r="AK46" s="635" t="str">
        <f>C46</f>
        <v>Venkatsree S</v>
      </c>
      <c r="AL46" s="413"/>
      <c r="AM46" s="634">
        <f>IF(AL46="",0,VLOOKUP(AL46,A$100:B$105,2,0))</f>
        <v>0</v>
      </c>
      <c r="AN46" s="413"/>
      <c r="AO46" s="634">
        <f>IF(AN46="",0,VLOOKUP(AN46,A$100:B$105,2,0))</f>
        <v>0</v>
      </c>
      <c r="AP46" s="413"/>
      <c r="AQ46" s="634">
        <f>IF(AP46="",0,VLOOKUP(AP46,A$100:B$105,2,0))</f>
        <v>0</v>
      </c>
      <c r="AR46" s="413"/>
      <c r="AS46" s="634">
        <f>IF(AR46="",0,VLOOKUP(AR46,A$100:B$105,2,0))</f>
        <v>0</v>
      </c>
      <c r="AT46" s="413"/>
      <c r="AU46" s="634">
        <f>IF(AT46="",0,VLOOKUP(AT46,A$100:B$105,2,0))</f>
        <v>0</v>
      </c>
      <c r="AV46" s="413"/>
      <c r="AW46" s="634">
        <f>IF(AV46="",0,VLOOKUP(AV46,A$100:B$105,2,0))</f>
        <v>0</v>
      </c>
      <c r="AX46" s="753">
        <f>AM46+AO46+AQ46+AS46+AU46+AW46</f>
        <v>0</v>
      </c>
      <c r="AY46" s="766" t="str">
        <f ca="1">IF(AX46&lt;=5.9,"",LOOKUP(AX46,A$109:A$113,B$109:B$113))</f>
        <v/>
      </c>
      <c r="AZ46" s="500"/>
      <c r="BA46" s="651">
        <f>A46</f>
        <v>41</v>
      </c>
      <c r="BB46" s="635" t="str">
        <f>C46</f>
        <v>Venkatsree S</v>
      </c>
      <c r="BC46" s="413" t="s">
        <v>299</v>
      </c>
      <c r="BD46" s="376">
        <f>IF(BC46="",0,VLOOKUP(BC46,A$100:B$105,2,0))</f>
        <v>2</v>
      </c>
      <c r="BE46" s="413" t="s">
        <v>299</v>
      </c>
      <c r="BF46" s="376">
        <f>IF(BE46="",0,VLOOKUP(BE46,A$100:B$105,2,0))</f>
        <v>2</v>
      </c>
      <c r="BG46" s="413" t="s">
        <v>337</v>
      </c>
      <c r="BH46" s="376">
        <f>IF(BG46="",0,VLOOKUP(BG46,A$100:B$105,2,0))</f>
        <v>2</v>
      </c>
      <c r="BI46" s="413" t="s">
        <v>337</v>
      </c>
      <c r="BJ46" s="376">
        <f>IF(BI46="",0,VLOOKUP(BI46,A$100:B$105,2,0))</f>
        <v>2</v>
      </c>
      <c r="BK46" s="413" t="s">
        <v>337</v>
      </c>
      <c r="BL46" s="376">
        <f>IF(BK46="",0,VLOOKUP(BK46,A$100:B$105,2,0))</f>
        <v>2</v>
      </c>
      <c r="BM46" s="413" t="s">
        <v>337</v>
      </c>
      <c r="BN46" s="634">
        <f>IF(BM46="",0,VLOOKUP(BM46,A$100:B$105,2,0))</f>
        <v>2</v>
      </c>
      <c r="BO46" s="753">
        <f>BD46+BF46+BH46+BJ46+BL46+BN46</f>
        <v>12</v>
      </c>
      <c r="BP46" s="670" t="str">
        <f ca="1">IF(BO46&lt;=5.9,"",LOOKUP(BO46,A$109:A$113,B$109:B$113))</f>
        <v>C</v>
      </c>
      <c r="BQ46" s="793">
        <f>(P46+AG46+AX46+BO46)/4</f>
        <v>3</v>
      </c>
      <c r="BR46" s="683" t="str">
        <f ca="1">IF(BQ46&lt;=5.9,"",LOOKUP(BQ46,A$109:A$113,B$109:B$113))</f>
        <v/>
      </c>
      <c r="BS46" s="794" t="e">
        <f ca="1">LOOKUP(BP46,A$109:A$113,B$109:B$113)</f>
        <v>#N/A</v>
      </c>
      <c r="BT46" s="500"/>
      <c r="BU46" s="460">
        <f>A46</f>
        <v>41</v>
      </c>
      <c r="BV46" s="693" t="str">
        <f>C46</f>
        <v>Venkatsree S</v>
      </c>
      <c r="BW46" s="413"/>
      <c r="BX46" s="376">
        <f>IF(BW46="",0,VLOOKUP(BW46,A$100:B$105,2,0))</f>
        <v>0</v>
      </c>
      <c r="BY46" s="413"/>
      <c r="BZ46" s="376">
        <f>IF(BY46="",0,VLOOKUP(BY46,A$100:B$105,2,0))</f>
        <v>0</v>
      </c>
      <c r="CA46" s="413"/>
      <c r="CB46" s="376">
        <f>IF(CA46="",0,VLOOKUP(CA46,A$100:B$105,2,0))</f>
        <v>0</v>
      </c>
      <c r="CC46" s="413"/>
      <c r="CD46" s="376">
        <f>IF(CC46="",0,VLOOKUP(CC46,A$100:B$105,2,0))</f>
        <v>0</v>
      </c>
      <c r="CE46" s="413"/>
      <c r="CF46" s="376">
        <f>IF(CE46="",0,VLOOKUP(CE46,A$100:B$105,2,0))</f>
        <v>0</v>
      </c>
      <c r="CG46" s="413"/>
      <c r="CH46" s="411">
        <f>IF(CG46="",0,VLOOKUP(CG46,A$100:B$105,2,0))</f>
        <v>0</v>
      </c>
      <c r="CI46" s="806">
        <f>BX46+BZ46+CB46+CD46+CF46+CH46</f>
        <v>0</v>
      </c>
      <c r="CJ46" s="807" t="str">
        <f ca="1">IF(CI46&lt;=5.9,"",LOOKUP(CI46,A$109:A$113,B$109:B$113))</f>
        <v/>
      </c>
      <c r="CK46" s="500"/>
      <c r="CL46" s="684">
        <f>A46</f>
        <v>41</v>
      </c>
      <c r="CM46" s="693" t="str">
        <f>C46</f>
        <v>Venkatsree S</v>
      </c>
      <c r="CN46" s="413"/>
      <c r="CO46" s="376">
        <f>IF(CN46="",0,VLOOKUP(CN46,A$100:B$105,2,0))</f>
        <v>0</v>
      </c>
      <c r="CP46" s="413"/>
      <c r="CQ46" s="376">
        <f>IF(CP46="",0,VLOOKUP(CP46,A$100:B$105,2,0))</f>
        <v>0</v>
      </c>
      <c r="CR46" s="413"/>
      <c r="CS46" s="376">
        <f>IF(CR46="",0,VLOOKUP(CR46,A$100:B$105,2,0))</f>
        <v>0</v>
      </c>
      <c r="CT46" s="413"/>
      <c r="CU46" s="376">
        <f>IF(CT46="",0,VLOOKUP(CT46,A$100:B$105,2,0))</f>
        <v>0</v>
      </c>
      <c r="CV46" s="413"/>
      <c r="CW46" s="376">
        <f>IF(CV46="",0,VLOOKUP(CV46,A$100:B$105,2,0))</f>
        <v>0</v>
      </c>
      <c r="CX46" s="413"/>
      <c r="CY46" s="634">
        <f>IF(CX46="",0,VLOOKUP(CX46,A$100:B$105,2,0))</f>
        <v>0</v>
      </c>
      <c r="CZ46" s="753">
        <f>CO46+CQ46+CS46+CU46+CW46+CY46</f>
        <v>0</v>
      </c>
      <c r="DA46" s="819" t="str">
        <f ca="1">IF(CZ46&lt;=5.9,"",LOOKUP(CZ46,A$109:A$113,B$109:B$113))</f>
        <v/>
      </c>
      <c r="DB46" s="500"/>
      <c r="DC46" s="684">
        <f>A46</f>
        <v>41</v>
      </c>
      <c r="DD46" s="693" t="str">
        <f>C46</f>
        <v>Venkatsree S</v>
      </c>
      <c r="DE46" s="413"/>
      <c r="DF46" s="376">
        <f t="shared" ref="DF46:DF49" si="322">IF(DE46="",0,VLOOKUP(DE46,A$100:B$105,2,0))</f>
        <v>0</v>
      </c>
      <c r="DG46" s="413"/>
      <c r="DH46" s="376">
        <f t="shared" ref="DH46:DH49" si="323">IF(DG46="",0,VLOOKUP(DG46,A$100:B$105,2,0))</f>
        <v>0</v>
      </c>
      <c r="DI46" s="413"/>
      <c r="DJ46" s="376">
        <f t="shared" ref="DJ46:DJ49" si="324">IF(DI46="",0,VLOOKUP(DI46,A$100:B$105,2,0))</f>
        <v>0</v>
      </c>
      <c r="DK46" s="413"/>
      <c r="DL46" s="376">
        <f t="shared" ref="DL46:DL49" si="325">IF(DK46="",0,VLOOKUP(DK46,A$100:B$105,2,0))</f>
        <v>0</v>
      </c>
      <c r="DM46" s="413"/>
      <c r="DN46" s="376">
        <f t="shared" ref="DN46:DN49" si="326">IF(DM46="",0,VLOOKUP(DM46,A$100:B$105,2,0))</f>
        <v>0</v>
      </c>
      <c r="DO46" s="413"/>
      <c r="DP46" s="634">
        <f>IF(DO46="",0,VLOOKUP(DO46,A$100:B$105,2,0))</f>
        <v>0</v>
      </c>
      <c r="DQ46" s="753">
        <f>DF46+DH46+DJ46+DL46+DN46+DP46</f>
        <v>0</v>
      </c>
      <c r="DR46" s="824" t="str">
        <f ca="1">IF(DQ46&lt;=5.9,"",LOOKUP(DQ46,A$109:A$113,B$109:B$113))</f>
        <v/>
      </c>
      <c r="DT46" s="684">
        <f>A46</f>
        <v>41</v>
      </c>
      <c r="DU46" s="693" t="str">
        <f>C46</f>
        <v>Venkatsree S</v>
      </c>
      <c r="DV46" s="413" t="s">
        <v>299</v>
      </c>
      <c r="DW46" s="376">
        <f>IF(DV46="",0,VLOOKUP(DV46,A$100:B$105,2,0))</f>
        <v>2</v>
      </c>
      <c r="DX46" s="413" t="s">
        <v>299</v>
      </c>
      <c r="DY46" s="376">
        <f>IF(DX46="",0,VLOOKUP(DX46,A$100:B$105,2,0))</f>
        <v>2</v>
      </c>
      <c r="DZ46" s="413" t="s">
        <v>338</v>
      </c>
      <c r="EA46" s="376">
        <f>IF(DZ46="",0,VLOOKUP(DZ46,A$100:B$105,2,0))</f>
        <v>3</v>
      </c>
      <c r="EB46" s="413" t="s">
        <v>336</v>
      </c>
      <c r="EC46" s="376">
        <f>IF(EB46="",0,VLOOKUP(EB46,A$100:B$105,2,0))</f>
        <v>4</v>
      </c>
      <c r="ED46" s="413" t="s">
        <v>338</v>
      </c>
      <c r="EE46" s="376">
        <f>IF(ED46="",0,VLOOKUP(ED46,A$100:B$105,2,0))</f>
        <v>3</v>
      </c>
      <c r="EF46" s="413" t="s">
        <v>337</v>
      </c>
      <c r="EG46" s="634">
        <f>IF(EF46="",0,VLOOKUP(EF46,A$100:B$105,2,0))</f>
        <v>2</v>
      </c>
      <c r="EH46" s="634">
        <f>DW46+DY46+EA46+EC46+EE46+EG46</f>
        <v>16</v>
      </c>
      <c r="EI46" s="836">
        <f>ROUND(EH46/4,0)</f>
        <v>4</v>
      </c>
      <c r="EJ46" s="837">
        <f>(CI46+CZ46+DQ46+EH46)/4</f>
        <v>4</v>
      </c>
      <c r="EK46" s="819" t="str">
        <f ca="1">IF(EH46&lt;=5.9,"",LOOKUP(EH46,A$109:A$113,B$109:B$113))</f>
        <v>C</v>
      </c>
      <c r="EL46" s="838" t="str">
        <f ca="1">IF(EJ46&lt;=5.9,"",LOOKUP(EJ46,A$109:A$113,B$109:B$113))</f>
        <v/>
      </c>
      <c r="EM46" s="826"/>
      <c r="EN46" s="839">
        <f>A46</f>
        <v>41</v>
      </c>
      <c r="EO46" s="608" t="str">
        <f>C46</f>
        <v>Venkatsree S</v>
      </c>
      <c r="EP46" s="616" t="str">
        <f ca="1">IF($EQ46&lt;=5.9,"",LOOKUP(EQ46,A$109:A$113,B$109:B$113))</f>
        <v/>
      </c>
      <c r="EQ46" s="396">
        <f>(BQ46+EJ46)/2</f>
        <v>3.5</v>
      </c>
    </row>
    <row r="47" ht="27" customHeight="1" spans="1:147">
      <c r="A47" s="746">
        <v>42</v>
      </c>
      <c r="B47" s="411">
        <f>'Student Profile'!B47</f>
        <v>8745</v>
      </c>
      <c r="C47" s="635" t="str">
        <f>'Student Profile'!C47</f>
        <v>M Vishva</v>
      </c>
      <c r="D47" s="413"/>
      <c r="E47" s="376">
        <f>IF(D47="",0,VLOOKUP(D47,A$100:B$105,2,0))</f>
        <v>0</v>
      </c>
      <c r="F47" s="413"/>
      <c r="G47" s="376">
        <f>IF(F47="",0,VLOOKUP(F47,A$100:B$105,2,0))</f>
        <v>0</v>
      </c>
      <c r="H47" s="413"/>
      <c r="I47" s="376">
        <f>IF(H47="",0,VLOOKUP(H47,A$100:B$105,2,0))</f>
        <v>0</v>
      </c>
      <c r="J47" s="413"/>
      <c r="K47" s="376">
        <f>IF(J47="",0,VLOOKUP(J47,A$100:B$105,2,0))</f>
        <v>0</v>
      </c>
      <c r="L47" s="413"/>
      <c r="M47" s="376">
        <f>IF(L47="",0,VLOOKUP(L47,A$100:B$105,2,0))</f>
        <v>0</v>
      </c>
      <c r="N47" s="413"/>
      <c r="O47" s="634">
        <f>IF(N47="",0,VLOOKUP(N47,A$100:B$105,2,0))</f>
        <v>0</v>
      </c>
      <c r="P47" s="753">
        <f>E47+G47+I47+K47+M47+O47</f>
        <v>0</v>
      </c>
      <c r="Q47" s="767" t="str">
        <f ca="1">IF(P47&lt;=5.9,"",LOOKUP(P47,A$109:A$113,B$109:B$113))</f>
        <v/>
      </c>
      <c r="R47" s="500"/>
      <c r="S47" s="651">
        <f>A47</f>
        <v>42</v>
      </c>
      <c r="T47" s="635" t="str">
        <f>C47</f>
        <v>M Vishva</v>
      </c>
      <c r="U47" s="413"/>
      <c r="V47" s="376">
        <f>IF(U47="",0,VLOOKUP(U47,A$100:B$105,2,0))</f>
        <v>0</v>
      </c>
      <c r="W47" s="413"/>
      <c r="X47" s="376">
        <f>IF(W47="",0,VLOOKUP(W47,A$100:B$105,2,0))</f>
        <v>0</v>
      </c>
      <c r="Y47" s="413"/>
      <c r="Z47" s="376">
        <f>IF(Y47="",0,VLOOKUP(Y47,A$100:B$105,2,0))</f>
        <v>0</v>
      </c>
      <c r="AA47" s="413"/>
      <c r="AB47" s="376">
        <f>IF(AA47="",0,VLOOKUP(AA47,A$100:B$105,2,0))</f>
        <v>0</v>
      </c>
      <c r="AC47" s="413"/>
      <c r="AD47" s="376">
        <f>IF(AC47="",0,VLOOKUP(AC47,A$100:B$105,2,0))</f>
        <v>0</v>
      </c>
      <c r="AE47" s="413"/>
      <c r="AF47" s="634">
        <f>IF(AE47="",0,VLOOKUP(AE47,A$100:B$105,2,0))</f>
        <v>0</v>
      </c>
      <c r="AG47" s="753">
        <f>V47+X47+Z47+AB47+AD47+AF47</f>
        <v>0</v>
      </c>
      <c r="AH47" s="766" t="str">
        <f ca="1">IF(AG47&lt;=5.9,"",LOOKUP(AG47,A$109:A$113,B$109:B$113))</f>
        <v/>
      </c>
      <c r="AI47" s="500"/>
      <c r="AJ47" s="651">
        <f>A47</f>
        <v>42</v>
      </c>
      <c r="AK47" s="635" t="str">
        <f>C47</f>
        <v>M Vishva</v>
      </c>
      <c r="AL47" s="413"/>
      <c r="AM47" s="634">
        <f>IF(AL47="",0,VLOOKUP(AL47,A$100:B$105,2,0))</f>
        <v>0</v>
      </c>
      <c r="AN47" s="413"/>
      <c r="AO47" s="634">
        <f>IF(AN47="",0,VLOOKUP(AN47,A$100:B$105,2,0))</f>
        <v>0</v>
      </c>
      <c r="AP47" s="413"/>
      <c r="AQ47" s="634">
        <f>IF(AP47="",0,VLOOKUP(AP47,A$100:B$105,2,0))</f>
        <v>0</v>
      </c>
      <c r="AR47" s="413"/>
      <c r="AS47" s="634">
        <f>IF(AR47="",0,VLOOKUP(AR47,A$100:B$105,2,0))</f>
        <v>0</v>
      </c>
      <c r="AT47" s="413"/>
      <c r="AU47" s="634">
        <f>IF(AT47="",0,VLOOKUP(AT47,A$100:B$105,2,0))</f>
        <v>0</v>
      </c>
      <c r="AV47" s="413"/>
      <c r="AW47" s="634">
        <f>IF(AV47="",0,VLOOKUP(AV47,A$100:B$105,2,0))</f>
        <v>0</v>
      </c>
      <c r="AX47" s="753">
        <f>AM47+AO47+AQ47+AS47+AU47+AW47</f>
        <v>0</v>
      </c>
      <c r="AY47" s="766" t="str">
        <f ca="1">IF(AX47&lt;=5.9,"",LOOKUP(AX47,A$109:A$113,B$109:B$113))</f>
        <v/>
      </c>
      <c r="AZ47" s="500"/>
      <c r="BA47" s="651">
        <f>A47</f>
        <v>42</v>
      </c>
      <c r="BB47" s="635" t="str">
        <f>C47</f>
        <v>M Vishva</v>
      </c>
      <c r="BC47" s="413" t="s">
        <v>337</v>
      </c>
      <c r="BD47" s="376">
        <f>IF(BC47="",0,VLOOKUP(BC47,A$100:B$105,2,0))</f>
        <v>2</v>
      </c>
      <c r="BE47" s="413" t="s">
        <v>186</v>
      </c>
      <c r="BF47" s="376">
        <f>IF(BE47="",0,VLOOKUP(BE47,A$100:B$105,2,0))</f>
        <v>4</v>
      </c>
      <c r="BG47" s="413" t="s">
        <v>338</v>
      </c>
      <c r="BH47" s="376">
        <f>IF(BG47="",0,VLOOKUP(BG47,A$100:B$105,2,0))</f>
        <v>3</v>
      </c>
      <c r="BI47" s="413" t="s">
        <v>338</v>
      </c>
      <c r="BJ47" s="376">
        <f>IF(BI47="",0,VLOOKUP(BI47,A$100:B$105,2,0))</f>
        <v>3</v>
      </c>
      <c r="BK47" s="413" t="s">
        <v>336</v>
      </c>
      <c r="BL47" s="376">
        <f>IF(BK47="",0,VLOOKUP(BK47,A$100:B$105,2,0))</f>
        <v>4</v>
      </c>
      <c r="BM47" s="413" t="s">
        <v>337</v>
      </c>
      <c r="BN47" s="634">
        <f>IF(BM47="",0,VLOOKUP(BM47,A$100:B$105,2,0))</f>
        <v>2</v>
      </c>
      <c r="BO47" s="753">
        <f>BD47+BF47+BH47+BJ47+BL47+BN47</f>
        <v>18</v>
      </c>
      <c r="BP47" s="670" t="str">
        <f ca="1">IF(BO47&lt;=5.9,"",LOOKUP(BO47,A$109:A$113,B$109:B$113))</f>
        <v>B</v>
      </c>
      <c r="BQ47" s="793">
        <f>(P47+AG47+AX47+BO47)/4</f>
        <v>4.5</v>
      </c>
      <c r="BR47" s="683" t="str">
        <f ca="1">IF(BQ47&lt;=5.9,"",LOOKUP(BQ47,A$109:A$113,B$109:B$113))</f>
        <v/>
      </c>
      <c r="BS47" s="794" t="e">
        <f ca="1">LOOKUP(BP47,A$109:A$113,B$109:B$113)</f>
        <v>#N/A</v>
      </c>
      <c r="BT47" s="500"/>
      <c r="BU47" s="460">
        <f>A47</f>
        <v>42</v>
      </c>
      <c r="BV47" s="693" t="str">
        <f>C47</f>
        <v>M Vishva</v>
      </c>
      <c r="BW47" s="413"/>
      <c r="BX47" s="376">
        <f>IF(BW47="",0,VLOOKUP(BW47,A$100:B$105,2,0))</f>
        <v>0</v>
      </c>
      <c r="BY47" s="413"/>
      <c r="BZ47" s="376">
        <f>IF(BY47="",0,VLOOKUP(BY47,A$100:B$105,2,0))</f>
        <v>0</v>
      </c>
      <c r="CA47" s="413"/>
      <c r="CB47" s="376">
        <f>IF(CA47="",0,VLOOKUP(CA47,A$100:B$105,2,0))</f>
        <v>0</v>
      </c>
      <c r="CC47" s="413"/>
      <c r="CD47" s="376">
        <f>IF(CC47="",0,VLOOKUP(CC47,A$100:B$105,2,0))</f>
        <v>0</v>
      </c>
      <c r="CE47" s="413"/>
      <c r="CF47" s="376">
        <f>IF(CE47="",0,VLOOKUP(CE47,A$100:B$105,2,0))</f>
        <v>0</v>
      </c>
      <c r="CG47" s="413"/>
      <c r="CH47" s="411">
        <f>IF(CG47="",0,VLOOKUP(CG47,A$100:B$105,2,0))</f>
        <v>0</v>
      </c>
      <c r="CI47" s="806">
        <f>BX47+BZ47+CB47+CD47+CF47+CH47</f>
        <v>0</v>
      </c>
      <c r="CJ47" s="807" t="str">
        <f ca="1">IF(CI47&lt;=5.9,"",LOOKUP(CI47,A$109:A$113,B$109:B$113))</f>
        <v/>
      </c>
      <c r="CK47" s="500"/>
      <c r="CL47" s="684">
        <f>A47</f>
        <v>42</v>
      </c>
      <c r="CM47" s="693" t="str">
        <f>C47</f>
        <v>M Vishva</v>
      </c>
      <c r="CN47" s="413"/>
      <c r="CO47" s="376">
        <f t="shared" ref="CO47:CO50" si="327">IF(CN47="",0,VLOOKUP(CN47,A$100:B$105,2,0))</f>
        <v>0</v>
      </c>
      <c r="CP47" s="413"/>
      <c r="CQ47" s="376">
        <f t="shared" ref="CQ47:CQ50" si="328">IF(CP47="",0,VLOOKUP(CP47,A$100:B$105,2,0))</f>
        <v>0</v>
      </c>
      <c r="CR47" s="413"/>
      <c r="CS47" s="376">
        <f t="shared" ref="CS47:CS50" si="329">IF(CR47="",0,VLOOKUP(CR47,A$100:B$105,2,0))</f>
        <v>0</v>
      </c>
      <c r="CT47" s="413"/>
      <c r="CU47" s="376">
        <f t="shared" ref="CU47:CU50" si="330">IF(CT47="",0,VLOOKUP(CT47,A$100:B$105,2,0))</f>
        <v>0</v>
      </c>
      <c r="CV47" s="413"/>
      <c r="CW47" s="376">
        <f t="shared" ref="CW47:CW50" si="331">IF(CV47="",0,VLOOKUP(CV47,A$100:B$105,2,0))</f>
        <v>0</v>
      </c>
      <c r="CX47" s="413"/>
      <c r="CY47" s="634">
        <f>IF(CX47="",0,VLOOKUP(CX47,A$100:B$105,2,0))</f>
        <v>0</v>
      </c>
      <c r="CZ47" s="753">
        <f>CO47+CQ47+CS47+CU47+CW47+CY47</f>
        <v>0</v>
      </c>
      <c r="DA47" s="819" t="str">
        <f ca="1">IF(CZ47&lt;=5.9,"",LOOKUP(CZ47,A$109:A$113,B$109:B$113))</f>
        <v/>
      </c>
      <c r="DB47" s="500"/>
      <c r="DC47" s="684">
        <f>A47</f>
        <v>42</v>
      </c>
      <c r="DD47" s="693" t="str">
        <f>C47</f>
        <v>M Vishva</v>
      </c>
      <c r="DE47" s="413"/>
      <c r="DF47" s="376">
        <f>IF(DE47="",0,VLOOKUP(DE47,A$100:B$105,2,0))</f>
        <v>0</v>
      </c>
      <c r="DG47" s="413"/>
      <c r="DH47" s="376">
        <f>IF(DG47="",0,VLOOKUP(DG47,A$100:B$105,2,0))</f>
        <v>0</v>
      </c>
      <c r="DI47" s="413"/>
      <c r="DJ47" s="376">
        <f>IF(DI47="",0,VLOOKUP(DI47,A$100:B$105,2,0))</f>
        <v>0</v>
      </c>
      <c r="DK47" s="413"/>
      <c r="DL47" s="376">
        <f>IF(DK47="",0,VLOOKUP(DK47,A$100:B$105,2,0))</f>
        <v>0</v>
      </c>
      <c r="DM47" s="413"/>
      <c r="DN47" s="376">
        <f>IF(DM47="",0,VLOOKUP(DM47,A$100:B$105,2,0))</f>
        <v>0</v>
      </c>
      <c r="DO47" s="413"/>
      <c r="DP47" s="634">
        <f>IF(DO47="",0,VLOOKUP(DO47,A$100:B$105,2,0))</f>
        <v>0</v>
      </c>
      <c r="DQ47" s="753">
        <f>DF47+DH47+DJ47+DL47+DN47+DP47</f>
        <v>0</v>
      </c>
      <c r="DR47" s="824" t="str">
        <f ca="1">IF(DQ47&lt;=5.9,"",LOOKUP(DQ47,A$109:A$113,B$109:B$113))</f>
        <v/>
      </c>
      <c r="DT47" s="684">
        <f>A47</f>
        <v>42</v>
      </c>
      <c r="DU47" s="693" t="str">
        <f>C47</f>
        <v>M Vishva</v>
      </c>
      <c r="DV47" s="413" t="s">
        <v>150</v>
      </c>
      <c r="DW47" s="376">
        <f>IF(DV47="",0,VLOOKUP(DV47,A$100:B$105,2,0))</f>
        <v>5</v>
      </c>
      <c r="DX47" s="413" t="s">
        <v>186</v>
      </c>
      <c r="DY47" s="376">
        <f>IF(DX47="",0,VLOOKUP(DX47,A$100:B$105,2,0))</f>
        <v>4</v>
      </c>
      <c r="DZ47" s="413" t="s">
        <v>186</v>
      </c>
      <c r="EA47" s="376">
        <f>IF(DZ47="",0,VLOOKUP(DZ47,A$100:B$105,2,0))</f>
        <v>4</v>
      </c>
      <c r="EB47" s="413" t="s">
        <v>186</v>
      </c>
      <c r="EC47" s="376">
        <f>IF(EB47="",0,VLOOKUP(EB47,A$100:B$105,2,0))</f>
        <v>4</v>
      </c>
      <c r="ED47" s="413" t="s">
        <v>186</v>
      </c>
      <c r="EE47" s="376">
        <f>IF(ED47="",0,VLOOKUP(ED47,A$100:B$105,2,0))</f>
        <v>4</v>
      </c>
      <c r="EF47" s="413" t="s">
        <v>186</v>
      </c>
      <c r="EG47" s="634">
        <f>IF(EF47="",0,VLOOKUP(EF47,A$100:B$105,2,0))</f>
        <v>4</v>
      </c>
      <c r="EH47" s="634">
        <f>DW47+DY47+EA47+EC47+EE47+EG47</f>
        <v>25</v>
      </c>
      <c r="EI47" s="836">
        <f>ROUND(EH47/4,0)</f>
        <v>6</v>
      </c>
      <c r="EJ47" s="837">
        <f>(CI47+CZ47+DQ47+EH47)/4</f>
        <v>6.25</v>
      </c>
      <c r="EK47" s="819" t="str">
        <f ca="1">IF(EH47&lt;=5.9,"",LOOKUP(EH47,A$109:A$113,B$109:B$113))</f>
        <v>A</v>
      </c>
      <c r="EL47" s="838" t="str">
        <f ca="1">IF(EJ47&lt;=5.9,"",LOOKUP(EJ47,A$109:A$113,B$109:B$113))</f>
        <v>D</v>
      </c>
      <c r="EM47" s="826"/>
      <c r="EN47" s="839">
        <f>A47</f>
        <v>42</v>
      </c>
      <c r="EO47" s="608" t="str">
        <f>C47</f>
        <v>M Vishva</v>
      </c>
      <c r="EP47" s="616" t="str">
        <f ca="1">IF($EQ47&lt;=5.9,"",LOOKUP(EQ47,A$109:A$113,B$109:B$113))</f>
        <v/>
      </c>
      <c r="EQ47" s="396">
        <f>(BQ47+EJ47)/2</f>
        <v>5.375</v>
      </c>
    </row>
    <row r="48" ht="27" customHeight="1" spans="1:147">
      <c r="A48" s="746">
        <v>43</v>
      </c>
      <c r="B48" s="411">
        <f>'Student Profile'!B48</f>
        <v>0</v>
      </c>
      <c r="C48" s="635">
        <f>'Student Profile'!C48</f>
        <v>0</v>
      </c>
      <c r="D48" s="413"/>
      <c r="E48" s="376">
        <f>IF(D48="",0,VLOOKUP(D48,A$100:B$105,2,0))</f>
        <v>0</v>
      </c>
      <c r="F48" s="413"/>
      <c r="G48" s="376">
        <f>IF(F48="",0,VLOOKUP(F48,A$100:B$105,2,0))</f>
        <v>0</v>
      </c>
      <c r="H48" s="413"/>
      <c r="I48" s="376">
        <f>IF(H48="",0,VLOOKUP(H48,A$100:B$105,2,0))</f>
        <v>0</v>
      </c>
      <c r="J48" s="413"/>
      <c r="K48" s="376">
        <f>IF(J48="",0,VLOOKUP(J48,A$100:B$105,2,0))</f>
        <v>0</v>
      </c>
      <c r="L48" s="413"/>
      <c r="M48" s="376">
        <f>IF(L48="",0,VLOOKUP(L48,A$100:B$105,2,0))</f>
        <v>0</v>
      </c>
      <c r="N48" s="413"/>
      <c r="O48" s="634">
        <f>IF(N48="",0,VLOOKUP(N48,A$100:B$105,2,0))</f>
        <v>0</v>
      </c>
      <c r="P48" s="753">
        <f>E48+G48+I48+K48+M48+O48</f>
        <v>0</v>
      </c>
      <c r="Q48" s="767" t="str">
        <f ca="1">IF(P48&lt;=5.9,"",LOOKUP(P48,A$109:A$113,B$109:B$113))</f>
        <v/>
      </c>
      <c r="R48" s="500"/>
      <c r="S48" s="651">
        <f>A48</f>
        <v>43</v>
      </c>
      <c r="T48" s="635">
        <f>C48</f>
        <v>0</v>
      </c>
      <c r="U48" s="413"/>
      <c r="V48" s="376">
        <f>IF(U48="",0,VLOOKUP(U48,A$100:B$105,2,0))</f>
        <v>0</v>
      </c>
      <c r="W48" s="413"/>
      <c r="X48" s="376">
        <f>IF(W48="",0,VLOOKUP(W48,A$100:B$105,2,0))</f>
        <v>0</v>
      </c>
      <c r="Y48" s="413"/>
      <c r="Z48" s="376">
        <f>IF(Y48="",0,VLOOKUP(Y48,A$100:B$105,2,0))</f>
        <v>0</v>
      </c>
      <c r="AA48" s="413"/>
      <c r="AB48" s="376">
        <f>IF(AA48="",0,VLOOKUP(AA48,A$100:B$105,2,0))</f>
        <v>0</v>
      </c>
      <c r="AC48" s="413"/>
      <c r="AD48" s="376">
        <f>IF(AC48="",0,VLOOKUP(AC48,A$100:B$105,2,0))</f>
        <v>0</v>
      </c>
      <c r="AE48" s="413"/>
      <c r="AF48" s="634">
        <f>IF(AE48="",0,VLOOKUP(AE48,A$100:B$105,2,0))</f>
        <v>0</v>
      </c>
      <c r="AG48" s="753">
        <f>V48+X48+Z48+AB48+AD48+AF48</f>
        <v>0</v>
      </c>
      <c r="AH48" s="766" t="str">
        <f ca="1">IF(AG48&lt;=5.9,"",LOOKUP(AG48,A$109:A$113,B$109:B$113))</f>
        <v/>
      </c>
      <c r="AI48" s="500"/>
      <c r="AJ48" s="651">
        <f>A48</f>
        <v>43</v>
      </c>
      <c r="AK48" s="635">
        <f>C48</f>
        <v>0</v>
      </c>
      <c r="AL48" s="413"/>
      <c r="AM48" s="634">
        <f>IF(AL48="",0,VLOOKUP(AL48,A$100:B$105,2,0))</f>
        <v>0</v>
      </c>
      <c r="AN48" s="413"/>
      <c r="AO48" s="634">
        <f>IF(AN48="",0,VLOOKUP(AN48,A$100:B$105,2,0))</f>
        <v>0</v>
      </c>
      <c r="AP48" s="413"/>
      <c r="AQ48" s="634">
        <f>IF(AP48="",0,VLOOKUP(AP48,A$100:B$105,2,0))</f>
        <v>0</v>
      </c>
      <c r="AR48" s="413"/>
      <c r="AS48" s="634">
        <f>IF(AR48="",0,VLOOKUP(AR48,A$100:B$105,2,0))</f>
        <v>0</v>
      </c>
      <c r="AT48" s="413"/>
      <c r="AU48" s="634">
        <f>IF(AT48="",0,VLOOKUP(AT48,A$100:B$105,2,0))</f>
        <v>0</v>
      </c>
      <c r="AV48" s="413"/>
      <c r="AW48" s="634">
        <f>IF(AV48="",0,VLOOKUP(AV48,A$100:B$105,2,0))</f>
        <v>0</v>
      </c>
      <c r="AX48" s="753">
        <f>AM48+AO48+AQ48+AS48+AU48+AW48</f>
        <v>0</v>
      </c>
      <c r="AY48" s="766" t="str">
        <f ca="1">IF(AX48&lt;=5.9,"",LOOKUP(AX48,A$109:A$113,B$109:B$113))</f>
        <v/>
      </c>
      <c r="AZ48" s="500"/>
      <c r="BA48" s="651">
        <f>A48</f>
        <v>43</v>
      </c>
      <c r="BB48" s="635">
        <f>C48</f>
        <v>0</v>
      </c>
      <c r="BC48" s="413" t="s">
        <v>150</v>
      </c>
      <c r="BD48" s="376">
        <f>IF(BC48="",0,VLOOKUP(BC48,A$100:B$105,2,0))</f>
        <v>5</v>
      </c>
      <c r="BE48" s="413" t="s">
        <v>186</v>
      </c>
      <c r="BF48" s="376">
        <f>IF(BE48="",0,VLOOKUP(BE48,A$100:B$105,2,0))</f>
        <v>4</v>
      </c>
      <c r="BG48" s="413" t="s">
        <v>186</v>
      </c>
      <c r="BH48" s="376">
        <f>IF(BG48="",0,VLOOKUP(BG48,A$100:B$105,2,0))</f>
        <v>4</v>
      </c>
      <c r="BI48" s="413" t="s">
        <v>186</v>
      </c>
      <c r="BJ48" s="376">
        <f>IF(BI48="",0,VLOOKUP(BI48,A$100:B$105,2,0))</f>
        <v>4</v>
      </c>
      <c r="BK48" s="413" t="s">
        <v>186</v>
      </c>
      <c r="BL48" s="376">
        <f>IF(BK48="",0,VLOOKUP(BK48,A$100:B$105,2,0))</f>
        <v>4</v>
      </c>
      <c r="BM48" s="413" t="s">
        <v>186</v>
      </c>
      <c r="BN48" s="634">
        <f>IF(BM48="",0,VLOOKUP(BM48,A$100:B$105,2,0))</f>
        <v>4</v>
      </c>
      <c r="BO48" s="753">
        <f>BD48+BF48+BH48+BJ48+BL48+BN48</f>
        <v>25</v>
      </c>
      <c r="BP48" s="670" t="str">
        <f ca="1">IF(BO48&lt;=5.9,"",LOOKUP(BO48,A$109:A$113,B$109:B$113))</f>
        <v>A</v>
      </c>
      <c r="BQ48" s="793">
        <f>(P48+AG48+AX48+BO48)/4</f>
        <v>6.25</v>
      </c>
      <c r="BR48" s="683" t="str">
        <f ca="1">IF(BQ48&lt;=5.9,"",LOOKUP(BQ48,A$109:A$113,B$109:B$113))</f>
        <v>D</v>
      </c>
      <c r="BS48" s="794" t="e">
        <f ca="1">LOOKUP(BP48,A$109:A$113,B$109:B$113)</f>
        <v>#N/A</v>
      </c>
      <c r="BT48" s="500"/>
      <c r="BU48" s="460">
        <f>A48</f>
        <v>43</v>
      </c>
      <c r="BV48" s="693">
        <f>C48</f>
        <v>0</v>
      </c>
      <c r="BW48" s="413"/>
      <c r="BX48" s="376">
        <f>IF(BW48="",0,VLOOKUP(BW48,A$100:B$105,2,0))</f>
        <v>0</v>
      </c>
      <c r="BY48" s="413"/>
      <c r="BZ48" s="376">
        <f>IF(BY48="",0,VLOOKUP(BY48,A$100:B$105,2,0))</f>
        <v>0</v>
      </c>
      <c r="CA48" s="413"/>
      <c r="CB48" s="376">
        <f>IF(CA48="",0,VLOOKUP(CA48,A$100:B$105,2,0))</f>
        <v>0</v>
      </c>
      <c r="CC48" s="413"/>
      <c r="CD48" s="376">
        <f>IF(CC48="",0,VLOOKUP(CC48,A$100:B$105,2,0))</f>
        <v>0</v>
      </c>
      <c r="CE48" s="413"/>
      <c r="CF48" s="376">
        <f>IF(CE48="",0,VLOOKUP(CE48,A$100:B$105,2,0))</f>
        <v>0</v>
      </c>
      <c r="CG48" s="413"/>
      <c r="CH48" s="411">
        <f>IF(CG48="",0,VLOOKUP(CG48,A$100:B$105,2,0))</f>
        <v>0</v>
      </c>
      <c r="CI48" s="806">
        <f>BX48+BZ48+CB48+CD48+CF48+CH48</f>
        <v>0</v>
      </c>
      <c r="CJ48" s="807" t="str">
        <f ca="1">IF(CI48&lt;=5.9,"",LOOKUP(CI48,A$109:A$113,B$109:B$113))</f>
        <v/>
      </c>
      <c r="CK48" s="500"/>
      <c r="CL48" s="684">
        <f>A48</f>
        <v>43</v>
      </c>
      <c r="CM48" s="693">
        <f>C48</f>
        <v>0</v>
      </c>
      <c r="CN48" s="413"/>
      <c r="CO48" s="376">
        <f>IF(CN48="",0,VLOOKUP(CN48,A$100:B$105,2,0))</f>
        <v>0</v>
      </c>
      <c r="CP48" s="413"/>
      <c r="CQ48" s="376">
        <f>IF(CP48="",0,VLOOKUP(CP48,A$100:B$105,2,0))</f>
        <v>0</v>
      </c>
      <c r="CR48" s="413"/>
      <c r="CS48" s="376">
        <f>IF(CR48="",0,VLOOKUP(CR48,A$100:B$105,2,0))</f>
        <v>0</v>
      </c>
      <c r="CT48" s="413"/>
      <c r="CU48" s="376">
        <f>IF(CT48="",0,VLOOKUP(CT48,A$100:B$105,2,0))</f>
        <v>0</v>
      </c>
      <c r="CV48" s="413"/>
      <c r="CW48" s="376">
        <f>IF(CV48="",0,VLOOKUP(CV48,A$100:B$105,2,0))</f>
        <v>0</v>
      </c>
      <c r="CX48" s="413"/>
      <c r="CY48" s="634">
        <f>IF(CX48="",0,VLOOKUP(CX48,A$100:B$105,2,0))</f>
        <v>0</v>
      </c>
      <c r="CZ48" s="753">
        <f>CO48+CQ48+CS48+CU48+CW48+CY48</f>
        <v>0</v>
      </c>
      <c r="DA48" s="819" t="str">
        <f ca="1">IF(CZ48&lt;=5.9,"",LOOKUP(CZ48,A$109:A$113,B$109:B$113))</f>
        <v/>
      </c>
      <c r="DB48" s="500"/>
      <c r="DC48" s="684">
        <f>A48</f>
        <v>43</v>
      </c>
      <c r="DD48" s="693">
        <f>C48</f>
        <v>0</v>
      </c>
      <c r="DE48" s="413"/>
      <c r="DF48" s="376">
        <f>IF(DE48="",0,VLOOKUP(DE48,A$100:B$105,2,0))</f>
        <v>0</v>
      </c>
      <c r="DG48" s="413"/>
      <c r="DH48" s="376">
        <f>IF(DG48="",0,VLOOKUP(DG48,A$100:B$105,2,0))</f>
        <v>0</v>
      </c>
      <c r="DI48" s="413"/>
      <c r="DJ48" s="376">
        <f>IF(DI48="",0,VLOOKUP(DI48,A$100:B$105,2,0))</f>
        <v>0</v>
      </c>
      <c r="DK48" s="413"/>
      <c r="DL48" s="376">
        <f>IF(DK48="",0,VLOOKUP(DK48,A$100:B$105,2,0))</f>
        <v>0</v>
      </c>
      <c r="DM48" s="413"/>
      <c r="DN48" s="376">
        <f>IF(DM48="",0,VLOOKUP(DM48,A$100:B$105,2,0))</f>
        <v>0</v>
      </c>
      <c r="DO48" s="413"/>
      <c r="DP48" s="634">
        <f>IF(DO48="",0,VLOOKUP(DO48,A$100:B$105,2,0))</f>
        <v>0</v>
      </c>
      <c r="DQ48" s="753">
        <f>DF48+DH48+DJ48+DL48+DN48+DP48</f>
        <v>0</v>
      </c>
      <c r="DR48" s="824" t="str">
        <f ca="1">IF(DQ48&lt;=5.9,"",LOOKUP(DQ48,A$109:A$113,B$109:B$113))</f>
        <v/>
      </c>
      <c r="DT48" s="684">
        <f>A48</f>
        <v>43</v>
      </c>
      <c r="DU48" s="693">
        <f>C48</f>
        <v>0</v>
      </c>
      <c r="DV48" s="413" t="s">
        <v>295</v>
      </c>
      <c r="DW48" s="376">
        <f t="shared" ref="DW48:DW52" si="332">IF(DV48="",0,VLOOKUP(DV48,A$100:B$105,2,0))</f>
        <v>3</v>
      </c>
      <c r="DX48" s="413" t="s">
        <v>186</v>
      </c>
      <c r="DY48" s="376">
        <f t="shared" ref="DY48:DY52" si="333">IF(DX48="",0,VLOOKUP(DX48,A$100:B$105,2,0))</f>
        <v>4</v>
      </c>
      <c r="DZ48" s="413" t="s">
        <v>295</v>
      </c>
      <c r="EA48" s="376">
        <f t="shared" ref="EA48:EA52" si="334">IF(DZ48="",0,VLOOKUP(DZ48,A$100:B$105,2,0))</f>
        <v>3</v>
      </c>
      <c r="EB48" s="413" t="s">
        <v>295</v>
      </c>
      <c r="EC48" s="376">
        <f t="shared" ref="EC48:EC52" si="335">IF(EB48="",0,VLOOKUP(EB48,A$100:B$105,2,0))</f>
        <v>3</v>
      </c>
      <c r="ED48" s="413" t="s">
        <v>295</v>
      </c>
      <c r="EE48" s="376">
        <f t="shared" ref="EE48:EE52" si="336">IF(ED48="",0,VLOOKUP(ED48,A$100:B$105,2,0))</f>
        <v>3</v>
      </c>
      <c r="EF48" s="413" t="s">
        <v>295</v>
      </c>
      <c r="EG48" s="634">
        <f>IF(EF48="",0,VLOOKUP(EF48,A$100:B$105,2,0))</f>
        <v>3</v>
      </c>
      <c r="EH48" s="634">
        <f>DW48+DY48+EA48+EC48+EE48+EG48</f>
        <v>19</v>
      </c>
      <c r="EI48" s="836">
        <f>ROUND(EH48/4,0)</f>
        <v>5</v>
      </c>
      <c r="EJ48" s="837">
        <f>(CI48+CZ48+DQ48+EH48)/4</f>
        <v>4.75</v>
      </c>
      <c r="EK48" s="819" t="str">
        <f ca="1">IF(EH48&lt;=5.9,"",LOOKUP(EH48,A$109:A$113,B$109:B$113))</f>
        <v>B</v>
      </c>
      <c r="EL48" s="838" t="str">
        <f ca="1">IF(EJ48&lt;=5.9,"",LOOKUP(EJ48,A$109:A$113,B$109:B$113))</f>
        <v/>
      </c>
      <c r="EM48" s="826"/>
      <c r="EN48" s="839">
        <f>A48</f>
        <v>43</v>
      </c>
      <c r="EO48" s="608">
        <f>C48</f>
        <v>0</v>
      </c>
      <c r="EP48" s="616" t="str">
        <f ca="1">IF($EQ48&lt;=5.9,"",LOOKUP(EQ48,A$109:A$113,B$109:B$113))</f>
        <v/>
      </c>
      <c r="EQ48" s="396">
        <f>(BQ48+EJ48)/2</f>
        <v>5.5</v>
      </c>
    </row>
    <row r="49" ht="27" customHeight="1" spans="1:147">
      <c r="A49" s="746">
        <v>44</v>
      </c>
      <c r="B49" s="411">
        <f>'Student Profile'!B49</f>
        <v>0</v>
      </c>
      <c r="C49" s="635">
        <f>'Student Profile'!C49</f>
        <v>0</v>
      </c>
      <c r="D49" s="413"/>
      <c r="E49" s="376">
        <f>IF(D49="",0,VLOOKUP(D49,A$100:B$105,2,0))</f>
        <v>0</v>
      </c>
      <c r="F49" s="413"/>
      <c r="G49" s="376">
        <f>IF(F49="",0,VLOOKUP(F49,A$100:B$105,2,0))</f>
        <v>0</v>
      </c>
      <c r="H49" s="413"/>
      <c r="I49" s="376">
        <f>IF(H49="",0,VLOOKUP(H49,A$100:B$105,2,0))</f>
        <v>0</v>
      </c>
      <c r="J49" s="413"/>
      <c r="K49" s="376">
        <f>IF(J49="",0,VLOOKUP(J49,A$100:B$105,2,0))</f>
        <v>0</v>
      </c>
      <c r="L49" s="413"/>
      <c r="M49" s="376">
        <f>IF(L49="",0,VLOOKUP(L49,A$100:B$105,2,0))</f>
        <v>0</v>
      </c>
      <c r="N49" s="413"/>
      <c r="O49" s="634">
        <f>IF(N49="",0,VLOOKUP(N49,A$100:B$105,2,0))</f>
        <v>0</v>
      </c>
      <c r="P49" s="753">
        <f>E49+G49+I49+K49+M49+O49</f>
        <v>0</v>
      </c>
      <c r="Q49" s="767" t="str">
        <f ca="1">IF(P49&lt;=5.9,"",LOOKUP(P49,A$109:A$113,B$109:B$113))</f>
        <v/>
      </c>
      <c r="R49" s="500"/>
      <c r="S49" s="651">
        <f>A49</f>
        <v>44</v>
      </c>
      <c r="T49" s="635">
        <f>C49</f>
        <v>0</v>
      </c>
      <c r="U49" s="413"/>
      <c r="V49" s="376">
        <f>IF(U49="",0,VLOOKUP(U49,A$100:B$105,2,0))</f>
        <v>0</v>
      </c>
      <c r="W49" s="413"/>
      <c r="X49" s="376">
        <f>IF(W49="",0,VLOOKUP(W49,A$100:B$105,2,0))</f>
        <v>0</v>
      </c>
      <c r="Y49" s="413"/>
      <c r="Z49" s="376">
        <f>IF(Y49="",0,VLOOKUP(Y49,A$100:B$105,2,0))</f>
        <v>0</v>
      </c>
      <c r="AA49" s="413"/>
      <c r="AB49" s="376">
        <f>IF(AA49="",0,VLOOKUP(AA49,A$100:B$105,2,0))</f>
        <v>0</v>
      </c>
      <c r="AC49" s="413"/>
      <c r="AD49" s="376">
        <f>IF(AC49="",0,VLOOKUP(AC49,A$100:B$105,2,0))</f>
        <v>0</v>
      </c>
      <c r="AE49" s="413"/>
      <c r="AF49" s="634">
        <f>IF(AE49="",0,VLOOKUP(AE49,A$100:B$105,2,0))</f>
        <v>0</v>
      </c>
      <c r="AG49" s="753">
        <f>V49+X49+Z49+AB49+AD49+AF49</f>
        <v>0</v>
      </c>
      <c r="AH49" s="766" t="str">
        <f ca="1">IF(AG49&lt;=5.9,"",LOOKUP(AG49,A$109:A$113,B$109:B$113))</f>
        <v/>
      </c>
      <c r="AI49" s="500"/>
      <c r="AJ49" s="651">
        <f>A49</f>
        <v>44</v>
      </c>
      <c r="AK49" s="635">
        <f>C49</f>
        <v>0</v>
      </c>
      <c r="AL49" s="413"/>
      <c r="AM49" s="634">
        <f>IF(AL49="",0,VLOOKUP(AL49,A$100:B$105,2,0))</f>
        <v>0</v>
      </c>
      <c r="AN49" s="413"/>
      <c r="AO49" s="634">
        <f>IF(AN49="",0,VLOOKUP(AN49,A$100:B$105,2,0))</f>
        <v>0</v>
      </c>
      <c r="AP49" s="413"/>
      <c r="AQ49" s="634">
        <f>IF(AP49="",0,VLOOKUP(AP49,A$100:B$105,2,0))</f>
        <v>0</v>
      </c>
      <c r="AR49" s="413"/>
      <c r="AS49" s="634">
        <f>IF(AR49="",0,VLOOKUP(AR49,A$100:B$105,2,0))</f>
        <v>0</v>
      </c>
      <c r="AT49" s="413"/>
      <c r="AU49" s="634">
        <f>IF(AT49="",0,VLOOKUP(AT49,A$100:B$105,2,0))</f>
        <v>0</v>
      </c>
      <c r="AV49" s="413"/>
      <c r="AW49" s="634">
        <f>IF(AV49="",0,VLOOKUP(AV49,A$100:B$105,2,0))</f>
        <v>0</v>
      </c>
      <c r="AX49" s="753">
        <f>AM49+AO49+AQ49+AS49+AU49+AW49</f>
        <v>0</v>
      </c>
      <c r="AY49" s="766" t="str">
        <f ca="1">IF(AX49&lt;=5.9,"",LOOKUP(AX49,A$109:A$113,B$109:B$113))</f>
        <v/>
      </c>
      <c r="AZ49" s="500"/>
      <c r="BA49" s="651">
        <f>A49</f>
        <v>44</v>
      </c>
      <c r="BB49" s="635">
        <f>C49</f>
        <v>0</v>
      </c>
      <c r="BC49" s="413" t="s">
        <v>295</v>
      </c>
      <c r="BD49" s="376">
        <f t="shared" ref="BD49:BD53" si="337">IF(BC49="",0,VLOOKUP(BC49,A$100:B$105,2,0))</f>
        <v>3</v>
      </c>
      <c r="BE49" s="413" t="s">
        <v>186</v>
      </c>
      <c r="BF49" s="376">
        <f t="shared" ref="BF49:BF53" si="338">IF(BE49="",0,VLOOKUP(BE49,A$100:B$105,2,0))</f>
        <v>4</v>
      </c>
      <c r="BG49" s="413" t="s">
        <v>295</v>
      </c>
      <c r="BH49" s="376">
        <f t="shared" ref="BH49:BH53" si="339">IF(BG49="",0,VLOOKUP(BG49,A$100:B$105,2,0))</f>
        <v>3</v>
      </c>
      <c r="BI49" s="413" t="s">
        <v>295</v>
      </c>
      <c r="BJ49" s="376">
        <f t="shared" ref="BJ49:BJ53" si="340">IF(BI49="",0,VLOOKUP(BI49,A$100:B$105,2,0))</f>
        <v>3</v>
      </c>
      <c r="BK49" s="413" t="s">
        <v>295</v>
      </c>
      <c r="BL49" s="376">
        <f t="shared" ref="BL49:BL53" si="341">IF(BK49="",0,VLOOKUP(BK49,A$100:B$105,2,0))</f>
        <v>3</v>
      </c>
      <c r="BM49" s="413" t="s">
        <v>295</v>
      </c>
      <c r="BN49" s="634">
        <f>IF(BM49="",0,VLOOKUP(BM49,A$100:B$105,2,0))</f>
        <v>3</v>
      </c>
      <c r="BO49" s="753">
        <f>BD49+BF49+BH49+BJ49+BL49+BN49</f>
        <v>19</v>
      </c>
      <c r="BP49" s="670" t="str">
        <f ca="1">IF(BO49&lt;=5.9,"",LOOKUP(BO49,A$109:A$113,B$109:B$113))</f>
        <v>B</v>
      </c>
      <c r="BQ49" s="793">
        <f>(P49+AG49+AX49+BO49)/4</f>
        <v>4.75</v>
      </c>
      <c r="BR49" s="683" t="str">
        <f ca="1">IF(BQ49&lt;=5.9,"",LOOKUP(BQ49,A$109:A$113,B$109:B$113))</f>
        <v/>
      </c>
      <c r="BS49" s="794" t="e">
        <f ca="1">LOOKUP(BP49,A$109:A$113,B$109:B$113)</f>
        <v>#N/A</v>
      </c>
      <c r="BT49" s="500"/>
      <c r="BU49" s="460">
        <f>A49</f>
        <v>44</v>
      </c>
      <c r="BV49" s="693">
        <f>C49</f>
        <v>0</v>
      </c>
      <c r="BW49" s="413"/>
      <c r="BX49" s="376">
        <f t="shared" ref="BX49:BX52" si="342">IF(BW49="",0,VLOOKUP(BW49,A$100:B$105,2,0))</f>
        <v>0</v>
      </c>
      <c r="BY49" s="413"/>
      <c r="BZ49" s="376">
        <f t="shared" ref="BZ49:BZ52" si="343">IF(BY49="",0,VLOOKUP(BY49,A$100:B$105,2,0))</f>
        <v>0</v>
      </c>
      <c r="CA49" s="413"/>
      <c r="CB49" s="376">
        <f t="shared" ref="CB49:CB52" si="344">IF(CA49="",0,VLOOKUP(CA49,A$100:B$105,2,0))</f>
        <v>0</v>
      </c>
      <c r="CC49" s="413"/>
      <c r="CD49" s="376">
        <f t="shared" ref="CD49:CD52" si="345">IF(CC49="",0,VLOOKUP(CC49,A$100:B$105,2,0))</f>
        <v>0</v>
      </c>
      <c r="CE49" s="413"/>
      <c r="CF49" s="376">
        <f t="shared" ref="CF49:CF52" si="346">IF(CE49="",0,VLOOKUP(CE49,A$100:B$105,2,0))</f>
        <v>0</v>
      </c>
      <c r="CG49" s="413"/>
      <c r="CH49" s="411">
        <f>IF(CG49="",0,VLOOKUP(CG49,A$100:B$105,2,0))</f>
        <v>0</v>
      </c>
      <c r="CI49" s="806">
        <f>BX49+BZ49+CB49+CD49+CF49+CH49</f>
        <v>0</v>
      </c>
      <c r="CJ49" s="807" t="str">
        <f ca="1">IF(CI49&lt;=5.9,"",LOOKUP(CI49,A$109:A$113,B$109:B$113))</f>
        <v/>
      </c>
      <c r="CK49" s="500"/>
      <c r="CL49" s="684">
        <f>A49</f>
        <v>44</v>
      </c>
      <c r="CM49" s="693">
        <f>C49</f>
        <v>0</v>
      </c>
      <c r="CN49" s="413"/>
      <c r="CO49" s="376">
        <f>IF(CN49="",0,VLOOKUP(CN49,A$100:B$105,2,0))</f>
        <v>0</v>
      </c>
      <c r="CP49" s="413"/>
      <c r="CQ49" s="376">
        <f>IF(CP49="",0,VLOOKUP(CP49,A$100:B$105,2,0))</f>
        <v>0</v>
      </c>
      <c r="CR49" s="413"/>
      <c r="CS49" s="376">
        <f>IF(CR49="",0,VLOOKUP(CR49,A$100:B$105,2,0))</f>
        <v>0</v>
      </c>
      <c r="CT49" s="413"/>
      <c r="CU49" s="376">
        <f>IF(CT49="",0,VLOOKUP(CT49,A$100:B$105,2,0))</f>
        <v>0</v>
      </c>
      <c r="CV49" s="413"/>
      <c r="CW49" s="376">
        <f>IF(CV49="",0,VLOOKUP(CV49,A$100:B$105,2,0))</f>
        <v>0</v>
      </c>
      <c r="CX49" s="413"/>
      <c r="CY49" s="634">
        <f>IF(CX49="",0,VLOOKUP(CX49,A$100:B$105,2,0))</f>
        <v>0</v>
      </c>
      <c r="CZ49" s="753">
        <f>CO49+CQ49+CS49+CU49+CW49+CY49</f>
        <v>0</v>
      </c>
      <c r="DA49" s="819" t="str">
        <f ca="1">IF(CZ49&lt;=5.9,"",LOOKUP(CZ49,A$109:A$113,B$109:B$113))</f>
        <v/>
      </c>
      <c r="DB49" s="500"/>
      <c r="DC49" s="684">
        <f>A49</f>
        <v>44</v>
      </c>
      <c r="DD49" s="693">
        <f>C49</f>
        <v>0</v>
      </c>
      <c r="DE49" s="413"/>
      <c r="DF49" s="376">
        <f>IF(DE49="",0,VLOOKUP(DE49,A$100:B$105,2,0))</f>
        <v>0</v>
      </c>
      <c r="DG49" s="413"/>
      <c r="DH49" s="376">
        <f>IF(DG49="",0,VLOOKUP(DG49,A$100:B$105,2,0))</f>
        <v>0</v>
      </c>
      <c r="DI49" s="413"/>
      <c r="DJ49" s="376">
        <f>IF(DI49="",0,VLOOKUP(DI49,A$100:B$105,2,0))</f>
        <v>0</v>
      </c>
      <c r="DK49" s="413"/>
      <c r="DL49" s="376">
        <f>IF(DK49="",0,VLOOKUP(DK49,A$100:B$105,2,0))</f>
        <v>0</v>
      </c>
      <c r="DM49" s="413"/>
      <c r="DN49" s="376">
        <f>IF(DM49="",0,VLOOKUP(DM49,A$100:B$105,2,0))</f>
        <v>0</v>
      </c>
      <c r="DO49" s="413"/>
      <c r="DP49" s="634">
        <f>IF(DO49="",0,VLOOKUP(DO49,A$100:B$105,2,0))</f>
        <v>0</v>
      </c>
      <c r="DQ49" s="753">
        <f>DF49+DH49+DJ49+DL49+DN49+DP49</f>
        <v>0</v>
      </c>
      <c r="DR49" s="824" t="str">
        <f ca="1">IF(DQ49&lt;=5.9,"",LOOKUP(DQ49,A$109:A$113,B$109:B$113))</f>
        <v/>
      </c>
      <c r="DT49" s="684">
        <f>A49</f>
        <v>44</v>
      </c>
      <c r="DU49" s="693">
        <f>C49</f>
        <v>0</v>
      </c>
      <c r="DV49" s="413" t="s">
        <v>150</v>
      </c>
      <c r="DW49" s="376">
        <f>IF(DV49="",0,VLOOKUP(DV49,A$100:B$105,2,0))</f>
        <v>5</v>
      </c>
      <c r="DX49" s="413" t="s">
        <v>186</v>
      </c>
      <c r="DY49" s="376">
        <f>IF(DX49="",0,VLOOKUP(DX49,A$100:B$105,2,0))</f>
        <v>4</v>
      </c>
      <c r="DZ49" s="413" t="s">
        <v>299</v>
      </c>
      <c r="EA49" s="376">
        <f>IF(DZ49="",0,VLOOKUP(DZ49,A$100:B$105,2,0))</f>
        <v>2</v>
      </c>
      <c r="EB49" s="413" t="s">
        <v>299</v>
      </c>
      <c r="EC49" s="376">
        <f>IF(EB49="",0,VLOOKUP(EB49,A$100:B$105,2,0))</f>
        <v>2</v>
      </c>
      <c r="ED49" s="413" t="s">
        <v>186</v>
      </c>
      <c r="EE49" s="376">
        <f>IF(ED49="",0,VLOOKUP(ED49,A$100:B$105,2,0))</f>
        <v>4</v>
      </c>
      <c r="EF49" s="413" t="s">
        <v>299</v>
      </c>
      <c r="EG49" s="634">
        <f>IF(EF49="",0,VLOOKUP(EF49,A$100:B$105,2,0))</f>
        <v>2</v>
      </c>
      <c r="EH49" s="634">
        <f>DW49+DY49+EA49+EC49+EE49+EG49</f>
        <v>19</v>
      </c>
      <c r="EI49" s="836">
        <f>ROUND(EH49/4,0)</f>
        <v>5</v>
      </c>
      <c r="EJ49" s="837">
        <f>(CI49+CZ49+DQ49+EH49)/4</f>
        <v>4.75</v>
      </c>
      <c r="EK49" s="819" t="str">
        <f ca="1">IF(EH49&lt;=5.9,"",LOOKUP(EH49,A$109:A$113,B$109:B$113))</f>
        <v>B</v>
      </c>
      <c r="EL49" s="838" t="str">
        <f ca="1">IF(EJ49&lt;=5.9,"",LOOKUP(EJ49,A$109:A$113,B$109:B$113))</f>
        <v/>
      </c>
      <c r="EM49" s="826"/>
      <c r="EN49" s="839">
        <f>A49</f>
        <v>44</v>
      </c>
      <c r="EO49" s="608">
        <f>C49</f>
        <v>0</v>
      </c>
      <c r="EP49" s="616" t="str">
        <f ca="1">IF($EQ49&lt;=5.9,"",LOOKUP(EQ49,A$109:A$113,B$109:B$113))</f>
        <v/>
      </c>
      <c r="EQ49" s="396">
        <f>(BQ49+EJ49)/2</f>
        <v>4.75</v>
      </c>
    </row>
    <row r="50" ht="27" customHeight="1" spans="1:147">
      <c r="A50" s="746">
        <v>45</v>
      </c>
      <c r="B50" s="411">
        <f>'Student Profile'!B50</f>
        <v>0</v>
      </c>
      <c r="C50" s="635">
        <f>'Student Profile'!C50</f>
        <v>0</v>
      </c>
      <c r="D50" s="413"/>
      <c r="E50" s="376">
        <f>IF(D50="",0,VLOOKUP(D50,A$100:B$105,2,0))</f>
        <v>0</v>
      </c>
      <c r="F50" s="413"/>
      <c r="G50" s="376">
        <f>IF(F50="",0,VLOOKUP(F50,A$100:B$105,2,0))</f>
        <v>0</v>
      </c>
      <c r="H50" s="413"/>
      <c r="I50" s="376">
        <f>IF(H50="",0,VLOOKUP(H50,A$100:B$105,2,0))</f>
        <v>0</v>
      </c>
      <c r="J50" s="413"/>
      <c r="K50" s="376">
        <f>IF(J50="",0,VLOOKUP(J50,A$100:B$105,2,0))</f>
        <v>0</v>
      </c>
      <c r="L50" s="413"/>
      <c r="M50" s="376">
        <f>IF(L50="",0,VLOOKUP(L50,A$100:B$105,2,0))</f>
        <v>0</v>
      </c>
      <c r="N50" s="413"/>
      <c r="O50" s="634">
        <f>IF(N50="",0,VLOOKUP(N50,A$100:B$105,2,0))</f>
        <v>0</v>
      </c>
      <c r="P50" s="753">
        <f>E50+G50+I50+K50+M50+O50</f>
        <v>0</v>
      </c>
      <c r="Q50" s="767" t="str">
        <f ca="1">IF(P50&lt;=5.9,"",LOOKUP(P50,A$109:A$113,B$109:B$113))</f>
        <v/>
      </c>
      <c r="R50" s="500"/>
      <c r="S50" s="651">
        <f>A50</f>
        <v>45</v>
      </c>
      <c r="T50" s="635">
        <f>C50</f>
        <v>0</v>
      </c>
      <c r="U50" s="413"/>
      <c r="V50" s="376">
        <f t="shared" ref="V50:V55" si="347">IF(U50="",0,VLOOKUP(U50,A$100:B$105,2,0))</f>
        <v>0</v>
      </c>
      <c r="W50" s="413"/>
      <c r="X50" s="376">
        <f t="shared" ref="X50:X55" si="348">IF(W50="",0,VLOOKUP(W50,A$100:B$105,2,0))</f>
        <v>0</v>
      </c>
      <c r="Y50" s="413"/>
      <c r="Z50" s="376">
        <f t="shared" ref="Z50:Z55" si="349">IF(Y50="",0,VLOOKUP(Y50,A$100:B$105,2,0))</f>
        <v>0</v>
      </c>
      <c r="AA50" s="413"/>
      <c r="AB50" s="376">
        <f t="shared" ref="AB50:AB55" si="350">IF(AA50="",0,VLOOKUP(AA50,A$100:B$105,2,0))</f>
        <v>0</v>
      </c>
      <c r="AC50" s="413"/>
      <c r="AD50" s="376">
        <f t="shared" ref="AD50:AD55" si="351">IF(AC50="",0,VLOOKUP(AC50,A$100:B$105,2,0))</f>
        <v>0</v>
      </c>
      <c r="AE50" s="413"/>
      <c r="AF50" s="634">
        <f>IF(AE50="",0,VLOOKUP(AE50,A$100:B$105,2,0))</f>
        <v>0</v>
      </c>
      <c r="AG50" s="753">
        <f>V50+X50+Z50+AB50+AD50+AF50</f>
        <v>0</v>
      </c>
      <c r="AH50" s="766" t="str">
        <f ca="1">IF(AG50&lt;=5.9,"",LOOKUP(AG50,A$109:A$113,B$109:B$113))</f>
        <v/>
      </c>
      <c r="AI50" s="500"/>
      <c r="AJ50" s="651">
        <f>A50</f>
        <v>45</v>
      </c>
      <c r="AK50" s="635">
        <f>C50</f>
        <v>0</v>
      </c>
      <c r="AL50" s="413"/>
      <c r="AM50" s="634">
        <f>IF(AL50="",0,VLOOKUP(AL50,A$100:B$105,2,0))</f>
        <v>0</v>
      </c>
      <c r="AN50" s="413"/>
      <c r="AO50" s="634">
        <f>IF(AN50="",0,VLOOKUP(AN50,A$100:B$105,2,0))</f>
        <v>0</v>
      </c>
      <c r="AP50" s="413"/>
      <c r="AQ50" s="634">
        <f>IF(AP50="",0,VLOOKUP(AP50,A$100:B$105,2,0))</f>
        <v>0</v>
      </c>
      <c r="AR50" s="413"/>
      <c r="AS50" s="634">
        <f>IF(AR50="",0,VLOOKUP(AR50,A$100:B$105,2,0))</f>
        <v>0</v>
      </c>
      <c r="AT50" s="413"/>
      <c r="AU50" s="634">
        <f>IF(AT50="",0,VLOOKUP(AT50,A$100:B$105,2,0))</f>
        <v>0</v>
      </c>
      <c r="AV50" s="413"/>
      <c r="AW50" s="634">
        <f>IF(AV50="",0,VLOOKUP(AV50,A$100:B$105,2,0))</f>
        <v>0</v>
      </c>
      <c r="AX50" s="753">
        <f>AM50+AO50+AQ50+AS50+AU50+AW50</f>
        <v>0</v>
      </c>
      <c r="AY50" s="766" t="str">
        <f ca="1">IF(AX50&lt;=5.9,"",LOOKUP(AX50,A$109:A$113,B$109:B$113))</f>
        <v/>
      </c>
      <c r="AZ50" s="500"/>
      <c r="BA50" s="651">
        <f>A50</f>
        <v>45</v>
      </c>
      <c r="BB50" s="635">
        <f>C50</f>
        <v>0</v>
      </c>
      <c r="BC50" s="413" t="s">
        <v>150</v>
      </c>
      <c r="BD50" s="376">
        <f>IF(BC50="",0,VLOOKUP(BC50,A$100:B$105,2,0))</f>
        <v>5</v>
      </c>
      <c r="BE50" s="413" t="s">
        <v>186</v>
      </c>
      <c r="BF50" s="376">
        <f>IF(BE50="",0,VLOOKUP(BE50,A$100:B$105,2,0))</f>
        <v>4</v>
      </c>
      <c r="BG50" s="413" t="s">
        <v>299</v>
      </c>
      <c r="BH50" s="376">
        <f>IF(BG50="",0,VLOOKUP(BG50,A$100:B$105,2,0))</f>
        <v>2</v>
      </c>
      <c r="BI50" s="413" t="s">
        <v>299</v>
      </c>
      <c r="BJ50" s="376">
        <f>IF(BI50="",0,VLOOKUP(BI50,A$100:B$105,2,0))</f>
        <v>2</v>
      </c>
      <c r="BK50" s="413" t="s">
        <v>186</v>
      </c>
      <c r="BL50" s="376">
        <f>IF(BK50="",0,VLOOKUP(BK50,A$100:B$105,2,0))</f>
        <v>4</v>
      </c>
      <c r="BM50" s="413" t="s">
        <v>299</v>
      </c>
      <c r="BN50" s="634">
        <f>IF(BM50="",0,VLOOKUP(BM50,A$100:B$105,2,0))</f>
        <v>2</v>
      </c>
      <c r="BO50" s="753">
        <f>BD50+BF50+BH50+BJ50+BL50+BN50</f>
        <v>19</v>
      </c>
      <c r="BP50" s="670" t="str">
        <f ca="1">IF(BO50&lt;=5.9,"",LOOKUP(BO50,A$109:A$113,B$109:B$113))</f>
        <v>B</v>
      </c>
      <c r="BQ50" s="793">
        <f>(P50+AG50+AX50+BO50)/4</f>
        <v>4.75</v>
      </c>
      <c r="BR50" s="683" t="str">
        <f ca="1">IF(BQ50&lt;=5.9,"",LOOKUP(BQ50,A$109:A$113,B$109:B$113))</f>
        <v/>
      </c>
      <c r="BS50" s="794" t="e">
        <f ca="1">LOOKUP(BP50,A$109:A$113,B$109:B$113)</f>
        <v>#N/A</v>
      </c>
      <c r="BT50" s="500"/>
      <c r="BU50" s="460">
        <f>A50</f>
        <v>45</v>
      </c>
      <c r="BV50" s="693">
        <f>C50</f>
        <v>0</v>
      </c>
      <c r="BW50" s="413"/>
      <c r="BX50" s="376">
        <f>IF(BW50="",0,VLOOKUP(BW50,A$100:B$105,2,0))</f>
        <v>0</v>
      </c>
      <c r="BY50" s="413"/>
      <c r="BZ50" s="376">
        <f>IF(BY50="",0,VLOOKUP(BY50,A$100:B$105,2,0))</f>
        <v>0</v>
      </c>
      <c r="CA50" s="413"/>
      <c r="CB50" s="376">
        <f>IF(CA50="",0,VLOOKUP(CA50,A$100:B$105,2,0))</f>
        <v>0</v>
      </c>
      <c r="CC50" s="413"/>
      <c r="CD50" s="376">
        <f>IF(CC50="",0,VLOOKUP(CC50,A$100:B$105,2,0))</f>
        <v>0</v>
      </c>
      <c r="CE50" s="413"/>
      <c r="CF50" s="376">
        <f>IF(CE50="",0,VLOOKUP(CE50,A$100:B$105,2,0))</f>
        <v>0</v>
      </c>
      <c r="CG50" s="413"/>
      <c r="CH50" s="411">
        <f>IF(CG50="",0,VLOOKUP(CG50,A$100:B$105,2,0))</f>
        <v>0</v>
      </c>
      <c r="CI50" s="806">
        <f>BX50+BZ50+CB50+CD50+CF50+CH50</f>
        <v>0</v>
      </c>
      <c r="CJ50" s="807" t="str">
        <f ca="1">IF(CI50&lt;=5.9,"",LOOKUP(CI50,A$109:A$113,B$109:B$113))</f>
        <v/>
      </c>
      <c r="CK50" s="500"/>
      <c r="CL50" s="684">
        <f>A50</f>
        <v>45</v>
      </c>
      <c r="CM50" s="693">
        <f>C50</f>
        <v>0</v>
      </c>
      <c r="CN50" s="413"/>
      <c r="CO50" s="376">
        <f>IF(CN50="",0,VLOOKUP(CN50,A$100:B$105,2,0))</f>
        <v>0</v>
      </c>
      <c r="CP50" s="413"/>
      <c r="CQ50" s="376">
        <f>IF(CP50="",0,VLOOKUP(CP50,A$100:B$105,2,0))</f>
        <v>0</v>
      </c>
      <c r="CR50" s="413"/>
      <c r="CS50" s="376">
        <f>IF(CR50="",0,VLOOKUP(CR50,A$100:B$105,2,0))</f>
        <v>0</v>
      </c>
      <c r="CT50" s="413"/>
      <c r="CU50" s="376">
        <f>IF(CT50="",0,VLOOKUP(CT50,A$100:B$105,2,0))</f>
        <v>0</v>
      </c>
      <c r="CV50" s="413"/>
      <c r="CW50" s="376">
        <f>IF(CV50="",0,VLOOKUP(CV50,A$100:B$105,2,0))</f>
        <v>0</v>
      </c>
      <c r="CX50" s="413"/>
      <c r="CY50" s="634">
        <f>IF(CX50="",0,VLOOKUP(CX50,A$100:B$105,2,0))</f>
        <v>0</v>
      </c>
      <c r="CZ50" s="753">
        <f>CO50+CQ50+CS50+CU50+CW50+CY50</f>
        <v>0</v>
      </c>
      <c r="DA50" s="819" t="str">
        <f ca="1">IF(CZ50&lt;=5.9,"",LOOKUP(CZ50,A$109:A$113,B$109:B$113))</f>
        <v/>
      </c>
      <c r="DB50" s="500"/>
      <c r="DC50" s="684">
        <f>A50</f>
        <v>45</v>
      </c>
      <c r="DD50" s="693">
        <f>C50</f>
        <v>0</v>
      </c>
      <c r="DE50" s="413"/>
      <c r="DF50" s="376">
        <f t="shared" ref="DF50:DF55" si="352">IF(DE50="",0,VLOOKUP(DE50,A$100:B$105,2,0))</f>
        <v>0</v>
      </c>
      <c r="DG50" s="413"/>
      <c r="DH50" s="376">
        <f t="shared" ref="DH50:DH55" si="353">IF(DG50="",0,VLOOKUP(DG50,A$100:B$105,2,0))</f>
        <v>0</v>
      </c>
      <c r="DI50" s="413"/>
      <c r="DJ50" s="376">
        <f t="shared" ref="DJ50:DJ55" si="354">IF(DI50="",0,VLOOKUP(DI50,A$100:B$105,2,0))</f>
        <v>0</v>
      </c>
      <c r="DK50" s="413"/>
      <c r="DL50" s="376">
        <f t="shared" ref="DL50:DL55" si="355">IF(DK50="",0,VLOOKUP(DK50,A$100:B$105,2,0))</f>
        <v>0</v>
      </c>
      <c r="DM50" s="413"/>
      <c r="DN50" s="376">
        <f t="shared" ref="DN50:DN55" si="356">IF(DM50="",0,VLOOKUP(DM50,A$100:B$105,2,0))</f>
        <v>0</v>
      </c>
      <c r="DO50" s="413"/>
      <c r="DP50" s="634">
        <f>IF(DO50="",0,VLOOKUP(DO50,A$100:B$105,2,0))</f>
        <v>0</v>
      </c>
      <c r="DQ50" s="753">
        <f>DF50+DH50+DJ50+DL50+DN50+DP50</f>
        <v>0</v>
      </c>
      <c r="DR50" s="824" t="str">
        <f ca="1">IF(DQ50&lt;=5.9,"",LOOKUP(DQ50,A$109:A$113,B$109:B$113))</f>
        <v/>
      </c>
      <c r="DT50" s="684">
        <f>A50</f>
        <v>45</v>
      </c>
      <c r="DU50" s="693">
        <f>C50</f>
        <v>0</v>
      </c>
      <c r="DV50" s="413" t="s">
        <v>299</v>
      </c>
      <c r="DW50" s="376">
        <f>IF(DV50="",0,VLOOKUP(DV50,A$100:B$105,2,0))</f>
        <v>2</v>
      </c>
      <c r="DX50" s="413" t="s">
        <v>186</v>
      </c>
      <c r="DY50" s="376">
        <f>IF(DX50="",0,VLOOKUP(DX50,A$100:B$105,2,0))</f>
        <v>4</v>
      </c>
      <c r="DZ50" s="413" t="s">
        <v>299</v>
      </c>
      <c r="EA50" s="376">
        <f>IF(DZ50="",0,VLOOKUP(DZ50,A$100:B$105,2,0))</f>
        <v>2</v>
      </c>
      <c r="EB50" s="413" t="s">
        <v>299</v>
      </c>
      <c r="EC50" s="376">
        <f>IF(EB50="",0,VLOOKUP(EB50,A$100:B$105,2,0))</f>
        <v>2</v>
      </c>
      <c r="ED50" s="413" t="s">
        <v>299</v>
      </c>
      <c r="EE50" s="376">
        <f>IF(ED50="",0,VLOOKUP(ED50,A$100:B$105,2,0))</f>
        <v>2</v>
      </c>
      <c r="EF50" s="413" t="s">
        <v>299</v>
      </c>
      <c r="EG50" s="634">
        <f>IF(EF50="",0,VLOOKUP(EF50,A$100:B$105,2,0))</f>
        <v>2</v>
      </c>
      <c r="EH50" s="634">
        <f>DW50+DY50+EA50+EC50+EE50+EG50</f>
        <v>14</v>
      </c>
      <c r="EI50" s="836">
        <f>ROUND(EH50/4,0)</f>
        <v>4</v>
      </c>
      <c r="EJ50" s="837">
        <f>(CI50+CZ50+DQ50+EH50)/4</f>
        <v>3.5</v>
      </c>
      <c r="EK50" s="819" t="str">
        <f ca="1">IF(EH50&lt;=5.9,"",LOOKUP(EH50,A$109:A$113,B$109:B$113))</f>
        <v>C</v>
      </c>
      <c r="EL50" s="838" t="str">
        <f ca="1">IF(EJ50&lt;=5.9,"",LOOKUP(EJ50,A$109:A$113,B$109:B$113))</f>
        <v/>
      </c>
      <c r="EM50" s="826"/>
      <c r="EN50" s="839">
        <f>A50</f>
        <v>45</v>
      </c>
      <c r="EO50" s="608">
        <f>C50</f>
        <v>0</v>
      </c>
      <c r="EP50" s="616" t="str">
        <f ca="1">IF($EQ50&lt;=5.9,"",LOOKUP(EQ50,A$109:A$113,B$109:B$113))</f>
        <v/>
      </c>
      <c r="EQ50" s="396">
        <f>(BQ50+EJ50)/2</f>
        <v>4.125</v>
      </c>
    </row>
    <row r="51" ht="27" customHeight="1" spans="1:147">
      <c r="A51" s="746">
        <v>46</v>
      </c>
      <c r="B51" s="411">
        <f>'Student Profile'!B51</f>
        <v>0</v>
      </c>
      <c r="C51" s="635">
        <f>'Student Profile'!C51</f>
        <v>0</v>
      </c>
      <c r="D51" s="413"/>
      <c r="E51" s="376">
        <f>IF(D51="",0,VLOOKUP(D51,A$100:B$105,2,0))</f>
        <v>0</v>
      </c>
      <c r="F51" s="413"/>
      <c r="G51" s="376">
        <f>IF(F51="",0,VLOOKUP(F51,A$100:B$105,2,0))</f>
        <v>0</v>
      </c>
      <c r="H51" s="413"/>
      <c r="I51" s="376">
        <f>IF(H51="",0,VLOOKUP(H51,A$100:B$105,2,0))</f>
        <v>0</v>
      </c>
      <c r="J51" s="413"/>
      <c r="K51" s="376">
        <f>IF(J51="",0,VLOOKUP(J51,A$100:B$105,2,0))</f>
        <v>0</v>
      </c>
      <c r="L51" s="413"/>
      <c r="M51" s="376">
        <f>IF(L51="",0,VLOOKUP(L51,A$100:B$105,2,0))</f>
        <v>0</v>
      </c>
      <c r="N51" s="413"/>
      <c r="O51" s="634">
        <f>IF(N51="",0,VLOOKUP(N51,A$100:B$105,2,0))</f>
        <v>0</v>
      </c>
      <c r="P51" s="753">
        <f>E51+G51+I51+K51+M51+O51</f>
        <v>0</v>
      </c>
      <c r="Q51" s="767" t="str">
        <f ca="1">IF(P51&lt;=5.9,"",LOOKUP(P51,A$109:A$113,B$109:B$113))</f>
        <v/>
      </c>
      <c r="R51" s="500"/>
      <c r="S51" s="651">
        <f>A51</f>
        <v>46</v>
      </c>
      <c r="T51" s="635">
        <f>C51</f>
        <v>0</v>
      </c>
      <c r="U51" s="413"/>
      <c r="V51" s="376">
        <f>IF(U51="",0,VLOOKUP(U51,A$100:B$105,2,0))</f>
        <v>0</v>
      </c>
      <c r="W51" s="413"/>
      <c r="X51" s="376">
        <f>IF(W51="",0,VLOOKUP(W51,A$100:B$105,2,0))</f>
        <v>0</v>
      </c>
      <c r="Y51" s="413"/>
      <c r="Z51" s="376">
        <f>IF(Y51="",0,VLOOKUP(Y51,A$100:B$105,2,0))</f>
        <v>0</v>
      </c>
      <c r="AA51" s="413"/>
      <c r="AB51" s="376">
        <f>IF(AA51="",0,VLOOKUP(AA51,A$100:B$105,2,0))</f>
        <v>0</v>
      </c>
      <c r="AC51" s="413"/>
      <c r="AD51" s="376">
        <f>IF(AC51="",0,VLOOKUP(AC51,A$100:B$105,2,0))</f>
        <v>0</v>
      </c>
      <c r="AE51" s="413"/>
      <c r="AF51" s="634">
        <f>IF(AE51="",0,VLOOKUP(AE51,A$100:B$105,2,0))</f>
        <v>0</v>
      </c>
      <c r="AG51" s="753">
        <f>V51+X51+Z51+AB51+AD51+AF51</f>
        <v>0</v>
      </c>
      <c r="AH51" s="766" t="str">
        <f ca="1">IF(AG51&lt;=5.9,"",LOOKUP(AG51,A$109:A$113,B$109:B$113))</f>
        <v/>
      </c>
      <c r="AI51" s="500"/>
      <c r="AJ51" s="651">
        <f>A51</f>
        <v>46</v>
      </c>
      <c r="AK51" s="635">
        <f>C51</f>
        <v>0</v>
      </c>
      <c r="AL51" s="413"/>
      <c r="AM51" s="634">
        <f>IF(AL51="",0,VLOOKUP(AL51,A$100:B$105,2,0))</f>
        <v>0</v>
      </c>
      <c r="AN51" s="413"/>
      <c r="AO51" s="634">
        <f>IF(AN51="",0,VLOOKUP(AN51,A$100:B$105,2,0))</f>
        <v>0</v>
      </c>
      <c r="AP51" s="413"/>
      <c r="AQ51" s="634">
        <f>IF(AP51="",0,VLOOKUP(AP51,A$100:B$105,2,0))</f>
        <v>0</v>
      </c>
      <c r="AR51" s="413"/>
      <c r="AS51" s="634">
        <f>IF(AR51="",0,VLOOKUP(AR51,A$100:B$105,2,0))</f>
        <v>0</v>
      </c>
      <c r="AT51" s="413"/>
      <c r="AU51" s="634">
        <f>IF(AT51="",0,VLOOKUP(AT51,A$100:B$105,2,0))</f>
        <v>0</v>
      </c>
      <c r="AV51" s="413"/>
      <c r="AW51" s="634">
        <f>IF(AV51="",0,VLOOKUP(AV51,A$100:B$105,2,0))</f>
        <v>0</v>
      </c>
      <c r="AX51" s="753">
        <f>AM51+AO51+AQ51+AS51+AU51+AW51</f>
        <v>0</v>
      </c>
      <c r="AY51" s="766" t="str">
        <f ca="1">IF(AX51&lt;=5.9,"",LOOKUP(AX51,A$109:A$113,B$109:B$113))</f>
        <v/>
      </c>
      <c r="AZ51" s="500"/>
      <c r="BA51" s="651">
        <f>A51</f>
        <v>46</v>
      </c>
      <c r="BB51" s="635">
        <f>C51</f>
        <v>0</v>
      </c>
      <c r="BC51" s="413" t="s">
        <v>299</v>
      </c>
      <c r="BD51" s="376">
        <f>IF(BC51="",0,VLOOKUP(BC51,A$100:B$105,2,0))</f>
        <v>2</v>
      </c>
      <c r="BE51" s="413" t="s">
        <v>186</v>
      </c>
      <c r="BF51" s="376">
        <f>IF(BE51="",0,VLOOKUP(BE51,A$100:B$105,2,0))</f>
        <v>4</v>
      </c>
      <c r="BG51" s="413" t="s">
        <v>299</v>
      </c>
      <c r="BH51" s="376">
        <f>IF(BG51="",0,VLOOKUP(BG51,A$100:B$105,2,0))</f>
        <v>2</v>
      </c>
      <c r="BI51" s="413" t="s">
        <v>299</v>
      </c>
      <c r="BJ51" s="376">
        <f>IF(BI51="",0,VLOOKUP(BI51,A$100:B$105,2,0))</f>
        <v>2</v>
      </c>
      <c r="BK51" s="413" t="s">
        <v>299</v>
      </c>
      <c r="BL51" s="376">
        <f>IF(BK51="",0,VLOOKUP(BK51,A$100:B$105,2,0))</f>
        <v>2</v>
      </c>
      <c r="BM51" s="413" t="s">
        <v>299</v>
      </c>
      <c r="BN51" s="634">
        <f>IF(BM51="",0,VLOOKUP(BM51,A$100:B$105,2,0))</f>
        <v>2</v>
      </c>
      <c r="BO51" s="753">
        <f>BD51+BF51+BH51+BJ51+BL51+BN51</f>
        <v>14</v>
      </c>
      <c r="BP51" s="670" t="str">
        <f ca="1">IF(BO51&lt;=5.9,"",LOOKUP(BO51,A$109:A$113,B$109:B$113))</f>
        <v>C</v>
      </c>
      <c r="BQ51" s="793">
        <f>(P51+AG51+AX51+BO51)/4</f>
        <v>3.5</v>
      </c>
      <c r="BR51" s="683" t="str">
        <f ca="1">IF(BQ51&lt;=5.9,"",LOOKUP(BQ51,A$109:A$113,B$109:B$113))</f>
        <v/>
      </c>
      <c r="BS51" s="794" t="e">
        <f ca="1">LOOKUP(BP51,A$109:A$113,B$109:B$113)</f>
        <v>#N/A</v>
      </c>
      <c r="BT51" s="500"/>
      <c r="BU51" s="460">
        <f>A51</f>
        <v>46</v>
      </c>
      <c r="BV51" s="693">
        <f>C51</f>
        <v>0</v>
      </c>
      <c r="BW51" s="413"/>
      <c r="BX51" s="376">
        <f>IF(BW51="",0,VLOOKUP(BW51,A$100:B$105,2,0))</f>
        <v>0</v>
      </c>
      <c r="BY51" s="413"/>
      <c r="BZ51" s="376">
        <f>IF(BY51="",0,VLOOKUP(BY51,A$100:B$105,2,0))</f>
        <v>0</v>
      </c>
      <c r="CA51" s="413"/>
      <c r="CB51" s="376">
        <f>IF(CA51="",0,VLOOKUP(CA51,A$100:B$105,2,0))</f>
        <v>0</v>
      </c>
      <c r="CC51" s="413"/>
      <c r="CD51" s="376">
        <f>IF(CC51="",0,VLOOKUP(CC51,A$100:B$105,2,0))</f>
        <v>0</v>
      </c>
      <c r="CE51" s="413"/>
      <c r="CF51" s="376">
        <f>IF(CE51="",0,VLOOKUP(CE51,A$100:B$105,2,0))</f>
        <v>0</v>
      </c>
      <c r="CG51" s="413"/>
      <c r="CH51" s="411">
        <f>IF(CG51="",0,VLOOKUP(CG51,A$100:B$105,2,0))</f>
        <v>0</v>
      </c>
      <c r="CI51" s="806">
        <f>BX51+BZ51+CB51+CD51+CF51+CH51</f>
        <v>0</v>
      </c>
      <c r="CJ51" s="807" t="str">
        <f ca="1">IF(CI51&lt;=5.9,"",LOOKUP(CI51,A$109:A$113,B$109:B$113))</f>
        <v/>
      </c>
      <c r="CK51" s="500"/>
      <c r="CL51" s="684">
        <f>A51</f>
        <v>46</v>
      </c>
      <c r="CM51" s="693">
        <f>C51</f>
        <v>0</v>
      </c>
      <c r="CN51" s="413"/>
      <c r="CO51" s="376">
        <f t="shared" ref="CO51:CO53" si="357">IF(CN51="",0,VLOOKUP(CN51,A$100:B$105,2,0))</f>
        <v>0</v>
      </c>
      <c r="CP51" s="413"/>
      <c r="CQ51" s="376">
        <f t="shared" ref="CQ51:CQ53" si="358">IF(CP51="",0,VLOOKUP(CP51,A$100:B$105,2,0))</f>
        <v>0</v>
      </c>
      <c r="CR51" s="413"/>
      <c r="CS51" s="376">
        <f t="shared" ref="CS51:CS53" si="359">IF(CR51="",0,VLOOKUP(CR51,A$100:B$105,2,0))</f>
        <v>0</v>
      </c>
      <c r="CT51" s="413"/>
      <c r="CU51" s="376">
        <f t="shared" ref="CU51:CU53" si="360">IF(CT51="",0,VLOOKUP(CT51,A$100:B$105,2,0))</f>
        <v>0</v>
      </c>
      <c r="CV51" s="413"/>
      <c r="CW51" s="376">
        <f t="shared" ref="CW51:CW53" si="361">IF(CV51="",0,VLOOKUP(CV51,A$100:B$105,2,0))</f>
        <v>0</v>
      </c>
      <c r="CX51" s="413"/>
      <c r="CY51" s="634">
        <f>IF(CX51="",0,VLOOKUP(CX51,A$100:B$105,2,0))</f>
        <v>0</v>
      </c>
      <c r="CZ51" s="753">
        <f>CO51+CQ51+CS51+CU51+CW51+CY51</f>
        <v>0</v>
      </c>
      <c r="DA51" s="819" t="str">
        <f ca="1">IF(CZ51&lt;=5.9,"",LOOKUP(CZ51,A$109:A$113,B$109:B$113))</f>
        <v/>
      </c>
      <c r="DB51" s="500"/>
      <c r="DC51" s="684">
        <f>A51</f>
        <v>46</v>
      </c>
      <c r="DD51" s="693">
        <f>C51</f>
        <v>0</v>
      </c>
      <c r="DE51" s="413"/>
      <c r="DF51" s="376">
        <f>IF(DE51="",0,VLOOKUP(DE51,A$100:B$105,2,0))</f>
        <v>0</v>
      </c>
      <c r="DG51" s="413"/>
      <c r="DH51" s="376">
        <f>IF(DG51="",0,VLOOKUP(DG51,A$100:B$105,2,0))</f>
        <v>0</v>
      </c>
      <c r="DI51" s="413"/>
      <c r="DJ51" s="376">
        <f>IF(DI51="",0,VLOOKUP(DI51,A$100:B$105,2,0))</f>
        <v>0</v>
      </c>
      <c r="DK51" s="413"/>
      <c r="DL51" s="376">
        <f>IF(DK51="",0,VLOOKUP(DK51,A$100:B$105,2,0))</f>
        <v>0</v>
      </c>
      <c r="DM51" s="413"/>
      <c r="DN51" s="376">
        <f>IF(DM51="",0,VLOOKUP(DM51,A$100:B$105,2,0))</f>
        <v>0</v>
      </c>
      <c r="DO51" s="413"/>
      <c r="DP51" s="634">
        <f>IF(DO51="",0,VLOOKUP(DO51,A$100:B$105,2,0))</f>
        <v>0</v>
      </c>
      <c r="DQ51" s="753">
        <f>DF51+DH51+DJ51+DL51+DN51+DP51</f>
        <v>0</v>
      </c>
      <c r="DR51" s="824" t="str">
        <f ca="1">IF(DQ51&lt;=5.9,"",LOOKUP(DQ51,A$109:A$113,B$109:B$113))</f>
        <v/>
      </c>
      <c r="DT51" s="684">
        <f>A51</f>
        <v>46</v>
      </c>
      <c r="DU51" s="693">
        <f>C51</f>
        <v>0</v>
      </c>
      <c r="DV51" s="413" t="s">
        <v>299</v>
      </c>
      <c r="DW51" s="376">
        <f>IF(DV51="",0,VLOOKUP(DV51,A$100:B$105,2,0))</f>
        <v>2</v>
      </c>
      <c r="DX51" s="413" t="s">
        <v>299</v>
      </c>
      <c r="DY51" s="376">
        <f>IF(DX51="",0,VLOOKUP(DX51,A$100:B$105,2,0))</f>
        <v>2</v>
      </c>
      <c r="DZ51" s="413" t="s">
        <v>338</v>
      </c>
      <c r="EA51" s="376">
        <f>IF(DZ51="",0,VLOOKUP(DZ51,A$100:B$105,2,0))</f>
        <v>3</v>
      </c>
      <c r="EB51" s="413" t="s">
        <v>336</v>
      </c>
      <c r="EC51" s="376">
        <f>IF(EB51="",0,VLOOKUP(EB51,A$100:B$105,2,0))</f>
        <v>4</v>
      </c>
      <c r="ED51" s="413" t="s">
        <v>338</v>
      </c>
      <c r="EE51" s="376">
        <f>IF(ED51="",0,VLOOKUP(ED51,A$100:B$105,2,0))</f>
        <v>3</v>
      </c>
      <c r="EF51" s="413" t="s">
        <v>337</v>
      </c>
      <c r="EG51" s="634">
        <f>IF(EF51="",0,VLOOKUP(EF51,A$100:B$105,2,0))</f>
        <v>2</v>
      </c>
      <c r="EH51" s="634">
        <f>DW51+DY51+EA51+EC51+EE51+EG51</f>
        <v>16</v>
      </c>
      <c r="EI51" s="836">
        <f>ROUND(EH51/4,0)</f>
        <v>4</v>
      </c>
      <c r="EJ51" s="837">
        <f>(CI51+CZ51+DQ51+EH51)/4</f>
        <v>4</v>
      </c>
      <c r="EK51" s="819" t="str">
        <f ca="1">IF(EH51&lt;=5.9,"",LOOKUP(EH51,A$109:A$113,B$109:B$113))</f>
        <v>C</v>
      </c>
      <c r="EL51" s="838" t="str">
        <f ca="1">IF(EJ51&lt;=5.9,"",LOOKUP(EJ51,A$109:A$113,B$109:B$113))</f>
        <v/>
      </c>
      <c r="EM51" s="826"/>
      <c r="EN51" s="839">
        <f>A51</f>
        <v>46</v>
      </c>
      <c r="EO51" s="608">
        <f>C51</f>
        <v>0</v>
      </c>
      <c r="EP51" s="616" t="str">
        <f ca="1">IF($EQ51&lt;=5.9,"",LOOKUP(EQ51,A$109:A$113,B$109:B$113))</f>
        <v/>
      </c>
      <c r="EQ51" s="396">
        <f>(BQ51+EJ51)/2</f>
        <v>3.75</v>
      </c>
    </row>
    <row r="52" ht="27" customHeight="1" spans="1:147">
      <c r="A52" s="746">
        <v>47</v>
      </c>
      <c r="B52" s="411">
        <f>'Student Profile'!B52</f>
        <v>0</v>
      </c>
      <c r="C52" s="635">
        <f>'Student Profile'!C52</f>
        <v>0</v>
      </c>
      <c r="D52" s="413"/>
      <c r="E52" s="376">
        <f>IF(D52="",0,VLOOKUP(D52,A$100:B$105,2,0))</f>
        <v>0</v>
      </c>
      <c r="F52" s="413"/>
      <c r="G52" s="376">
        <f>IF(F52="",0,VLOOKUP(F52,A$100:B$105,2,0))</f>
        <v>0</v>
      </c>
      <c r="H52" s="413"/>
      <c r="I52" s="376">
        <f>IF(H52="",0,VLOOKUP(H52,A$100:B$105,2,0))</f>
        <v>0</v>
      </c>
      <c r="J52" s="413"/>
      <c r="K52" s="376">
        <f>IF(J52="",0,VLOOKUP(J52,A$100:B$105,2,0))</f>
        <v>0</v>
      </c>
      <c r="L52" s="413"/>
      <c r="M52" s="376">
        <f>IF(L52="",0,VLOOKUP(L52,A$100:B$105,2,0))</f>
        <v>0</v>
      </c>
      <c r="N52" s="413"/>
      <c r="O52" s="634">
        <f>IF(N52="",0,VLOOKUP(N52,A$100:B$105,2,0))</f>
        <v>0</v>
      </c>
      <c r="P52" s="753">
        <f>E52+G52+I52+K52+M52+O52</f>
        <v>0</v>
      </c>
      <c r="Q52" s="767" t="str">
        <f ca="1">IF(P52&lt;=5.9,"",LOOKUP(P52,A$109:A$113,B$109:B$113))</f>
        <v/>
      </c>
      <c r="R52" s="500"/>
      <c r="S52" s="651">
        <f>A52</f>
        <v>47</v>
      </c>
      <c r="T52" s="635">
        <f>C52</f>
        <v>0</v>
      </c>
      <c r="U52" s="413"/>
      <c r="V52" s="376">
        <f>IF(U52="",0,VLOOKUP(U52,A$100:B$105,2,0))</f>
        <v>0</v>
      </c>
      <c r="W52" s="413"/>
      <c r="X52" s="376">
        <f>IF(W52="",0,VLOOKUP(W52,A$100:B$105,2,0))</f>
        <v>0</v>
      </c>
      <c r="Y52" s="413"/>
      <c r="Z52" s="376">
        <f>IF(Y52="",0,VLOOKUP(Y52,A$100:B$105,2,0))</f>
        <v>0</v>
      </c>
      <c r="AA52" s="413"/>
      <c r="AB52" s="376">
        <f>IF(AA52="",0,VLOOKUP(AA52,A$100:B$105,2,0))</f>
        <v>0</v>
      </c>
      <c r="AC52" s="413"/>
      <c r="AD52" s="376">
        <f>IF(AC52="",0,VLOOKUP(AC52,A$100:B$105,2,0))</f>
        <v>0</v>
      </c>
      <c r="AE52" s="413"/>
      <c r="AF52" s="634">
        <f>IF(AE52="",0,VLOOKUP(AE52,A$100:B$105,2,0))</f>
        <v>0</v>
      </c>
      <c r="AG52" s="753">
        <f>V52+X52+Z52+AB52+AD52+AF52</f>
        <v>0</v>
      </c>
      <c r="AH52" s="766" t="str">
        <f ca="1">IF(AG52&lt;=5.9,"",LOOKUP(AG52,A$109:A$113,B$109:B$113))</f>
        <v/>
      </c>
      <c r="AI52" s="500"/>
      <c r="AJ52" s="651">
        <f>A52</f>
        <v>47</v>
      </c>
      <c r="AK52" s="635">
        <f>C52</f>
        <v>0</v>
      </c>
      <c r="AL52" s="413"/>
      <c r="AM52" s="634">
        <f>IF(AL52="",0,VLOOKUP(AL52,A$100:B$105,2,0))</f>
        <v>0</v>
      </c>
      <c r="AN52" s="413"/>
      <c r="AO52" s="634">
        <f>IF(AN52="",0,VLOOKUP(AN52,A$100:B$105,2,0))</f>
        <v>0</v>
      </c>
      <c r="AP52" s="413"/>
      <c r="AQ52" s="634">
        <f>IF(AP52="",0,VLOOKUP(AP52,A$100:B$105,2,0))</f>
        <v>0</v>
      </c>
      <c r="AR52" s="413"/>
      <c r="AS52" s="634">
        <f>IF(AR52="",0,VLOOKUP(AR52,A$100:B$105,2,0))</f>
        <v>0</v>
      </c>
      <c r="AT52" s="413"/>
      <c r="AU52" s="634">
        <f>IF(AT52="",0,VLOOKUP(AT52,A$100:B$105,2,0))</f>
        <v>0</v>
      </c>
      <c r="AV52" s="413"/>
      <c r="AW52" s="634">
        <f>IF(AV52="",0,VLOOKUP(AV52,A$100:B$105,2,0))</f>
        <v>0</v>
      </c>
      <c r="AX52" s="753">
        <f>AM52+AO52+AQ52+AS52+AU52+AW52</f>
        <v>0</v>
      </c>
      <c r="AY52" s="766" t="str">
        <f ca="1">IF(AX52&lt;=5.9,"",LOOKUP(AX52,A$109:A$113,B$109:B$113))</f>
        <v/>
      </c>
      <c r="AZ52" s="500"/>
      <c r="BA52" s="651">
        <f>A52</f>
        <v>47</v>
      </c>
      <c r="BB52" s="635">
        <f>C52</f>
        <v>0</v>
      </c>
      <c r="BC52" s="413" t="s">
        <v>299</v>
      </c>
      <c r="BD52" s="376">
        <f>IF(BC52="",0,VLOOKUP(BC52,A$100:B$105,2,0))</f>
        <v>2</v>
      </c>
      <c r="BE52" s="413" t="s">
        <v>299</v>
      </c>
      <c r="BF52" s="376">
        <f>IF(BE52="",0,VLOOKUP(BE52,A$100:B$105,2,0))</f>
        <v>2</v>
      </c>
      <c r="BG52" s="413" t="s">
        <v>337</v>
      </c>
      <c r="BH52" s="376">
        <f>IF(BG52="",0,VLOOKUP(BG52,A$100:B$105,2,0))</f>
        <v>2</v>
      </c>
      <c r="BI52" s="413" t="s">
        <v>337</v>
      </c>
      <c r="BJ52" s="376">
        <f>IF(BI52="",0,VLOOKUP(BI52,A$100:B$105,2,0))</f>
        <v>2</v>
      </c>
      <c r="BK52" s="413" t="s">
        <v>337</v>
      </c>
      <c r="BL52" s="376">
        <f>IF(BK52="",0,VLOOKUP(BK52,A$100:B$105,2,0))</f>
        <v>2</v>
      </c>
      <c r="BM52" s="413" t="s">
        <v>337</v>
      </c>
      <c r="BN52" s="634">
        <f>IF(BM52="",0,VLOOKUP(BM52,A$100:B$105,2,0))</f>
        <v>2</v>
      </c>
      <c r="BO52" s="753">
        <f>BD52+BF52+BH52+BJ52+BL52+BN52</f>
        <v>12</v>
      </c>
      <c r="BP52" s="670" t="str">
        <f ca="1">IF(BO52&lt;=5.9,"",LOOKUP(BO52,A$109:A$113,B$109:B$113))</f>
        <v>C</v>
      </c>
      <c r="BQ52" s="793">
        <f>(P52+AG52+AX52+BO52)/4</f>
        <v>3</v>
      </c>
      <c r="BR52" s="683" t="str">
        <f ca="1">IF(BQ52&lt;=5.9,"",LOOKUP(BQ52,A$109:A$113,B$109:B$113))</f>
        <v/>
      </c>
      <c r="BS52" s="794" t="e">
        <f ca="1">LOOKUP(BP52,A$109:A$113,B$109:B$113)</f>
        <v>#N/A</v>
      </c>
      <c r="BT52" s="500"/>
      <c r="BU52" s="460">
        <f>A52</f>
        <v>47</v>
      </c>
      <c r="BV52" s="693">
        <f>C52</f>
        <v>0</v>
      </c>
      <c r="BW52" s="413"/>
      <c r="BX52" s="376">
        <f>IF(BW52="",0,VLOOKUP(BW52,A$100:B$105,2,0))</f>
        <v>0</v>
      </c>
      <c r="BY52" s="413"/>
      <c r="BZ52" s="376">
        <f>IF(BY52="",0,VLOOKUP(BY52,A$100:B$105,2,0))</f>
        <v>0</v>
      </c>
      <c r="CA52" s="413"/>
      <c r="CB52" s="376">
        <f>IF(CA52="",0,VLOOKUP(CA52,A$100:B$105,2,0))</f>
        <v>0</v>
      </c>
      <c r="CC52" s="413"/>
      <c r="CD52" s="376">
        <f>IF(CC52="",0,VLOOKUP(CC52,A$100:B$105,2,0))</f>
        <v>0</v>
      </c>
      <c r="CE52" s="413"/>
      <c r="CF52" s="376">
        <f>IF(CE52="",0,VLOOKUP(CE52,A$100:B$105,2,0))</f>
        <v>0</v>
      </c>
      <c r="CG52" s="413"/>
      <c r="CH52" s="411">
        <f>IF(CG52="",0,VLOOKUP(CG52,A$100:B$105,2,0))</f>
        <v>0</v>
      </c>
      <c r="CI52" s="806">
        <f>BX52+BZ52+CB52+CD52+CF52+CH52</f>
        <v>0</v>
      </c>
      <c r="CJ52" s="807" t="str">
        <f ca="1">IF(CI52&lt;=5.9,"",LOOKUP(CI52,A$109:A$113,B$109:B$113))</f>
        <v/>
      </c>
      <c r="CK52" s="500"/>
      <c r="CL52" s="684">
        <f>A52</f>
        <v>47</v>
      </c>
      <c r="CM52" s="693">
        <f>C52</f>
        <v>0</v>
      </c>
      <c r="CN52" s="413"/>
      <c r="CO52" s="376">
        <f>IF(CN52="",0,VLOOKUP(CN52,A$100:B$105,2,0))</f>
        <v>0</v>
      </c>
      <c r="CP52" s="413"/>
      <c r="CQ52" s="376">
        <f>IF(CP52="",0,VLOOKUP(CP52,A$100:B$105,2,0))</f>
        <v>0</v>
      </c>
      <c r="CR52" s="413"/>
      <c r="CS52" s="376">
        <f>IF(CR52="",0,VLOOKUP(CR52,A$100:B$105,2,0))</f>
        <v>0</v>
      </c>
      <c r="CT52" s="413"/>
      <c r="CU52" s="376">
        <f>IF(CT52="",0,VLOOKUP(CT52,A$100:B$105,2,0))</f>
        <v>0</v>
      </c>
      <c r="CV52" s="413"/>
      <c r="CW52" s="376">
        <f>IF(CV52="",0,VLOOKUP(CV52,A$100:B$105,2,0))</f>
        <v>0</v>
      </c>
      <c r="CX52" s="413"/>
      <c r="CY52" s="634">
        <f>IF(CX52="",0,VLOOKUP(CX52,A$100:B$105,2,0))</f>
        <v>0</v>
      </c>
      <c r="CZ52" s="753">
        <f>CO52+CQ52+CS52+CU52+CW52+CY52</f>
        <v>0</v>
      </c>
      <c r="DA52" s="819" t="str">
        <f ca="1">IF(CZ52&lt;=5.9,"",LOOKUP(CZ52,A$109:A$113,B$109:B$113))</f>
        <v/>
      </c>
      <c r="DB52" s="500"/>
      <c r="DC52" s="684">
        <f>A52</f>
        <v>47</v>
      </c>
      <c r="DD52" s="693">
        <f>C52</f>
        <v>0</v>
      </c>
      <c r="DE52" s="413"/>
      <c r="DF52" s="376">
        <f>IF(DE52="",0,VLOOKUP(DE52,A$100:B$105,2,0))</f>
        <v>0</v>
      </c>
      <c r="DG52" s="413"/>
      <c r="DH52" s="376">
        <f>IF(DG52="",0,VLOOKUP(DG52,A$100:B$105,2,0))</f>
        <v>0</v>
      </c>
      <c r="DI52" s="413"/>
      <c r="DJ52" s="376">
        <f>IF(DI52="",0,VLOOKUP(DI52,A$100:B$105,2,0))</f>
        <v>0</v>
      </c>
      <c r="DK52" s="413"/>
      <c r="DL52" s="376">
        <f>IF(DK52="",0,VLOOKUP(DK52,A$100:B$105,2,0))</f>
        <v>0</v>
      </c>
      <c r="DM52" s="413"/>
      <c r="DN52" s="376">
        <f>IF(DM52="",0,VLOOKUP(DM52,A$100:B$105,2,0))</f>
        <v>0</v>
      </c>
      <c r="DO52" s="413"/>
      <c r="DP52" s="634">
        <f>IF(DO52="",0,VLOOKUP(DO52,A$100:B$105,2,0))</f>
        <v>0</v>
      </c>
      <c r="DQ52" s="753">
        <f>DF52+DH52+DJ52+DL52+DN52+DP52</f>
        <v>0</v>
      </c>
      <c r="DR52" s="824" t="str">
        <f ca="1">IF(DQ52&lt;=5.9,"",LOOKUP(DQ52,A$109:A$113,B$109:B$113))</f>
        <v/>
      </c>
      <c r="DT52" s="684">
        <f>A52</f>
        <v>47</v>
      </c>
      <c r="DU52" s="693">
        <f>C52</f>
        <v>0</v>
      </c>
      <c r="DV52" s="413" t="s">
        <v>150</v>
      </c>
      <c r="DW52" s="376">
        <f>IF(DV52="",0,VLOOKUP(DV52,A$100:B$105,2,0))</f>
        <v>5</v>
      </c>
      <c r="DX52" s="413" t="s">
        <v>186</v>
      </c>
      <c r="DY52" s="376">
        <f>IF(DX52="",0,VLOOKUP(DX52,A$100:B$105,2,0))</f>
        <v>4</v>
      </c>
      <c r="DZ52" s="413" t="s">
        <v>186</v>
      </c>
      <c r="EA52" s="376">
        <f>IF(DZ52="",0,VLOOKUP(DZ52,A$100:B$105,2,0))</f>
        <v>4</v>
      </c>
      <c r="EB52" s="413" t="s">
        <v>186</v>
      </c>
      <c r="EC52" s="376">
        <f>IF(EB52="",0,VLOOKUP(EB52,A$100:B$105,2,0))</f>
        <v>4</v>
      </c>
      <c r="ED52" s="413" t="s">
        <v>186</v>
      </c>
      <c r="EE52" s="376">
        <f>IF(ED52="",0,VLOOKUP(ED52,A$100:B$105,2,0))</f>
        <v>4</v>
      </c>
      <c r="EF52" s="413" t="s">
        <v>186</v>
      </c>
      <c r="EG52" s="634">
        <f>IF(EF52="",0,VLOOKUP(EF52,A$100:B$105,2,0))</f>
        <v>4</v>
      </c>
      <c r="EH52" s="634">
        <f>DW52+DY52+EA52+EC52+EE52+EG52</f>
        <v>25</v>
      </c>
      <c r="EI52" s="836">
        <f>ROUND(EH52/4,0)</f>
        <v>6</v>
      </c>
      <c r="EJ52" s="837">
        <f>(CI52+CZ52+DQ52+EH52)/4</f>
        <v>6.25</v>
      </c>
      <c r="EK52" s="819" t="str">
        <f ca="1">IF(EH52&lt;=5.9,"",LOOKUP(EH52,A$109:A$113,B$109:B$113))</f>
        <v>A</v>
      </c>
      <c r="EL52" s="838" t="str">
        <f ca="1">IF(EJ52&lt;=5.9,"",LOOKUP(EJ52,A$109:A$113,B$109:B$113))</f>
        <v>D</v>
      </c>
      <c r="EM52" s="826"/>
      <c r="EN52" s="839">
        <f>A52</f>
        <v>47</v>
      </c>
      <c r="EO52" s="608">
        <f>C52</f>
        <v>0</v>
      </c>
      <c r="EP52" s="616" t="str">
        <f ca="1">IF($EQ52&lt;=5.9,"",LOOKUP(EQ52,A$109:A$113,B$109:B$113))</f>
        <v/>
      </c>
      <c r="EQ52" s="396">
        <f>(BQ52+EJ52)/2</f>
        <v>4.625</v>
      </c>
    </row>
    <row r="53" ht="27" customHeight="1" spans="1:147">
      <c r="A53" s="746">
        <v>48</v>
      </c>
      <c r="B53" s="411">
        <f>'Student Profile'!B53</f>
        <v>0</v>
      </c>
      <c r="C53" s="635">
        <f>'Student Profile'!C53</f>
        <v>0</v>
      </c>
      <c r="D53" s="413"/>
      <c r="E53" s="376">
        <f>IF(D53="",0,VLOOKUP(D53,A$100:B$105,2,0))</f>
        <v>0</v>
      </c>
      <c r="F53" s="413"/>
      <c r="G53" s="376">
        <f>IF(F53="",0,VLOOKUP(F53,A$100:B$105,2,0))</f>
        <v>0</v>
      </c>
      <c r="H53" s="413"/>
      <c r="I53" s="376">
        <f>IF(H53="",0,VLOOKUP(H53,A$100:B$105,2,0))</f>
        <v>0</v>
      </c>
      <c r="J53" s="413"/>
      <c r="K53" s="376">
        <f>IF(J53="",0,VLOOKUP(J53,A$100:B$105,2,0))</f>
        <v>0</v>
      </c>
      <c r="L53" s="413"/>
      <c r="M53" s="376">
        <f>IF(L53="",0,VLOOKUP(L53,A$100:B$105,2,0))</f>
        <v>0</v>
      </c>
      <c r="N53" s="413"/>
      <c r="O53" s="634">
        <f>IF(N53="",0,VLOOKUP(N53,A$100:B$105,2,0))</f>
        <v>0</v>
      </c>
      <c r="P53" s="753">
        <f>E53+G53+I53+K53+M53+O53</f>
        <v>0</v>
      </c>
      <c r="Q53" s="767" t="str">
        <f ca="1">IF(P53&lt;=5.9,"",LOOKUP(P53,A$109:A$113,B$109:B$113))</f>
        <v/>
      </c>
      <c r="R53" s="500"/>
      <c r="S53" s="651">
        <f>A53</f>
        <v>48</v>
      </c>
      <c r="T53" s="635">
        <f>C53</f>
        <v>0</v>
      </c>
      <c r="U53" s="413"/>
      <c r="V53" s="376">
        <f>IF(U53="",0,VLOOKUP(U53,A$100:B$105,2,0))</f>
        <v>0</v>
      </c>
      <c r="W53" s="413"/>
      <c r="X53" s="376">
        <f>IF(W53="",0,VLOOKUP(W53,A$100:B$105,2,0))</f>
        <v>0</v>
      </c>
      <c r="Y53" s="413"/>
      <c r="Z53" s="376">
        <f>IF(Y53="",0,VLOOKUP(Y53,A$100:B$105,2,0))</f>
        <v>0</v>
      </c>
      <c r="AA53" s="413"/>
      <c r="AB53" s="376">
        <f>IF(AA53="",0,VLOOKUP(AA53,A$100:B$105,2,0))</f>
        <v>0</v>
      </c>
      <c r="AC53" s="413"/>
      <c r="AD53" s="376">
        <f>IF(AC53="",0,VLOOKUP(AC53,A$100:B$105,2,0))</f>
        <v>0</v>
      </c>
      <c r="AE53" s="413"/>
      <c r="AF53" s="634">
        <f>IF(AE53="",0,VLOOKUP(AE53,A$100:B$105,2,0))</f>
        <v>0</v>
      </c>
      <c r="AG53" s="753">
        <f>V53+X53+Z53+AB53+AD53+AF53</f>
        <v>0</v>
      </c>
      <c r="AH53" s="766" t="str">
        <f ca="1">IF(AG53&lt;=5.9,"",LOOKUP(AG53,A$109:A$113,B$109:B$113))</f>
        <v/>
      </c>
      <c r="AI53" s="500"/>
      <c r="AJ53" s="651">
        <f>A53</f>
        <v>48</v>
      </c>
      <c r="AK53" s="635">
        <f>C53</f>
        <v>0</v>
      </c>
      <c r="AL53" s="413"/>
      <c r="AM53" s="634">
        <f>IF(AL53="",0,VLOOKUP(AL53,A$100:B$105,2,0))</f>
        <v>0</v>
      </c>
      <c r="AN53" s="413"/>
      <c r="AO53" s="634">
        <f>IF(AN53="",0,VLOOKUP(AN53,A$100:B$105,2,0))</f>
        <v>0</v>
      </c>
      <c r="AP53" s="413"/>
      <c r="AQ53" s="634">
        <f>IF(AP53="",0,VLOOKUP(AP53,A$100:B$105,2,0))</f>
        <v>0</v>
      </c>
      <c r="AR53" s="413"/>
      <c r="AS53" s="634">
        <f>IF(AR53="",0,VLOOKUP(AR53,A$100:B$105,2,0))</f>
        <v>0</v>
      </c>
      <c r="AT53" s="413"/>
      <c r="AU53" s="634">
        <f>IF(AT53="",0,VLOOKUP(AT53,A$100:B$105,2,0))</f>
        <v>0</v>
      </c>
      <c r="AV53" s="413"/>
      <c r="AW53" s="634">
        <f>IF(AV53="",0,VLOOKUP(AV53,A$100:B$105,2,0))</f>
        <v>0</v>
      </c>
      <c r="AX53" s="753">
        <f>AM53+AO53+AQ53+AS53+AU53+AW53</f>
        <v>0</v>
      </c>
      <c r="AY53" s="766" t="str">
        <f ca="1">IF(AX53&lt;=5.9,"",LOOKUP(AX53,A$109:A$113,B$109:B$113))</f>
        <v/>
      </c>
      <c r="AZ53" s="500"/>
      <c r="BA53" s="651">
        <f>A53</f>
        <v>48</v>
      </c>
      <c r="BB53" s="635">
        <f>C53</f>
        <v>0</v>
      </c>
      <c r="BC53" s="413" t="s">
        <v>337</v>
      </c>
      <c r="BD53" s="376">
        <f>IF(BC53="",0,VLOOKUP(BC53,A$100:B$105,2,0))</f>
        <v>2</v>
      </c>
      <c r="BE53" s="413" t="s">
        <v>186</v>
      </c>
      <c r="BF53" s="376">
        <f>IF(BE53="",0,VLOOKUP(BE53,A$100:B$105,2,0))</f>
        <v>4</v>
      </c>
      <c r="BG53" s="413" t="s">
        <v>338</v>
      </c>
      <c r="BH53" s="376">
        <f>IF(BG53="",0,VLOOKUP(BG53,A$100:B$105,2,0))</f>
        <v>3</v>
      </c>
      <c r="BI53" s="413" t="s">
        <v>338</v>
      </c>
      <c r="BJ53" s="376">
        <f>IF(BI53="",0,VLOOKUP(BI53,A$100:B$105,2,0))</f>
        <v>3</v>
      </c>
      <c r="BK53" s="413" t="s">
        <v>336</v>
      </c>
      <c r="BL53" s="376">
        <f>IF(BK53="",0,VLOOKUP(BK53,A$100:B$105,2,0))</f>
        <v>4</v>
      </c>
      <c r="BM53" s="413" t="s">
        <v>337</v>
      </c>
      <c r="BN53" s="634">
        <f>IF(BM53="",0,VLOOKUP(BM53,A$100:B$105,2,0))</f>
        <v>2</v>
      </c>
      <c r="BO53" s="753">
        <f>BD53+BF53+BH53+BJ53+BL53+BN53</f>
        <v>18</v>
      </c>
      <c r="BP53" s="670" t="str">
        <f ca="1">IF(BO53&lt;=5.9,"",LOOKUP(BO53,A$109:A$113,B$109:B$113))</f>
        <v>B</v>
      </c>
      <c r="BQ53" s="793">
        <f>(P53+AG53+AX53+BO53)/4</f>
        <v>4.5</v>
      </c>
      <c r="BR53" s="683" t="str">
        <f ca="1">IF(BQ53&lt;=5.9,"",LOOKUP(BQ53,A$109:A$113,B$109:B$113))</f>
        <v/>
      </c>
      <c r="BS53" s="794" t="e">
        <f ca="1">LOOKUP(BP53,A$109:A$113,B$109:B$113)</f>
        <v>#N/A</v>
      </c>
      <c r="BT53" s="500"/>
      <c r="BU53" s="460">
        <f>A53</f>
        <v>48</v>
      </c>
      <c r="BV53" s="693">
        <f>C53</f>
        <v>0</v>
      </c>
      <c r="BW53" s="413"/>
      <c r="BX53" s="376">
        <f t="shared" ref="BX53:BX56" si="362">IF(BW53="",0,VLOOKUP(BW53,A$100:B$105,2,0))</f>
        <v>0</v>
      </c>
      <c r="BY53" s="413"/>
      <c r="BZ53" s="376">
        <f t="shared" ref="BZ53:BZ56" si="363">IF(BY53="",0,VLOOKUP(BY53,A$100:B$105,2,0))</f>
        <v>0</v>
      </c>
      <c r="CA53" s="413"/>
      <c r="CB53" s="376">
        <f t="shared" ref="CB53:CB56" si="364">IF(CA53="",0,VLOOKUP(CA53,A$100:B$105,2,0))</f>
        <v>0</v>
      </c>
      <c r="CC53" s="413"/>
      <c r="CD53" s="376">
        <f t="shared" ref="CD53:CD56" si="365">IF(CC53="",0,VLOOKUP(CC53,A$100:B$105,2,0))</f>
        <v>0</v>
      </c>
      <c r="CE53" s="413"/>
      <c r="CF53" s="376">
        <f t="shared" ref="CF53:CF56" si="366">IF(CE53="",0,VLOOKUP(CE53,A$100:B$105,2,0))</f>
        <v>0</v>
      </c>
      <c r="CG53" s="413"/>
      <c r="CH53" s="411">
        <f>IF(CG53="",0,VLOOKUP(CG53,A$100:B$105,2,0))</f>
        <v>0</v>
      </c>
      <c r="CI53" s="806">
        <f>BX53+BZ53+CB53+CD53+CF53+CH53</f>
        <v>0</v>
      </c>
      <c r="CJ53" s="807" t="str">
        <f ca="1">IF(CI53&lt;=5.9,"",LOOKUP(CI53,A$109:A$113,B$109:B$113))</f>
        <v/>
      </c>
      <c r="CK53" s="500"/>
      <c r="CL53" s="684">
        <f>A53</f>
        <v>48</v>
      </c>
      <c r="CM53" s="693">
        <f>C53</f>
        <v>0</v>
      </c>
      <c r="CN53" s="413"/>
      <c r="CO53" s="376">
        <f>IF(CN53="",0,VLOOKUP(CN53,A$100:B$105,2,0))</f>
        <v>0</v>
      </c>
      <c r="CP53" s="413"/>
      <c r="CQ53" s="376">
        <f>IF(CP53="",0,VLOOKUP(CP53,A$100:B$105,2,0))</f>
        <v>0</v>
      </c>
      <c r="CR53" s="413"/>
      <c r="CS53" s="376">
        <f>IF(CR53="",0,VLOOKUP(CR53,A$100:B$105,2,0))</f>
        <v>0</v>
      </c>
      <c r="CT53" s="413"/>
      <c r="CU53" s="376">
        <f>IF(CT53="",0,VLOOKUP(CT53,A$100:B$105,2,0))</f>
        <v>0</v>
      </c>
      <c r="CV53" s="413"/>
      <c r="CW53" s="376">
        <f>IF(CV53="",0,VLOOKUP(CV53,A$100:B$105,2,0))</f>
        <v>0</v>
      </c>
      <c r="CX53" s="413"/>
      <c r="CY53" s="634">
        <f>IF(CX53="",0,VLOOKUP(CX53,A$100:B$105,2,0))</f>
        <v>0</v>
      </c>
      <c r="CZ53" s="753">
        <f>CO53+CQ53+CS53+CU53+CW53+CY53</f>
        <v>0</v>
      </c>
      <c r="DA53" s="819" t="str">
        <f ca="1">IF(CZ53&lt;=5.9,"",LOOKUP(CZ53,A$109:A$113,B$109:B$113))</f>
        <v/>
      </c>
      <c r="DB53" s="500"/>
      <c r="DC53" s="684">
        <f>A53</f>
        <v>48</v>
      </c>
      <c r="DD53" s="693">
        <f>C53</f>
        <v>0</v>
      </c>
      <c r="DE53" s="413"/>
      <c r="DF53" s="376">
        <f>IF(DE53="",0,VLOOKUP(DE53,A$100:B$105,2,0))</f>
        <v>0</v>
      </c>
      <c r="DG53" s="413"/>
      <c r="DH53" s="376">
        <f>IF(DG53="",0,VLOOKUP(DG53,A$100:B$105,2,0))</f>
        <v>0</v>
      </c>
      <c r="DI53" s="413"/>
      <c r="DJ53" s="376">
        <f>IF(DI53="",0,VLOOKUP(DI53,A$100:B$105,2,0))</f>
        <v>0</v>
      </c>
      <c r="DK53" s="413"/>
      <c r="DL53" s="376">
        <f>IF(DK53="",0,VLOOKUP(DK53,A$100:B$105,2,0))</f>
        <v>0</v>
      </c>
      <c r="DM53" s="413"/>
      <c r="DN53" s="376">
        <f>IF(DM53="",0,VLOOKUP(DM53,A$100:B$105,2,0))</f>
        <v>0</v>
      </c>
      <c r="DO53" s="413"/>
      <c r="DP53" s="634">
        <f>IF(DO53="",0,VLOOKUP(DO53,A$100:B$105,2,0))</f>
        <v>0</v>
      </c>
      <c r="DQ53" s="753">
        <f>DF53+DH53+DJ53+DL53+DN53+DP53</f>
        <v>0</v>
      </c>
      <c r="DR53" s="824" t="str">
        <f ca="1">IF(DQ53&lt;=5.9,"",LOOKUP(DQ53,A$109:A$113,B$109:B$113))</f>
        <v/>
      </c>
      <c r="DT53" s="684">
        <f>A53</f>
        <v>48</v>
      </c>
      <c r="DU53" s="693">
        <f>C53</f>
        <v>0</v>
      </c>
      <c r="DV53" s="413" t="s">
        <v>295</v>
      </c>
      <c r="DW53" s="376">
        <f t="shared" ref="DW53:DW55" si="367">IF(DV53="",0,VLOOKUP(DV53,A$100:B$105,2,0))</f>
        <v>3</v>
      </c>
      <c r="DX53" s="413" t="s">
        <v>186</v>
      </c>
      <c r="DY53" s="376">
        <f t="shared" ref="DY53:DY55" si="368">IF(DX53="",0,VLOOKUP(DX53,A$100:B$105,2,0))</f>
        <v>4</v>
      </c>
      <c r="DZ53" s="413" t="s">
        <v>295</v>
      </c>
      <c r="EA53" s="376">
        <f t="shared" ref="EA53:EA55" si="369">IF(DZ53="",0,VLOOKUP(DZ53,A$100:B$105,2,0))</f>
        <v>3</v>
      </c>
      <c r="EB53" s="413" t="s">
        <v>295</v>
      </c>
      <c r="EC53" s="376">
        <f t="shared" ref="EC53:EC55" si="370">IF(EB53="",0,VLOOKUP(EB53,A$100:B$105,2,0))</f>
        <v>3</v>
      </c>
      <c r="ED53" s="413" t="s">
        <v>295</v>
      </c>
      <c r="EE53" s="376">
        <f t="shared" ref="EE53:EE55" si="371">IF(ED53="",0,VLOOKUP(ED53,A$100:B$105,2,0))</f>
        <v>3</v>
      </c>
      <c r="EF53" s="413" t="s">
        <v>295</v>
      </c>
      <c r="EG53" s="634">
        <f>IF(EF53="",0,VLOOKUP(EF53,A$100:B$105,2,0))</f>
        <v>3</v>
      </c>
      <c r="EH53" s="634">
        <f>DW53+DY53+EA53+EC53+EE53+EG53</f>
        <v>19</v>
      </c>
      <c r="EI53" s="836">
        <f>ROUND(EH53/4,0)</f>
        <v>5</v>
      </c>
      <c r="EJ53" s="837">
        <f>(CI53+CZ53+DQ53+EH53)/4</f>
        <v>4.75</v>
      </c>
      <c r="EK53" s="819" t="str">
        <f ca="1">IF(EH53&lt;=5.9,"",LOOKUP(EH53,A$109:A$113,B$109:B$113))</f>
        <v>B</v>
      </c>
      <c r="EL53" s="838" t="str">
        <f ca="1">IF(EJ53&lt;=5.9,"",LOOKUP(EJ53,A$109:A$113,B$109:B$113))</f>
        <v/>
      </c>
      <c r="EM53" s="826"/>
      <c r="EN53" s="839">
        <f>A53</f>
        <v>48</v>
      </c>
      <c r="EO53" s="608">
        <f>C53</f>
        <v>0</v>
      </c>
      <c r="EP53" s="616" t="str">
        <f ca="1">IF($EQ53&lt;=5.9,"",LOOKUP(EQ53,A$109:A$113,B$109:B$113))</f>
        <v/>
      </c>
      <c r="EQ53" s="396">
        <f>(BQ53+EJ53)/2</f>
        <v>4.625</v>
      </c>
    </row>
    <row r="54" ht="27" customHeight="1" spans="1:147">
      <c r="A54" s="746">
        <v>49</v>
      </c>
      <c r="B54" s="411">
        <f>'Student Profile'!B54</f>
        <v>0</v>
      </c>
      <c r="C54" s="635">
        <f>'Student Profile'!C54</f>
        <v>0</v>
      </c>
      <c r="D54" s="413"/>
      <c r="E54" s="376">
        <f>IF(D54="",0,VLOOKUP(D54,A$100:B$105,2,0))</f>
        <v>0</v>
      </c>
      <c r="F54" s="413"/>
      <c r="G54" s="376">
        <f>IF(F54="",0,VLOOKUP(F54,A$100:B$105,2,0))</f>
        <v>0</v>
      </c>
      <c r="H54" s="413"/>
      <c r="I54" s="376">
        <f>IF(H54="",0,VLOOKUP(H54,A$100:B$105,2,0))</f>
        <v>0</v>
      </c>
      <c r="J54" s="413"/>
      <c r="K54" s="376">
        <f>IF(J54="",0,VLOOKUP(J54,A$100:B$105,2,0))</f>
        <v>0</v>
      </c>
      <c r="L54" s="413"/>
      <c r="M54" s="376">
        <f>IF(L54="",0,VLOOKUP(L54,A$100:B$105,2,0))</f>
        <v>0</v>
      </c>
      <c r="N54" s="413"/>
      <c r="O54" s="634">
        <f>IF(N54="",0,VLOOKUP(N54,A$100:B$105,2,0))</f>
        <v>0</v>
      </c>
      <c r="P54" s="753">
        <f>E54+G54+I54+K54+M54+O54</f>
        <v>0</v>
      </c>
      <c r="Q54" s="767" t="str">
        <f ca="1">IF(P54&lt;=5.9,"",LOOKUP(P54,A$109:A$113,B$109:B$113))</f>
        <v/>
      </c>
      <c r="R54" s="500"/>
      <c r="S54" s="651">
        <f>A54</f>
        <v>49</v>
      </c>
      <c r="T54" s="635">
        <f>C54</f>
        <v>0</v>
      </c>
      <c r="U54" s="413"/>
      <c r="V54" s="376">
        <f>IF(U54="",0,VLOOKUP(U54,A$100:B$105,2,0))</f>
        <v>0</v>
      </c>
      <c r="W54" s="413"/>
      <c r="X54" s="376">
        <f>IF(W54="",0,VLOOKUP(W54,A$100:B$105,2,0))</f>
        <v>0</v>
      </c>
      <c r="Y54" s="413"/>
      <c r="Z54" s="376">
        <f>IF(Y54="",0,VLOOKUP(Y54,A$100:B$105,2,0))</f>
        <v>0</v>
      </c>
      <c r="AA54" s="413"/>
      <c r="AB54" s="376">
        <f>IF(AA54="",0,VLOOKUP(AA54,A$100:B$105,2,0))</f>
        <v>0</v>
      </c>
      <c r="AC54" s="413"/>
      <c r="AD54" s="376">
        <f>IF(AC54="",0,VLOOKUP(AC54,A$100:B$105,2,0))</f>
        <v>0</v>
      </c>
      <c r="AE54" s="413"/>
      <c r="AF54" s="634">
        <f>IF(AE54="",0,VLOOKUP(AE54,A$100:B$105,2,0))</f>
        <v>0</v>
      </c>
      <c r="AG54" s="753">
        <f>V54+X54+Z54+AB54+AD54+AF54</f>
        <v>0</v>
      </c>
      <c r="AH54" s="766" t="str">
        <f ca="1">IF(AG54&lt;=5.9,"",LOOKUP(AG54,A$109:A$113,B$109:B$113))</f>
        <v/>
      </c>
      <c r="AI54" s="500"/>
      <c r="AJ54" s="651">
        <f>A54</f>
        <v>49</v>
      </c>
      <c r="AK54" s="635">
        <f>C54</f>
        <v>0</v>
      </c>
      <c r="AL54" s="413"/>
      <c r="AM54" s="634">
        <f>IF(AL54="",0,VLOOKUP(AL54,A$100:B$105,2,0))</f>
        <v>0</v>
      </c>
      <c r="AN54" s="413"/>
      <c r="AO54" s="634">
        <f>IF(AN54="",0,VLOOKUP(AN54,A$100:B$105,2,0))</f>
        <v>0</v>
      </c>
      <c r="AP54" s="413"/>
      <c r="AQ54" s="634">
        <f>IF(AP54="",0,VLOOKUP(AP54,A$100:B$105,2,0))</f>
        <v>0</v>
      </c>
      <c r="AR54" s="413"/>
      <c r="AS54" s="634">
        <f>IF(AR54="",0,VLOOKUP(AR54,A$100:B$105,2,0))</f>
        <v>0</v>
      </c>
      <c r="AT54" s="413"/>
      <c r="AU54" s="634">
        <f>IF(AT54="",0,VLOOKUP(AT54,A$100:B$105,2,0))</f>
        <v>0</v>
      </c>
      <c r="AV54" s="413"/>
      <c r="AW54" s="634">
        <f>IF(AV54="",0,VLOOKUP(AV54,A$100:B$105,2,0))</f>
        <v>0</v>
      </c>
      <c r="AX54" s="753">
        <f>AM54+AO54+AQ54+AS54+AU54+AW54</f>
        <v>0</v>
      </c>
      <c r="AY54" s="766" t="str">
        <f ca="1">IF(AX54&lt;=5.9,"",LOOKUP(AX54,A$109:A$113,B$109:B$113))</f>
        <v/>
      </c>
      <c r="AZ54" s="500"/>
      <c r="BA54" s="651">
        <f>A54</f>
        <v>49</v>
      </c>
      <c r="BB54" s="635">
        <f>C54</f>
        <v>0</v>
      </c>
      <c r="BC54" s="413" t="s">
        <v>299</v>
      </c>
      <c r="BD54" s="376">
        <f t="shared" ref="BD54:BD55" si="372">IF(BC54="",0,VLOOKUP(BC54,A$100:B$105,2,0))</f>
        <v>2</v>
      </c>
      <c r="BE54" s="413" t="s">
        <v>299</v>
      </c>
      <c r="BF54" s="376">
        <f t="shared" ref="BF54:BF55" si="373">IF(BE54="",0,VLOOKUP(BE54,A$100:B$105,2,0))</f>
        <v>2</v>
      </c>
      <c r="BG54" s="413" t="s">
        <v>337</v>
      </c>
      <c r="BH54" s="376">
        <f t="shared" ref="BH54:BH55" si="374">IF(BG54="",0,VLOOKUP(BG54,A$100:B$105,2,0))</f>
        <v>2</v>
      </c>
      <c r="BI54" s="413" t="s">
        <v>337</v>
      </c>
      <c r="BJ54" s="376">
        <f t="shared" ref="BJ54:BJ55" si="375">IF(BI54="",0,VLOOKUP(BI54,A$100:B$105,2,0))</f>
        <v>2</v>
      </c>
      <c r="BK54" s="413" t="s">
        <v>337</v>
      </c>
      <c r="BL54" s="376">
        <f t="shared" ref="BL54:BL55" si="376">IF(BK54="",0,VLOOKUP(BK54,A$100:B$105,2,0))</f>
        <v>2</v>
      </c>
      <c r="BM54" s="413" t="s">
        <v>337</v>
      </c>
      <c r="BN54" s="634">
        <f>IF(BM54="",0,VLOOKUP(BM54,A$100:B$105,2,0))</f>
        <v>2</v>
      </c>
      <c r="BO54" s="753">
        <f>BD54+BF54+BH54+BJ54+BL54+BN54</f>
        <v>12</v>
      </c>
      <c r="BP54" s="670" t="str">
        <f ca="1">IF(BO54&lt;=5.9,"",LOOKUP(BO54,A$109:A$113,B$109:B$113))</f>
        <v>C</v>
      </c>
      <c r="BQ54" s="793">
        <f>(P54+AG54+AX54+BO54)/4</f>
        <v>3</v>
      </c>
      <c r="BR54" s="683" t="str">
        <f ca="1">IF(BQ54&lt;=5.9,"",LOOKUP(BQ54,A$109:A$113,B$109:B$113))</f>
        <v/>
      </c>
      <c r="BS54" s="794" t="e">
        <f ca="1">LOOKUP(BP54,A$109:A$113,B$109:B$113)</f>
        <v>#N/A</v>
      </c>
      <c r="BT54" s="500"/>
      <c r="BU54" s="460">
        <f>A54</f>
        <v>49</v>
      </c>
      <c r="BV54" s="693">
        <f>C54</f>
        <v>0</v>
      </c>
      <c r="BW54" s="413"/>
      <c r="BX54" s="376">
        <f>IF(BW54="",0,VLOOKUP(BW54,A$100:B$105,2,0))</f>
        <v>0</v>
      </c>
      <c r="BY54" s="413"/>
      <c r="BZ54" s="376">
        <f>IF(BY54="",0,VLOOKUP(BY54,A$100:B$105,2,0))</f>
        <v>0</v>
      </c>
      <c r="CA54" s="413"/>
      <c r="CB54" s="376">
        <f>IF(CA54="",0,VLOOKUP(CA54,A$100:B$105,2,0))</f>
        <v>0</v>
      </c>
      <c r="CC54" s="413"/>
      <c r="CD54" s="376">
        <f>IF(CC54="",0,VLOOKUP(CC54,A$100:B$105,2,0))</f>
        <v>0</v>
      </c>
      <c r="CE54" s="413"/>
      <c r="CF54" s="376">
        <f>IF(CE54="",0,VLOOKUP(CE54,A$100:B$105,2,0))</f>
        <v>0</v>
      </c>
      <c r="CG54" s="413"/>
      <c r="CH54" s="411">
        <f>IF(CG54="",0,VLOOKUP(CG54,A$100:B$105,2,0))</f>
        <v>0</v>
      </c>
      <c r="CI54" s="806">
        <f>BX54+BZ54+CB54+CD54+CF54+CH54</f>
        <v>0</v>
      </c>
      <c r="CJ54" s="807" t="str">
        <f ca="1">IF(CI54&lt;=5.9,"",LOOKUP(CI54,A$109:A$113,B$109:B$113))</f>
        <v/>
      </c>
      <c r="CK54" s="500"/>
      <c r="CL54" s="684">
        <f>A54</f>
        <v>49</v>
      </c>
      <c r="CM54" s="693">
        <f>C54</f>
        <v>0</v>
      </c>
      <c r="CN54" s="413"/>
      <c r="CO54" s="376">
        <f t="shared" ref="CO54:CO55" si="377">IF(CN54="",0,VLOOKUP(CN54,A$100:B$105,2,0))</f>
        <v>0</v>
      </c>
      <c r="CP54" s="413"/>
      <c r="CQ54" s="376">
        <f t="shared" ref="CQ54:CQ55" si="378">IF(CP54="",0,VLOOKUP(CP54,A$100:B$105,2,0))</f>
        <v>0</v>
      </c>
      <c r="CR54" s="413"/>
      <c r="CS54" s="376">
        <f t="shared" ref="CS54:CS55" si="379">IF(CR54="",0,VLOOKUP(CR54,A$100:B$105,2,0))</f>
        <v>0</v>
      </c>
      <c r="CT54" s="413"/>
      <c r="CU54" s="376">
        <f t="shared" ref="CU54:CU55" si="380">IF(CT54="",0,VLOOKUP(CT54,A$100:B$105,2,0))</f>
        <v>0</v>
      </c>
      <c r="CV54" s="413"/>
      <c r="CW54" s="376">
        <f t="shared" ref="CW54:CW55" si="381">IF(CV54="",0,VLOOKUP(CV54,A$100:B$105,2,0))</f>
        <v>0</v>
      </c>
      <c r="CX54" s="413"/>
      <c r="CY54" s="634">
        <f>IF(CX54="",0,VLOOKUP(CX54,A$100:B$105,2,0))</f>
        <v>0</v>
      </c>
      <c r="CZ54" s="753">
        <f>CO54+CQ54+CS54+CU54+CW54+CY54</f>
        <v>0</v>
      </c>
      <c r="DA54" s="819" t="str">
        <f ca="1">IF(CZ54&lt;=5.9,"",LOOKUP(CZ54,A$109:A$113,B$109:B$113))</f>
        <v/>
      </c>
      <c r="DB54" s="500"/>
      <c r="DC54" s="684">
        <f>A54</f>
        <v>49</v>
      </c>
      <c r="DD54" s="693">
        <f>C54</f>
        <v>0</v>
      </c>
      <c r="DE54" s="413"/>
      <c r="DF54" s="376">
        <f>IF(DE54="",0,VLOOKUP(DE54,A$100:B$105,2,0))</f>
        <v>0</v>
      </c>
      <c r="DG54" s="413"/>
      <c r="DH54" s="376">
        <f>IF(DG54="",0,VLOOKUP(DG54,A$100:B$105,2,0))</f>
        <v>0</v>
      </c>
      <c r="DI54" s="413"/>
      <c r="DJ54" s="376">
        <f>IF(DI54="",0,VLOOKUP(DI54,A$100:B$105,2,0))</f>
        <v>0</v>
      </c>
      <c r="DK54" s="413"/>
      <c r="DL54" s="376">
        <f>IF(DK54="",0,VLOOKUP(DK54,A$100:B$105,2,0))</f>
        <v>0</v>
      </c>
      <c r="DM54" s="413"/>
      <c r="DN54" s="376">
        <f>IF(DM54="",0,VLOOKUP(DM54,A$100:B$105,2,0))</f>
        <v>0</v>
      </c>
      <c r="DO54" s="413"/>
      <c r="DP54" s="634">
        <f>IF(DO54="",0,VLOOKUP(DO54,A$100:B$105,2,0))</f>
        <v>0</v>
      </c>
      <c r="DQ54" s="753">
        <f>DF54+DH54+DJ54+DL54+DN54+DP54</f>
        <v>0</v>
      </c>
      <c r="DR54" s="824" t="str">
        <f ca="1">IF(DQ54&lt;=5.9,"",LOOKUP(DQ54,A$109:A$113,B$109:B$113))</f>
        <v/>
      </c>
      <c r="DT54" s="684">
        <f>A54</f>
        <v>49</v>
      </c>
      <c r="DU54" s="693">
        <f>C54</f>
        <v>0</v>
      </c>
      <c r="DV54" s="413" t="s">
        <v>150</v>
      </c>
      <c r="DW54" s="376">
        <f>IF(DV54="",0,VLOOKUP(DV54,A$100:B$105,2,0))</f>
        <v>5</v>
      </c>
      <c r="DX54" s="413" t="s">
        <v>186</v>
      </c>
      <c r="DY54" s="376">
        <f>IF(DX54="",0,VLOOKUP(DX54,A$100:B$105,2,0))</f>
        <v>4</v>
      </c>
      <c r="DZ54" s="413" t="s">
        <v>299</v>
      </c>
      <c r="EA54" s="376">
        <f>IF(DZ54="",0,VLOOKUP(DZ54,A$100:B$105,2,0))</f>
        <v>2</v>
      </c>
      <c r="EB54" s="413" t="s">
        <v>299</v>
      </c>
      <c r="EC54" s="376">
        <f>IF(EB54="",0,VLOOKUP(EB54,A$100:B$105,2,0))</f>
        <v>2</v>
      </c>
      <c r="ED54" s="413" t="s">
        <v>186</v>
      </c>
      <c r="EE54" s="376">
        <f>IF(ED54="",0,VLOOKUP(ED54,A$100:B$105,2,0))</f>
        <v>4</v>
      </c>
      <c r="EF54" s="413" t="s">
        <v>299</v>
      </c>
      <c r="EG54" s="634">
        <f>IF(EF54="",0,VLOOKUP(EF54,A$100:B$105,2,0))</f>
        <v>2</v>
      </c>
      <c r="EH54" s="634">
        <f>DW54+DY54+EA54+EC54+EE54+EG54</f>
        <v>19</v>
      </c>
      <c r="EI54" s="836">
        <f>ROUND(EH54/4,0)</f>
        <v>5</v>
      </c>
      <c r="EJ54" s="837">
        <f>(CI54+CZ54+DQ54+EH54)/4</f>
        <v>4.75</v>
      </c>
      <c r="EK54" s="819" t="str">
        <f ca="1">IF(EH54&lt;=5.9,"",LOOKUP(EH54,A$109:A$113,B$109:B$113))</f>
        <v>B</v>
      </c>
      <c r="EL54" s="838" t="str">
        <f ca="1">IF(EJ54&lt;=5.9,"",LOOKUP(EJ54,A$109:A$113,B$109:B$113))</f>
        <v/>
      </c>
      <c r="EM54" s="826"/>
      <c r="EN54" s="839">
        <f>A54</f>
        <v>49</v>
      </c>
      <c r="EO54" s="608">
        <f>C54</f>
        <v>0</v>
      </c>
      <c r="EP54" s="616" t="str">
        <f ca="1">IF($EQ54&lt;=5.9,"",LOOKUP(EQ54,A$109:A$113,B$109:B$113))</f>
        <v/>
      </c>
      <c r="EQ54" s="396">
        <f>(BQ54+EJ54)/2</f>
        <v>3.875</v>
      </c>
    </row>
    <row r="55" ht="27" customHeight="1" spans="1:147">
      <c r="A55" s="747">
        <v>50</v>
      </c>
      <c r="B55" s="748">
        <f>'Student Profile'!B55</f>
        <v>0</v>
      </c>
      <c r="C55" s="749">
        <f>'Student Profile'!C55</f>
        <v>0</v>
      </c>
      <c r="D55" s="413"/>
      <c r="E55" s="376">
        <f>IF(D55="",0,VLOOKUP(D55,A$100:B$105,2,0))</f>
        <v>0</v>
      </c>
      <c r="F55" s="413"/>
      <c r="G55" s="376">
        <f>IF(F55="",0,VLOOKUP(F55,A$100:B$105,2,0))</f>
        <v>0</v>
      </c>
      <c r="H55" s="413"/>
      <c r="I55" s="376">
        <f>IF(H55="",0,VLOOKUP(H55,A$100:B$105,2,0))</f>
        <v>0</v>
      </c>
      <c r="J55" s="413"/>
      <c r="K55" s="376">
        <f>IF(J55="",0,VLOOKUP(J55,A$100:B$105,2,0))</f>
        <v>0</v>
      </c>
      <c r="L55" s="413"/>
      <c r="M55" s="376">
        <f>IF(L55="",0,VLOOKUP(L55,A$100:B$105,2,0))</f>
        <v>0</v>
      </c>
      <c r="N55" s="413"/>
      <c r="O55" s="634">
        <f>IF(N55="",0,VLOOKUP(N55,A$100:B$105,2,0))</f>
        <v>0</v>
      </c>
      <c r="P55" s="753">
        <f>E55+G55+I55+K55+M55+O55</f>
        <v>0</v>
      </c>
      <c r="Q55" s="768" t="str">
        <f ca="1">IF(P55&lt;=5.9,"",LOOKUP(P55,A$109:A$113,B$109:B$113))</f>
        <v/>
      </c>
      <c r="R55" s="654"/>
      <c r="S55" s="651">
        <f>A55</f>
        <v>50</v>
      </c>
      <c r="T55" s="635">
        <f>C55</f>
        <v>0</v>
      </c>
      <c r="U55" s="413"/>
      <c r="V55" s="376">
        <f>IF(U55="",0,VLOOKUP(U55,A$100:B$105,2,0))</f>
        <v>0</v>
      </c>
      <c r="W55" s="413"/>
      <c r="X55" s="376">
        <f>IF(W55="",0,VLOOKUP(W55,A$100:B$105,2,0))</f>
        <v>0</v>
      </c>
      <c r="Y55" s="413"/>
      <c r="Z55" s="376">
        <f>IF(Y55="",0,VLOOKUP(Y55,A$100:B$105,2,0))</f>
        <v>0</v>
      </c>
      <c r="AA55" s="413"/>
      <c r="AB55" s="376">
        <f>IF(AA55="",0,VLOOKUP(AA55,A$100:B$105,2,0))</f>
        <v>0</v>
      </c>
      <c r="AC55" s="413"/>
      <c r="AD55" s="376">
        <f>IF(AC55="",0,VLOOKUP(AC55,A$100:B$105,2,0))</f>
        <v>0</v>
      </c>
      <c r="AE55" s="413"/>
      <c r="AF55" s="634">
        <f>IF(AE55="",0,VLOOKUP(AE55,A$100:B$105,2,0))</f>
        <v>0</v>
      </c>
      <c r="AG55" s="753">
        <f>V55+X55+Z55+AB55+AD55+AF55</f>
        <v>0</v>
      </c>
      <c r="AH55" s="766" t="str">
        <f ca="1">IF(AG55&lt;=5.9,"",LOOKUP(AG55,A$109:A$113,B$109:B$113))</f>
        <v/>
      </c>
      <c r="AI55" s="654"/>
      <c r="AJ55" s="651">
        <f>A55</f>
        <v>50</v>
      </c>
      <c r="AK55" s="635">
        <f>C55</f>
        <v>0</v>
      </c>
      <c r="AL55" s="413"/>
      <c r="AM55" s="634">
        <f>IF(AL55="",0,VLOOKUP(AL55,A$100:B$105,2,0))</f>
        <v>0</v>
      </c>
      <c r="AN55" s="413"/>
      <c r="AO55" s="634">
        <f>IF(AN55="",0,VLOOKUP(AN55,A$100:B$105,2,0))</f>
        <v>0</v>
      </c>
      <c r="AP55" s="413"/>
      <c r="AQ55" s="634">
        <f>IF(AP55="",0,VLOOKUP(AP55,A$100:B$105,2,0))</f>
        <v>0</v>
      </c>
      <c r="AR55" s="413"/>
      <c r="AS55" s="634">
        <f>IF(AR55="",0,VLOOKUP(AR55,A$100:B$105,2,0))</f>
        <v>0</v>
      </c>
      <c r="AT55" s="413"/>
      <c r="AU55" s="634">
        <f>IF(AT55="",0,VLOOKUP(AT55,A$100:B$105,2,0))</f>
        <v>0</v>
      </c>
      <c r="AV55" s="413"/>
      <c r="AW55" s="634">
        <f>IF(AV55="",0,VLOOKUP(AV55,A$100:B$105,2,0))</f>
        <v>0</v>
      </c>
      <c r="AX55" s="753">
        <f>AM55+AO55+AQ55+AS55+AU55+AW55</f>
        <v>0</v>
      </c>
      <c r="AY55" s="766" t="str">
        <f ca="1">IF(AX55&lt;=5.9,"",LOOKUP(AX55,A$109:A$113,B$109:B$113))</f>
        <v/>
      </c>
      <c r="AZ55" s="654"/>
      <c r="BA55" s="651">
        <f>A55</f>
        <v>50</v>
      </c>
      <c r="BB55" s="635">
        <f>C55</f>
        <v>0</v>
      </c>
      <c r="BC55" s="413" t="s">
        <v>337</v>
      </c>
      <c r="BD55" s="376">
        <f>IF(BC55="",0,VLOOKUP(BC55,A$100:B$105,2,0))</f>
        <v>2</v>
      </c>
      <c r="BE55" s="413" t="s">
        <v>186</v>
      </c>
      <c r="BF55" s="376">
        <f>IF(BE55="",0,VLOOKUP(BE55,A$100:B$105,2,0))</f>
        <v>4</v>
      </c>
      <c r="BG55" s="413" t="s">
        <v>338</v>
      </c>
      <c r="BH55" s="376">
        <f>IF(BG55="",0,VLOOKUP(BG55,A$100:B$105,2,0))</f>
        <v>3</v>
      </c>
      <c r="BI55" s="413" t="s">
        <v>338</v>
      </c>
      <c r="BJ55" s="376">
        <f>IF(BI55="",0,VLOOKUP(BI55,A$100:B$105,2,0))</f>
        <v>3</v>
      </c>
      <c r="BK55" s="413" t="s">
        <v>336</v>
      </c>
      <c r="BL55" s="376">
        <f>IF(BK55="",0,VLOOKUP(BK55,A$100:B$105,2,0))</f>
        <v>4</v>
      </c>
      <c r="BM55" s="413" t="s">
        <v>337</v>
      </c>
      <c r="BN55" s="634">
        <f>IF(BM55="",0,VLOOKUP(BM55,A$100:B$105,2,0))</f>
        <v>2</v>
      </c>
      <c r="BO55" s="753">
        <f>BD55+BF55+BH55+BJ55+BL55+BN55</f>
        <v>18</v>
      </c>
      <c r="BP55" s="670" t="str">
        <f ca="1">IF(BO55&lt;=5.9,"",LOOKUP(BO55,A$109:A$113,B$109:B$113))</f>
        <v>B</v>
      </c>
      <c r="BQ55" s="793">
        <f>(P55+AG55+AX55+BO55)/4</f>
        <v>4.5</v>
      </c>
      <c r="BR55" s="683" t="str">
        <f ca="1">IF(BQ55&lt;=5.9,"",LOOKUP(BQ55,A$109:A$113,B$109:B$113))</f>
        <v/>
      </c>
      <c r="BS55" s="794" t="e">
        <f ca="1">LOOKUP(BP55,A$109:A$113,B$109:B$113)</f>
        <v>#N/A</v>
      </c>
      <c r="BT55" s="654"/>
      <c r="BU55" s="460">
        <f>A55</f>
        <v>50</v>
      </c>
      <c r="BV55" s="693">
        <f>C55</f>
        <v>0</v>
      </c>
      <c r="BW55" s="413"/>
      <c r="BX55" s="376">
        <f>IF(BW55="",0,VLOOKUP(BW55,A$100:B$105,2,0))</f>
        <v>0</v>
      </c>
      <c r="BY55" s="413"/>
      <c r="BZ55" s="376">
        <f>IF(BY55="",0,VLOOKUP(BY55,A$100:B$105,2,0))</f>
        <v>0</v>
      </c>
      <c r="CA55" s="413"/>
      <c r="CB55" s="376">
        <f>IF(CA55="",0,VLOOKUP(CA55,A$100:B$105,2,0))</f>
        <v>0</v>
      </c>
      <c r="CC55" s="413"/>
      <c r="CD55" s="376">
        <f>IF(CC55="",0,VLOOKUP(CC55,A$100:B$105,2,0))</f>
        <v>0</v>
      </c>
      <c r="CE55" s="413"/>
      <c r="CF55" s="376">
        <f>IF(CE55="",0,VLOOKUP(CE55,A$100:B$105,2,0))</f>
        <v>0</v>
      </c>
      <c r="CG55" s="413"/>
      <c r="CH55" s="411">
        <f>IF(CG55="",0,VLOOKUP(CG55,A$100:B$105,2,0))</f>
        <v>0</v>
      </c>
      <c r="CI55" s="806">
        <f>BX55+BZ55+CB55+CD55+CF55+CH55</f>
        <v>0</v>
      </c>
      <c r="CJ55" s="807" t="str">
        <f ca="1">IF(CI55&lt;=5.9,"",LOOKUP(CI55,A$109:A$113,B$109:B$113))</f>
        <v/>
      </c>
      <c r="CK55" s="654"/>
      <c r="CL55" s="684">
        <f>A55</f>
        <v>50</v>
      </c>
      <c r="CM55" s="693">
        <f>C55</f>
        <v>0</v>
      </c>
      <c r="CN55" s="413"/>
      <c r="CO55" s="376">
        <f>IF(CN55="",0,VLOOKUP(CN55,A$100:B$105,2,0))</f>
        <v>0</v>
      </c>
      <c r="CP55" s="413"/>
      <c r="CQ55" s="376">
        <f>IF(CP55="",0,VLOOKUP(CP55,A$100:B$105,2,0))</f>
        <v>0</v>
      </c>
      <c r="CR55" s="413"/>
      <c r="CS55" s="376">
        <f>IF(CR55="",0,VLOOKUP(CR55,A$100:B$105,2,0))</f>
        <v>0</v>
      </c>
      <c r="CT55" s="413"/>
      <c r="CU55" s="376">
        <f>IF(CT55="",0,VLOOKUP(CT55,A$100:B$105,2,0))</f>
        <v>0</v>
      </c>
      <c r="CV55" s="413"/>
      <c r="CW55" s="376">
        <f>IF(CV55="",0,VLOOKUP(CV55,A$100:B$105,2,0))</f>
        <v>0</v>
      </c>
      <c r="CX55" s="413"/>
      <c r="CY55" s="634">
        <f>IF(CX55="",0,VLOOKUP(CX55,A$100:B$105,2,0))</f>
        <v>0</v>
      </c>
      <c r="CZ55" s="753">
        <f>CO55+CQ55+CS55+CU55+CW55+CY55</f>
        <v>0</v>
      </c>
      <c r="DA55" s="819" t="str">
        <f ca="1">IF(CZ55&lt;=5.9,"",LOOKUP(CZ55,A$109:A$113,B$109:B$113))</f>
        <v/>
      </c>
      <c r="DB55" s="654"/>
      <c r="DC55" s="684">
        <f>A55</f>
        <v>50</v>
      </c>
      <c r="DD55" s="693">
        <f>C55</f>
        <v>0</v>
      </c>
      <c r="DE55" s="413"/>
      <c r="DF55" s="376">
        <f>IF(DE55="",0,VLOOKUP(DE55,A$100:B$105,2,0))</f>
        <v>0</v>
      </c>
      <c r="DG55" s="413"/>
      <c r="DH55" s="376">
        <f>IF(DG55="",0,VLOOKUP(DG55,A$100:B$105,2,0))</f>
        <v>0</v>
      </c>
      <c r="DI55" s="413"/>
      <c r="DJ55" s="376">
        <f>IF(DI55="",0,VLOOKUP(DI55,A$100:B$105,2,0))</f>
        <v>0</v>
      </c>
      <c r="DK55" s="413"/>
      <c r="DL55" s="376">
        <f>IF(DK55="",0,VLOOKUP(DK55,A$100:B$105,2,0))</f>
        <v>0</v>
      </c>
      <c r="DM55" s="413"/>
      <c r="DN55" s="376">
        <f>IF(DM55="",0,VLOOKUP(DM55,A$100:B$105,2,0))</f>
        <v>0</v>
      </c>
      <c r="DO55" s="413"/>
      <c r="DP55" s="634">
        <f t="shared" ref="DP55" si="382">IF(DO55="",0,VLOOKUP(DO55,A$100:B$105,2,0))</f>
        <v>0</v>
      </c>
      <c r="DQ55" s="753">
        <f t="shared" ref="DQ55" si="383">DF55+DH55+DJ55+DL55+DN55+DP55</f>
        <v>0</v>
      </c>
      <c r="DR55" s="824" t="str">
        <f ca="1" t="shared" ref="DR55" si="384">IF(DQ55&lt;=5.9,"",LOOKUP(DQ55,A$109:A$113,B$109:B$113))</f>
        <v/>
      </c>
      <c r="DT55" s="684">
        <f>A55</f>
        <v>50</v>
      </c>
      <c r="DU55" s="693">
        <f>C55</f>
        <v>0</v>
      </c>
      <c r="DV55" s="413" t="s">
        <v>299</v>
      </c>
      <c r="DW55" s="376">
        <f>IF(DV55="",0,VLOOKUP(DV55,A$100:B$105,2,0))</f>
        <v>2</v>
      </c>
      <c r="DX55" s="413" t="s">
        <v>186</v>
      </c>
      <c r="DY55" s="376">
        <f>IF(DX55="",0,VLOOKUP(DX55,A$100:B$105,2,0))</f>
        <v>4</v>
      </c>
      <c r="DZ55" s="413" t="s">
        <v>299</v>
      </c>
      <c r="EA55" s="376">
        <f>IF(DZ55="",0,VLOOKUP(DZ55,A$100:B$105,2,0))</f>
        <v>2</v>
      </c>
      <c r="EB55" s="413" t="s">
        <v>299</v>
      </c>
      <c r="EC55" s="376">
        <f>IF(EB55="",0,VLOOKUP(EB55,A$100:B$105,2,0))</f>
        <v>2</v>
      </c>
      <c r="ED55" s="413" t="s">
        <v>299</v>
      </c>
      <c r="EE55" s="376">
        <f>IF(ED55="",0,VLOOKUP(ED55,A$100:B$105,2,0))</f>
        <v>2</v>
      </c>
      <c r="EF55" s="413" t="s">
        <v>299</v>
      </c>
      <c r="EG55" s="634">
        <f>IF(EF55="",0,VLOOKUP(EF55,A$100:B$105,2,0))</f>
        <v>2</v>
      </c>
      <c r="EH55" s="634">
        <f>DW55+DY55+EA55+EC55+EE55+EG55</f>
        <v>14</v>
      </c>
      <c r="EI55" s="836">
        <f>ROUND(EH55/4,0)</f>
        <v>4</v>
      </c>
      <c r="EJ55" s="837">
        <f>(CI55+CZ55+DQ55+EH55)/4</f>
        <v>3.5</v>
      </c>
      <c r="EK55" s="819" t="str">
        <f ca="1">IF(EH55&lt;=5.9,"",LOOKUP(EH55,A$109:A$113,B$109:B$113))</f>
        <v>C</v>
      </c>
      <c r="EL55" s="838" t="str">
        <f ca="1">IF(EJ55&lt;=5.9,"",LOOKUP(EJ55,A$109:A$113,B$109:B$113))</f>
        <v/>
      </c>
      <c r="EM55" s="840"/>
      <c r="EN55" s="839">
        <f>A55</f>
        <v>50</v>
      </c>
      <c r="EO55" s="608">
        <f>C55</f>
        <v>0</v>
      </c>
      <c r="EP55" s="616" t="str">
        <f ca="1">IF($EQ55&lt;=5.9,"",LOOKUP(EQ55,A$109:A$113,B$109:B$113))</f>
        <v/>
      </c>
      <c r="EQ55" s="396">
        <f>(BQ55+EJ55)/2</f>
        <v>4</v>
      </c>
    </row>
    <row r="56" s="730" customFormat="1" ht="18.75" customHeight="1" spans="1:146">
      <c r="A56" s="750"/>
      <c r="B56" s="750"/>
      <c r="D56" s="750"/>
      <c r="E56" s="750"/>
      <c r="F56" s="750"/>
      <c r="G56" s="750"/>
      <c r="H56" s="750"/>
      <c r="I56" s="750"/>
      <c r="J56" s="750"/>
      <c r="K56" s="750"/>
      <c r="L56" s="750"/>
      <c r="M56" s="750"/>
      <c r="N56" s="750"/>
      <c r="P56" s="750"/>
      <c r="Q56" s="769"/>
      <c r="R56" s="769"/>
      <c r="S56" s="750"/>
      <c r="U56" s="750"/>
      <c r="V56" s="750"/>
      <c r="W56" s="750"/>
      <c r="X56" s="750"/>
      <c r="Y56" s="750"/>
      <c r="Z56" s="750"/>
      <c r="AA56" s="750"/>
      <c r="AB56" s="750"/>
      <c r="AC56" s="750"/>
      <c r="AD56" s="750"/>
      <c r="AE56" s="750"/>
      <c r="AG56" s="750"/>
      <c r="AH56" s="769"/>
      <c r="AI56" s="769"/>
      <c r="AJ56" s="769"/>
      <c r="AL56" s="750"/>
      <c r="AM56" s="750"/>
      <c r="AN56" s="750"/>
      <c r="AO56" s="750"/>
      <c r="AP56" s="750"/>
      <c r="AQ56" s="750"/>
      <c r="AR56" s="750"/>
      <c r="AS56" s="750"/>
      <c r="AT56" s="750"/>
      <c r="AU56" s="750"/>
      <c r="AV56" s="750"/>
      <c r="AX56" s="750"/>
      <c r="AY56" s="769"/>
      <c r="AZ56" s="769"/>
      <c r="BA56" s="750"/>
      <c r="BC56" s="750"/>
      <c r="BD56" s="750"/>
      <c r="BE56" s="750"/>
      <c r="BF56" s="750"/>
      <c r="BG56" s="750"/>
      <c r="BH56" s="750"/>
      <c r="BI56" s="750"/>
      <c r="BJ56" s="750"/>
      <c r="BK56" s="750"/>
      <c r="BL56" s="750"/>
      <c r="BM56" s="750"/>
      <c r="BO56" s="750"/>
      <c r="BP56" s="750"/>
      <c r="BQ56" s="750"/>
      <c r="BR56" s="750"/>
      <c r="BS56" s="769"/>
      <c r="BT56" s="769"/>
      <c r="BU56" s="769"/>
      <c r="BW56" s="413"/>
      <c r="BX56" s="376">
        <f>IF(BW56="",0,VLOOKUP(BW56,A$100:B$105,2,0))</f>
        <v>0</v>
      </c>
      <c r="BY56" s="413"/>
      <c r="BZ56" s="376">
        <f>IF(BY56="",0,VLOOKUP(BY56,A$100:B$105,2,0))</f>
        <v>0</v>
      </c>
      <c r="CA56" s="413"/>
      <c r="CB56" s="376">
        <f>IF(CA56="",0,VLOOKUP(CA56,A$100:B$105,2,0))</f>
        <v>0</v>
      </c>
      <c r="CC56" s="413"/>
      <c r="CD56" s="376">
        <f>IF(CC56="",0,VLOOKUP(CC56,A$100:B$105,2,0))</f>
        <v>0</v>
      </c>
      <c r="CE56" s="413"/>
      <c r="CF56" s="376">
        <f>IF(CE56="",0,VLOOKUP(CE56,A$100:B$105,2,0))</f>
        <v>0</v>
      </c>
      <c r="CG56" s="413"/>
      <c r="CI56" s="750"/>
      <c r="CJ56" s="769"/>
      <c r="CK56" s="811"/>
      <c r="CL56" s="750"/>
      <c r="CN56" s="750"/>
      <c r="CO56" s="750"/>
      <c r="CP56" s="750"/>
      <c r="CQ56" s="750"/>
      <c r="CR56" s="750"/>
      <c r="CS56" s="750"/>
      <c r="CT56" s="750"/>
      <c r="CU56" s="750"/>
      <c r="CV56" s="750"/>
      <c r="CW56" s="750"/>
      <c r="CX56" s="750"/>
      <c r="CZ56" s="750"/>
      <c r="DA56" s="769"/>
      <c r="DB56" s="769"/>
      <c r="DC56" s="750"/>
      <c r="DE56" s="750"/>
      <c r="DF56" s="750"/>
      <c r="DG56" s="750"/>
      <c r="DH56" s="750"/>
      <c r="DI56" s="750"/>
      <c r="DJ56" s="750"/>
      <c r="DK56" s="750"/>
      <c r="DL56" s="750"/>
      <c r="DM56" s="750"/>
      <c r="DN56" s="750"/>
      <c r="DO56" s="750"/>
      <c r="DQ56" s="750"/>
      <c r="DR56" s="769"/>
      <c r="DS56" s="500"/>
      <c r="DT56" s="769"/>
      <c r="DV56" s="750"/>
      <c r="DW56" s="750"/>
      <c r="DX56" s="750"/>
      <c r="DY56" s="750"/>
      <c r="DZ56" s="750"/>
      <c r="EA56" s="750"/>
      <c r="EB56" s="750"/>
      <c r="EC56" s="750"/>
      <c r="ED56" s="750"/>
      <c r="EE56" s="750"/>
      <c r="EF56" s="750"/>
      <c r="EH56" s="750"/>
      <c r="EI56" s="750"/>
      <c r="EJ56" s="750"/>
      <c r="EK56" s="769"/>
      <c r="EL56" s="841"/>
      <c r="EN56" s="842"/>
      <c r="EO56" s="842"/>
      <c r="EP56" s="842"/>
    </row>
    <row r="57" s="730" customFormat="1" ht="18.75" customHeight="1" spans="1:146">
      <c r="A57" s="750"/>
      <c r="B57" s="750"/>
      <c r="D57" s="750"/>
      <c r="E57" s="750"/>
      <c r="F57" s="750"/>
      <c r="G57" s="750"/>
      <c r="H57" s="750"/>
      <c r="I57" s="750"/>
      <c r="J57" s="750"/>
      <c r="K57" s="750"/>
      <c r="L57" s="750"/>
      <c r="M57" s="750"/>
      <c r="N57" s="754" t="s">
        <v>150</v>
      </c>
      <c r="O57" s="755" t="s">
        <v>150</v>
      </c>
      <c r="P57" s="755"/>
      <c r="Q57" s="376">
        <f ca="1">COUNTIF(Q$6:Q$55,"A+")</f>
        <v>0</v>
      </c>
      <c r="R57" s="769"/>
      <c r="S57" s="750"/>
      <c r="U57" s="750"/>
      <c r="V57" s="750"/>
      <c r="W57" s="750"/>
      <c r="X57" s="750"/>
      <c r="Y57" s="750"/>
      <c r="Z57" s="750"/>
      <c r="AA57" s="750"/>
      <c r="AB57" s="750"/>
      <c r="AC57" s="750"/>
      <c r="AD57" s="750"/>
      <c r="AE57" s="754" t="s">
        <v>150</v>
      </c>
      <c r="AF57" s="773" t="s">
        <v>150</v>
      </c>
      <c r="AG57" s="755"/>
      <c r="AH57" s="376">
        <f ca="1">COUNTIF(AH$6:AH$55,"A+")</f>
        <v>0</v>
      </c>
      <c r="AI57" s="769"/>
      <c r="AJ57" s="769"/>
      <c r="AL57" s="750"/>
      <c r="AM57" s="750"/>
      <c r="AN57" s="750"/>
      <c r="AO57" s="750"/>
      <c r="AP57" s="750"/>
      <c r="AQ57" s="750"/>
      <c r="AR57" s="750"/>
      <c r="AS57" s="750"/>
      <c r="AT57" s="750"/>
      <c r="AU57" s="750"/>
      <c r="AV57" s="754" t="s">
        <v>150</v>
      </c>
      <c r="AW57" s="773" t="s">
        <v>150</v>
      </c>
      <c r="AX57" s="755"/>
      <c r="AY57" s="376">
        <f ca="1">COUNTIF(AY$6:AY$55,"A+")</f>
        <v>0</v>
      </c>
      <c r="AZ57" s="769"/>
      <c r="BA57" s="750"/>
      <c r="BC57" s="750"/>
      <c r="BD57" s="750"/>
      <c r="BE57" s="750"/>
      <c r="BF57" s="750"/>
      <c r="BG57" s="750"/>
      <c r="BH57" s="750"/>
      <c r="BI57" s="750"/>
      <c r="BJ57" s="750"/>
      <c r="BK57" s="750"/>
      <c r="BL57" s="750"/>
      <c r="BM57" s="754" t="s">
        <v>150</v>
      </c>
      <c r="BN57" s="773" t="s">
        <v>150</v>
      </c>
      <c r="BO57" s="755"/>
      <c r="BP57" s="755">
        <f ca="1" t="shared" ref="BP57:BS57" si="385">COUNTIF(BP$6:BP$55,"A+")</f>
        <v>0</v>
      </c>
      <c r="BQ57" s="376">
        <f>COUNTIF(BQ$6:BQ$55,"A+")</f>
        <v>0</v>
      </c>
      <c r="BR57" s="376">
        <f ca="1">COUNTIF(BR$6:BR$55,"A+")</f>
        <v>0</v>
      </c>
      <c r="BS57" s="376">
        <f ca="1">COUNTIF(BS$6:BS$55,"A+")</f>
        <v>0</v>
      </c>
      <c r="BT57" s="769"/>
      <c r="BU57" s="769"/>
      <c r="BW57" s="750"/>
      <c r="BX57" s="750"/>
      <c r="BY57" s="750"/>
      <c r="BZ57" s="750"/>
      <c r="CA57" s="750"/>
      <c r="CB57" s="750"/>
      <c r="CC57" s="750"/>
      <c r="CD57" s="750"/>
      <c r="CE57" s="750"/>
      <c r="CF57" s="750"/>
      <c r="CG57" s="754" t="s">
        <v>150</v>
      </c>
      <c r="CH57" s="773" t="s">
        <v>150</v>
      </c>
      <c r="CI57" s="755"/>
      <c r="CJ57" s="376">
        <f ca="1">COUNTIF(CJ$6:CJ$55,"A+")</f>
        <v>0</v>
      </c>
      <c r="CK57" s="769"/>
      <c r="CL57" s="750"/>
      <c r="CN57" s="750"/>
      <c r="CO57" s="750"/>
      <c r="CP57" s="750"/>
      <c r="CQ57" s="750"/>
      <c r="CR57" s="750"/>
      <c r="CS57" s="750"/>
      <c r="CT57" s="750"/>
      <c r="CU57" s="750"/>
      <c r="CV57" s="750"/>
      <c r="CW57" s="750"/>
      <c r="CX57" s="754" t="s">
        <v>150</v>
      </c>
      <c r="CY57" s="773" t="s">
        <v>150</v>
      </c>
      <c r="CZ57" s="755"/>
      <c r="DA57" s="376">
        <f ca="1">COUNTIF(DA$6:DA$55,"A+")</f>
        <v>0</v>
      </c>
      <c r="DB57" s="769"/>
      <c r="DC57" s="750"/>
      <c r="DE57" s="750"/>
      <c r="DF57" s="750"/>
      <c r="DG57" s="750"/>
      <c r="DH57" s="750"/>
      <c r="DI57" s="750"/>
      <c r="DJ57" s="750"/>
      <c r="DK57" s="750"/>
      <c r="DL57" s="750"/>
      <c r="DM57" s="750"/>
      <c r="DN57" s="750"/>
      <c r="DO57" s="754" t="s">
        <v>150</v>
      </c>
      <c r="DP57" s="773" t="s">
        <v>150</v>
      </c>
      <c r="DQ57" s="755"/>
      <c r="DR57" s="770">
        <f ca="1">COUNTIF(DR$6:DR$55,"A+")</f>
        <v>0</v>
      </c>
      <c r="DS57" s="500"/>
      <c r="DT57" s="769"/>
      <c r="DV57" s="750"/>
      <c r="DW57" s="750"/>
      <c r="DX57" s="750"/>
      <c r="DY57" s="750"/>
      <c r="DZ57" s="750"/>
      <c r="EA57" s="750"/>
      <c r="EB57" s="750"/>
      <c r="EC57" s="750"/>
      <c r="ED57" s="750"/>
      <c r="EE57" s="750"/>
      <c r="EF57" s="754" t="s">
        <v>150</v>
      </c>
      <c r="EG57" s="773" t="s">
        <v>150</v>
      </c>
      <c r="EH57" s="755"/>
      <c r="EI57" s="750"/>
      <c r="EJ57" s="750"/>
      <c r="EK57" s="376">
        <f ca="1">COUNTIF(EK$6:EK$55,"A+")</f>
        <v>0</v>
      </c>
      <c r="EL57" s="376">
        <f ca="1">COUNTIF(EL$6:EL$55,"A+")</f>
        <v>0</v>
      </c>
      <c r="EN57" s="842"/>
      <c r="EO57" s="842"/>
      <c r="EP57" s="842"/>
    </row>
    <row r="58" s="730" customFormat="1" ht="18.75" customHeight="1" spans="1:156">
      <c r="A58" s="637" t="s">
        <v>339</v>
      </c>
      <c r="B58" s="638"/>
      <c r="C58" s="638"/>
      <c r="D58" s="638"/>
      <c r="E58" s="638"/>
      <c r="F58" s="638"/>
      <c r="G58" s="638"/>
      <c r="H58" s="638"/>
      <c r="I58" s="638"/>
      <c r="J58" s="638"/>
      <c r="K58" s="638"/>
      <c r="L58" s="638"/>
      <c r="M58" s="638"/>
      <c r="N58" s="656"/>
      <c r="O58" s="755" t="s">
        <v>186</v>
      </c>
      <c r="P58" s="755"/>
      <c r="Q58" s="376">
        <f ca="1">COUNTIF(Q$6:Q$55,"A")</f>
        <v>2</v>
      </c>
      <c r="R58" s="770"/>
      <c r="S58" s="637" t="s">
        <v>340</v>
      </c>
      <c r="T58" s="638"/>
      <c r="U58" s="638"/>
      <c r="V58" s="638"/>
      <c r="W58" s="638"/>
      <c r="X58" s="638"/>
      <c r="Y58" s="638"/>
      <c r="Z58" s="638"/>
      <c r="AA58" s="638"/>
      <c r="AB58" s="638"/>
      <c r="AC58" s="638"/>
      <c r="AD58" s="638"/>
      <c r="AE58" s="638"/>
      <c r="AF58" s="656"/>
      <c r="AG58" s="755"/>
      <c r="AH58" s="376">
        <f ca="1">COUNTIF(AH$6:AH$55,"A")</f>
        <v>0</v>
      </c>
      <c r="AI58" s="770"/>
      <c r="AJ58" s="637" t="s">
        <v>341</v>
      </c>
      <c r="AK58" s="638"/>
      <c r="AL58" s="638"/>
      <c r="AM58" s="638"/>
      <c r="AN58" s="638"/>
      <c r="AO58" s="638"/>
      <c r="AP58" s="638"/>
      <c r="AQ58" s="638"/>
      <c r="AR58" s="638"/>
      <c r="AS58" s="638"/>
      <c r="AT58" s="638"/>
      <c r="AU58" s="638"/>
      <c r="AV58" s="638"/>
      <c r="AW58" s="656"/>
      <c r="AX58" s="755"/>
      <c r="AY58" s="376">
        <f ca="1">COUNTIF(AY$6:AY$55,"A")</f>
        <v>0</v>
      </c>
      <c r="AZ58" s="770"/>
      <c r="BA58" s="637" t="s">
        <v>342</v>
      </c>
      <c r="BB58" s="638"/>
      <c r="BC58" s="638"/>
      <c r="BD58" s="638"/>
      <c r="BE58" s="638"/>
      <c r="BF58" s="638"/>
      <c r="BG58" s="638"/>
      <c r="BH58" s="638"/>
      <c r="BI58" s="638"/>
      <c r="BJ58" s="638"/>
      <c r="BK58" s="638"/>
      <c r="BL58" s="638"/>
      <c r="BM58" s="638"/>
      <c r="BN58" s="656"/>
      <c r="BO58" s="755"/>
      <c r="BP58" s="755">
        <f ca="1" t="shared" ref="BP58:BS58" si="386">COUNTIF(BP$6:BP$55,"A")</f>
        <v>7</v>
      </c>
      <c r="BQ58" s="376">
        <f>COUNTIF(BQ$6:BQ$55,"A")</f>
        <v>0</v>
      </c>
      <c r="BR58" s="376">
        <f ca="1">COUNTIF(BR$6:BR$55,"A")</f>
        <v>1</v>
      </c>
      <c r="BS58" s="376">
        <f ca="1">COUNTIF(BS$6:BS$55,"A")</f>
        <v>0</v>
      </c>
      <c r="BT58" s="770"/>
      <c r="BU58" s="637" t="s">
        <v>343</v>
      </c>
      <c r="BV58" s="638"/>
      <c r="BW58" s="638"/>
      <c r="BX58" s="638"/>
      <c r="BY58" s="638"/>
      <c r="BZ58" s="638"/>
      <c r="CA58" s="638"/>
      <c r="CB58" s="638"/>
      <c r="CC58" s="638"/>
      <c r="CD58" s="638"/>
      <c r="CE58" s="638"/>
      <c r="CF58" s="638"/>
      <c r="CG58" s="638"/>
      <c r="CH58" s="656"/>
      <c r="CI58" s="755"/>
      <c r="CJ58" s="376">
        <f ca="1">COUNTIF(CJ$6:CJ$55,"A")</f>
        <v>0</v>
      </c>
      <c r="CK58" s="770"/>
      <c r="CL58" s="637" t="s">
        <v>344</v>
      </c>
      <c r="CM58" s="638"/>
      <c r="CN58" s="638"/>
      <c r="CO58" s="638"/>
      <c r="CP58" s="638"/>
      <c r="CQ58" s="638"/>
      <c r="CR58" s="638"/>
      <c r="CS58" s="638"/>
      <c r="CT58" s="638"/>
      <c r="CU58" s="638"/>
      <c r="CV58" s="638"/>
      <c r="CW58" s="638"/>
      <c r="CX58" s="638"/>
      <c r="CY58" s="656"/>
      <c r="CZ58" s="755"/>
      <c r="DA58" s="376">
        <f ca="1">COUNTIF(DA$6:DA$55,"A")</f>
        <v>0</v>
      </c>
      <c r="DB58" s="770"/>
      <c r="DC58" s="637" t="s">
        <v>345</v>
      </c>
      <c r="DD58" s="638"/>
      <c r="DE58" s="638"/>
      <c r="DF58" s="638"/>
      <c r="DG58" s="638"/>
      <c r="DH58" s="638"/>
      <c r="DI58" s="638"/>
      <c r="DJ58" s="638"/>
      <c r="DK58" s="638"/>
      <c r="DL58" s="638"/>
      <c r="DM58" s="638"/>
      <c r="DN58" s="638"/>
      <c r="DO58" s="638"/>
      <c r="DP58" s="656"/>
      <c r="DQ58" s="755"/>
      <c r="DR58" s="770">
        <f ca="1">COUNTIF(DR$6:DR$55,"A")</f>
        <v>0</v>
      </c>
      <c r="DS58" s="500"/>
      <c r="DT58" s="637" t="s">
        <v>346</v>
      </c>
      <c r="DU58" s="638"/>
      <c r="DV58" s="638"/>
      <c r="DW58" s="638"/>
      <c r="DX58" s="638"/>
      <c r="DY58" s="638"/>
      <c r="DZ58" s="638"/>
      <c r="EA58" s="638"/>
      <c r="EB58" s="638"/>
      <c r="EC58" s="638"/>
      <c r="ED58" s="638"/>
      <c r="EE58" s="638"/>
      <c r="EF58" s="638"/>
      <c r="EG58" s="656"/>
      <c r="EH58" s="755"/>
      <c r="EI58" s="750"/>
      <c r="EJ58" s="750"/>
      <c r="EK58" s="376">
        <f ca="1">COUNTIF(EK$6:EK$55,"A")</f>
        <v>8</v>
      </c>
      <c r="EL58" s="376">
        <f ca="1">COUNTIF(EL$6:EL$55,"A")</f>
        <v>0</v>
      </c>
      <c r="EM58" s="657" t="s">
        <v>347</v>
      </c>
      <c r="EN58" s="658"/>
      <c r="EO58" s="658"/>
      <c r="EP58" s="658"/>
      <c r="EQ58" s="638"/>
      <c r="ER58" s="638"/>
      <c r="ES58" s="638"/>
      <c r="ET58" s="638"/>
      <c r="EU58" s="638"/>
      <c r="EV58" s="638"/>
      <c r="EW58" s="638"/>
      <c r="EX58" s="638"/>
      <c r="EY58" s="638"/>
      <c r="EZ58" s="656"/>
    </row>
    <row r="59" s="730" customFormat="1" ht="18.75" customHeight="1" spans="1:146">
      <c r="A59" s="750"/>
      <c r="B59" s="750"/>
      <c r="D59" s="750"/>
      <c r="E59" s="750"/>
      <c r="F59" s="750"/>
      <c r="G59" s="750"/>
      <c r="H59" s="750"/>
      <c r="I59" s="750"/>
      <c r="J59" s="750"/>
      <c r="K59" s="750"/>
      <c r="L59" s="750"/>
      <c r="M59" s="750"/>
      <c r="N59" s="754" t="s">
        <v>295</v>
      </c>
      <c r="O59" s="755" t="s">
        <v>295</v>
      </c>
      <c r="P59" s="755"/>
      <c r="Q59" s="376">
        <f ca="1">COUNTIF(Q$6:Q$55,"B")</f>
        <v>1</v>
      </c>
      <c r="R59" s="769"/>
      <c r="S59" s="750"/>
      <c r="U59" s="750"/>
      <c r="V59" s="750"/>
      <c r="W59" s="750"/>
      <c r="X59" s="750"/>
      <c r="Y59" s="750"/>
      <c r="Z59" s="750"/>
      <c r="AA59" s="750"/>
      <c r="AB59" s="750"/>
      <c r="AC59" s="750"/>
      <c r="AD59" s="750"/>
      <c r="AE59" s="754" t="s">
        <v>295</v>
      </c>
      <c r="AF59" s="774" t="s">
        <v>295</v>
      </c>
      <c r="AG59" s="755"/>
      <c r="AH59" s="376">
        <f ca="1">COUNTIF(AH$6:AH$55,"B")</f>
        <v>2</v>
      </c>
      <c r="AI59" s="769"/>
      <c r="AJ59" s="769"/>
      <c r="AL59" s="750"/>
      <c r="AM59" s="750"/>
      <c r="AN59" s="750"/>
      <c r="AO59" s="750"/>
      <c r="AP59" s="750"/>
      <c r="AQ59" s="750"/>
      <c r="AR59" s="750"/>
      <c r="AS59" s="750"/>
      <c r="AT59" s="750"/>
      <c r="AU59" s="750"/>
      <c r="AV59" s="754" t="s">
        <v>295</v>
      </c>
      <c r="AW59" s="774" t="s">
        <v>295</v>
      </c>
      <c r="AX59" s="755"/>
      <c r="AY59" s="376">
        <f ca="1">COUNTIF(AY$6:AY$55,"B")</f>
        <v>0</v>
      </c>
      <c r="AZ59" s="769"/>
      <c r="BA59" s="750"/>
      <c r="BC59" s="750"/>
      <c r="BD59" s="750"/>
      <c r="BE59" s="750"/>
      <c r="BF59" s="750"/>
      <c r="BG59" s="750"/>
      <c r="BH59" s="750"/>
      <c r="BI59" s="750"/>
      <c r="BJ59" s="750"/>
      <c r="BK59" s="750"/>
      <c r="BL59" s="750"/>
      <c r="BM59" s="754" t="s">
        <v>295</v>
      </c>
      <c r="BN59" s="774" t="s">
        <v>295</v>
      </c>
      <c r="BO59" s="755"/>
      <c r="BP59" s="755">
        <f ca="1" t="shared" ref="BP59:BS59" si="387">COUNTIF(BP$6:BP$55,"B")</f>
        <v>25</v>
      </c>
      <c r="BQ59" s="376">
        <f>COUNTIF(BQ$6:BQ$55,"B")</f>
        <v>0</v>
      </c>
      <c r="BR59" s="376">
        <f ca="1">COUNTIF(BR$6:BR$55,"B")</f>
        <v>2</v>
      </c>
      <c r="BS59" s="376">
        <f ca="1">COUNTIF(BS$6:BS$55,"B")</f>
        <v>0</v>
      </c>
      <c r="BT59" s="769"/>
      <c r="BU59" s="769"/>
      <c r="BW59" s="750"/>
      <c r="BX59" s="750"/>
      <c r="BY59" s="750"/>
      <c r="BZ59" s="750"/>
      <c r="CA59" s="750"/>
      <c r="CB59" s="750"/>
      <c r="CC59" s="750"/>
      <c r="CD59" s="750"/>
      <c r="CE59" s="750"/>
      <c r="CF59" s="750"/>
      <c r="CG59" s="754" t="s">
        <v>295</v>
      </c>
      <c r="CH59" s="774" t="s">
        <v>295</v>
      </c>
      <c r="CI59" s="755"/>
      <c r="CJ59" s="376">
        <f ca="1">COUNTIF(CJ$6:CJ$55,"B")</f>
        <v>2</v>
      </c>
      <c r="CK59" s="769"/>
      <c r="CL59" s="750"/>
      <c r="CN59" s="750"/>
      <c r="CO59" s="750"/>
      <c r="CP59" s="750"/>
      <c r="CQ59" s="750"/>
      <c r="CR59" s="750"/>
      <c r="CS59" s="750"/>
      <c r="CT59" s="750"/>
      <c r="CU59" s="750"/>
      <c r="CV59" s="750"/>
      <c r="CW59" s="750"/>
      <c r="CX59" s="754" t="s">
        <v>295</v>
      </c>
      <c r="CY59" s="774" t="s">
        <v>295</v>
      </c>
      <c r="CZ59" s="755"/>
      <c r="DA59" s="376">
        <f ca="1">COUNTIF(DA$6:DA$55,"B")</f>
        <v>2</v>
      </c>
      <c r="DB59" s="769"/>
      <c r="DC59" s="750"/>
      <c r="DE59" s="750"/>
      <c r="DF59" s="750"/>
      <c r="DG59" s="750"/>
      <c r="DH59" s="750"/>
      <c r="DI59" s="750"/>
      <c r="DJ59" s="750"/>
      <c r="DK59" s="750"/>
      <c r="DL59" s="750"/>
      <c r="DM59" s="750"/>
      <c r="DN59" s="750"/>
      <c r="DO59" s="754" t="s">
        <v>295</v>
      </c>
      <c r="DP59" s="774" t="s">
        <v>295</v>
      </c>
      <c r="DQ59" s="755"/>
      <c r="DR59" s="770">
        <f ca="1">COUNTIF(DR$6:DR$55,"B")</f>
        <v>1</v>
      </c>
      <c r="DS59" s="500"/>
      <c r="DT59" s="769"/>
      <c r="DV59" s="750"/>
      <c r="DW59" s="750"/>
      <c r="DX59" s="750"/>
      <c r="DY59" s="750"/>
      <c r="DZ59" s="750"/>
      <c r="EA59" s="750"/>
      <c r="EB59" s="750"/>
      <c r="EC59" s="750"/>
      <c r="ED59" s="750"/>
      <c r="EE59" s="750"/>
      <c r="EF59" s="754" t="s">
        <v>295</v>
      </c>
      <c r="EG59" s="774" t="s">
        <v>295</v>
      </c>
      <c r="EH59" s="755"/>
      <c r="EI59" s="750"/>
      <c r="EJ59" s="750"/>
      <c r="EK59" s="376">
        <f ca="1">COUNTIF(EK$6:EK$55,"B")</f>
        <v>17</v>
      </c>
      <c r="EL59" s="376">
        <f ca="1">COUNTIF(EL$6:EL$55,"B")</f>
        <v>0</v>
      </c>
      <c r="EN59" s="842"/>
      <c r="EO59" s="842"/>
      <c r="EP59" s="842"/>
    </row>
    <row r="60" s="730" customFormat="1" ht="18.75" customHeight="1" spans="1:146">
      <c r="A60" s="750"/>
      <c r="B60" s="750"/>
      <c r="D60" s="750"/>
      <c r="E60" s="750"/>
      <c r="F60" s="750"/>
      <c r="G60" s="750"/>
      <c r="H60" s="750"/>
      <c r="I60" s="750"/>
      <c r="J60" s="750"/>
      <c r="K60" s="750"/>
      <c r="L60" s="750"/>
      <c r="M60" s="750"/>
      <c r="N60" s="754" t="s">
        <v>299</v>
      </c>
      <c r="O60" s="755" t="s">
        <v>299</v>
      </c>
      <c r="P60" s="755"/>
      <c r="Q60" s="376">
        <f ca="1">COUNTIF(Q$6:Q$55,"C")</f>
        <v>1</v>
      </c>
      <c r="R60" s="769"/>
      <c r="S60" s="750"/>
      <c r="U60" s="750"/>
      <c r="V60" s="750"/>
      <c r="W60" s="750"/>
      <c r="X60" s="750"/>
      <c r="Y60" s="750"/>
      <c r="Z60" s="750"/>
      <c r="AA60" s="750"/>
      <c r="AB60" s="750"/>
      <c r="AC60" s="750"/>
      <c r="AD60" s="750"/>
      <c r="AE60" s="754" t="s">
        <v>299</v>
      </c>
      <c r="AF60" s="755" t="s">
        <v>299</v>
      </c>
      <c r="AG60" s="755"/>
      <c r="AH60" s="376">
        <f ca="1">COUNTIF(AH$6:AH$55,"C")</f>
        <v>2</v>
      </c>
      <c r="AI60" s="769"/>
      <c r="AJ60" s="769"/>
      <c r="AL60" s="750"/>
      <c r="AM60" s="750"/>
      <c r="AN60" s="750"/>
      <c r="AO60" s="750"/>
      <c r="AP60" s="750"/>
      <c r="AQ60" s="750"/>
      <c r="AR60" s="750"/>
      <c r="AS60" s="750"/>
      <c r="AT60" s="750"/>
      <c r="AU60" s="750"/>
      <c r="AV60" s="754" t="s">
        <v>299</v>
      </c>
      <c r="AW60" s="755" t="s">
        <v>299</v>
      </c>
      <c r="AX60" s="755"/>
      <c r="AY60" s="376">
        <f ca="1">COUNTIF(AY$6:AY$55,"C")</f>
        <v>3</v>
      </c>
      <c r="AZ60" s="769"/>
      <c r="BA60" s="750"/>
      <c r="BC60" s="750"/>
      <c r="BD60" s="750"/>
      <c r="BE60" s="750"/>
      <c r="BF60" s="750"/>
      <c r="BG60" s="750"/>
      <c r="BH60" s="750"/>
      <c r="BI60" s="750"/>
      <c r="BJ60" s="750"/>
      <c r="BK60" s="750"/>
      <c r="BL60" s="750"/>
      <c r="BM60" s="754" t="s">
        <v>299</v>
      </c>
      <c r="BN60" s="755" t="s">
        <v>299</v>
      </c>
      <c r="BO60" s="755"/>
      <c r="BP60" s="755">
        <f ca="1" t="shared" ref="BP60:BS60" si="388">COUNTIF(BP$6:BP$55,"C")</f>
        <v>18</v>
      </c>
      <c r="BQ60" s="376">
        <f>COUNTIF(BQ$6:BQ$55,"C")</f>
        <v>0</v>
      </c>
      <c r="BR60" s="376">
        <f ca="1">COUNTIF(BR$6:BR$55,"C")</f>
        <v>3</v>
      </c>
      <c r="BS60" s="376">
        <f ca="1">COUNTIF(BS$6:BS$55,"C")</f>
        <v>0</v>
      </c>
      <c r="BT60" s="769"/>
      <c r="BU60" s="769"/>
      <c r="BW60" s="750"/>
      <c r="BX60" s="750"/>
      <c r="BY60" s="750"/>
      <c r="BZ60" s="750"/>
      <c r="CA60" s="750"/>
      <c r="CB60" s="750"/>
      <c r="CC60" s="750"/>
      <c r="CD60" s="750"/>
      <c r="CE60" s="750"/>
      <c r="CF60" s="750"/>
      <c r="CG60" s="754" t="s">
        <v>299</v>
      </c>
      <c r="CH60" s="755" t="s">
        <v>299</v>
      </c>
      <c r="CI60" s="755"/>
      <c r="CJ60" s="376">
        <f ca="1">COUNTIF(CJ$6:CJ$55,"C")</f>
        <v>2</v>
      </c>
      <c r="CK60" s="769"/>
      <c r="CL60" s="750"/>
      <c r="CN60" s="750"/>
      <c r="CO60" s="750"/>
      <c r="CP60" s="750"/>
      <c r="CQ60" s="750"/>
      <c r="CR60" s="750"/>
      <c r="CS60" s="750"/>
      <c r="CT60" s="750"/>
      <c r="CU60" s="750"/>
      <c r="CV60" s="750"/>
      <c r="CW60" s="750"/>
      <c r="CX60" s="754" t="s">
        <v>299</v>
      </c>
      <c r="CY60" s="755" t="s">
        <v>299</v>
      </c>
      <c r="CZ60" s="755"/>
      <c r="DA60" s="376">
        <f ca="1">COUNTIF(DA$6:DA$55,"C")</f>
        <v>1</v>
      </c>
      <c r="DB60" s="769"/>
      <c r="DC60" s="750"/>
      <c r="DE60" s="750"/>
      <c r="DF60" s="750"/>
      <c r="DG60" s="750"/>
      <c r="DH60" s="750"/>
      <c r="DI60" s="750"/>
      <c r="DJ60" s="750"/>
      <c r="DK60" s="750"/>
      <c r="DL60" s="750"/>
      <c r="DM60" s="750"/>
      <c r="DN60" s="750"/>
      <c r="DO60" s="754" t="s">
        <v>299</v>
      </c>
      <c r="DP60" s="755" t="s">
        <v>299</v>
      </c>
      <c r="DQ60" s="755"/>
      <c r="DR60" s="770">
        <f ca="1">COUNTIF(DR$6:DR$55,"C")</f>
        <v>1</v>
      </c>
      <c r="DS60" s="500"/>
      <c r="DT60" s="769"/>
      <c r="DV60" s="750"/>
      <c r="DW60" s="750"/>
      <c r="DX60" s="750"/>
      <c r="DY60" s="750"/>
      <c r="DZ60" s="750"/>
      <c r="EA60" s="750"/>
      <c r="EB60" s="750"/>
      <c r="EC60" s="750"/>
      <c r="ED60" s="750"/>
      <c r="EE60" s="750"/>
      <c r="EF60" s="754" t="s">
        <v>299</v>
      </c>
      <c r="EG60" s="755" t="s">
        <v>299</v>
      </c>
      <c r="EH60" s="755"/>
      <c r="EI60" s="750"/>
      <c r="EJ60" s="750"/>
      <c r="EK60" s="376">
        <f ca="1">COUNTIF(EK$6:EK$55,"C")</f>
        <v>20</v>
      </c>
      <c r="EL60" s="376">
        <f ca="1">COUNTIF(EL$6:EL$55,"C")</f>
        <v>3</v>
      </c>
      <c r="EN60" s="842"/>
      <c r="EO60" s="842"/>
      <c r="EP60" s="842"/>
    </row>
    <row r="61" s="730" customFormat="1" ht="18.75" customHeight="1" spans="1:146">
      <c r="A61" s="750"/>
      <c r="B61" s="750"/>
      <c r="D61" s="750"/>
      <c r="E61" s="750"/>
      <c r="F61" s="750"/>
      <c r="G61" s="750"/>
      <c r="H61" s="750"/>
      <c r="I61" s="750"/>
      <c r="J61" s="750"/>
      <c r="K61" s="750"/>
      <c r="L61" s="750"/>
      <c r="M61" s="750"/>
      <c r="N61" s="754" t="s">
        <v>309</v>
      </c>
      <c r="O61" s="755" t="s">
        <v>309</v>
      </c>
      <c r="P61" s="755"/>
      <c r="Q61" s="376">
        <f ca="1">COUNTIF(Q$6:Q$55,"D")</f>
        <v>0</v>
      </c>
      <c r="R61" s="769"/>
      <c r="S61" s="750"/>
      <c r="U61" s="750"/>
      <c r="V61" s="750"/>
      <c r="W61" s="750"/>
      <c r="X61" s="750"/>
      <c r="Y61" s="750"/>
      <c r="Z61" s="750"/>
      <c r="AA61" s="750"/>
      <c r="AB61" s="750"/>
      <c r="AC61" s="750"/>
      <c r="AD61" s="750"/>
      <c r="AE61" s="754" t="s">
        <v>309</v>
      </c>
      <c r="AF61" s="755" t="s">
        <v>309</v>
      </c>
      <c r="AG61" s="755"/>
      <c r="AH61" s="376">
        <f ca="1">COUNTIF(AH$6:AH$55,"D")</f>
        <v>0</v>
      </c>
      <c r="AI61" s="769"/>
      <c r="AJ61" s="769"/>
      <c r="AL61" s="750"/>
      <c r="AM61" s="750"/>
      <c r="AN61" s="750"/>
      <c r="AO61" s="750"/>
      <c r="AP61" s="750"/>
      <c r="AQ61" s="750"/>
      <c r="AR61" s="750"/>
      <c r="AS61" s="750"/>
      <c r="AT61" s="750"/>
      <c r="AU61" s="750"/>
      <c r="AV61" s="754" t="s">
        <v>309</v>
      </c>
      <c r="AW61" s="755" t="s">
        <v>309</v>
      </c>
      <c r="AX61" s="755"/>
      <c r="AY61" s="376">
        <f ca="1">COUNTIF(AY$6:AY$55,"D")</f>
        <v>0</v>
      </c>
      <c r="AZ61" s="769"/>
      <c r="BA61" s="750"/>
      <c r="BC61" s="750"/>
      <c r="BD61" s="750"/>
      <c r="BE61" s="750"/>
      <c r="BF61" s="750"/>
      <c r="BG61" s="750"/>
      <c r="BH61" s="750"/>
      <c r="BI61" s="750"/>
      <c r="BJ61" s="750"/>
      <c r="BK61" s="750"/>
      <c r="BL61" s="750"/>
      <c r="BM61" s="754" t="s">
        <v>309</v>
      </c>
      <c r="BN61" s="755" t="s">
        <v>309</v>
      </c>
      <c r="BO61" s="755"/>
      <c r="BP61" s="755">
        <f ca="1" t="shared" ref="BP61:BS61" si="389">COUNTIF(BP$6:BP$55,"D")</f>
        <v>0</v>
      </c>
      <c r="BQ61" s="376">
        <f>COUNTIF(BQ$6:BQ$55,"D")</f>
        <v>0</v>
      </c>
      <c r="BR61" s="376">
        <f ca="1">COUNTIF(BR$6:BR$55,"D")</f>
        <v>6</v>
      </c>
      <c r="BS61" s="376">
        <f ca="1">COUNTIF(BS$6:BS$55,"D")</f>
        <v>0</v>
      </c>
      <c r="BT61" s="769"/>
      <c r="BU61" s="769"/>
      <c r="BW61" s="750"/>
      <c r="BX61" s="750"/>
      <c r="BY61" s="750"/>
      <c r="BZ61" s="750"/>
      <c r="CA61" s="750"/>
      <c r="CB61" s="750"/>
      <c r="CC61" s="750"/>
      <c r="CD61" s="750"/>
      <c r="CE61" s="750"/>
      <c r="CF61" s="750"/>
      <c r="CG61" s="754" t="s">
        <v>309</v>
      </c>
      <c r="CH61" s="755" t="s">
        <v>309</v>
      </c>
      <c r="CI61" s="755"/>
      <c r="CJ61" s="376">
        <f ca="1">COUNTIF(CJ$6:CJ$55,"D")</f>
        <v>0</v>
      </c>
      <c r="CK61" s="769"/>
      <c r="CL61" s="750"/>
      <c r="CN61" s="750"/>
      <c r="CO61" s="750"/>
      <c r="CP61" s="750"/>
      <c r="CQ61" s="750"/>
      <c r="CR61" s="750"/>
      <c r="CS61" s="750"/>
      <c r="CT61" s="750"/>
      <c r="CU61" s="750"/>
      <c r="CV61" s="750"/>
      <c r="CW61" s="750"/>
      <c r="CX61" s="754" t="s">
        <v>309</v>
      </c>
      <c r="CY61" s="755" t="s">
        <v>309</v>
      </c>
      <c r="CZ61" s="755"/>
      <c r="DA61" s="376">
        <f ca="1">COUNTIF(DA$6:DA$55,"D")</f>
        <v>0</v>
      </c>
      <c r="DB61" s="769"/>
      <c r="DC61" s="750"/>
      <c r="DE61" s="750"/>
      <c r="DF61" s="750"/>
      <c r="DG61" s="750"/>
      <c r="DH61" s="750"/>
      <c r="DI61" s="750"/>
      <c r="DJ61" s="750"/>
      <c r="DK61" s="750"/>
      <c r="DL61" s="750"/>
      <c r="DM61" s="750"/>
      <c r="DN61" s="750"/>
      <c r="DO61" s="754" t="s">
        <v>309</v>
      </c>
      <c r="DP61" s="755" t="s">
        <v>309</v>
      </c>
      <c r="DQ61" s="755"/>
      <c r="DR61" s="770">
        <f ca="1">COUNTIF(DR$6:DR$55,"D")</f>
        <v>0</v>
      </c>
      <c r="DS61" s="500"/>
      <c r="DT61" s="769"/>
      <c r="DV61" s="750"/>
      <c r="DW61" s="750"/>
      <c r="DX61" s="750"/>
      <c r="DY61" s="750"/>
      <c r="DZ61" s="750"/>
      <c r="EA61" s="750"/>
      <c r="EB61" s="750"/>
      <c r="EC61" s="750"/>
      <c r="ED61" s="750"/>
      <c r="EE61" s="750"/>
      <c r="EF61" s="754" t="s">
        <v>309</v>
      </c>
      <c r="EG61" s="755" t="s">
        <v>309</v>
      </c>
      <c r="EH61" s="755"/>
      <c r="EI61" s="750"/>
      <c r="EJ61" s="750"/>
      <c r="EK61" s="376">
        <f ca="1">COUNTIF(EK$6:EK$55,"D")</f>
        <v>5</v>
      </c>
      <c r="EL61" s="376">
        <f ca="1">COUNTIF(EL$6:EL$55,"D")</f>
        <v>9</v>
      </c>
      <c r="EN61" s="842"/>
      <c r="EO61" s="842"/>
      <c r="EP61" s="842"/>
    </row>
    <row r="62" s="730" customFormat="1" ht="18.75" customHeight="1" spans="1:146">
      <c r="A62" s="750"/>
      <c r="B62" s="750"/>
      <c r="D62" s="750"/>
      <c r="E62" s="750"/>
      <c r="F62" s="750"/>
      <c r="G62" s="750"/>
      <c r="H62" s="750"/>
      <c r="I62" s="750"/>
      <c r="J62" s="750"/>
      <c r="K62" s="750"/>
      <c r="L62" s="750"/>
      <c r="M62" s="750"/>
      <c r="N62" s="750"/>
      <c r="O62" s="750"/>
      <c r="P62" s="750"/>
      <c r="Q62" s="769"/>
      <c r="R62" s="769"/>
      <c r="S62" s="750"/>
      <c r="U62" s="750"/>
      <c r="V62" s="750"/>
      <c r="W62" s="750"/>
      <c r="X62" s="750"/>
      <c r="Y62" s="750"/>
      <c r="Z62" s="750"/>
      <c r="AA62" s="750"/>
      <c r="AB62" s="750"/>
      <c r="AC62" s="750"/>
      <c r="AD62" s="750"/>
      <c r="AE62" s="750"/>
      <c r="AF62" s="750"/>
      <c r="AG62" s="750"/>
      <c r="AH62" s="769"/>
      <c r="AI62" s="769"/>
      <c r="AJ62" s="769"/>
      <c r="AL62" s="750"/>
      <c r="AM62" s="750"/>
      <c r="AN62" s="750"/>
      <c r="AO62" s="750"/>
      <c r="AP62" s="750"/>
      <c r="AQ62" s="750"/>
      <c r="AR62" s="750"/>
      <c r="AS62" s="750"/>
      <c r="AT62" s="750"/>
      <c r="AU62" s="750"/>
      <c r="AV62" s="750"/>
      <c r="AW62" s="750"/>
      <c r="AX62" s="750"/>
      <c r="AY62" s="769"/>
      <c r="AZ62" s="769"/>
      <c r="BA62" s="750"/>
      <c r="BC62" s="750"/>
      <c r="BD62" s="750"/>
      <c r="BE62" s="750"/>
      <c r="BF62" s="750"/>
      <c r="BG62" s="750"/>
      <c r="BH62" s="750"/>
      <c r="BI62" s="750"/>
      <c r="BJ62" s="750"/>
      <c r="BK62" s="750"/>
      <c r="BL62" s="750"/>
      <c r="BM62" s="750"/>
      <c r="BN62" s="750"/>
      <c r="BO62" s="750"/>
      <c r="BP62" s="750"/>
      <c r="BQ62" s="750"/>
      <c r="BR62" s="750"/>
      <c r="BS62" s="769"/>
      <c r="BT62" s="769"/>
      <c r="BU62" s="769"/>
      <c r="BW62" s="750"/>
      <c r="BX62" s="750"/>
      <c r="BY62" s="750"/>
      <c r="BZ62" s="750"/>
      <c r="CA62" s="750"/>
      <c r="CB62" s="750"/>
      <c r="CC62" s="750"/>
      <c r="CD62" s="750"/>
      <c r="CE62" s="750"/>
      <c r="CF62" s="750"/>
      <c r="CG62" s="750"/>
      <c r="CH62" s="750"/>
      <c r="CI62" s="750"/>
      <c r="CJ62" s="769"/>
      <c r="CK62" s="769"/>
      <c r="CL62" s="750"/>
      <c r="CN62" s="750"/>
      <c r="CO62" s="750"/>
      <c r="CP62" s="750"/>
      <c r="CQ62" s="750"/>
      <c r="CR62" s="750"/>
      <c r="CS62" s="750"/>
      <c r="CT62" s="750"/>
      <c r="CU62" s="750"/>
      <c r="CV62" s="750"/>
      <c r="CW62" s="750"/>
      <c r="CX62" s="750"/>
      <c r="CY62" s="750"/>
      <c r="CZ62" s="750"/>
      <c r="DA62" s="769"/>
      <c r="DB62" s="769"/>
      <c r="DC62" s="750"/>
      <c r="DE62" s="750"/>
      <c r="DF62" s="750"/>
      <c r="DG62" s="750"/>
      <c r="DH62" s="750"/>
      <c r="DI62" s="750"/>
      <c r="DJ62" s="750"/>
      <c r="DK62" s="750"/>
      <c r="DL62" s="750"/>
      <c r="DM62" s="750"/>
      <c r="DN62" s="750"/>
      <c r="DO62" s="750"/>
      <c r="DP62" s="750"/>
      <c r="DQ62" s="750"/>
      <c r="DR62" s="769"/>
      <c r="DS62" s="500"/>
      <c r="DT62" s="769"/>
      <c r="DV62" s="750"/>
      <c r="DW62" s="750"/>
      <c r="DX62" s="750"/>
      <c r="DY62" s="750"/>
      <c r="DZ62" s="750"/>
      <c r="EA62" s="750"/>
      <c r="EB62" s="750"/>
      <c r="EC62" s="750"/>
      <c r="ED62" s="750"/>
      <c r="EE62" s="750"/>
      <c r="EF62" s="750"/>
      <c r="EG62" s="750"/>
      <c r="EH62" s="750"/>
      <c r="EI62" s="750"/>
      <c r="EJ62" s="750"/>
      <c r="EK62" s="769"/>
      <c r="EL62" s="841"/>
      <c r="EN62" s="842"/>
      <c r="EO62" s="842"/>
      <c r="EP62" s="842"/>
    </row>
    <row r="63" s="730" customFormat="1" ht="15.75" customHeight="1" spans="1:144">
      <c r="A63" s="750"/>
      <c r="B63" s="750"/>
      <c r="D63" s="750"/>
      <c r="E63" s="750"/>
      <c r="F63" s="750"/>
      <c r="G63" s="750"/>
      <c r="H63" s="750"/>
      <c r="I63" s="750"/>
      <c r="J63" s="750"/>
      <c r="K63" s="750"/>
      <c r="L63" s="750"/>
      <c r="M63" s="750"/>
      <c r="N63" s="750"/>
      <c r="O63" s="750"/>
      <c r="P63" s="750"/>
      <c r="Q63" s="769"/>
      <c r="R63" s="769"/>
      <c r="S63" s="750"/>
      <c r="U63" s="750"/>
      <c r="V63" s="750"/>
      <c r="W63" s="750"/>
      <c r="X63" s="750"/>
      <c r="Y63" s="750"/>
      <c r="Z63" s="750"/>
      <c r="AA63" s="750"/>
      <c r="AB63" s="750"/>
      <c r="AC63" s="750"/>
      <c r="AD63" s="750"/>
      <c r="AE63" s="750"/>
      <c r="AF63" s="750"/>
      <c r="AG63" s="750"/>
      <c r="AH63" s="769"/>
      <c r="AI63" s="769"/>
      <c r="AJ63" s="769"/>
      <c r="AL63" s="750"/>
      <c r="AM63" s="750"/>
      <c r="AN63" s="750"/>
      <c r="AO63" s="750"/>
      <c r="AP63" s="750"/>
      <c r="AQ63" s="750"/>
      <c r="AR63" s="750"/>
      <c r="AS63" s="750"/>
      <c r="AT63" s="750"/>
      <c r="AU63" s="750"/>
      <c r="AV63" s="750"/>
      <c r="AW63" s="750"/>
      <c r="AX63" s="750"/>
      <c r="AY63" s="769"/>
      <c r="AZ63" s="769"/>
      <c r="BA63" s="750"/>
      <c r="BC63" s="750"/>
      <c r="BD63" s="750"/>
      <c r="BE63" s="750"/>
      <c r="BF63" s="750"/>
      <c r="BG63" s="750"/>
      <c r="BH63" s="750"/>
      <c r="BI63" s="750"/>
      <c r="BJ63" s="750"/>
      <c r="BK63" s="750"/>
      <c r="BL63" s="750"/>
      <c r="BM63" s="750"/>
      <c r="BN63" s="750"/>
      <c r="BO63" s="750"/>
      <c r="BP63" s="750"/>
      <c r="BQ63" s="750"/>
      <c r="BR63" s="750"/>
      <c r="BS63" s="769"/>
      <c r="BT63" s="769"/>
      <c r="BU63" s="769"/>
      <c r="BW63" s="750"/>
      <c r="BX63" s="750"/>
      <c r="BY63" s="750"/>
      <c r="BZ63" s="750"/>
      <c r="CA63" s="750"/>
      <c r="CB63" s="750"/>
      <c r="CC63" s="750"/>
      <c r="CD63" s="750"/>
      <c r="CE63" s="750"/>
      <c r="CF63" s="750"/>
      <c r="CG63" s="750"/>
      <c r="CH63" s="750"/>
      <c r="CI63" s="750"/>
      <c r="CJ63" s="769"/>
      <c r="CK63" s="769"/>
      <c r="CL63" s="750"/>
      <c r="CN63" s="750"/>
      <c r="CO63" s="750"/>
      <c r="CP63" s="750"/>
      <c r="CQ63" s="750"/>
      <c r="CR63" s="750"/>
      <c r="CS63" s="750"/>
      <c r="CT63" s="750"/>
      <c r="CU63" s="750"/>
      <c r="CV63" s="750"/>
      <c r="CW63" s="750"/>
      <c r="CX63" s="750"/>
      <c r="CY63" s="750"/>
      <c r="CZ63" s="750"/>
      <c r="DA63" s="769"/>
      <c r="DB63" s="769"/>
      <c r="DC63" s="750"/>
      <c r="DE63" s="750"/>
      <c r="DF63" s="750"/>
      <c r="DG63" s="750"/>
      <c r="DH63" s="750"/>
      <c r="DI63" s="750"/>
      <c r="DJ63" s="750"/>
      <c r="DK63" s="750"/>
      <c r="DL63" s="750"/>
      <c r="DM63" s="750"/>
      <c r="DN63" s="750"/>
      <c r="DO63" s="750"/>
      <c r="DP63" s="750"/>
      <c r="DQ63" s="750"/>
      <c r="DR63" s="769"/>
      <c r="DS63" s="500"/>
      <c r="DT63" s="769"/>
      <c r="DV63" s="750"/>
      <c r="DW63" s="750"/>
      <c r="DX63" s="750"/>
      <c r="DY63" s="750"/>
      <c r="DZ63" s="750"/>
      <c r="EA63" s="750"/>
      <c r="EB63" s="750"/>
      <c r="EC63" s="750"/>
      <c r="ED63" s="750"/>
      <c r="EE63" s="750"/>
      <c r="EF63" s="750"/>
      <c r="EG63" s="750"/>
      <c r="EH63" s="750"/>
      <c r="EI63" s="750"/>
      <c r="EJ63" s="750"/>
      <c r="EK63" s="769"/>
      <c r="EL63" s="841"/>
      <c r="EN63" s="750"/>
    </row>
    <row r="64" s="730" customFormat="1" ht="15.75" customHeight="1" spans="1:144">
      <c r="A64" s="750"/>
      <c r="B64" s="750"/>
      <c r="D64" s="750"/>
      <c r="E64" s="750"/>
      <c r="F64" s="750"/>
      <c r="G64" s="750"/>
      <c r="H64" s="750"/>
      <c r="I64" s="750"/>
      <c r="J64" s="750"/>
      <c r="K64" s="750"/>
      <c r="L64" s="750"/>
      <c r="M64" s="750"/>
      <c r="N64" s="750"/>
      <c r="O64" s="750"/>
      <c r="P64" s="750"/>
      <c r="Q64" s="769"/>
      <c r="R64" s="769"/>
      <c r="S64" s="750"/>
      <c r="U64" s="750"/>
      <c r="V64" s="750"/>
      <c r="W64" s="750"/>
      <c r="X64" s="750"/>
      <c r="Y64" s="750"/>
      <c r="Z64" s="750"/>
      <c r="AA64" s="750"/>
      <c r="AB64" s="750"/>
      <c r="AC64" s="750"/>
      <c r="AD64" s="750"/>
      <c r="AE64" s="750"/>
      <c r="AF64" s="750"/>
      <c r="AG64" s="750"/>
      <c r="AH64" s="769"/>
      <c r="AI64" s="769"/>
      <c r="AJ64" s="769"/>
      <c r="AL64" s="750"/>
      <c r="AM64" s="750"/>
      <c r="AN64" s="750"/>
      <c r="AO64" s="750"/>
      <c r="AP64" s="750"/>
      <c r="AQ64" s="750"/>
      <c r="AR64" s="750"/>
      <c r="AS64" s="750"/>
      <c r="AT64" s="750"/>
      <c r="AU64" s="750"/>
      <c r="AV64" s="750"/>
      <c r="AW64" s="750"/>
      <c r="AX64" s="750"/>
      <c r="AY64" s="769"/>
      <c r="AZ64" s="769"/>
      <c r="BA64" s="750"/>
      <c r="BC64" s="750"/>
      <c r="BD64" s="750"/>
      <c r="BE64" s="750"/>
      <c r="BF64" s="750"/>
      <c r="BG64" s="750"/>
      <c r="BH64" s="750"/>
      <c r="BI64" s="750"/>
      <c r="BJ64" s="750"/>
      <c r="BK64" s="750"/>
      <c r="BL64" s="750"/>
      <c r="BM64" s="750"/>
      <c r="BN64" s="750"/>
      <c r="BO64" s="750"/>
      <c r="BP64" s="750"/>
      <c r="BQ64" s="750"/>
      <c r="BR64" s="750"/>
      <c r="BS64" s="769"/>
      <c r="BT64" s="769"/>
      <c r="BU64" s="769"/>
      <c r="BW64" s="750"/>
      <c r="BX64" s="750"/>
      <c r="BY64" s="750"/>
      <c r="BZ64" s="750"/>
      <c r="CA64" s="750"/>
      <c r="CB64" s="750"/>
      <c r="CC64" s="750"/>
      <c r="CD64" s="750"/>
      <c r="CE64" s="750"/>
      <c r="CF64" s="750"/>
      <c r="CG64" s="750"/>
      <c r="CH64" s="750"/>
      <c r="CI64" s="750"/>
      <c r="CJ64" s="769"/>
      <c r="CK64" s="769"/>
      <c r="CL64" s="750"/>
      <c r="CN64" s="750"/>
      <c r="CO64" s="750"/>
      <c r="CP64" s="750"/>
      <c r="CQ64" s="750"/>
      <c r="CR64" s="750"/>
      <c r="CS64" s="750"/>
      <c r="CT64" s="750"/>
      <c r="CU64" s="750"/>
      <c r="CV64" s="750"/>
      <c r="CW64" s="750"/>
      <c r="CX64" s="750"/>
      <c r="CY64" s="750"/>
      <c r="CZ64" s="750"/>
      <c r="DA64" s="769"/>
      <c r="DB64" s="769"/>
      <c r="DC64" s="750"/>
      <c r="DE64" s="750"/>
      <c r="DF64" s="750"/>
      <c r="DG64" s="750"/>
      <c r="DH64" s="750"/>
      <c r="DI64" s="750"/>
      <c r="DJ64" s="750"/>
      <c r="DK64" s="750"/>
      <c r="DL64" s="750"/>
      <c r="DM64" s="750"/>
      <c r="DN64" s="750"/>
      <c r="DO64" s="750"/>
      <c r="DP64" s="750"/>
      <c r="DQ64" s="750"/>
      <c r="DR64" s="769"/>
      <c r="DS64" s="500"/>
      <c r="DT64" s="769"/>
      <c r="DV64" s="750"/>
      <c r="DW64" s="750"/>
      <c r="DX64" s="750"/>
      <c r="DY64" s="750"/>
      <c r="DZ64" s="750"/>
      <c r="EA64" s="750"/>
      <c r="EB64" s="750"/>
      <c r="EC64" s="750"/>
      <c r="ED64" s="750"/>
      <c r="EE64" s="750"/>
      <c r="EF64" s="750"/>
      <c r="EG64" s="750"/>
      <c r="EH64" s="750"/>
      <c r="EI64" s="750"/>
      <c r="EJ64" s="750"/>
      <c r="EK64" s="769"/>
      <c r="EL64" s="841"/>
      <c r="EN64" s="750"/>
    </row>
    <row r="65" s="730" customFormat="1" ht="15.75" customHeight="1" spans="1:144">
      <c r="A65" s="750"/>
      <c r="B65" s="750"/>
      <c r="D65" s="750"/>
      <c r="E65" s="750"/>
      <c r="F65" s="750"/>
      <c r="G65" s="750"/>
      <c r="H65" s="750"/>
      <c r="I65" s="750"/>
      <c r="J65" s="750"/>
      <c r="K65" s="750"/>
      <c r="L65" s="750"/>
      <c r="M65" s="750"/>
      <c r="N65" s="750"/>
      <c r="O65" s="750"/>
      <c r="P65" s="750"/>
      <c r="Q65" s="769"/>
      <c r="R65" s="769"/>
      <c r="S65" s="750"/>
      <c r="U65" s="750"/>
      <c r="V65" s="750"/>
      <c r="W65" s="750"/>
      <c r="X65" s="750"/>
      <c r="Y65" s="750"/>
      <c r="Z65" s="750"/>
      <c r="AA65" s="750"/>
      <c r="AB65" s="750"/>
      <c r="AC65" s="750"/>
      <c r="AD65" s="750"/>
      <c r="AE65" s="750"/>
      <c r="AF65" s="750"/>
      <c r="AG65" s="750"/>
      <c r="AH65" s="769"/>
      <c r="AI65" s="769"/>
      <c r="AJ65" s="769"/>
      <c r="AL65" s="750"/>
      <c r="AM65" s="750"/>
      <c r="AN65" s="750"/>
      <c r="AO65" s="750"/>
      <c r="AP65" s="750"/>
      <c r="AQ65" s="750"/>
      <c r="AR65" s="750"/>
      <c r="AS65" s="750"/>
      <c r="AT65" s="750"/>
      <c r="AU65" s="750"/>
      <c r="AV65" s="750"/>
      <c r="AW65" s="750"/>
      <c r="AX65" s="750"/>
      <c r="AY65" s="769"/>
      <c r="AZ65" s="769"/>
      <c r="BA65" s="750"/>
      <c r="BC65" s="750"/>
      <c r="BD65" s="750"/>
      <c r="BE65" s="750"/>
      <c r="BF65" s="750"/>
      <c r="BG65" s="750"/>
      <c r="BH65" s="750"/>
      <c r="BI65" s="750"/>
      <c r="BJ65" s="750"/>
      <c r="BK65" s="750"/>
      <c r="BL65" s="750"/>
      <c r="BM65" s="750"/>
      <c r="BN65" s="750"/>
      <c r="BO65" s="750"/>
      <c r="BP65" s="750"/>
      <c r="BQ65" s="750"/>
      <c r="BR65" s="750"/>
      <c r="BS65" s="769"/>
      <c r="BT65" s="769"/>
      <c r="BU65" s="769"/>
      <c r="BW65" s="750"/>
      <c r="BX65" s="750"/>
      <c r="BY65" s="750"/>
      <c r="BZ65" s="750"/>
      <c r="CA65" s="750"/>
      <c r="CB65" s="750"/>
      <c r="CC65" s="750"/>
      <c r="CD65" s="750"/>
      <c r="CE65" s="750"/>
      <c r="CF65" s="750"/>
      <c r="CG65" s="750"/>
      <c r="CH65" s="750"/>
      <c r="CI65" s="750"/>
      <c r="CJ65" s="769"/>
      <c r="CK65" s="769"/>
      <c r="CL65" s="750"/>
      <c r="CN65" s="750"/>
      <c r="CO65" s="750"/>
      <c r="CP65" s="750"/>
      <c r="CQ65" s="750"/>
      <c r="CR65" s="750"/>
      <c r="CS65" s="750"/>
      <c r="CT65" s="750"/>
      <c r="CU65" s="750"/>
      <c r="CV65" s="750"/>
      <c r="CW65" s="750"/>
      <c r="CX65" s="750"/>
      <c r="CY65" s="750"/>
      <c r="CZ65" s="750"/>
      <c r="DA65" s="769"/>
      <c r="DB65" s="769"/>
      <c r="DC65" s="750"/>
      <c r="DE65" s="750"/>
      <c r="DF65" s="750"/>
      <c r="DG65" s="750"/>
      <c r="DH65" s="750"/>
      <c r="DI65" s="750"/>
      <c r="DJ65" s="750"/>
      <c r="DK65" s="750"/>
      <c r="DL65" s="750"/>
      <c r="DM65" s="750"/>
      <c r="DN65" s="750"/>
      <c r="DO65" s="750"/>
      <c r="DP65" s="750"/>
      <c r="DQ65" s="750"/>
      <c r="DR65" s="769"/>
      <c r="DS65" s="500"/>
      <c r="DT65" s="769"/>
      <c r="DV65" s="750"/>
      <c r="DW65" s="750"/>
      <c r="DX65" s="750"/>
      <c r="DY65" s="750"/>
      <c r="DZ65" s="750"/>
      <c r="EA65" s="750"/>
      <c r="EB65" s="750"/>
      <c r="EC65" s="750"/>
      <c r="ED65" s="750"/>
      <c r="EE65" s="750"/>
      <c r="EF65" s="750"/>
      <c r="EG65" s="750"/>
      <c r="EH65" s="750"/>
      <c r="EI65" s="750"/>
      <c r="EJ65" s="750"/>
      <c r="EK65" s="769"/>
      <c r="EL65" s="841"/>
      <c r="EN65" s="750"/>
    </row>
    <row r="66" s="730" customFormat="1" ht="15.75" customHeight="1" spans="1:144">
      <c r="A66" s="750"/>
      <c r="B66" s="750"/>
      <c r="D66" s="750"/>
      <c r="E66" s="750"/>
      <c r="F66" s="750"/>
      <c r="G66" s="750"/>
      <c r="H66" s="750"/>
      <c r="I66" s="750"/>
      <c r="J66" s="750"/>
      <c r="K66" s="750"/>
      <c r="L66" s="750"/>
      <c r="M66" s="750"/>
      <c r="N66" s="750"/>
      <c r="O66" s="750"/>
      <c r="P66" s="750"/>
      <c r="Q66" s="769"/>
      <c r="R66" s="769"/>
      <c r="S66" s="750"/>
      <c r="U66" s="750"/>
      <c r="V66" s="750"/>
      <c r="W66" s="750"/>
      <c r="X66" s="750"/>
      <c r="Y66" s="750"/>
      <c r="Z66" s="750"/>
      <c r="AA66" s="750"/>
      <c r="AB66" s="750"/>
      <c r="AC66" s="750"/>
      <c r="AD66" s="750"/>
      <c r="AE66" s="750"/>
      <c r="AF66" s="750"/>
      <c r="AG66" s="750"/>
      <c r="AH66" s="769"/>
      <c r="AI66" s="769"/>
      <c r="AJ66" s="769"/>
      <c r="AL66" s="750"/>
      <c r="AM66" s="750"/>
      <c r="AN66" s="750"/>
      <c r="AO66" s="750"/>
      <c r="AP66" s="750"/>
      <c r="AQ66" s="750"/>
      <c r="AR66" s="750"/>
      <c r="AS66" s="750"/>
      <c r="AT66" s="750"/>
      <c r="AU66" s="750"/>
      <c r="AV66" s="750"/>
      <c r="AW66" s="750"/>
      <c r="AX66" s="750"/>
      <c r="AY66" s="769"/>
      <c r="AZ66" s="769"/>
      <c r="BA66" s="750"/>
      <c r="BC66" s="750"/>
      <c r="BD66" s="750"/>
      <c r="BE66" s="750"/>
      <c r="BF66" s="750"/>
      <c r="BG66" s="750"/>
      <c r="BH66" s="750"/>
      <c r="BI66" s="750"/>
      <c r="BJ66" s="750"/>
      <c r="BK66" s="750"/>
      <c r="BL66" s="750"/>
      <c r="BM66" s="750"/>
      <c r="BN66" s="750"/>
      <c r="BO66" s="750"/>
      <c r="BP66" s="750"/>
      <c r="BQ66" s="750"/>
      <c r="BR66" s="750"/>
      <c r="BS66" s="769"/>
      <c r="BT66" s="769"/>
      <c r="BU66" s="769"/>
      <c r="BW66" s="750"/>
      <c r="BX66" s="750"/>
      <c r="BY66" s="750"/>
      <c r="BZ66" s="750"/>
      <c r="CA66" s="750"/>
      <c r="CB66" s="750"/>
      <c r="CC66" s="750"/>
      <c r="CD66" s="750"/>
      <c r="CE66" s="750"/>
      <c r="CF66" s="750"/>
      <c r="CG66" s="750"/>
      <c r="CH66" s="750"/>
      <c r="CI66" s="750"/>
      <c r="CJ66" s="769"/>
      <c r="CK66" s="769"/>
      <c r="CL66" s="750"/>
      <c r="CN66" s="750"/>
      <c r="CO66" s="750"/>
      <c r="CP66" s="750"/>
      <c r="CQ66" s="750"/>
      <c r="CR66" s="750"/>
      <c r="CS66" s="750"/>
      <c r="CT66" s="750"/>
      <c r="CU66" s="750"/>
      <c r="CV66" s="750"/>
      <c r="CW66" s="750"/>
      <c r="CX66" s="750"/>
      <c r="CY66" s="750"/>
      <c r="CZ66" s="750"/>
      <c r="DA66" s="769"/>
      <c r="DB66" s="769"/>
      <c r="DC66" s="750"/>
      <c r="DE66" s="750"/>
      <c r="DF66" s="750"/>
      <c r="DG66" s="750"/>
      <c r="DH66" s="750"/>
      <c r="DI66" s="750"/>
      <c r="DJ66" s="750"/>
      <c r="DK66" s="750"/>
      <c r="DL66" s="750"/>
      <c r="DM66" s="750"/>
      <c r="DN66" s="750"/>
      <c r="DO66" s="750"/>
      <c r="DP66" s="750"/>
      <c r="DQ66" s="750"/>
      <c r="DR66" s="769"/>
      <c r="DS66" s="500"/>
      <c r="DT66" s="769"/>
      <c r="DV66" s="750"/>
      <c r="DW66" s="750"/>
      <c r="DX66" s="750"/>
      <c r="DY66" s="750"/>
      <c r="DZ66" s="750"/>
      <c r="EA66" s="750"/>
      <c r="EB66" s="750"/>
      <c r="EC66" s="750"/>
      <c r="ED66" s="750"/>
      <c r="EE66" s="750"/>
      <c r="EF66" s="750"/>
      <c r="EG66" s="750"/>
      <c r="EH66" s="750"/>
      <c r="EI66" s="750"/>
      <c r="EJ66" s="750"/>
      <c r="EK66" s="769"/>
      <c r="EL66" s="841"/>
      <c r="EN66" s="750"/>
    </row>
    <row r="67" ht="15.75" customHeight="1" spans="90:90">
      <c r="CL67" s="750"/>
    </row>
    <row r="68" ht="15.75" customHeight="1" spans="90:90">
      <c r="CL68" s="750"/>
    </row>
    <row r="69" ht="15.75" customHeight="1" spans="90:90">
      <c r="CL69" s="750"/>
    </row>
    <row r="70" ht="15.75" customHeight="1" spans="90:90">
      <c r="CL70" s="750"/>
    </row>
    <row r="71" ht="15.75" customHeight="1" spans="90:90">
      <c r="CL71" s="750"/>
    </row>
    <row r="72" ht="15.75" customHeight="1" spans="90:90">
      <c r="CL72" s="750"/>
    </row>
    <row r="99" ht="15" customHeight="1" spans="4:142">
      <c r="D99" s="396"/>
      <c r="E99" s="396"/>
      <c r="F99" s="396"/>
      <c r="G99" s="396"/>
      <c r="H99" s="396"/>
      <c r="I99" s="396"/>
      <c r="J99" s="396"/>
      <c r="K99" s="396"/>
      <c r="L99" s="396"/>
      <c r="M99" s="396"/>
      <c r="N99" s="396"/>
      <c r="O99" s="396"/>
      <c r="P99" s="396"/>
      <c r="Q99" s="396"/>
      <c r="R99" s="396"/>
      <c r="S99" s="396"/>
      <c r="U99" s="396"/>
      <c r="V99" s="396"/>
      <c r="W99" s="396"/>
      <c r="X99" s="396"/>
      <c r="Y99" s="396"/>
      <c r="Z99" s="396"/>
      <c r="AA99" s="396"/>
      <c r="AB99" s="396"/>
      <c r="AC99" s="396"/>
      <c r="AD99" s="396"/>
      <c r="AE99" s="396"/>
      <c r="AF99" s="396"/>
      <c r="AG99" s="396"/>
      <c r="AH99" s="396"/>
      <c r="AI99" s="396"/>
      <c r="AJ99" s="396"/>
      <c r="AL99" s="396"/>
      <c r="AM99" s="396"/>
      <c r="AN99" s="396"/>
      <c r="AO99" s="396"/>
      <c r="AP99" s="396"/>
      <c r="AQ99" s="396"/>
      <c r="AR99" s="396"/>
      <c r="AS99" s="396"/>
      <c r="AT99" s="396"/>
      <c r="AU99" s="396"/>
      <c r="AV99" s="396"/>
      <c r="AW99" s="396"/>
      <c r="AX99" s="396"/>
      <c r="AY99" s="396"/>
      <c r="AZ99" s="396"/>
      <c r="BA99" s="396"/>
      <c r="BC99" s="396"/>
      <c r="BD99" s="396"/>
      <c r="BE99" s="396"/>
      <c r="BF99" s="396"/>
      <c r="BG99" s="396"/>
      <c r="BH99" s="396"/>
      <c r="BI99" s="396"/>
      <c r="BJ99" s="396"/>
      <c r="BK99" s="396"/>
      <c r="BL99" s="396"/>
      <c r="BM99" s="396"/>
      <c r="BN99" s="396"/>
      <c r="BO99" s="396"/>
      <c r="BP99" s="396"/>
      <c r="BQ99" s="396"/>
      <c r="BR99" s="396"/>
      <c r="BS99" s="396"/>
      <c r="BT99" s="396"/>
      <c r="BU99" s="396"/>
      <c r="BW99" s="396"/>
      <c r="BX99" s="396"/>
      <c r="BY99" s="396"/>
      <c r="BZ99" s="396"/>
      <c r="CA99" s="396"/>
      <c r="CB99" s="396"/>
      <c r="CC99" s="396"/>
      <c r="CD99" s="396"/>
      <c r="CE99" s="396"/>
      <c r="CF99" s="396"/>
      <c r="CG99" s="396"/>
      <c r="CH99" s="396"/>
      <c r="CI99" s="396"/>
      <c r="CJ99" s="396"/>
      <c r="CK99" s="396"/>
      <c r="CL99" s="396"/>
      <c r="CN99" s="396"/>
      <c r="CO99" s="396"/>
      <c r="CP99" s="396"/>
      <c r="CQ99" s="396"/>
      <c r="CR99" s="396"/>
      <c r="CS99" s="396"/>
      <c r="CT99" s="396"/>
      <c r="CU99" s="396"/>
      <c r="CV99" s="396"/>
      <c r="CW99" s="396"/>
      <c r="CX99" s="396"/>
      <c r="CY99" s="396"/>
      <c r="CZ99" s="396"/>
      <c r="DA99" s="396"/>
      <c r="DB99" s="396"/>
      <c r="DC99" s="396"/>
      <c r="DE99" s="396"/>
      <c r="DF99" s="396"/>
      <c r="DG99" s="396"/>
      <c r="DH99" s="396"/>
      <c r="DI99" s="396"/>
      <c r="DJ99" s="396"/>
      <c r="DK99" s="396"/>
      <c r="DL99" s="396"/>
      <c r="DM99" s="396"/>
      <c r="DN99" s="396"/>
      <c r="DO99" s="396"/>
      <c r="DP99" s="396"/>
      <c r="DQ99" s="396"/>
      <c r="DR99" s="396"/>
      <c r="DT99" s="396"/>
      <c r="DV99" s="396"/>
      <c r="DW99" s="396"/>
      <c r="DX99" s="396"/>
      <c r="DY99" s="396"/>
      <c r="DZ99" s="396"/>
      <c r="EA99" s="396"/>
      <c r="EB99" s="396"/>
      <c r="EC99" s="396"/>
      <c r="ED99" s="396"/>
      <c r="EE99" s="396"/>
      <c r="EF99" s="396"/>
      <c r="EG99" s="396"/>
      <c r="EH99" s="396"/>
      <c r="EI99" s="396"/>
      <c r="EJ99" s="396"/>
      <c r="EK99" s="396"/>
      <c r="EL99" s="396"/>
    </row>
    <row r="100" ht="15" customHeight="1" spans="4:142">
      <c r="D100" s="396"/>
      <c r="E100" s="396"/>
      <c r="F100" s="396"/>
      <c r="G100" s="396"/>
      <c r="H100" s="396"/>
      <c r="I100" s="396"/>
      <c r="J100" s="396"/>
      <c r="K100" s="396"/>
      <c r="L100" s="396"/>
      <c r="M100" s="396"/>
      <c r="N100" s="396"/>
      <c r="O100" s="396"/>
      <c r="P100" s="396"/>
      <c r="Q100" s="396"/>
      <c r="R100" s="396"/>
      <c r="S100" s="396"/>
      <c r="U100" s="396"/>
      <c r="V100" s="396"/>
      <c r="W100" s="396"/>
      <c r="X100" s="396"/>
      <c r="Y100" s="396"/>
      <c r="Z100" s="396"/>
      <c r="AA100" s="396"/>
      <c r="AB100" s="396"/>
      <c r="AC100" s="396"/>
      <c r="AD100" s="396"/>
      <c r="AE100" s="396"/>
      <c r="AF100" s="396"/>
      <c r="AG100" s="396"/>
      <c r="AH100" s="396"/>
      <c r="AI100" s="396"/>
      <c r="AJ100" s="396"/>
      <c r="AL100" s="396"/>
      <c r="AM100" s="396"/>
      <c r="AN100" s="396"/>
      <c r="AO100" s="396"/>
      <c r="AP100" s="396"/>
      <c r="AQ100" s="396"/>
      <c r="AR100" s="396"/>
      <c r="AS100" s="396"/>
      <c r="AT100" s="396"/>
      <c r="AU100" s="396"/>
      <c r="AV100" s="396"/>
      <c r="AW100" s="396"/>
      <c r="AX100" s="396"/>
      <c r="AY100" s="396"/>
      <c r="AZ100" s="396"/>
      <c r="BA100" s="396"/>
      <c r="BC100" s="396"/>
      <c r="BD100" s="396"/>
      <c r="BE100" s="396"/>
      <c r="BF100" s="396"/>
      <c r="BG100" s="396"/>
      <c r="BH100" s="396"/>
      <c r="BI100" s="396"/>
      <c r="BJ100" s="396"/>
      <c r="BK100" s="396"/>
      <c r="BL100" s="396"/>
      <c r="BM100" s="396"/>
      <c r="BN100" s="396"/>
      <c r="BO100" s="396"/>
      <c r="BP100" s="396"/>
      <c r="BQ100" s="396"/>
      <c r="BR100" s="396"/>
      <c r="BS100" s="396"/>
      <c r="BT100" s="396"/>
      <c r="BU100" s="396"/>
      <c r="BW100" s="396"/>
      <c r="BX100" s="396"/>
      <c r="BY100" s="396"/>
      <c r="BZ100" s="396"/>
      <c r="CA100" s="396"/>
      <c r="CB100" s="396"/>
      <c r="CC100" s="396"/>
      <c r="CD100" s="396"/>
      <c r="CE100" s="396"/>
      <c r="CF100" s="396"/>
      <c r="CG100" s="396"/>
      <c r="CH100" s="396"/>
      <c r="CI100" s="396"/>
      <c r="CJ100" s="396"/>
      <c r="CK100" s="396"/>
      <c r="CL100" s="396"/>
      <c r="CN100" s="396"/>
      <c r="CO100" s="396"/>
      <c r="CP100" s="396"/>
      <c r="CQ100" s="396"/>
      <c r="CR100" s="396"/>
      <c r="CS100" s="396"/>
      <c r="CT100" s="396"/>
      <c r="CU100" s="396"/>
      <c r="CV100" s="396"/>
      <c r="CW100" s="396"/>
      <c r="CX100" s="396"/>
      <c r="CY100" s="396"/>
      <c r="CZ100" s="396"/>
      <c r="DA100" s="396"/>
      <c r="DB100" s="396"/>
      <c r="DC100" s="396"/>
      <c r="DE100" s="396"/>
      <c r="DF100" s="396"/>
      <c r="DG100" s="396"/>
      <c r="DH100" s="396"/>
      <c r="DI100" s="396"/>
      <c r="DJ100" s="396"/>
      <c r="DK100" s="396"/>
      <c r="DL100" s="396"/>
      <c r="DM100" s="396"/>
      <c r="DN100" s="396"/>
      <c r="DO100" s="396"/>
      <c r="DP100" s="396"/>
      <c r="DQ100" s="396"/>
      <c r="DR100" s="396"/>
      <c r="DT100" s="396"/>
      <c r="DV100" s="396"/>
      <c r="DW100" s="396"/>
      <c r="DX100" s="396"/>
      <c r="DY100" s="396"/>
      <c r="DZ100" s="396"/>
      <c r="EA100" s="396"/>
      <c r="EB100" s="396"/>
      <c r="EC100" s="396"/>
      <c r="ED100" s="396"/>
      <c r="EE100" s="396"/>
      <c r="EF100" s="396"/>
      <c r="EG100" s="396"/>
      <c r="EH100" s="396"/>
      <c r="EI100" s="396"/>
      <c r="EJ100" s="396"/>
      <c r="EK100" s="396"/>
      <c r="EL100" s="396"/>
    </row>
    <row r="101" ht="15" hidden="1" customHeight="1" spans="1:142">
      <c r="A101" s="393" t="s">
        <v>309</v>
      </c>
      <c r="B101" s="394">
        <v>1</v>
      </c>
      <c r="D101" s="396"/>
      <c r="E101" s="396"/>
      <c r="F101" s="396"/>
      <c r="G101" s="396"/>
      <c r="H101" s="396"/>
      <c r="I101" s="396"/>
      <c r="J101" s="396"/>
      <c r="K101" s="396"/>
      <c r="L101" s="396"/>
      <c r="M101" s="396"/>
      <c r="N101" s="396"/>
      <c r="O101" s="396"/>
      <c r="P101" s="396"/>
      <c r="Q101" s="396"/>
      <c r="R101" s="396"/>
      <c r="S101" s="396"/>
      <c r="U101" s="396"/>
      <c r="V101" s="396"/>
      <c r="W101" s="396"/>
      <c r="X101" s="396"/>
      <c r="Y101" s="396"/>
      <c r="Z101" s="396"/>
      <c r="AA101" s="396"/>
      <c r="AB101" s="396"/>
      <c r="AC101" s="396"/>
      <c r="AD101" s="396"/>
      <c r="AE101" s="396"/>
      <c r="AF101" s="396"/>
      <c r="AG101" s="396"/>
      <c r="AH101" s="396"/>
      <c r="AI101" s="396"/>
      <c r="AJ101" s="396"/>
      <c r="AL101" s="396"/>
      <c r="AM101" s="396"/>
      <c r="AN101" s="396"/>
      <c r="AO101" s="396"/>
      <c r="AP101" s="396"/>
      <c r="AQ101" s="396"/>
      <c r="AR101" s="396"/>
      <c r="AS101" s="396"/>
      <c r="AT101" s="396"/>
      <c r="AU101" s="396"/>
      <c r="AV101" s="396"/>
      <c r="AW101" s="396"/>
      <c r="AX101" s="396"/>
      <c r="AY101" s="396"/>
      <c r="AZ101" s="396"/>
      <c r="BA101" s="396"/>
      <c r="BC101" s="396"/>
      <c r="BD101" s="396"/>
      <c r="BE101" s="396"/>
      <c r="BF101" s="396"/>
      <c r="BG101" s="396"/>
      <c r="BH101" s="396"/>
      <c r="BI101" s="396"/>
      <c r="BJ101" s="396"/>
      <c r="BK101" s="396"/>
      <c r="BL101" s="396"/>
      <c r="BM101" s="396"/>
      <c r="BN101" s="396"/>
      <c r="BO101" s="396"/>
      <c r="BP101" s="396"/>
      <c r="BQ101" s="396"/>
      <c r="BR101" s="396"/>
      <c r="BS101" s="396"/>
      <c r="BT101" s="396"/>
      <c r="BU101" s="396"/>
      <c r="BW101" s="396"/>
      <c r="BX101" s="396"/>
      <c r="BY101" s="396"/>
      <c r="BZ101" s="396"/>
      <c r="CA101" s="396"/>
      <c r="CB101" s="396"/>
      <c r="CC101" s="396"/>
      <c r="CD101" s="396"/>
      <c r="CE101" s="396"/>
      <c r="CF101" s="396"/>
      <c r="CG101" s="396"/>
      <c r="CH101" s="396"/>
      <c r="CI101" s="396"/>
      <c r="CJ101" s="396"/>
      <c r="CK101" s="396"/>
      <c r="CL101" s="396"/>
      <c r="CN101" s="396"/>
      <c r="CO101" s="396"/>
      <c r="CP101" s="396"/>
      <c r="CQ101" s="396"/>
      <c r="CR101" s="396"/>
      <c r="CS101" s="396"/>
      <c r="CT101" s="396"/>
      <c r="CU101" s="396"/>
      <c r="CV101" s="396"/>
      <c r="CW101" s="396"/>
      <c r="CX101" s="396"/>
      <c r="CY101" s="396"/>
      <c r="CZ101" s="396"/>
      <c r="DA101" s="396"/>
      <c r="DB101" s="396"/>
      <c r="DC101" s="396"/>
      <c r="DE101" s="396"/>
      <c r="DF101" s="396"/>
      <c r="DG101" s="396"/>
      <c r="DH101" s="396"/>
      <c r="DI101" s="396"/>
      <c r="DJ101" s="396"/>
      <c r="DK101" s="396"/>
      <c r="DL101" s="396"/>
      <c r="DM101" s="396"/>
      <c r="DN101" s="396"/>
      <c r="DO101" s="396"/>
      <c r="DP101" s="396"/>
      <c r="DQ101" s="396"/>
      <c r="DR101" s="396"/>
      <c r="DT101" s="396"/>
      <c r="DV101" s="396"/>
      <c r="DW101" s="396"/>
      <c r="DX101" s="396"/>
      <c r="DY101" s="396"/>
      <c r="DZ101" s="396"/>
      <c r="EA101" s="396"/>
      <c r="EB101" s="396"/>
      <c r="EC101" s="396"/>
      <c r="ED101" s="396"/>
      <c r="EE101" s="396"/>
      <c r="EF101" s="396"/>
      <c r="EG101" s="396"/>
      <c r="EH101" s="396"/>
      <c r="EI101" s="396"/>
      <c r="EJ101" s="396"/>
      <c r="EK101" s="396"/>
      <c r="EL101" s="396"/>
    </row>
    <row r="102" ht="15" hidden="1" customHeight="1" spans="1:142">
      <c r="A102" s="393" t="s">
        <v>299</v>
      </c>
      <c r="B102" s="394">
        <v>2</v>
      </c>
      <c r="D102" s="396"/>
      <c r="E102" s="396"/>
      <c r="F102" s="396"/>
      <c r="G102" s="396"/>
      <c r="H102" s="396"/>
      <c r="I102" s="396"/>
      <c r="J102" s="396"/>
      <c r="K102" s="396"/>
      <c r="L102" s="396"/>
      <c r="M102" s="396"/>
      <c r="N102" s="396"/>
      <c r="O102" s="396"/>
      <c r="P102" s="396"/>
      <c r="Q102" s="396"/>
      <c r="R102" s="396"/>
      <c r="S102" s="396"/>
      <c r="U102" s="396"/>
      <c r="V102" s="396"/>
      <c r="W102" s="396"/>
      <c r="X102" s="396"/>
      <c r="Y102" s="396"/>
      <c r="Z102" s="396"/>
      <c r="AA102" s="396"/>
      <c r="AB102" s="396"/>
      <c r="AC102" s="396"/>
      <c r="AD102" s="396"/>
      <c r="AE102" s="396"/>
      <c r="AF102" s="396"/>
      <c r="AG102" s="396"/>
      <c r="AH102" s="396"/>
      <c r="AI102" s="396"/>
      <c r="AJ102" s="396"/>
      <c r="AL102" s="396"/>
      <c r="AM102" s="396"/>
      <c r="AN102" s="396"/>
      <c r="AO102" s="396"/>
      <c r="AP102" s="396"/>
      <c r="AQ102" s="396"/>
      <c r="AR102" s="396"/>
      <c r="AS102" s="396"/>
      <c r="AT102" s="396"/>
      <c r="AU102" s="396"/>
      <c r="AV102" s="396"/>
      <c r="AW102" s="396"/>
      <c r="AX102" s="396"/>
      <c r="AY102" s="396"/>
      <c r="AZ102" s="396"/>
      <c r="BA102" s="396"/>
      <c r="BC102" s="396"/>
      <c r="BD102" s="396"/>
      <c r="BE102" s="396"/>
      <c r="BF102" s="396"/>
      <c r="BG102" s="396"/>
      <c r="BH102" s="396"/>
      <c r="BI102" s="396"/>
      <c r="BJ102" s="396"/>
      <c r="BK102" s="396"/>
      <c r="BL102" s="396"/>
      <c r="BM102" s="396"/>
      <c r="BN102" s="396"/>
      <c r="BO102" s="396"/>
      <c r="BP102" s="396"/>
      <c r="BQ102" s="396"/>
      <c r="BR102" s="396"/>
      <c r="BS102" s="396"/>
      <c r="BT102" s="396"/>
      <c r="BU102" s="396"/>
      <c r="BW102" s="396"/>
      <c r="BX102" s="396"/>
      <c r="BY102" s="396"/>
      <c r="BZ102" s="396"/>
      <c r="CA102" s="396"/>
      <c r="CB102" s="396"/>
      <c r="CC102" s="396"/>
      <c r="CD102" s="396"/>
      <c r="CE102" s="396"/>
      <c r="CF102" s="396"/>
      <c r="CG102" s="396"/>
      <c r="CH102" s="396"/>
      <c r="CI102" s="396"/>
      <c r="CJ102" s="396"/>
      <c r="CK102" s="396"/>
      <c r="CL102" s="396"/>
      <c r="CN102" s="396"/>
      <c r="CO102" s="396"/>
      <c r="CP102" s="396"/>
      <c r="CQ102" s="396"/>
      <c r="CR102" s="396"/>
      <c r="CS102" s="396"/>
      <c r="CT102" s="396"/>
      <c r="CU102" s="396"/>
      <c r="CV102" s="396"/>
      <c r="CW102" s="396"/>
      <c r="CX102" s="396"/>
      <c r="CY102" s="396"/>
      <c r="CZ102" s="396"/>
      <c r="DA102" s="396"/>
      <c r="DB102" s="396"/>
      <c r="DC102" s="396"/>
      <c r="DE102" s="396"/>
      <c r="DF102" s="396"/>
      <c r="DG102" s="396"/>
      <c r="DH102" s="396"/>
      <c r="DI102" s="396"/>
      <c r="DJ102" s="396"/>
      <c r="DK102" s="396"/>
      <c r="DL102" s="396"/>
      <c r="DM102" s="396"/>
      <c r="DN102" s="396"/>
      <c r="DO102" s="396"/>
      <c r="DP102" s="396"/>
      <c r="DQ102" s="396"/>
      <c r="DR102" s="396"/>
      <c r="DT102" s="396"/>
      <c r="DV102" s="396"/>
      <c r="DW102" s="396"/>
      <c r="DX102" s="396"/>
      <c r="DY102" s="396"/>
      <c r="DZ102" s="396"/>
      <c r="EA102" s="396"/>
      <c r="EB102" s="396"/>
      <c r="EC102" s="396"/>
      <c r="ED102" s="396"/>
      <c r="EE102" s="396"/>
      <c r="EF102" s="396"/>
      <c r="EG102" s="396"/>
      <c r="EH102" s="396"/>
      <c r="EI102" s="396"/>
      <c r="EJ102" s="396"/>
      <c r="EK102" s="396"/>
      <c r="EL102" s="396"/>
    </row>
    <row r="103" ht="15" hidden="1" customHeight="1" spans="1:142">
      <c r="A103" s="393" t="s">
        <v>295</v>
      </c>
      <c r="B103" s="394">
        <v>3</v>
      </c>
      <c r="D103" s="396"/>
      <c r="E103" s="396"/>
      <c r="F103" s="396"/>
      <c r="G103" s="396"/>
      <c r="H103" s="396"/>
      <c r="I103" s="396"/>
      <c r="J103" s="396"/>
      <c r="K103" s="396"/>
      <c r="L103" s="396"/>
      <c r="M103" s="396"/>
      <c r="N103" s="396"/>
      <c r="O103" s="396"/>
      <c r="P103" s="396"/>
      <c r="Q103" s="396"/>
      <c r="R103" s="396"/>
      <c r="S103" s="396"/>
      <c r="U103" s="396"/>
      <c r="V103" s="396"/>
      <c r="W103" s="396"/>
      <c r="X103" s="396"/>
      <c r="Y103" s="396"/>
      <c r="Z103" s="396"/>
      <c r="AA103" s="396"/>
      <c r="AB103" s="396"/>
      <c r="AC103" s="396"/>
      <c r="AD103" s="396"/>
      <c r="AE103" s="396"/>
      <c r="AF103" s="396"/>
      <c r="AG103" s="396"/>
      <c r="AH103" s="396"/>
      <c r="AI103" s="396"/>
      <c r="AJ103" s="396"/>
      <c r="AL103" s="396"/>
      <c r="AM103" s="396"/>
      <c r="AN103" s="396"/>
      <c r="AO103" s="396"/>
      <c r="AP103" s="396"/>
      <c r="AQ103" s="396"/>
      <c r="AR103" s="396"/>
      <c r="AS103" s="396"/>
      <c r="AT103" s="396"/>
      <c r="AU103" s="396"/>
      <c r="AV103" s="396"/>
      <c r="AW103" s="396"/>
      <c r="AX103" s="396"/>
      <c r="AY103" s="396"/>
      <c r="AZ103" s="396"/>
      <c r="BA103" s="396"/>
      <c r="BC103" s="396"/>
      <c r="BD103" s="396"/>
      <c r="BE103" s="396"/>
      <c r="BF103" s="396"/>
      <c r="BG103" s="396"/>
      <c r="BH103" s="396"/>
      <c r="BI103" s="396"/>
      <c r="BJ103" s="396"/>
      <c r="BK103" s="396"/>
      <c r="BL103" s="396"/>
      <c r="BM103" s="396"/>
      <c r="BN103" s="396"/>
      <c r="BO103" s="396"/>
      <c r="BP103" s="396"/>
      <c r="BQ103" s="396"/>
      <c r="BR103" s="396"/>
      <c r="BS103" s="396"/>
      <c r="BT103" s="396"/>
      <c r="BU103" s="396"/>
      <c r="BW103" s="396"/>
      <c r="BX103" s="396"/>
      <c r="BY103" s="396"/>
      <c r="BZ103" s="396"/>
      <c r="CA103" s="396"/>
      <c r="CB103" s="396"/>
      <c r="CC103" s="396"/>
      <c r="CD103" s="396"/>
      <c r="CE103" s="396"/>
      <c r="CF103" s="396"/>
      <c r="CG103" s="396"/>
      <c r="CH103" s="396"/>
      <c r="CI103" s="396"/>
      <c r="CJ103" s="396"/>
      <c r="CK103" s="396"/>
      <c r="CL103" s="396"/>
      <c r="CN103" s="396"/>
      <c r="CO103" s="396"/>
      <c r="CP103" s="396"/>
      <c r="CQ103" s="396"/>
      <c r="CR103" s="396"/>
      <c r="CS103" s="396"/>
      <c r="CT103" s="396"/>
      <c r="CU103" s="396"/>
      <c r="CV103" s="396"/>
      <c r="CW103" s="396"/>
      <c r="CX103" s="396"/>
      <c r="CY103" s="396"/>
      <c r="CZ103" s="396"/>
      <c r="DA103" s="396"/>
      <c r="DB103" s="396"/>
      <c r="DC103" s="396"/>
      <c r="DE103" s="396"/>
      <c r="DF103" s="396"/>
      <c r="DG103" s="396"/>
      <c r="DH103" s="396"/>
      <c r="DI103" s="396"/>
      <c r="DJ103" s="396"/>
      <c r="DK103" s="396"/>
      <c r="DL103" s="396"/>
      <c r="DM103" s="396"/>
      <c r="DN103" s="396"/>
      <c r="DO103" s="396"/>
      <c r="DP103" s="396"/>
      <c r="DQ103" s="396"/>
      <c r="DR103" s="396"/>
      <c r="DT103" s="396"/>
      <c r="DV103" s="396"/>
      <c r="DW103" s="396"/>
      <c r="DX103" s="396"/>
      <c r="DY103" s="396"/>
      <c r="DZ103" s="396"/>
      <c r="EA103" s="396"/>
      <c r="EB103" s="396"/>
      <c r="EC103" s="396"/>
      <c r="ED103" s="396"/>
      <c r="EE103" s="396"/>
      <c r="EF103" s="396"/>
      <c r="EG103" s="396"/>
      <c r="EH103" s="396"/>
      <c r="EI103" s="396"/>
      <c r="EJ103" s="396"/>
      <c r="EK103" s="396"/>
      <c r="EL103" s="396"/>
    </row>
    <row r="104" ht="15" hidden="1" customHeight="1" spans="1:142">
      <c r="A104" s="393" t="s">
        <v>186</v>
      </c>
      <c r="B104" s="394">
        <v>4</v>
      </c>
      <c r="D104" s="396"/>
      <c r="E104" s="396"/>
      <c r="F104" s="396"/>
      <c r="G104" s="396"/>
      <c r="H104" s="396"/>
      <c r="I104" s="396"/>
      <c r="J104" s="396"/>
      <c r="K104" s="396"/>
      <c r="L104" s="396"/>
      <c r="M104" s="396"/>
      <c r="N104" s="396"/>
      <c r="O104" s="396"/>
      <c r="P104" s="396"/>
      <c r="Q104" s="396"/>
      <c r="R104" s="396"/>
      <c r="S104" s="396"/>
      <c r="U104" s="396"/>
      <c r="V104" s="396"/>
      <c r="W104" s="396"/>
      <c r="X104" s="396"/>
      <c r="Y104" s="396"/>
      <c r="Z104" s="396"/>
      <c r="AA104" s="396"/>
      <c r="AB104" s="396"/>
      <c r="AC104" s="396"/>
      <c r="AD104" s="396"/>
      <c r="AE104" s="396"/>
      <c r="AF104" s="396"/>
      <c r="AG104" s="396"/>
      <c r="AH104" s="396"/>
      <c r="AI104" s="396"/>
      <c r="AJ104" s="396"/>
      <c r="AL104" s="396"/>
      <c r="AM104" s="396"/>
      <c r="AN104" s="396"/>
      <c r="AO104" s="396"/>
      <c r="AP104" s="396"/>
      <c r="AQ104" s="396"/>
      <c r="AR104" s="396"/>
      <c r="AS104" s="396"/>
      <c r="AT104" s="396"/>
      <c r="AU104" s="396"/>
      <c r="AV104" s="396"/>
      <c r="AW104" s="396"/>
      <c r="AX104" s="396"/>
      <c r="AY104" s="396"/>
      <c r="AZ104" s="396"/>
      <c r="BA104" s="396"/>
      <c r="BC104" s="396"/>
      <c r="BD104" s="396"/>
      <c r="BE104" s="396"/>
      <c r="BF104" s="396"/>
      <c r="BG104" s="396"/>
      <c r="BH104" s="396"/>
      <c r="BI104" s="396"/>
      <c r="BJ104" s="396"/>
      <c r="BK104" s="396"/>
      <c r="BL104" s="396"/>
      <c r="BM104" s="396"/>
      <c r="BN104" s="396"/>
      <c r="BO104" s="396"/>
      <c r="BP104" s="396"/>
      <c r="BQ104" s="396"/>
      <c r="BR104" s="396"/>
      <c r="BS104" s="396"/>
      <c r="BT104" s="396"/>
      <c r="BU104" s="396"/>
      <c r="BW104" s="396"/>
      <c r="BX104" s="396"/>
      <c r="BY104" s="396"/>
      <c r="BZ104" s="396"/>
      <c r="CA104" s="396"/>
      <c r="CB104" s="396"/>
      <c r="CC104" s="396"/>
      <c r="CD104" s="396"/>
      <c r="CE104" s="396"/>
      <c r="CF104" s="396"/>
      <c r="CG104" s="396"/>
      <c r="CH104" s="396"/>
      <c r="CI104" s="396"/>
      <c r="CJ104" s="396"/>
      <c r="CK104" s="396"/>
      <c r="CL104" s="396"/>
      <c r="CN104" s="396"/>
      <c r="CO104" s="396"/>
      <c r="CP104" s="396"/>
      <c r="CQ104" s="396"/>
      <c r="CR104" s="396"/>
      <c r="CS104" s="396"/>
      <c r="CT104" s="396"/>
      <c r="CU104" s="396"/>
      <c r="CV104" s="396"/>
      <c r="CW104" s="396"/>
      <c r="CX104" s="396"/>
      <c r="CY104" s="396"/>
      <c r="CZ104" s="396"/>
      <c r="DA104" s="396"/>
      <c r="DB104" s="396"/>
      <c r="DC104" s="396"/>
      <c r="DE104" s="396"/>
      <c r="DF104" s="396"/>
      <c r="DG104" s="396"/>
      <c r="DH104" s="396"/>
      <c r="DI104" s="396"/>
      <c r="DJ104" s="396"/>
      <c r="DK104" s="396"/>
      <c r="DL104" s="396"/>
      <c r="DM104" s="396"/>
      <c r="DN104" s="396"/>
      <c r="DO104" s="396"/>
      <c r="DP104" s="396"/>
      <c r="DQ104" s="396"/>
      <c r="DR104" s="396"/>
      <c r="DT104" s="396"/>
      <c r="DV104" s="396"/>
      <c r="DW104" s="396"/>
      <c r="DX104" s="396"/>
      <c r="DY104" s="396"/>
      <c r="DZ104" s="396"/>
      <c r="EA104" s="396"/>
      <c r="EB104" s="396"/>
      <c r="EC104" s="396"/>
      <c r="ED104" s="396"/>
      <c r="EE104" s="396"/>
      <c r="EF104" s="396"/>
      <c r="EG104" s="396"/>
      <c r="EH104" s="396"/>
      <c r="EI104" s="396"/>
      <c r="EJ104" s="396"/>
      <c r="EK104" s="396"/>
      <c r="EL104" s="396"/>
    </row>
    <row r="105" ht="15" hidden="1" customHeight="1" spans="1:142">
      <c r="A105" s="393" t="s">
        <v>150</v>
      </c>
      <c r="B105" s="394">
        <v>5</v>
      </c>
      <c r="D105" s="396"/>
      <c r="E105" s="396"/>
      <c r="F105" s="396"/>
      <c r="G105" s="396"/>
      <c r="H105" s="396"/>
      <c r="I105" s="396"/>
      <c r="J105" s="396"/>
      <c r="K105" s="396"/>
      <c r="L105" s="396"/>
      <c r="M105" s="396"/>
      <c r="N105" s="396"/>
      <c r="O105" s="396"/>
      <c r="P105" s="396"/>
      <c r="Q105" s="396"/>
      <c r="R105" s="396"/>
      <c r="S105" s="396"/>
      <c r="U105" s="396"/>
      <c r="V105" s="396"/>
      <c r="W105" s="396"/>
      <c r="X105" s="396"/>
      <c r="Y105" s="396"/>
      <c r="Z105" s="396"/>
      <c r="AA105" s="396"/>
      <c r="AB105" s="396"/>
      <c r="AC105" s="396"/>
      <c r="AD105" s="396"/>
      <c r="AE105" s="396"/>
      <c r="AF105" s="396"/>
      <c r="AG105" s="396"/>
      <c r="AH105" s="396"/>
      <c r="AI105" s="396"/>
      <c r="AJ105" s="396"/>
      <c r="AL105" s="396"/>
      <c r="AM105" s="396"/>
      <c r="AN105" s="396"/>
      <c r="AO105" s="396"/>
      <c r="AP105" s="396"/>
      <c r="AQ105" s="396"/>
      <c r="AR105" s="396"/>
      <c r="AS105" s="396"/>
      <c r="AT105" s="396"/>
      <c r="AU105" s="396"/>
      <c r="AV105" s="396"/>
      <c r="AW105" s="396"/>
      <c r="AX105" s="396"/>
      <c r="AY105" s="396"/>
      <c r="AZ105" s="396"/>
      <c r="BA105" s="396"/>
      <c r="BC105" s="396"/>
      <c r="BD105" s="396"/>
      <c r="BE105" s="396"/>
      <c r="BF105" s="396"/>
      <c r="BG105" s="396"/>
      <c r="BH105" s="396"/>
      <c r="BI105" s="396"/>
      <c r="BJ105" s="396"/>
      <c r="BK105" s="396"/>
      <c r="BL105" s="396"/>
      <c r="BM105" s="396"/>
      <c r="BN105" s="396"/>
      <c r="BO105" s="396"/>
      <c r="BP105" s="396"/>
      <c r="BQ105" s="396"/>
      <c r="BR105" s="396"/>
      <c r="BS105" s="396"/>
      <c r="BT105" s="396"/>
      <c r="BU105" s="396"/>
      <c r="BW105" s="396"/>
      <c r="BX105" s="396"/>
      <c r="BY105" s="396"/>
      <c r="BZ105" s="396"/>
      <c r="CA105" s="396"/>
      <c r="CB105" s="396"/>
      <c r="CC105" s="396"/>
      <c r="CD105" s="396"/>
      <c r="CE105" s="396"/>
      <c r="CF105" s="396"/>
      <c r="CG105" s="396"/>
      <c r="CH105" s="396"/>
      <c r="CI105" s="396"/>
      <c r="CJ105" s="396"/>
      <c r="CK105" s="396"/>
      <c r="CL105" s="396"/>
      <c r="CN105" s="396"/>
      <c r="CO105" s="396"/>
      <c r="CP105" s="396"/>
      <c r="CQ105" s="396"/>
      <c r="CR105" s="396"/>
      <c r="CS105" s="396"/>
      <c r="CT105" s="396"/>
      <c r="CU105" s="396"/>
      <c r="CV105" s="396"/>
      <c r="CW105" s="396"/>
      <c r="CX105" s="396"/>
      <c r="CY105" s="396"/>
      <c r="CZ105" s="396"/>
      <c r="DA105" s="396"/>
      <c r="DB105" s="396"/>
      <c r="DC105" s="396"/>
      <c r="DE105" s="396"/>
      <c r="DF105" s="396"/>
      <c r="DG105" s="396"/>
      <c r="DH105" s="396"/>
      <c r="DI105" s="396"/>
      <c r="DJ105" s="396"/>
      <c r="DK105" s="396"/>
      <c r="DL105" s="396"/>
      <c r="DM105" s="396"/>
      <c r="DN105" s="396"/>
      <c r="DO105" s="396"/>
      <c r="DP105" s="396"/>
      <c r="DQ105" s="396"/>
      <c r="DR105" s="396"/>
      <c r="DT105" s="396"/>
      <c r="DV105" s="396"/>
      <c r="DW105" s="396"/>
      <c r="DX105" s="396"/>
      <c r="DY105" s="396"/>
      <c r="DZ105" s="396"/>
      <c r="EA105" s="396"/>
      <c r="EB105" s="396"/>
      <c r="EC105" s="396"/>
      <c r="ED105" s="396"/>
      <c r="EE105" s="396"/>
      <c r="EF105" s="396"/>
      <c r="EG105" s="396"/>
      <c r="EH105" s="396"/>
      <c r="EI105" s="396"/>
      <c r="EJ105" s="396"/>
      <c r="EK105" s="396"/>
      <c r="EL105" s="396"/>
    </row>
    <row r="106" ht="15.75" hidden="1" customHeight="1" spans="3:125">
      <c r="C106" s="394"/>
      <c r="T106" s="394"/>
      <c r="AK106" s="394"/>
      <c r="BB106" s="394"/>
      <c r="BV106" s="394"/>
      <c r="CM106" s="394"/>
      <c r="DD106" s="394"/>
      <c r="DU106" s="394"/>
    </row>
    <row r="107" hidden="1"/>
    <row r="108" hidden="1"/>
    <row r="109" ht="15.75" hidden="1" customHeight="1" spans="1:2">
      <c r="A109" s="393">
        <v>6</v>
      </c>
      <c r="B109" s="393" t="s">
        <v>309</v>
      </c>
    </row>
    <row r="110" ht="15.75" hidden="1" customHeight="1" spans="1:2">
      <c r="A110" s="393">
        <v>11</v>
      </c>
      <c r="B110" s="393" t="s">
        <v>299</v>
      </c>
    </row>
    <row r="111" ht="15.75" hidden="1" customHeight="1" spans="1:2">
      <c r="A111" s="393">
        <v>17</v>
      </c>
      <c r="B111" s="393" t="s">
        <v>295</v>
      </c>
    </row>
    <row r="112" ht="15" hidden="1" customHeight="1" spans="1:142">
      <c r="A112" s="393">
        <v>23</v>
      </c>
      <c r="B112" s="393" t="s">
        <v>186</v>
      </c>
      <c r="D112" s="396"/>
      <c r="E112" s="396"/>
      <c r="F112" s="396"/>
      <c r="G112" s="396"/>
      <c r="H112" s="396"/>
      <c r="I112" s="396"/>
      <c r="J112" s="396"/>
      <c r="K112" s="396"/>
      <c r="L112" s="396"/>
      <c r="M112" s="396"/>
      <c r="N112" s="396"/>
      <c r="O112" s="396"/>
      <c r="P112" s="396"/>
      <c r="Q112" s="396"/>
      <c r="R112" s="396"/>
      <c r="S112" s="396"/>
      <c r="U112" s="396"/>
      <c r="V112" s="396"/>
      <c r="W112" s="396"/>
      <c r="X112" s="396"/>
      <c r="Y112" s="396"/>
      <c r="Z112" s="396"/>
      <c r="AA112" s="396"/>
      <c r="AB112" s="396"/>
      <c r="AC112" s="396"/>
      <c r="AD112" s="396"/>
      <c r="AE112" s="396"/>
      <c r="AF112" s="396"/>
      <c r="AG112" s="396"/>
      <c r="AH112" s="396"/>
      <c r="AI112" s="396"/>
      <c r="AJ112" s="396"/>
      <c r="AL112" s="396"/>
      <c r="AM112" s="396"/>
      <c r="AN112" s="396"/>
      <c r="AO112" s="396"/>
      <c r="AP112" s="396"/>
      <c r="AQ112" s="396"/>
      <c r="AR112" s="396"/>
      <c r="AS112" s="396"/>
      <c r="AT112" s="396"/>
      <c r="AU112" s="396"/>
      <c r="AV112" s="396"/>
      <c r="AW112" s="396"/>
      <c r="AX112" s="396"/>
      <c r="AY112" s="396"/>
      <c r="AZ112" s="396"/>
      <c r="BA112" s="396"/>
      <c r="BC112" s="396"/>
      <c r="BD112" s="396"/>
      <c r="BE112" s="396"/>
      <c r="BF112" s="396"/>
      <c r="BG112" s="396"/>
      <c r="BH112" s="396"/>
      <c r="BI112" s="396"/>
      <c r="BJ112" s="396"/>
      <c r="BK112" s="396"/>
      <c r="BL112" s="396"/>
      <c r="BM112" s="396"/>
      <c r="BN112" s="396"/>
      <c r="BO112" s="396"/>
      <c r="BP112" s="396"/>
      <c r="BQ112" s="396"/>
      <c r="BR112" s="396"/>
      <c r="BS112" s="396"/>
      <c r="BT112" s="396"/>
      <c r="BU112" s="396"/>
      <c r="BW112" s="396"/>
      <c r="BX112" s="396"/>
      <c r="BY112" s="396"/>
      <c r="BZ112" s="396"/>
      <c r="CA112" s="396"/>
      <c r="CB112" s="396"/>
      <c r="CC112" s="396"/>
      <c r="CD112" s="396"/>
      <c r="CE112" s="396"/>
      <c r="CF112" s="396"/>
      <c r="CG112" s="396"/>
      <c r="CH112" s="396"/>
      <c r="CI112" s="396"/>
      <c r="CJ112" s="396"/>
      <c r="CK112" s="396"/>
      <c r="CL112" s="396"/>
      <c r="CN112" s="396"/>
      <c r="CO112" s="396"/>
      <c r="CP112" s="396"/>
      <c r="CQ112" s="396"/>
      <c r="CR112" s="396"/>
      <c r="CS112" s="396"/>
      <c r="CT112" s="396"/>
      <c r="CU112" s="396"/>
      <c r="CV112" s="396"/>
      <c r="CW112" s="396"/>
      <c r="CX112" s="396"/>
      <c r="CY112" s="396"/>
      <c r="CZ112" s="396"/>
      <c r="DA112" s="396"/>
      <c r="DB112" s="396"/>
      <c r="DC112" s="396"/>
      <c r="DE112" s="396"/>
      <c r="DF112" s="396"/>
      <c r="DG112" s="396"/>
      <c r="DH112" s="396"/>
      <c r="DI112" s="396"/>
      <c r="DJ112" s="396"/>
      <c r="DK112" s="396"/>
      <c r="DL112" s="396"/>
      <c r="DM112" s="396"/>
      <c r="DN112" s="396"/>
      <c r="DO112" s="396"/>
      <c r="DP112" s="396"/>
      <c r="DQ112" s="396"/>
      <c r="DR112" s="396"/>
      <c r="DT112" s="396"/>
      <c r="DV112" s="396"/>
      <c r="DW112" s="396"/>
      <c r="DX112" s="396"/>
      <c r="DY112" s="396"/>
      <c r="DZ112" s="396"/>
      <c r="EA112" s="396"/>
      <c r="EB112" s="396"/>
      <c r="EC112" s="396"/>
      <c r="ED112" s="396"/>
      <c r="EE112" s="396"/>
      <c r="EF112" s="396"/>
      <c r="EG112" s="396"/>
      <c r="EH112" s="396"/>
      <c r="EI112" s="396"/>
      <c r="EJ112" s="396"/>
      <c r="EK112" s="396"/>
      <c r="EL112" s="396"/>
    </row>
    <row r="113" ht="15" hidden="1" customHeight="1" spans="1:142">
      <c r="A113" s="393">
        <v>27</v>
      </c>
      <c r="B113" s="393" t="s">
        <v>150</v>
      </c>
      <c r="D113" s="396"/>
      <c r="E113" s="396"/>
      <c r="F113" s="396"/>
      <c r="G113" s="396"/>
      <c r="H113" s="396"/>
      <c r="I113" s="396"/>
      <c r="J113" s="396"/>
      <c r="K113" s="396"/>
      <c r="L113" s="396"/>
      <c r="M113" s="396"/>
      <c r="N113" s="396"/>
      <c r="O113" s="396"/>
      <c r="P113" s="396"/>
      <c r="Q113" s="396"/>
      <c r="R113" s="396"/>
      <c r="S113" s="396"/>
      <c r="U113" s="396"/>
      <c r="V113" s="396"/>
      <c r="W113" s="396"/>
      <c r="X113" s="396"/>
      <c r="Y113" s="396"/>
      <c r="Z113" s="396"/>
      <c r="AA113" s="396"/>
      <c r="AB113" s="396"/>
      <c r="AC113" s="396"/>
      <c r="AD113" s="396"/>
      <c r="AE113" s="396"/>
      <c r="AF113" s="396"/>
      <c r="AG113" s="396"/>
      <c r="AH113" s="396"/>
      <c r="AI113" s="396"/>
      <c r="AJ113" s="396"/>
      <c r="AL113" s="396"/>
      <c r="AM113" s="396"/>
      <c r="AN113" s="396"/>
      <c r="AO113" s="396"/>
      <c r="AP113" s="396"/>
      <c r="AQ113" s="396"/>
      <c r="AR113" s="396"/>
      <c r="AS113" s="396"/>
      <c r="AT113" s="396"/>
      <c r="AU113" s="396"/>
      <c r="AV113" s="396"/>
      <c r="AW113" s="396"/>
      <c r="AX113" s="396"/>
      <c r="AY113" s="396"/>
      <c r="AZ113" s="396"/>
      <c r="BA113" s="396"/>
      <c r="BC113" s="396"/>
      <c r="BD113" s="396"/>
      <c r="BE113" s="396"/>
      <c r="BF113" s="396"/>
      <c r="BG113" s="396"/>
      <c r="BH113" s="396"/>
      <c r="BI113" s="396"/>
      <c r="BJ113" s="396"/>
      <c r="BK113" s="396"/>
      <c r="BL113" s="396"/>
      <c r="BM113" s="396"/>
      <c r="BN113" s="396"/>
      <c r="BO113" s="396"/>
      <c r="BP113" s="396"/>
      <c r="BQ113" s="396"/>
      <c r="BR113" s="396"/>
      <c r="BS113" s="396"/>
      <c r="BT113" s="396"/>
      <c r="BU113" s="396"/>
      <c r="BW113" s="396"/>
      <c r="BX113" s="396"/>
      <c r="BY113" s="396"/>
      <c r="BZ113" s="396"/>
      <c r="CA113" s="396"/>
      <c r="CB113" s="396"/>
      <c r="CC113" s="396"/>
      <c r="CD113" s="396"/>
      <c r="CE113" s="396"/>
      <c r="CF113" s="396"/>
      <c r="CG113" s="396"/>
      <c r="CH113" s="396"/>
      <c r="CI113" s="396"/>
      <c r="CJ113" s="396"/>
      <c r="CK113" s="396"/>
      <c r="CL113" s="396"/>
      <c r="CN113" s="396"/>
      <c r="CO113" s="396"/>
      <c r="CP113" s="396"/>
      <c r="CQ113" s="396"/>
      <c r="CR113" s="396"/>
      <c r="CS113" s="396"/>
      <c r="CT113" s="396"/>
      <c r="CU113" s="396"/>
      <c r="CV113" s="396"/>
      <c r="CW113" s="396"/>
      <c r="CX113" s="396"/>
      <c r="CY113" s="396"/>
      <c r="CZ113" s="396"/>
      <c r="DA113" s="396"/>
      <c r="DB113" s="396"/>
      <c r="DC113" s="396"/>
      <c r="DE113" s="396"/>
      <c r="DF113" s="396"/>
      <c r="DG113" s="396"/>
      <c r="DH113" s="396"/>
      <c r="DI113" s="396"/>
      <c r="DJ113" s="396"/>
      <c r="DK113" s="396"/>
      <c r="DL113" s="396"/>
      <c r="DM113" s="396"/>
      <c r="DN113" s="396"/>
      <c r="DO113" s="396"/>
      <c r="DP113" s="396"/>
      <c r="DQ113" s="396"/>
      <c r="DR113" s="396"/>
      <c r="DT113" s="396"/>
      <c r="DV113" s="396"/>
      <c r="DW113" s="396"/>
      <c r="DX113" s="396"/>
      <c r="DY113" s="396"/>
      <c r="DZ113" s="396"/>
      <c r="EA113" s="396"/>
      <c r="EB113" s="396"/>
      <c r="EC113" s="396"/>
      <c r="ED113" s="396"/>
      <c r="EE113" s="396"/>
      <c r="EF113" s="396"/>
      <c r="EG113" s="396"/>
      <c r="EH113" s="396"/>
      <c r="EI113" s="396"/>
      <c r="EJ113" s="396"/>
      <c r="EK113" s="396"/>
      <c r="EL113" s="396"/>
    </row>
  </sheetData>
  <mergeCells count="84">
    <mergeCell ref="A1:Q1"/>
    <mergeCell ref="S1:AH1"/>
    <mergeCell ref="AJ1:AY1"/>
    <mergeCell ref="BA1:BS1"/>
    <mergeCell ref="BU1:CJ1"/>
    <mergeCell ref="CL1:DA1"/>
    <mergeCell ref="DC1:DR1"/>
    <mergeCell ref="DT1:EL1"/>
    <mergeCell ref="EN1:EP1"/>
    <mergeCell ref="A2:Q2"/>
    <mergeCell ref="S2:AH2"/>
    <mergeCell ref="AJ2:AY2"/>
    <mergeCell ref="BA2:BR2"/>
    <mergeCell ref="BU2:CJ2"/>
    <mergeCell ref="CM2:CX2"/>
    <mergeCell ref="DC2:DR2"/>
    <mergeCell ref="DT2:EL2"/>
    <mergeCell ref="EN2:EP2"/>
    <mergeCell ref="A3:Q3"/>
    <mergeCell ref="S3:AH3"/>
    <mergeCell ref="AJ3:AY3"/>
    <mergeCell ref="BA3:BR3"/>
    <mergeCell ref="BU3:CJ3"/>
    <mergeCell ref="CL3:DA3"/>
    <mergeCell ref="DC3:DR3"/>
    <mergeCell ref="DT3:EF3"/>
    <mergeCell ref="EN3:EP3"/>
    <mergeCell ref="D4:E4"/>
    <mergeCell ref="F4:G4"/>
    <mergeCell ref="H4:I4"/>
    <mergeCell ref="J4:K4"/>
    <mergeCell ref="L4:M4"/>
    <mergeCell ref="N4:O4"/>
    <mergeCell ref="U4:V4"/>
    <mergeCell ref="W4:X4"/>
    <mergeCell ref="Y4:Z4"/>
    <mergeCell ref="AA4:AB4"/>
    <mergeCell ref="AC4:AD4"/>
    <mergeCell ref="AE4:AF4"/>
    <mergeCell ref="AL4:AM4"/>
    <mergeCell ref="AN4:AO4"/>
    <mergeCell ref="AP4:AQ4"/>
    <mergeCell ref="AR4:AS4"/>
    <mergeCell ref="AT4:AU4"/>
    <mergeCell ref="AV4:AW4"/>
    <mergeCell ref="BC4:BD4"/>
    <mergeCell ref="BE4:BF4"/>
    <mergeCell ref="BG4:BH4"/>
    <mergeCell ref="BI4:BJ4"/>
    <mergeCell ref="BK4:BL4"/>
    <mergeCell ref="BM4:BN4"/>
    <mergeCell ref="BW4:BX4"/>
    <mergeCell ref="BY4:BZ4"/>
    <mergeCell ref="CA4:CB4"/>
    <mergeCell ref="CC4:CD4"/>
    <mergeCell ref="CE4:CF4"/>
    <mergeCell ref="CG4:CH4"/>
    <mergeCell ref="CN4:CO4"/>
    <mergeCell ref="CP4:CQ4"/>
    <mergeCell ref="CR4:CS4"/>
    <mergeCell ref="CT4:CU4"/>
    <mergeCell ref="CV4:CW4"/>
    <mergeCell ref="CX4:CY4"/>
    <mergeCell ref="DE4:DF4"/>
    <mergeCell ref="DG4:DH4"/>
    <mergeCell ref="DI4:DJ4"/>
    <mergeCell ref="DK4:DL4"/>
    <mergeCell ref="DM4:DN4"/>
    <mergeCell ref="DO4:DP4"/>
    <mergeCell ref="DV4:DW4"/>
    <mergeCell ref="DX4:DY4"/>
    <mergeCell ref="DZ4:EA4"/>
    <mergeCell ref="EB4:EC4"/>
    <mergeCell ref="ED4:EE4"/>
    <mergeCell ref="EF4:EG4"/>
    <mergeCell ref="A58:N58"/>
    <mergeCell ref="S58:AF58"/>
    <mergeCell ref="AJ58:AW58"/>
    <mergeCell ref="BA58:BN58"/>
    <mergeCell ref="BU58:CH58"/>
    <mergeCell ref="CL58:CY58"/>
    <mergeCell ref="DC58:DP58"/>
    <mergeCell ref="DT58:EG58"/>
    <mergeCell ref="EM58:EP58"/>
  </mergeCells>
  <pageMargins left="0.699305555555556" right="0.699305555555556" top="0.75" bottom="0.75" header="0.3" footer="0.3"/>
  <pageSetup paperSize="1" scale="90" orientation="portrait" horizontalDpi="300" verticalDpi="300"/>
  <headerFooter alignWithMargins="0"/>
  <colBreaks count="9" manualBreakCount="9">
    <brk id="18" max="1048575" man="1"/>
    <brk id="35" max="113" man="1"/>
    <brk id="52" max="113" man="1"/>
    <brk id="70" max="1048575" man="1"/>
    <brk id="72" max="1048575" man="1"/>
    <brk id="89" max="1048575" man="1"/>
    <brk id="106" max="1048575" man="1"/>
    <brk id="123" max="1048575" man="1"/>
    <brk id="143"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1"/>
  </sheetPr>
  <dimension ref="A1:FE113"/>
  <sheetViews>
    <sheetView view="pageBreakPreview" zoomScaleNormal="100" zoomScaleSheetLayoutView="100" topLeftCell="EM1" workbookViewId="0">
      <selection activeCell="A2" sqref="A2:Q2"/>
    </sheetView>
  </sheetViews>
  <sheetFormatPr defaultColWidth="9" defaultRowHeight="26.25"/>
  <cols>
    <col min="1" max="1" width="4.42857142857143" style="393" customWidth="1"/>
    <col min="2" max="2" width="6.71428571428571" style="393" hidden="1" customWidth="1"/>
    <col min="3" max="3" width="20" style="396" customWidth="1"/>
    <col min="4" max="4" width="9.14285714285714" style="393" customWidth="1"/>
    <col min="5" max="5" width="4.71428571428571" style="393" hidden="1" customWidth="1"/>
    <col min="6" max="6" width="10.7142857142857" style="393" customWidth="1"/>
    <col min="7" max="7" width="10.7142857142857" style="393" hidden="1" customWidth="1"/>
    <col min="8" max="8" width="10.7142857142857" style="393" customWidth="1"/>
    <col min="9" max="9" width="10.7142857142857" style="393" hidden="1" customWidth="1"/>
    <col min="10" max="10" width="10.7142857142857" style="393" customWidth="1"/>
    <col min="11" max="11" width="10.7142857142857" style="393" hidden="1" customWidth="1"/>
    <col min="12" max="12" width="10.7142857142857" style="393" customWidth="1"/>
    <col min="13" max="13" width="10.7142857142857" style="393" hidden="1" customWidth="1"/>
    <col min="14" max="14" width="10.7142857142857" style="393" customWidth="1"/>
    <col min="15" max="16" width="10.7142857142857" style="393" hidden="1" customWidth="1"/>
    <col min="17" max="17" width="10.7142857142857" style="731" customWidth="1"/>
    <col min="18" max="18" width="1.42857142857143" style="731" customWidth="1"/>
    <col min="19" max="19" width="6.14285714285714" style="624" customWidth="1"/>
    <col min="20" max="20" width="20.1428571428571" style="396" customWidth="1"/>
    <col min="21" max="21" width="9.57142857142857" style="393" customWidth="1"/>
    <col min="22" max="22" width="1.85714285714286" style="393" hidden="1" customWidth="1"/>
    <col min="23" max="23" width="11" style="393" customWidth="1"/>
    <col min="24" max="24" width="5.14285714285714" style="393" hidden="1" customWidth="1"/>
    <col min="25" max="25" width="12.8571428571429" style="393" customWidth="1"/>
    <col min="26" max="26" width="4.71428571428571" style="393" hidden="1" customWidth="1"/>
    <col min="27" max="27" width="12.1428571428571" style="393" customWidth="1"/>
    <col min="28" max="28" width="4.42857142857143" style="393" hidden="1" customWidth="1"/>
    <col min="29" max="29" width="11.5714285714286" style="393" customWidth="1"/>
    <col min="30" max="30" width="4.85714285714286" style="393" hidden="1" customWidth="1"/>
    <col min="31" max="31" width="11.4285714285714" style="393" customWidth="1"/>
    <col min="32" max="32" width="5.57142857142857" style="393" hidden="1" customWidth="1"/>
    <col min="33" max="33" width="4.28571428571429" style="393" hidden="1" customWidth="1"/>
    <col min="34" max="34" width="6.71428571428571" style="731" customWidth="1"/>
    <col min="35" max="35" width="2.28571428571429" style="731" customWidth="1"/>
    <col min="36" max="36" width="6.85714285714286" style="731" customWidth="1"/>
    <col min="37" max="37" width="19.8571428571429" style="396" customWidth="1"/>
    <col min="38" max="38" width="9.42857142857143" style="393" customWidth="1"/>
    <col min="39" max="39" width="4.71428571428571" style="393" hidden="1" customWidth="1"/>
    <col min="40" max="40" width="10.2857142857143" style="393" customWidth="1"/>
    <col min="41" max="41" width="5.14285714285714" style="393" hidden="1" customWidth="1"/>
    <col min="42" max="42" width="6" style="393" customWidth="1"/>
    <col min="43" max="43" width="5.14285714285714" style="393" hidden="1" customWidth="1"/>
    <col min="44" max="44" width="9.57142857142857" style="393" customWidth="1"/>
    <col min="45" max="45" width="6.14285714285714" style="393" hidden="1" customWidth="1"/>
    <col min="46" max="46" width="5.14285714285714" style="393" customWidth="1"/>
    <col min="47" max="47" width="5.85714285714286" style="393" hidden="1" customWidth="1"/>
    <col min="48" max="48" width="10" style="393" customWidth="1"/>
    <col min="49" max="49" width="5.57142857142857" style="393" hidden="1" customWidth="1"/>
    <col min="50" max="50" width="4.28571428571429" style="393" hidden="1" customWidth="1"/>
    <col min="51" max="51" width="5.42857142857143" style="731" customWidth="1"/>
    <col min="52" max="52" width="2.42857142857143" style="731" customWidth="1"/>
    <col min="53" max="53" width="6.28571428571429" style="624" customWidth="1"/>
    <col min="54" max="54" width="19.7142857142857" style="396" customWidth="1"/>
    <col min="55" max="55" width="11" style="393" customWidth="1"/>
    <col min="56" max="56" width="4.71428571428571" style="393" hidden="1" customWidth="1"/>
    <col min="57" max="57" width="11.4285714285714" style="393" customWidth="1"/>
    <col min="58" max="58" width="5.14285714285714" style="393" hidden="1" customWidth="1"/>
    <col min="59" max="59" width="12" style="393" customWidth="1"/>
    <col min="60" max="60" width="4.71428571428571" style="393" hidden="1" customWidth="1"/>
    <col min="61" max="61" width="10" style="393" customWidth="1"/>
    <col min="62" max="62" width="4.42857142857143" style="393" hidden="1" customWidth="1"/>
    <col min="63" max="63" width="11.1428571428571" style="393" customWidth="1"/>
    <col min="64" max="64" width="4.85714285714286" style="393" hidden="1" customWidth="1"/>
    <col min="65" max="65" width="10.8571428571429" style="393" customWidth="1"/>
    <col min="66" max="66" width="5.57142857142857" style="393" hidden="1" customWidth="1"/>
    <col min="67" max="67" width="4.28571428571429" style="393" hidden="1" customWidth="1"/>
    <col min="68" max="68" width="5.71428571428571" style="393" customWidth="1"/>
    <col min="69" max="69" width="4.14285714285714" style="393" hidden="1" customWidth="1"/>
    <col min="70" max="70" width="8.57142857142857" style="393" customWidth="1"/>
    <col min="71" max="71" width="6.28571428571429" style="731" hidden="1" customWidth="1"/>
    <col min="72" max="72" width="2.28571428571429" style="731" customWidth="1"/>
    <col min="73" max="73" width="5.85714285714286" style="731" customWidth="1"/>
    <col min="74" max="74" width="20.2857142857143" style="396" customWidth="1"/>
    <col min="75" max="75" width="11.5714285714286" style="393" customWidth="1"/>
    <col min="76" max="76" width="4.71428571428571" style="393" hidden="1" customWidth="1"/>
    <col min="77" max="77" width="10.4285714285714" style="393" customWidth="1"/>
    <col min="78" max="78" width="5.14285714285714" style="393" hidden="1" customWidth="1"/>
    <col min="79" max="79" width="12" style="393" customWidth="1"/>
    <col min="80" max="80" width="4.71428571428571" style="393" hidden="1" customWidth="1"/>
    <col min="81" max="81" width="10.8571428571429" style="393" customWidth="1"/>
    <col min="82" max="82" width="4.42857142857143" style="393" hidden="1" customWidth="1"/>
    <col min="83" max="83" width="12.5714285714286" style="393" customWidth="1"/>
    <col min="84" max="84" width="4.85714285714286" style="393" hidden="1" customWidth="1"/>
    <col min="85" max="85" width="12.5714285714286" style="393" customWidth="1"/>
    <col min="86" max="86" width="5.57142857142857" style="393" hidden="1" customWidth="1"/>
    <col min="87" max="87" width="4.28571428571429" style="393" hidden="1" customWidth="1"/>
    <col min="88" max="88" width="5.42857142857143" style="731" customWidth="1"/>
    <col min="89" max="89" width="2.28571428571429" style="731" customWidth="1"/>
    <col min="90" max="90" width="6.42857142857143" style="624" customWidth="1"/>
    <col min="91" max="91" width="20.2857142857143" style="396" customWidth="1"/>
    <col min="92" max="92" width="9.85714285714286" style="393" customWidth="1"/>
    <col min="93" max="93" width="4.71428571428571" style="393" hidden="1" customWidth="1"/>
    <col min="94" max="94" width="9.85714285714286" style="393" customWidth="1"/>
    <col min="95" max="95" width="5.14285714285714" style="393" hidden="1" customWidth="1"/>
    <col min="96" max="96" width="10.5714285714286" style="393" customWidth="1"/>
    <col min="97" max="97" width="4.71428571428571" style="393" hidden="1" customWidth="1"/>
    <col min="98" max="98" width="10.4285714285714" style="393" customWidth="1"/>
    <col min="99" max="99" width="4.42857142857143" style="393" hidden="1" customWidth="1"/>
    <col min="100" max="100" width="11.2857142857143" style="393" customWidth="1"/>
    <col min="101" max="101" width="4.85714285714286" style="393" hidden="1" customWidth="1"/>
    <col min="102" max="102" width="10.2857142857143" style="393" customWidth="1"/>
    <col min="103" max="103" width="7.57142857142857" style="393" hidden="1" customWidth="1"/>
    <col min="104" max="104" width="4.28571428571429" style="393" hidden="1" customWidth="1"/>
    <col min="105" max="105" width="5.42857142857143" style="731" customWidth="1"/>
    <col min="106" max="106" width="2.28571428571429" style="731" customWidth="1"/>
    <col min="107" max="107" width="5.42857142857143" style="624" customWidth="1"/>
    <col min="108" max="108" width="20" style="396" customWidth="1"/>
    <col min="109" max="109" width="11.1428571428571" style="393" customWidth="1"/>
    <col min="110" max="110" width="4.71428571428571" style="393" hidden="1" customWidth="1"/>
    <col min="111" max="111" width="10.4285714285714" style="393" customWidth="1"/>
    <col min="112" max="112" width="5.14285714285714" style="393" hidden="1" customWidth="1"/>
    <col min="113" max="113" width="11.1428571428571" style="393" customWidth="1"/>
    <col min="114" max="114" width="4.71428571428571" style="393" hidden="1" customWidth="1"/>
    <col min="115" max="115" width="10.4285714285714" style="393" customWidth="1"/>
    <col min="116" max="116" width="4.42857142857143" style="393" hidden="1" customWidth="1"/>
    <col min="117" max="117" width="14" style="393" customWidth="1"/>
    <col min="118" max="118" width="4.85714285714286" style="393" hidden="1" customWidth="1"/>
    <col min="119" max="119" width="11.8571428571429" style="393" customWidth="1"/>
    <col min="120" max="120" width="5.57142857142857" style="393" hidden="1" customWidth="1"/>
    <col min="121" max="121" width="4.28571428571429" style="393" hidden="1" customWidth="1"/>
    <col min="122" max="122" width="5.42857142857143" style="731" customWidth="1"/>
    <col min="123" max="123" width="2.42857142857143" style="500" customWidth="1"/>
    <col min="124" max="124" width="5.14285714285714" style="731" customWidth="1"/>
    <col min="125" max="125" width="19.7142857142857" style="396" customWidth="1"/>
    <col min="126" max="126" width="11" style="393" customWidth="1"/>
    <col min="127" max="127" width="4.71428571428571" style="393" hidden="1" customWidth="1"/>
    <col min="128" max="128" width="10.7142857142857" style="393" customWidth="1"/>
    <col min="129" max="129" width="5.14285714285714" style="393" hidden="1" customWidth="1"/>
    <col min="130" max="130" width="10.4285714285714" style="393" customWidth="1"/>
    <col min="131" max="131" width="4.71428571428571" style="393" hidden="1" customWidth="1"/>
    <col min="132" max="132" width="9.42857142857143" style="393" customWidth="1"/>
    <col min="133" max="133" width="4.42857142857143" style="393" hidden="1" customWidth="1"/>
    <col min="134" max="134" width="10.2857142857143" style="393" customWidth="1"/>
    <col min="135" max="135" width="4.85714285714286" style="393" hidden="1" customWidth="1"/>
    <col min="136" max="136" width="13.2857142857143" style="393" customWidth="1"/>
    <col min="137" max="137" width="5.57142857142857" style="393" hidden="1" customWidth="1"/>
    <col min="138" max="138" width="4.28571428571429" style="393" hidden="1" customWidth="1"/>
    <col min="139" max="139" width="3.71428571428571" style="393" hidden="1" customWidth="1"/>
    <col min="140" max="140" width="9.14285714285714" style="393" hidden="1" customWidth="1"/>
    <col min="141" max="141" width="8.14285714285714" style="731" customWidth="1"/>
    <col min="142" max="142" width="7.28571428571429" style="732" customWidth="1"/>
    <col min="143" max="143" width="2.71428571428571" style="396" customWidth="1"/>
    <col min="144" max="144" width="8.57142857142857" style="393" customWidth="1"/>
    <col min="145" max="145" width="24" style="396" customWidth="1"/>
    <col min="146" max="146" width="29.2857142857143" style="396" customWidth="1"/>
    <col min="147" max="147" width="9.14285714285714" style="396" hidden="1" customWidth="1"/>
    <col min="148" max="16384" width="9.14285714285714" style="396"/>
  </cols>
  <sheetData>
    <row r="1" spans="1:146">
      <c r="A1" s="733" t="str">
        <f>Home!F5</f>
        <v>KENDRIYA VIDYALAYA NO.2, SRIVIJAYANAGAR, VISAKHAPATNAM</v>
      </c>
      <c r="B1" s="734"/>
      <c r="C1" s="734"/>
      <c r="D1" s="734"/>
      <c r="E1" s="734"/>
      <c r="F1" s="734"/>
      <c r="G1" s="734"/>
      <c r="H1" s="734"/>
      <c r="I1" s="734"/>
      <c r="J1" s="734"/>
      <c r="K1" s="734"/>
      <c r="L1" s="734"/>
      <c r="M1" s="734"/>
      <c r="N1" s="734"/>
      <c r="O1" s="734"/>
      <c r="P1" s="734"/>
      <c r="Q1" s="734"/>
      <c r="R1" s="639"/>
      <c r="S1" s="756" t="str">
        <f>A1</f>
        <v>KENDRIYA VIDYALAYA NO.2, SRIVIJAYANAGAR, VISAKHAPATNAM</v>
      </c>
      <c r="T1" s="756"/>
      <c r="U1" s="756"/>
      <c r="V1" s="756"/>
      <c r="W1" s="756"/>
      <c r="X1" s="756"/>
      <c r="Y1" s="756"/>
      <c r="Z1" s="756"/>
      <c r="AA1" s="756"/>
      <c r="AB1" s="756"/>
      <c r="AC1" s="756"/>
      <c r="AD1" s="756"/>
      <c r="AE1" s="756"/>
      <c r="AF1" s="756"/>
      <c r="AG1" s="756"/>
      <c r="AH1" s="756"/>
      <c r="AI1" s="639"/>
      <c r="AJ1" s="775" t="str">
        <f>A1</f>
        <v>KENDRIYA VIDYALAYA NO.2, SRIVIJAYANAGAR, VISAKHAPATNAM</v>
      </c>
      <c r="AK1" s="775"/>
      <c r="AL1" s="775"/>
      <c r="AM1" s="775"/>
      <c r="AN1" s="775"/>
      <c r="AO1" s="775"/>
      <c r="AP1" s="775"/>
      <c r="AQ1" s="775"/>
      <c r="AR1" s="775"/>
      <c r="AS1" s="775"/>
      <c r="AT1" s="775"/>
      <c r="AU1" s="775"/>
      <c r="AV1" s="775"/>
      <c r="AW1" s="775"/>
      <c r="AX1" s="775"/>
      <c r="AY1" s="775"/>
      <c r="AZ1" s="639"/>
      <c r="BA1" s="756" t="str">
        <f>A1</f>
        <v>KENDRIYA VIDYALAYA NO.2, SRIVIJAYANAGAR, VISAKHAPATNAM</v>
      </c>
      <c r="BB1" s="756"/>
      <c r="BC1" s="756"/>
      <c r="BD1" s="756"/>
      <c r="BE1" s="756"/>
      <c r="BF1" s="756"/>
      <c r="BG1" s="756"/>
      <c r="BH1" s="756"/>
      <c r="BI1" s="756"/>
      <c r="BJ1" s="756"/>
      <c r="BK1" s="756"/>
      <c r="BL1" s="756"/>
      <c r="BM1" s="756"/>
      <c r="BN1" s="756"/>
      <c r="BO1" s="756"/>
      <c r="BP1" s="756"/>
      <c r="BQ1" s="756"/>
      <c r="BR1" s="756"/>
      <c r="BS1" s="756"/>
      <c r="BT1" s="639"/>
      <c r="BU1" s="795" t="str">
        <f>A1</f>
        <v>KENDRIYA VIDYALAYA NO.2, SRIVIJAYANAGAR, VISAKHAPATNAM</v>
      </c>
      <c r="BV1" s="795"/>
      <c r="BW1" s="795"/>
      <c r="BX1" s="795"/>
      <c r="BY1" s="795"/>
      <c r="BZ1" s="795"/>
      <c r="CA1" s="795"/>
      <c r="CB1" s="795"/>
      <c r="CC1" s="795"/>
      <c r="CD1" s="795"/>
      <c r="CE1" s="795"/>
      <c r="CF1" s="795"/>
      <c r="CG1" s="795"/>
      <c r="CH1" s="795"/>
      <c r="CI1" s="795"/>
      <c r="CJ1" s="795"/>
      <c r="CK1" s="639"/>
      <c r="CL1" s="795" t="str">
        <f>A1</f>
        <v>KENDRIYA VIDYALAYA NO.2, SRIVIJAYANAGAR, VISAKHAPATNAM</v>
      </c>
      <c r="CM1" s="795"/>
      <c r="CN1" s="795"/>
      <c r="CO1" s="795"/>
      <c r="CP1" s="795"/>
      <c r="CQ1" s="795"/>
      <c r="CR1" s="795"/>
      <c r="CS1" s="795"/>
      <c r="CT1" s="795"/>
      <c r="CU1" s="795"/>
      <c r="CV1" s="795"/>
      <c r="CW1" s="795"/>
      <c r="CX1" s="795"/>
      <c r="CY1" s="795"/>
      <c r="CZ1" s="795"/>
      <c r="DA1" s="795"/>
      <c r="DB1" s="639"/>
      <c r="DC1" s="795" t="str">
        <f>A1</f>
        <v>KENDRIYA VIDYALAYA NO.2, SRIVIJAYANAGAR, VISAKHAPATNAM</v>
      </c>
      <c r="DD1" s="795"/>
      <c r="DE1" s="795"/>
      <c r="DF1" s="795"/>
      <c r="DG1" s="795"/>
      <c r="DH1" s="795"/>
      <c r="DI1" s="795"/>
      <c r="DJ1" s="795"/>
      <c r="DK1" s="795"/>
      <c r="DL1" s="795"/>
      <c r="DM1" s="795"/>
      <c r="DN1" s="795"/>
      <c r="DO1" s="795"/>
      <c r="DP1" s="795"/>
      <c r="DQ1" s="795"/>
      <c r="DR1" s="820"/>
      <c r="DS1" s="639"/>
      <c r="DT1" s="821" t="str">
        <f>A1</f>
        <v>KENDRIYA VIDYALAYA NO.2, SRIVIJAYANAGAR, VISAKHAPATNAM</v>
      </c>
      <c r="DU1" s="795"/>
      <c r="DV1" s="795"/>
      <c r="DW1" s="795"/>
      <c r="DX1" s="795"/>
      <c r="DY1" s="795"/>
      <c r="DZ1" s="795"/>
      <c r="EA1" s="795"/>
      <c r="EB1" s="795"/>
      <c r="EC1" s="795"/>
      <c r="ED1" s="795"/>
      <c r="EE1" s="795"/>
      <c r="EF1" s="795"/>
      <c r="EG1" s="795"/>
      <c r="EH1" s="795"/>
      <c r="EI1" s="795"/>
      <c r="EJ1" s="795"/>
      <c r="EK1" s="795"/>
      <c r="EL1" s="795"/>
      <c r="EM1" s="825"/>
      <c r="EN1" s="715" t="str">
        <f>A1</f>
        <v>KENDRIYA VIDYALAYA NO.2, SRIVIJAYANAGAR, VISAKHAPATNAM</v>
      </c>
      <c r="EO1" s="716"/>
      <c r="EP1" s="727"/>
    </row>
    <row r="2" ht="20.25" customHeight="1" spans="1:146">
      <c r="A2" s="735" t="s">
        <v>312</v>
      </c>
      <c r="B2" s="736"/>
      <c r="C2" s="736"/>
      <c r="D2" s="736"/>
      <c r="E2" s="736"/>
      <c r="F2" s="736"/>
      <c r="G2" s="736"/>
      <c r="H2" s="736"/>
      <c r="I2" s="736"/>
      <c r="J2" s="736"/>
      <c r="K2" s="736"/>
      <c r="L2" s="736"/>
      <c r="M2" s="736"/>
      <c r="N2" s="736"/>
      <c r="O2" s="736"/>
      <c r="P2" s="736"/>
      <c r="Q2" s="736"/>
      <c r="R2" s="500"/>
      <c r="S2" s="757" t="s">
        <v>348</v>
      </c>
      <c r="T2" s="757"/>
      <c r="U2" s="757"/>
      <c r="V2" s="757"/>
      <c r="W2" s="757"/>
      <c r="X2" s="757"/>
      <c r="Y2" s="757"/>
      <c r="Z2" s="757"/>
      <c r="AA2" s="757"/>
      <c r="AB2" s="757"/>
      <c r="AC2" s="757"/>
      <c r="AD2" s="757"/>
      <c r="AE2" s="757"/>
      <c r="AF2" s="757"/>
      <c r="AG2" s="757"/>
      <c r="AH2" s="757"/>
      <c r="AI2" s="500"/>
      <c r="AJ2" s="757" t="s">
        <v>314</v>
      </c>
      <c r="AK2" s="757"/>
      <c r="AL2" s="757"/>
      <c r="AM2" s="757"/>
      <c r="AN2" s="757"/>
      <c r="AO2" s="757"/>
      <c r="AP2" s="757"/>
      <c r="AQ2" s="757"/>
      <c r="AR2" s="757"/>
      <c r="AS2" s="757"/>
      <c r="AT2" s="757"/>
      <c r="AU2" s="757"/>
      <c r="AV2" s="757"/>
      <c r="AW2" s="757"/>
      <c r="AX2" s="757"/>
      <c r="AY2" s="757"/>
      <c r="AZ2" s="500"/>
      <c r="BA2" s="757" t="s">
        <v>315</v>
      </c>
      <c r="BB2" s="757"/>
      <c r="BC2" s="757"/>
      <c r="BD2" s="757"/>
      <c r="BE2" s="757"/>
      <c r="BF2" s="757"/>
      <c r="BG2" s="757"/>
      <c r="BH2" s="757"/>
      <c r="BI2" s="757"/>
      <c r="BJ2" s="757"/>
      <c r="BK2" s="757"/>
      <c r="BL2" s="757"/>
      <c r="BM2" s="757"/>
      <c r="BN2" s="757"/>
      <c r="BO2" s="757"/>
      <c r="BP2" s="757"/>
      <c r="BQ2" s="757"/>
      <c r="BR2" s="785"/>
      <c r="BT2" s="500"/>
      <c r="BU2" s="757" t="s">
        <v>316</v>
      </c>
      <c r="BV2" s="757"/>
      <c r="BW2" s="757"/>
      <c r="BX2" s="757"/>
      <c r="BY2" s="757"/>
      <c r="BZ2" s="757"/>
      <c r="CA2" s="757"/>
      <c r="CB2" s="757"/>
      <c r="CC2" s="757"/>
      <c r="CD2" s="757"/>
      <c r="CE2" s="757"/>
      <c r="CF2" s="757"/>
      <c r="CG2" s="757"/>
      <c r="CH2" s="757"/>
      <c r="CI2" s="757"/>
      <c r="CJ2" s="757"/>
      <c r="CK2" s="500"/>
      <c r="CL2" s="808"/>
      <c r="CM2" s="757" t="s">
        <v>317</v>
      </c>
      <c r="CN2" s="757"/>
      <c r="CO2" s="757"/>
      <c r="CP2" s="757"/>
      <c r="CQ2" s="757"/>
      <c r="CR2" s="757"/>
      <c r="CS2" s="757"/>
      <c r="CT2" s="757"/>
      <c r="CU2" s="757"/>
      <c r="CV2" s="757"/>
      <c r="CW2" s="757"/>
      <c r="CX2" s="757"/>
      <c r="CY2" s="812"/>
      <c r="CZ2" s="812"/>
      <c r="DA2" s="815"/>
      <c r="DB2" s="500"/>
      <c r="DC2" s="757" t="s">
        <v>318</v>
      </c>
      <c r="DD2" s="757"/>
      <c r="DE2" s="757"/>
      <c r="DF2" s="757"/>
      <c r="DG2" s="757"/>
      <c r="DH2" s="757"/>
      <c r="DI2" s="757"/>
      <c r="DJ2" s="757"/>
      <c r="DK2" s="757"/>
      <c r="DL2" s="757"/>
      <c r="DM2" s="757"/>
      <c r="DN2" s="757"/>
      <c r="DO2" s="757"/>
      <c r="DP2" s="757"/>
      <c r="DQ2" s="757"/>
      <c r="DR2" s="785"/>
      <c r="DT2" s="822" t="s">
        <v>349</v>
      </c>
      <c r="DU2" s="757"/>
      <c r="DV2" s="757"/>
      <c r="DW2" s="757"/>
      <c r="DX2" s="757"/>
      <c r="DY2" s="757"/>
      <c r="DZ2" s="757"/>
      <c r="EA2" s="757"/>
      <c r="EB2" s="757"/>
      <c r="EC2" s="757"/>
      <c r="ED2" s="757"/>
      <c r="EE2" s="757"/>
      <c r="EF2" s="757"/>
      <c r="EG2" s="757"/>
      <c r="EH2" s="757"/>
      <c r="EI2" s="757"/>
      <c r="EJ2" s="757"/>
      <c r="EK2" s="757"/>
      <c r="EL2" s="757"/>
      <c r="EM2" s="826"/>
      <c r="EN2" s="827" t="s">
        <v>350</v>
      </c>
      <c r="EO2" s="843"/>
      <c r="EP2" s="844"/>
    </row>
    <row r="3" ht="21.75" customHeight="1" spans="1:161">
      <c r="A3" s="737" t="s">
        <v>351</v>
      </c>
      <c r="B3" s="738"/>
      <c r="C3" s="738"/>
      <c r="D3" s="738"/>
      <c r="E3" s="738"/>
      <c r="F3" s="738"/>
      <c r="G3" s="738"/>
      <c r="H3" s="738"/>
      <c r="I3" s="738"/>
      <c r="J3" s="738"/>
      <c r="K3" s="738"/>
      <c r="L3" s="738"/>
      <c r="M3" s="738"/>
      <c r="N3" s="738"/>
      <c r="O3" s="738"/>
      <c r="P3" s="738"/>
      <c r="Q3" s="758"/>
      <c r="R3" s="500"/>
      <c r="S3" s="759" t="str">
        <f>A3</f>
        <v>CLASS:II A            Subject:Hindi        Subject Teacher: Mrs Madhu</v>
      </c>
      <c r="T3" s="760"/>
      <c r="U3" s="760"/>
      <c r="V3" s="760"/>
      <c r="W3" s="760"/>
      <c r="X3" s="760"/>
      <c r="Y3" s="760"/>
      <c r="Z3" s="760"/>
      <c r="AA3" s="760"/>
      <c r="AB3" s="760"/>
      <c r="AC3" s="760"/>
      <c r="AD3" s="760"/>
      <c r="AE3" s="760"/>
      <c r="AF3" s="760"/>
      <c r="AG3" s="760"/>
      <c r="AH3" s="776"/>
      <c r="AI3" s="500"/>
      <c r="AJ3" s="777" t="str">
        <f>S3</f>
        <v>CLASS:II A            Subject:Hindi        Subject Teacher: Mrs Madhu</v>
      </c>
      <c r="AK3" s="778"/>
      <c r="AL3" s="778"/>
      <c r="AM3" s="778"/>
      <c r="AN3" s="778"/>
      <c r="AO3" s="778"/>
      <c r="AP3" s="778"/>
      <c r="AQ3" s="778"/>
      <c r="AR3" s="778"/>
      <c r="AS3" s="778"/>
      <c r="AT3" s="778"/>
      <c r="AU3" s="778"/>
      <c r="AV3" s="778"/>
      <c r="AW3" s="778"/>
      <c r="AX3" s="778"/>
      <c r="AY3" s="782"/>
      <c r="AZ3" s="500"/>
      <c r="BA3" s="759" t="str">
        <f>AJ3</f>
        <v>CLASS:II A            Subject:Hindi        Subject Teacher: Mrs Madhu</v>
      </c>
      <c r="BB3" s="760"/>
      <c r="BC3" s="760"/>
      <c r="BD3" s="760"/>
      <c r="BE3" s="760"/>
      <c r="BF3" s="760"/>
      <c r="BG3" s="760"/>
      <c r="BH3" s="760"/>
      <c r="BI3" s="760"/>
      <c r="BJ3" s="760"/>
      <c r="BK3" s="760"/>
      <c r="BL3" s="760"/>
      <c r="BM3" s="760"/>
      <c r="BN3" s="760"/>
      <c r="BO3" s="760"/>
      <c r="BP3" s="760"/>
      <c r="BQ3" s="760"/>
      <c r="BR3" s="786"/>
      <c r="BS3" s="787"/>
      <c r="BT3" s="500"/>
      <c r="BU3" s="796" t="str">
        <f>BA3</f>
        <v>CLASS:II A            Subject:Hindi        Subject Teacher: Mrs Madhu</v>
      </c>
      <c r="BV3" s="797"/>
      <c r="BW3" s="797"/>
      <c r="BX3" s="797"/>
      <c r="BY3" s="797"/>
      <c r="BZ3" s="797"/>
      <c r="CA3" s="797"/>
      <c r="CB3" s="797"/>
      <c r="CC3" s="797"/>
      <c r="CD3" s="797"/>
      <c r="CE3" s="797"/>
      <c r="CF3" s="797"/>
      <c r="CG3" s="797"/>
      <c r="CH3" s="797"/>
      <c r="CI3" s="797"/>
      <c r="CJ3" s="802"/>
      <c r="CK3" s="500"/>
      <c r="CL3" s="796" t="str">
        <f>BU3</f>
        <v>CLASS:II A            Subject:Hindi        Subject Teacher: Mrs Madhu</v>
      </c>
      <c r="CM3" s="797"/>
      <c r="CN3" s="797"/>
      <c r="CO3" s="797"/>
      <c r="CP3" s="797"/>
      <c r="CQ3" s="797"/>
      <c r="CR3" s="797"/>
      <c r="CS3" s="797"/>
      <c r="CT3" s="797"/>
      <c r="CU3" s="797"/>
      <c r="CV3" s="797"/>
      <c r="CW3" s="797"/>
      <c r="CX3" s="797"/>
      <c r="CY3" s="797"/>
      <c r="CZ3" s="797"/>
      <c r="DA3" s="802"/>
      <c r="DB3" s="500"/>
      <c r="DC3" s="816" t="str">
        <f>CL3</f>
        <v>CLASS:II A            Subject:Hindi        Subject Teacher: Mrs Madhu</v>
      </c>
      <c r="DD3" s="817"/>
      <c r="DE3" s="817"/>
      <c r="DF3" s="817"/>
      <c r="DG3" s="817"/>
      <c r="DH3" s="817"/>
      <c r="DI3" s="817"/>
      <c r="DJ3" s="817"/>
      <c r="DK3" s="817"/>
      <c r="DL3" s="817"/>
      <c r="DM3" s="817"/>
      <c r="DN3" s="817"/>
      <c r="DO3" s="817"/>
      <c r="DP3" s="817"/>
      <c r="DQ3" s="817"/>
      <c r="DR3" s="823"/>
      <c r="DT3" s="796" t="str">
        <f>DC3</f>
        <v>CLASS:II A            Subject:Hindi        Subject Teacher: Mrs Madhu</v>
      </c>
      <c r="DU3" s="797"/>
      <c r="DV3" s="797"/>
      <c r="DW3" s="797"/>
      <c r="DX3" s="797"/>
      <c r="DY3" s="797"/>
      <c r="DZ3" s="797"/>
      <c r="EA3" s="797"/>
      <c r="EB3" s="797"/>
      <c r="EC3" s="797"/>
      <c r="ED3" s="797"/>
      <c r="EE3" s="797"/>
      <c r="EF3" s="797"/>
      <c r="EG3" s="828"/>
      <c r="EH3" s="828"/>
      <c r="EI3" s="828"/>
      <c r="EJ3" s="828"/>
      <c r="EK3" s="828"/>
      <c r="EL3" s="787"/>
      <c r="EM3" s="829"/>
      <c r="EN3" s="830" t="str">
        <f>DC3</f>
        <v>CLASS:II A            Subject:Hindi        Subject Teacher: Mrs Madhu</v>
      </c>
      <c r="EO3" s="845"/>
      <c r="EP3" s="846"/>
      <c r="EQ3" s="847">
        <f>DZ3</f>
        <v>0</v>
      </c>
      <c r="ER3" s="847"/>
      <c r="ES3" s="847">
        <f>EB3</f>
        <v>0</v>
      </c>
      <c r="ET3" s="847"/>
      <c r="EU3" s="847"/>
      <c r="EV3" s="847"/>
      <c r="EW3" s="850">
        <f>EF3</f>
        <v>0</v>
      </c>
      <c r="EX3" s="847"/>
      <c r="EY3" s="847">
        <f>EH3</f>
        <v>0</v>
      </c>
      <c r="EZ3" s="847"/>
      <c r="FA3" s="847"/>
      <c r="FB3" s="847"/>
      <c r="FC3" s="847"/>
      <c r="FD3" s="847"/>
      <c r="FE3" s="847"/>
    </row>
    <row r="4" s="395" customFormat="1" ht="36.75" customHeight="1" spans="1:147">
      <c r="A4" s="739" t="s">
        <v>322</v>
      </c>
      <c r="B4" s="740"/>
      <c r="C4" s="741" t="s">
        <v>323</v>
      </c>
      <c r="D4" s="742" t="s">
        <v>324</v>
      </c>
      <c r="E4" s="743"/>
      <c r="F4" s="743" t="s">
        <v>325</v>
      </c>
      <c r="G4" s="743"/>
      <c r="H4" s="743" t="s">
        <v>326</v>
      </c>
      <c r="I4" s="743"/>
      <c r="J4" s="751" t="s">
        <v>327</v>
      </c>
      <c r="K4" s="751"/>
      <c r="L4" s="743" t="s">
        <v>328</v>
      </c>
      <c r="M4" s="743"/>
      <c r="N4" s="743" t="s">
        <v>329</v>
      </c>
      <c r="O4" s="743"/>
      <c r="P4" s="752"/>
      <c r="Q4" s="761" t="s">
        <v>330</v>
      </c>
      <c r="R4" s="500"/>
      <c r="S4" s="762" t="s">
        <v>322</v>
      </c>
      <c r="T4" s="763" t="s">
        <v>323</v>
      </c>
      <c r="U4" s="764" t="s">
        <v>324</v>
      </c>
      <c r="V4" s="765"/>
      <c r="W4" s="765" t="s">
        <v>325</v>
      </c>
      <c r="X4" s="765"/>
      <c r="Y4" s="765" t="s">
        <v>326</v>
      </c>
      <c r="Z4" s="765"/>
      <c r="AA4" s="771" t="s">
        <v>327</v>
      </c>
      <c r="AB4" s="772"/>
      <c r="AC4" s="765" t="s">
        <v>328</v>
      </c>
      <c r="AD4" s="765"/>
      <c r="AE4" s="765" t="s">
        <v>329</v>
      </c>
      <c r="AF4" s="765"/>
      <c r="AG4" s="779"/>
      <c r="AH4" s="780" t="s">
        <v>330</v>
      </c>
      <c r="AI4" s="500"/>
      <c r="AJ4" s="781" t="s">
        <v>322</v>
      </c>
      <c r="AK4" s="763" t="s">
        <v>323</v>
      </c>
      <c r="AL4" s="764" t="s">
        <v>324</v>
      </c>
      <c r="AM4" s="765"/>
      <c r="AN4" s="765" t="s">
        <v>325</v>
      </c>
      <c r="AO4" s="765"/>
      <c r="AP4" s="765" t="s">
        <v>326</v>
      </c>
      <c r="AQ4" s="765"/>
      <c r="AR4" s="772" t="s">
        <v>327</v>
      </c>
      <c r="AS4" s="772"/>
      <c r="AT4" s="765" t="s">
        <v>328</v>
      </c>
      <c r="AU4" s="765"/>
      <c r="AV4" s="765" t="s">
        <v>329</v>
      </c>
      <c r="AW4" s="765"/>
      <c r="AX4" s="779"/>
      <c r="AY4" s="780" t="s">
        <v>330</v>
      </c>
      <c r="AZ4" s="500"/>
      <c r="BA4" s="783" t="s">
        <v>322</v>
      </c>
      <c r="BB4" s="763" t="s">
        <v>323</v>
      </c>
      <c r="BC4" s="764" t="s">
        <v>324</v>
      </c>
      <c r="BD4" s="765"/>
      <c r="BE4" s="765" t="s">
        <v>325</v>
      </c>
      <c r="BF4" s="765"/>
      <c r="BG4" s="765" t="s">
        <v>326</v>
      </c>
      <c r="BH4" s="765"/>
      <c r="BI4" s="772" t="s">
        <v>327</v>
      </c>
      <c r="BJ4" s="772"/>
      <c r="BK4" s="765" t="s">
        <v>328</v>
      </c>
      <c r="BL4" s="784"/>
      <c r="BM4" s="788" t="s">
        <v>329</v>
      </c>
      <c r="BN4" s="765"/>
      <c r="BO4" s="784"/>
      <c r="BP4" s="789" t="s">
        <v>330</v>
      </c>
      <c r="BQ4" s="790"/>
      <c r="BR4" s="791" t="s">
        <v>331</v>
      </c>
      <c r="BS4" s="792" t="s">
        <v>332</v>
      </c>
      <c r="BT4" s="500"/>
      <c r="BU4" s="798" t="s">
        <v>322</v>
      </c>
      <c r="BV4" s="799" t="s">
        <v>323</v>
      </c>
      <c r="BW4" s="800" t="s">
        <v>324</v>
      </c>
      <c r="BX4" s="801"/>
      <c r="BY4" s="801" t="s">
        <v>325</v>
      </c>
      <c r="BZ4" s="801"/>
      <c r="CA4" s="801" t="s">
        <v>326</v>
      </c>
      <c r="CB4" s="801"/>
      <c r="CC4" s="803" t="s">
        <v>327</v>
      </c>
      <c r="CD4" s="803"/>
      <c r="CE4" s="801" t="s">
        <v>328</v>
      </c>
      <c r="CF4" s="801"/>
      <c r="CG4" s="801" t="s">
        <v>329</v>
      </c>
      <c r="CH4" s="801"/>
      <c r="CI4" s="804"/>
      <c r="CJ4" s="805" t="s">
        <v>330</v>
      </c>
      <c r="CK4" s="500"/>
      <c r="CL4" s="809" t="s">
        <v>322</v>
      </c>
      <c r="CM4" s="799" t="s">
        <v>323</v>
      </c>
      <c r="CN4" s="800" t="s">
        <v>324</v>
      </c>
      <c r="CO4" s="801"/>
      <c r="CP4" s="801" t="s">
        <v>325</v>
      </c>
      <c r="CQ4" s="801"/>
      <c r="CR4" s="801" t="s">
        <v>326</v>
      </c>
      <c r="CS4" s="801"/>
      <c r="CT4" s="803" t="s">
        <v>327</v>
      </c>
      <c r="CU4" s="803"/>
      <c r="CV4" s="801" t="s">
        <v>328</v>
      </c>
      <c r="CW4" s="801"/>
      <c r="CX4" s="801" t="s">
        <v>329</v>
      </c>
      <c r="CY4" s="813"/>
      <c r="CZ4" s="814"/>
      <c r="DA4" s="818" t="s">
        <v>330</v>
      </c>
      <c r="DB4" s="500"/>
      <c r="DC4" s="809" t="s">
        <v>322</v>
      </c>
      <c r="DD4" s="799" t="s">
        <v>323</v>
      </c>
      <c r="DE4" s="800" t="s">
        <v>324</v>
      </c>
      <c r="DF4" s="801"/>
      <c r="DG4" s="801" t="s">
        <v>325</v>
      </c>
      <c r="DH4" s="801"/>
      <c r="DI4" s="801" t="s">
        <v>326</v>
      </c>
      <c r="DJ4" s="801"/>
      <c r="DK4" s="803" t="s">
        <v>327</v>
      </c>
      <c r="DL4" s="803"/>
      <c r="DM4" s="801" t="s">
        <v>328</v>
      </c>
      <c r="DN4" s="801"/>
      <c r="DO4" s="801" t="s">
        <v>329</v>
      </c>
      <c r="DP4" s="801"/>
      <c r="DQ4" s="804"/>
      <c r="DR4" s="805" t="s">
        <v>330</v>
      </c>
      <c r="DS4" s="500"/>
      <c r="DT4" s="798" t="s">
        <v>322</v>
      </c>
      <c r="DU4" s="799" t="s">
        <v>323</v>
      </c>
      <c r="DV4" s="800" t="s">
        <v>324</v>
      </c>
      <c r="DW4" s="801"/>
      <c r="DX4" s="801" t="s">
        <v>325</v>
      </c>
      <c r="DY4" s="801"/>
      <c r="DZ4" s="801" t="s">
        <v>326</v>
      </c>
      <c r="EA4" s="801"/>
      <c r="EB4" s="803" t="s">
        <v>327</v>
      </c>
      <c r="EC4" s="803"/>
      <c r="ED4" s="801" t="s">
        <v>328</v>
      </c>
      <c r="EE4" s="801"/>
      <c r="EF4" s="801" t="s">
        <v>329</v>
      </c>
      <c r="EG4" s="801"/>
      <c r="EH4" s="801"/>
      <c r="EI4" s="831" t="s">
        <v>333</v>
      </c>
      <c r="EJ4" s="832"/>
      <c r="EK4" s="833" t="s">
        <v>330</v>
      </c>
      <c r="EL4" s="834" t="s">
        <v>334</v>
      </c>
      <c r="EM4" s="826"/>
      <c r="EN4" s="835" t="s">
        <v>322</v>
      </c>
      <c r="EO4" s="848" t="s">
        <v>323</v>
      </c>
      <c r="EP4" s="849" t="s">
        <v>335</v>
      </c>
      <c r="EQ4" s="396"/>
    </row>
    <row r="5" s="622" customFormat="1" ht="8.25" customHeight="1" spans="1:147">
      <c r="A5" s="744">
        <v>1</v>
      </c>
      <c r="B5" s="745">
        <v>2</v>
      </c>
      <c r="C5" s="745">
        <v>3</v>
      </c>
      <c r="D5" s="744">
        <v>4</v>
      </c>
      <c r="E5" s="745">
        <v>5</v>
      </c>
      <c r="F5" s="745">
        <v>6</v>
      </c>
      <c r="G5" s="744">
        <v>7</v>
      </c>
      <c r="H5" s="745">
        <v>8</v>
      </c>
      <c r="I5" s="745">
        <v>9</v>
      </c>
      <c r="J5" s="744">
        <v>10</v>
      </c>
      <c r="K5" s="745">
        <v>11</v>
      </c>
      <c r="L5" s="745">
        <v>12</v>
      </c>
      <c r="M5" s="744">
        <v>13</v>
      </c>
      <c r="N5" s="745">
        <v>14</v>
      </c>
      <c r="O5" s="745">
        <v>15</v>
      </c>
      <c r="P5" s="744">
        <v>16</v>
      </c>
      <c r="Q5" s="745">
        <v>17</v>
      </c>
      <c r="R5" s="745">
        <v>18</v>
      </c>
      <c r="S5" s="744">
        <v>19</v>
      </c>
      <c r="T5" s="745">
        <v>20</v>
      </c>
      <c r="U5" s="745">
        <v>21</v>
      </c>
      <c r="V5" s="744">
        <v>22</v>
      </c>
      <c r="W5" s="745">
        <v>23</v>
      </c>
      <c r="X5" s="745">
        <v>24</v>
      </c>
      <c r="Y5" s="744">
        <v>25</v>
      </c>
      <c r="Z5" s="745">
        <v>26</v>
      </c>
      <c r="AA5" s="745">
        <v>27</v>
      </c>
      <c r="AB5" s="744">
        <v>28</v>
      </c>
      <c r="AC5" s="745">
        <v>29</v>
      </c>
      <c r="AD5" s="745">
        <v>30</v>
      </c>
      <c r="AE5" s="744">
        <v>31</v>
      </c>
      <c r="AF5" s="745">
        <v>32</v>
      </c>
      <c r="AG5" s="745">
        <v>33</v>
      </c>
      <c r="AH5" s="744">
        <v>34</v>
      </c>
      <c r="AI5" s="745">
        <v>35</v>
      </c>
      <c r="AJ5" s="745">
        <v>36</v>
      </c>
      <c r="AK5" s="744">
        <v>37</v>
      </c>
      <c r="AL5" s="745">
        <v>38</v>
      </c>
      <c r="AM5" s="745">
        <v>39</v>
      </c>
      <c r="AN5" s="744">
        <v>40</v>
      </c>
      <c r="AO5" s="745">
        <v>41</v>
      </c>
      <c r="AP5" s="745">
        <v>42</v>
      </c>
      <c r="AQ5" s="744">
        <v>43</v>
      </c>
      <c r="AR5" s="745">
        <v>44</v>
      </c>
      <c r="AS5" s="745">
        <v>45</v>
      </c>
      <c r="AT5" s="744">
        <v>46</v>
      </c>
      <c r="AU5" s="745">
        <v>47</v>
      </c>
      <c r="AV5" s="745">
        <v>48</v>
      </c>
      <c r="AW5" s="744">
        <v>49</v>
      </c>
      <c r="AX5" s="745">
        <v>50</v>
      </c>
      <c r="AY5" s="745">
        <v>51</v>
      </c>
      <c r="AZ5" s="744">
        <v>52</v>
      </c>
      <c r="BA5" s="745">
        <v>53</v>
      </c>
      <c r="BB5" s="745">
        <v>54</v>
      </c>
      <c r="BC5" s="744">
        <v>55</v>
      </c>
      <c r="BD5" s="745">
        <v>56</v>
      </c>
      <c r="BE5" s="745">
        <v>57</v>
      </c>
      <c r="BF5" s="744">
        <v>58</v>
      </c>
      <c r="BG5" s="745">
        <v>59</v>
      </c>
      <c r="BH5" s="745">
        <v>60</v>
      </c>
      <c r="BI5" s="744">
        <v>61</v>
      </c>
      <c r="BJ5" s="745">
        <v>62</v>
      </c>
      <c r="BK5" s="745">
        <v>63</v>
      </c>
      <c r="BL5" s="744">
        <v>64</v>
      </c>
      <c r="BM5" s="745">
        <v>65</v>
      </c>
      <c r="BN5" s="745">
        <v>66</v>
      </c>
      <c r="BO5" s="744">
        <v>67</v>
      </c>
      <c r="BP5" s="745">
        <v>68</v>
      </c>
      <c r="BQ5" s="745">
        <v>69</v>
      </c>
      <c r="BR5" s="744">
        <v>70</v>
      </c>
      <c r="BS5" s="745">
        <v>71</v>
      </c>
      <c r="BT5" s="745">
        <v>72</v>
      </c>
      <c r="BU5" s="744">
        <v>73</v>
      </c>
      <c r="BV5" s="745">
        <v>74</v>
      </c>
      <c r="BW5" s="745">
        <v>75</v>
      </c>
      <c r="BX5" s="744">
        <v>76</v>
      </c>
      <c r="BY5" s="745">
        <v>77</v>
      </c>
      <c r="BZ5" s="745">
        <v>78</v>
      </c>
      <c r="CA5" s="744">
        <v>79</v>
      </c>
      <c r="CB5" s="745">
        <v>80</v>
      </c>
      <c r="CC5" s="745">
        <v>81</v>
      </c>
      <c r="CD5" s="744">
        <v>82</v>
      </c>
      <c r="CE5" s="745">
        <v>83</v>
      </c>
      <c r="CF5" s="745">
        <v>84</v>
      </c>
      <c r="CG5" s="744">
        <v>85</v>
      </c>
      <c r="CH5" s="745">
        <v>86</v>
      </c>
      <c r="CI5" s="745">
        <v>87</v>
      </c>
      <c r="CJ5" s="744">
        <v>88</v>
      </c>
      <c r="CK5" s="745">
        <v>89</v>
      </c>
      <c r="CL5" s="745">
        <v>90</v>
      </c>
      <c r="CM5" s="744">
        <v>91</v>
      </c>
      <c r="CN5" s="745">
        <v>92</v>
      </c>
      <c r="CO5" s="745">
        <v>93</v>
      </c>
      <c r="CP5" s="744">
        <v>94</v>
      </c>
      <c r="CQ5" s="745">
        <v>95</v>
      </c>
      <c r="CR5" s="745">
        <v>96</v>
      </c>
      <c r="CS5" s="744">
        <v>97</v>
      </c>
      <c r="CT5" s="745">
        <v>98</v>
      </c>
      <c r="CU5" s="745">
        <v>99</v>
      </c>
      <c r="CV5" s="744">
        <v>100</v>
      </c>
      <c r="CW5" s="745">
        <v>101</v>
      </c>
      <c r="CX5" s="745">
        <v>102</v>
      </c>
      <c r="CY5" s="744">
        <v>103</v>
      </c>
      <c r="CZ5" s="745">
        <v>104</v>
      </c>
      <c r="DA5" s="745">
        <v>105</v>
      </c>
      <c r="DB5" s="744">
        <v>106</v>
      </c>
      <c r="DC5" s="745">
        <v>107</v>
      </c>
      <c r="DD5" s="745">
        <v>108</v>
      </c>
      <c r="DE5" s="744">
        <v>109</v>
      </c>
      <c r="DF5" s="745">
        <v>110</v>
      </c>
      <c r="DG5" s="745">
        <v>111</v>
      </c>
      <c r="DH5" s="744">
        <v>112</v>
      </c>
      <c r="DI5" s="745">
        <v>113</v>
      </c>
      <c r="DJ5" s="745">
        <v>114</v>
      </c>
      <c r="DK5" s="744">
        <v>115</v>
      </c>
      <c r="DL5" s="745">
        <v>116</v>
      </c>
      <c r="DM5" s="745">
        <v>117</v>
      </c>
      <c r="DN5" s="744">
        <v>118</v>
      </c>
      <c r="DO5" s="745">
        <v>119</v>
      </c>
      <c r="DP5" s="745">
        <v>120</v>
      </c>
      <c r="DQ5" s="744">
        <v>121</v>
      </c>
      <c r="DR5" s="745">
        <v>122</v>
      </c>
      <c r="DS5" s="745">
        <v>123</v>
      </c>
      <c r="DT5" s="744">
        <v>124</v>
      </c>
      <c r="DU5" s="745">
        <v>125</v>
      </c>
      <c r="DV5" s="745">
        <v>126</v>
      </c>
      <c r="DW5" s="744">
        <v>127</v>
      </c>
      <c r="DX5" s="745">
        <v>128</v>
      </c>
      <c r="DY5" s="745">
        <v>129</v>
      </c>
      <c r="DZ5" s="744">
        <v>130</v>
      </c>
      <c r="EA5" s="745">
        <v>131</v>
      </c>
      <c r="EB5" s="745">
        <v>132</v>
      </c>
      <c r="EC5" s="744">
        <v>133</v>
      </c>
      <c r="ED5" s="745">
        <v>134</v>
      </c>
      <c r="EE5" s="745">
        <v>135</v>
      </c>
      <c r="EF5" s="744">
        <v>136</v>
      </c>
      <c r="EG5" s="745">
        <v>137</v>
      </c>
      <c r="EH5" s="745">
        <v>138</v>
      </c>
      <c r="EI5" s="744">
        <v>139</v>
      </c>
      <c r="EJ5" s="745">
        <v>140</v>
      </c>
      <c r="EK5" s="745">
        <v>141</v>
      </c>
      <c r="EL5" s="744">
        <v>142</v>
      </c>
      <c r="EM5" s="745">
        <v>143</v>
      </c>
      <c r="EN5" s="745">
        <v>144</v>
      </c>
      <c r="EO5" s="744">
        <v>145</v>
      </c>
      <c r="EP5" s="745">
        <v>146</v>
      </c>
      <c r="EQ5" s="745">
        <v>146</v>
      </c>
    </row>
    <row r="6" ht="27" customHeight="1" spans="1:147">
      <c r="A6" s="746">
        <v>1</v>
      </c>
      <c r="B6" s="411">
        <f>'Student Profile'!B6</f>
        <v>111</v>
      </c>
      <c r="C6" s="635" t="str">
        <f>'Student Profile'!C6</f>
        <v>Anjali Kumari</v>
      </c>
      <c r="D6" s="413" t="s">
        <v>186</v>
      </c>
      <c r="E6" s="376">
        <f>IF(D6="",0,VLOOKUP(D6,A$100:B$105,2,0))</f>
        <v>4</v>
      </c>
      <c r="F6" s="413" t="s">
        <v>186</v>
      </c>
      <c r="G6" s="376">
        <f>IF(F6="",0,VLOOKUP(F6,A$100:B$105,2,0))</f>
        <v>4</v>
      </c>
      <c r="H6" s="413" t="s">
        <v>186</v>
      </c>
      <c r="I6" s="376">
        <f>IF(H6="",0,VLOOKUP(H6,A$100:B$105,2,0))</f>
        <v>4</v>
      </c>
      <c r="J6" s="413" t="s">
        <v>186</v>
      </c>
      <c r="K6" s="376">
        <f>IF(J6="",0,VLOOKUP(J6,A$100:B$105,2,0))</f>
        <v>4</v>
      </c>
      <c r="L6" s="413" t="s">
        <v>186</v>
      </c>
      <c r="M6" s="376">
        <f>IF(L6="",0,VLOOKUP(L6,A$100:B$105,2,0))</f>
        <v>4</v>
      </c>
      <c r="N6" s="413" t="s">
        <v>186</v>
      </c>
      <c r="O6" s="634">
        <f>IF(N6="",0,VLOOKUP(N6,A$100:B$105,2,0))</f>
        <v>4</v>
      </c>
      <c r="P6" s="753">
        <f>E6+G6+I6+K6+M6+O6</f>
        <v>24</v>
      </c>
      <c r="Q6" s="766" t="str">
        <f>IF(P6&lt;=5.9,"",LOOKUP(P6,A$109:A$113,B$109:B$113))</f>
        <v>A</v>
      </c>
      <c r="R6" s="500"/>
      <c r="S6" s="651">
        <f t="shared" ref="S6:S55" si="0">A6</f>
        <v>1</v>
      </c>
      <c r="T6" s="635" t="str">
        <f>C6</f>
        <v>Anjali Kumari</v>
      </c>
      <c r="U6" s="413" t="s">
        <v>186</v>
      </c>
      <c r="V6" s="376">
        <f>IF(U6="",0,VLOOKUP(U6,A$100:B$105,2,0))</f>
        <v>4</v>
      </c>
      <c r="W6" s="413" t="s">
        <v>186</v>
      </c>
      <c r="X6" s="376">
        <f>IF(W6="",0,VLOOKUP(W6,A$100:B$105,2,0))</f>
        <v>4</v>
      </c>
      <c r="Y6" s="413" t="s">
        <v>186</v>
      </c>
      <c r="Z6" s="376">
        <f>IF(Y6="",0,VLOOKUP(Y6,A$100:B$105,2,0))</f>
        <v>4</v>
      </c>
      <c r="AA6" s="413" t="s">
        <v>186</v>
      </c>
      <c r="AB6" s="376">
        <f>IF(AA6="",0,VLOOKUP(AA6,A$100:B$105,2,0))</f>
        <v>4</v>
      </c>
      <c r="AC6" s="413" t="s">
        <v>186</v>
      </c>
      <c r="AD6" s="376">
        <f>IF(AC6="",0,VLOOKUP(AC6,A$100:B$105,2,0))</f>
        <v>4</v>
      </c>
      <c r="AE6" s="413" t="s">
        <v>299</v>
      </c>
      <c r="AF6" s="634">
        <f>IF(AE6="",0,VLOOKUP(AE6,A$100:B$105,2,0))</f>
        <v>2</v>
      </c>
      <c r="AG6" s="753">
        <f>V6+X6+Z6+AB6+AD6+AF6</f>
        <v>22</v>
      </c>
      <c r="AH6" s="766" t="str">
        <f>IF(AG6&lt;=5.9,"",LOOKUP(AG6,A$109:A$113,B$109:B$113))</f>
        <v>B</v>
      </c>
      <c r="AI6" s="500"/>
      <c r="AJ6" s="651">
        <f>A6</f>
        <v>1</v>
      </c>
      <c r="AK6" s="635" t="str">
        <f>C6</f>
        <v>Anjali Kumari</v>
      </c>
      <c r="AL6" s="413" t="s">
        <v>186</v>
      </c>
      <c r="AM6" s="634">
        <f>IF(AL6="",0,VLOOKUP(AL6,A$100:B$105,2,0))</f>
        <v>4</v>
      </c>
      <c r="AN6" s="413" t="s">
        <v>186</v>
      </c>
      <c r="AO6" s="634">
        <f>IF(AN6="",0,VLOOKUP(AN6,A$100:B$105,2,0))</f>
        <v>4</v>
      </c>
      <c r="AP6" s="413" t="s">
        <v>186</v>
      </c>
      <c r="AQ6" s="634">
        <f>IF(AP6="",0,VLOOKUP(AP6,A$100:B$105,2,0))</f>
        <v>4</v>
      </c>
      <c r="AR6" s="413" t="s">
        <v>186</v>
      </c>
      <c r="AS6" s="634">
        <f>IF(AR6="",0,VLOOKUP(AR6,A$100:B$105,2,0))</f>
        <v>4</v>
      </c>
      <c r="AT6" s="413" t="s">
        <v>186</v>
      </c>
      <c r="AU6" s="634">
        <f>IF(AT6="",0,VLOOKUP(AT6,A$100:B$105,2,0))</f>
        <v>4</v>
      </c>
      <c r="AV6" s="413" t="s">
        <v>186</v>
      </c>
      <c r="AW6" s="634">
        <f>IF(AV6="",0,VLOOKUP(AV6,A$100:B$105,2,0))</f>
        <v>4</v>
      </c>
      <c r="AX6" s="753">
        <f>AM6+AO6+AQ6+AS6+AU6+AW6</f>
        <v>24</v>
      </c>
      <c r="AY6" s="766" t="str">
        <f ca="1" t="shared" ref="AY6:AY55" si="1">IF(AX6&lt;=5.9,"",LOOKUP(AX6,A$109:A$113,B$109:B$113))</f>
        <v>A</v>
      </c>
      <c r="AZ6" s="500"/>
      <c r="BA6" s="651">
        <f>A6</f>
        <v>1</v>
      </c>
      <c r="BB6" s="635" t="str">
        <f>C6</f>
        <v>Anjali Kumari</v>
      </c>
      <c r="BC6" s="413" t="s">
        <v>186</v>
      </c>
      <c r="BD6" s="376">
        <f>IF(BC6="",0,VLOOKUP(BC6,A$100:B$105,2,0))</f>
        <v>4</v>
      </c>
      <c r="BE6" s="413" t="s">
        <v>186</v>
      </c>
      <c r="BF6" s="376">
        <f>IF(BE6="",0,VLOOKUP(BE6,A$100:B$105,2,0))</f>
        <v>4</v>
      </c>
      <c r="BG6" s="413" t="s">
        <v>186</v>
      </c>
      <c r="BH6" s="376">
        <f>IF(BG6="",0,VLOOKUP(BG6,A$100:B$105,2,0))</f>
        <v>4</v>
      </c>
      <c r="BI6" s="413" t="s">
        <v>186</v>
      </c>
      <c r="BJ6" s="376">
        <f>IF(BI6="",0,VLOOKUP(BI6,A$100:B$105,2,0))</f>
        <v>4</v>
      </c>
      <c r="BK6" s="413" t="s">
        <v>186</v>
      </c>
      <c r="BL6" s="376">
        <f>IF(BK6="",0,VLOOKUP(BK6,A$100:B$105,2,0))</f>
        <v>4</v>
      </c>
      <c r="BM6" s="413" t="s">
        <v>186</v>
      </c>
      <c r="BN6" s="634">
        <f>IF(BM6="",0,VLOOKUP(BM6,A$100:B$105,2,0))</f>
        <v>4</v>
      </c>
      <c r="BO6" s="753">
        <f>BD6+BF6+BH6+BJ6+BL6+BN6</f>
        <v>24</v>
      </c>
      <c r="BP6" s="670" t="str">
        <f>IF(BO6&lt;=5.9,"",LOOKUP(BO6,A$109:A$113,B$109:B$113))</f>
        <v>A</v>
      </c>
      <c r="BQ6" s="793">
        <f>(P6+AG6+AX6+BO6)/4</f>
        <v>23.5</v>
      </c>
      <c r="BR6" s="683" t="str">
        <f>IF(BQ6&lt;=5.9,"",LOOKUP(BQ6,A$109:A$113,B$109:B$113))</f>
        <v>A</v>
      </c>
      <c r="BS6" s="794" t="e">
        <f>LOOKUP(BP6,A$109:A$113,B$109:B$113)</f>
        <v>#N/A</v>
      </c>
      <c r="BT6" s="500"/>
      <c r="BU6" s="460">
        <f>A6</f>
        <v>1</v>
      </c>
      <c r="BV6" s="693" t="str">
        <f>C6</f>
        <v>Anjali Kumari</v>
      </c>
      <c r="BW6" s="413" t="s">
        <v>186</v>
      </c>
      <c r="BX6" s="376">
        <f>IF(BW6="",0,VLOOKUP(BW6,A$100:B$105,2,0))</f>
        <v>4</v>
      </c>
      <c r="BY6" s="413" t="s">
        <v>186</v>
      </c>
      <c r="BZ6" s="376">
        <f>IF(BY6="",0,VLOOKUP(BY6,A$100:B$105,2,0))</f>
        <v>4</v>
      </c>
      <c r="CA6" s="413" t="s">
        <v>186</v>
      </c>
      <c r="CB6" s="376">
        <f>IF(CA6="",0,VLOOKUP(CA6,A$100:B$105,2,0))</f>
        <v>4</v>
      </c>
      <c r="CC6" s="413" t="s">
        <v>186</v>
      </c>
      <c r="CD6" s="376">
        <f>IF(CC6="",0,VLOOKUP(CC6,A$100:B$105,2,0))</f>
        <v>4</v>
      </c>
      <c r="CE6" s="413" t="s">
        <v>186</v>
      </c>
      <c r="CF6" s="376">
        <f>IF(CE6="",0,VLOOKUP(CE6,A$100:B$105,2,0))</f>
        <v>4</v>
      </c>
      <c r="CG6" s="413" t="s">
        <v>186</v>
      </c>
      <c r="CH6" s="411">
        <f>IF(CG6="",0,VLOOKUP(CG6,A$100:B$105,2,0))</f>
        <v>4</v>
      </c>
      <c r="CI6" s="806">
        <f>BX6+BZ6+CB6+CD6+CF6+CH6</f>
        <v>24</v>
      </c>
      <c r="CJ6" s="807" t="str">
        <f>IF(CI6&lt;=5.9,"",LOOKUP(CI6,A$109:A$113,B$109:B$113))</f>
        <v>A</v>
      </c>
      <c r="CK6" s="500"/>
      <c r="CL6" s="684">
        <f>A6</f>
        <v>1</v>
      </c>
      <c r="CM6" s="693" t="str">
        <f>C6</f>
        <v>Anjali Kumari</v>
      </c>
      <c r="CN6" s="413" t="s">
        <v>186</v>
      </c>
      <c r="CO6" s="376">
        <f>IF(CN6="",0,VLOOKUP(CN6,A$100:B$105,2,0))</f>
        <v>4</v>
      </c>
      <c r="CP6" s="413" t="s">
        <v>186</v>
      </c>
      <c r="CQ6" s="376">
        <f>IF(CP6="",0,VLOOKUP(CP6,A$100:B$105,2,0))</f>
        <v>4</v>
      </c>
      <c r="CR6" s="413" t="s">
        <v>186</v>
      </c>
      <c r="CS6" s="376">
        <f>IF(CR6="",0,VLOOKUP(CR6,A$100:B$105,2,0))</f>
        <v>4</v>
      </c>
      <c r="CT6" s="413" t="s">
        <v>186</v>
      </c>
      <c r="CU6" s="376">
        <f>IF(CT6="",0,VLOOKUP(CT6,A$100:B$105,2,0))</f>
        <v>4</v>
      </c>
      <c r="CV6" s="413" t="s">
        <v>186</v>
      </c>
      <c r="CW6" s="376">
        <f>IF(CV6="",0,VLOOKUP(CV6,A$100:B$105,2,0))</f>
        <v>4</v>
      </c>
      <c r="CX6" s="413" t="s">
        <v>186</v>
      </c>
      <c r="CY6" s="634">
        <f>IF(CX6="",0,VLOOKUP(CX6,A$100:B$105,2,0))</f>
        <v>4</v>
      </c>
      <c r="CZ6" s="753">
        <f>CO6+CQ6+CS6+CU6+CW6+CY6</f>
        <v>24</v>
      </c>
      <c r="DA6" s="819" t="str">
        <f>IF(CZ6&lt;=5.9,"",LOOKUP(CZ6,A$109:A$113,B$109:B$113))</f>
        <v>A</v>
      </c>
      <c r="DB6" s="500"/>
      <c r="DC6" s="684">
        <f>A6</f>
        <v>1</v>
      </c>
      <c r="DD6" s="693" t="str">
        <f>C6</f>
        <v>Anjali Kumari</v>
      </c>
      <c r="DE6" s="413" t="s">
        <v>186</v>
      </c>
      <c r="DF6" s="376">
        <f>IF(DE6="",0,VLOOKUP(DE6,A$100:B$105,2,0))</f>
        <v>4</v>
      </c>
      <c r="DG6" s="413" t="s">
        <v>186</v>
      </c>
      <c r="DH6" s="376">
        <f>IF(DG6="",0,VLOOKUP(DG6,A$100:B$105,2,0))</f>
        <v>4</v>
      </c>
      <c r="DI6" s="413" t="s">
        <v>186</v>
      </c>
      <c r="DJ6" s="376">
        <f>IF(DI6="",0,VLOOKUP(DI6,A$100:B$105,2,0))</f>
        <v>4</v>
      </c>
      <c r="DK6" s="413" t="s">
        <v>186</v>
      </c>
      <c r="DL6" s="376">
        <f>IF(DK6="",0,VLOOKUP(DK6,A$100:B$105,2,0))</f>
        <v>4</v>
      </c>
      <c r="DM6" s="413" t="s">
        <v>186</v>
      </c>
      <c r="DN6" s="376">
        <f>IF(DM6="",0,VLOOKUP(DM6,A$100:B$105,2,0))</f>
        <v>4</v>
      </c>
      <c r="DO6" s="413" t="s">
        <v>186</v>
      </c>
      <c r="DP6" s="634">
        <f>IF(DO6="",0,VLOOKUP(DO6,A$100:B$105,2,0))</f>
        <v>4</v>
      </c>
      <c r="DQ6" s="753">
        <f>DF6+DH6+DJ6+DL6+DN6+DP6</f>
        <v>24</v>
      </c>
      <c r="DR6" s="824" t="str">
        <f>IF(DQ6&lt;=5.9,"",LOOKUP(DQ6,A$109:A$113,B$109:B$113))</f>
        <v>A</v>
      </c>
      <c r="DT6" s="684">
        <f>A6</f>
        <v>1</v>
      </c>
      <c r="DU6" s="693" t="str">
        <f>C6</f>
        <v>Anjali Kumari</v>
      </c>
      <c r="DV6" s="413" t="s">
        <v>186</v>
      </c>
      <c r="DW6" s="376">
        <f>IF(DV6="",0,VLOOKUP(DV6,A$100:B$105,2,0))</f>
        <v>4</v>
      </c>
      <c r="DX6" s="413" t="s">
        <v>186</v>
      </c>
      <c r="DY6" s="376">
        <f>IF(DX6="",0,VLOOKUP(DX6,A$100:B$105,2,0))</f>
        <v>4</v>
      </c>
      <c r="DZ6" s="413" t="s">
        <v>186</v>
      </c>
      <c r="EA6" s="376">
        <f>IF(DZ6="",0,VLOOKUP(DZ6,A$100:B$105,2,0))</f>
        <v>4</v>
      </c>
      <c r="EB6" s="413" t="s">
        <v>186</v>
      </c>
      <c r="EC6" s="376">
        <f>IF(EB6="",0,VLOOKUP(EB6,A$100:B$105,2,0))</f>
        <v>4</v>
      </c>
      <c r="ED6" s="413" t="s">
        <v>186</v>
      </c>
      <c r="EE6" s="376">
        <f>IF(ED6="",0,VLOOKUP(ED6,A$100:B$105,2,0))</f>
        <v>4</v>
      </c>
      <c r="EF6" s="413" t="s">
        <v>186</v>
      </c>
      <c r="EG6" s="634">
        <f>IF(EF6="",0,VLOOKUP(EF6,A$100:B$105,2,0))</f>
        <v>4</v>
      </c>
      <c r="EH6" s="634">
        <f>DW6+DY6+EA6+EC6+EE6+EG6</f>
        <v>24</v>
      </c>
      <c r="EI6" s="836">
        <f>ROUND(EH6/4,0)</f>
        <v>6</v>
      </c>
      <c r="EJ6" s="837">
        <f>(CI6+CZ6+DQ6+EH6)/4</f>
        <v>24</v>
      </c>
      <c r="EK6" s="819" t="str">
        <f>IF(EH6&lt;=5.9,"",LOOKUP(EH6,A$109:A$113,B$109:B$113))</f>
        <v>A</v>
      </c>
      <c r="EL6" s="838" t="str">
        <f>IF(EJ6&lt;=5.9,"",LOOKUP(EJ6,A$109:A$113,B$109:B$113))</f>
        <v>A</v>
      </c>
      <c r="EM6" s="826"/>
      <c r="EN6" s="839">
        <f>A6</f>
        <v>1</v>
      </c>
      <c r="EO6" s="608" t="str">
        <f>C6</f>
        <v>Anjali Kumari</v>
      </c>
      <c r="EP6" s="616" t="str">
        <f>IF($EQ6&lt;=5.9,"",LOOKUP(EQ6,A$109:A$113,B$109:B$113))</f>
        <v>A</v>
      </c>
      <c r="EQ6" s="396">
        <f>(BQ6+EJ6)/2</f>
        <v>23.75</v>
      </c>
    </row>
    <row r="7" ht="27" customHeight="1" spans="1:147">
      <c r="A7" s="746">
        <v>2</v>
      </c>
      <c r="B7" s="411">
        <f>'Student Profile'!B7</f>
        <v>222</v>
      </c>
      <c r="C7" s="635" t="str">
        <f>'Student Profile'!C7</f>
        <v>Ardra Hari</v>
      </c>
      <c r="D7" s="413" t="s">
        <v>186</v>
      </c>
      <c r="E7" s="376">
        <f t="shared" ref="E7:E55" si="2">IF(D7="",0,VLOOKUP(D7,A$100:B$105,2,0))</f>
        <v>4</v>
      </c>
      <c r="F7" s="413" t="s">
        <v>186</v>
      </c>
      <c r="G7" s="376">
        <f t="shared" ref="G7:G55" si="3">IF(F7="",0,VLOOKUP(F7,A$100:B$105,2,0))</f>
        <v>4</v>
      </c>
      <c r="H7" s="413" t="s">
        <v>295</v>
      </c>
      <c r="I7" s="376">
        <f t="shared" ref="I7:I55" si="4">IF(H7="",0,VLOOKUP(H7,A$100:B$105,2,0))</f>
        <v>3</v>
      </c>
      <c r="J7" s="413" t="s">
        <v>295</v>
      </c>
      <c r="K7" s="376">
        <f t="shared" ref="K7:K55" si="5">IF(J7="",0,VLOOKUP(J7,A$100:B$105,2,0))</f>
        <v>3</v>
      </c>
      <c r="L7" s="413" t="s">
        <v>295</v>
      </c>
      <c r="M7" s="376">
        <f t="shared" ref="M7:M55" si="6">IF(L7="",0,VLOOKUP(L7,A$100:B$105,2,0))</f>
        <v>3</v>
      </c>
      <c r="N7" s="413" t="s">
        <v>295</v>
      </c>
      <c r="O7" s="634">
        <f t="shared" ref="O7:O55" si="7">IF(N7="",0,VLOOKUP(N7,A$100:B$105,2,0))</f>
        <v>3</v>
      </c>
      <c r="P7" s="753">
        <f t="shared" ref="P7:P55" si="8">E7+G7+I7+K7+M7+O7</f>
        <v>20</v>
      </c>
      <c r="Q7" s="766" t="str">
        <f ca="1" t="shared" ref="Q7:Q10" si="9">IF(P7&lt;=5.9,"",LOOKUP(P7,A$109:A$113,B$109:B$113))</f>
        <v>B</v>
      </c>
      <c r="R7" s="500"/>
      <c r="S7" s="651">
        <f>A7</f>
        <v>2</v>
      </c>
      <c r="T7" s="635" t="str">
        <f t="shared" ref="T7:T55" si="10">C7</f>
        <v>Ardra Hari</v>
      </c>
      <c r="U7" s="413" t="s">
        <v>186</v>
      </c>
      <c r="V7" s="376">
        <f>IF(U7="",0,VLOOKUP(U7,A$100:B$105,2,0))</f>
        <v>4</v>
      </c>
      <c r="W7" s="413" t="s">
        <v>186</v>
      </c>
      <c r="X7" s="376">
        <f>IF(W7="",0,VLOOKUP(W7,A$100:B$105,2,0))</f>
        <v>4</v>
      </c>
      <c r="Y7" s="413" t="s">
        <v>186</v>
      </c>
      <c r="Z7" s="376">
        <f>IF(Y7="",0,VLOOKUP(Y7,A$100:B$105,2,0))</f>
        <v>4</v>
      </c>
      <c r="AA7" s="413" t="s">
        <v>186</v>
      </c>
      <c r="AB7" s="376">
        <f>IF(AA7="",0,VLOOKUP(AA7,A$100:B$105,2,0))</f>
        <v>4</v>
      </c>
      <c r="AC7" s="413" t="s">
        <v>295</v>
      </c>
      <c r="AD7" s="376">
        <f>IF(AC7="",0,VLOOKUP(AC7,A$100:B$105,2,0))</f>
        <v>3</v>
      </c>
      <c r="AE7" s="413" t="s">
        <v>150</v>
      </c>
      <c r="AF7" s="634">
        <f>IF(AE7="",0,VLOOKUP(AE7,A$100:B$105,2,0))</f>
        <v>5</v>
      </c>
      <c r="AG7" s="753">
        <f t="shared" ref="AG7:AG55" si="11">V7+X7+Z7+AB7+AD7+AF7</f>
        <v>24</v>
      </c>
      <c r="AH7" s="766" t="s">
        <v>295</v>
      </c>
      <c r="AI7" s="500"/>
      <c r="AJ7" s="651">
        <f t="shared" ref="AJ7:AJ55" si="12">A7</f>
        <v>2</v>
      </c>
      <c r="AK7" s="635" t="str">
        <f t="shared" ref="AK7:AK55" si="13">C7</f>
        <v>Ardra Hari</v>
      </c>
      <c r="AL7" s="413" t="s">
        <v>295</v>
      </c>
      <c r="AM7" s="634">
        <f t="shared" ref="AM7:AM55" si="14">IF(AL7="",0,VLOOKUP(AL7,A$100:B$105,2,0))</f>
        <v>3</v>
      </c>
      <c r="AN7" s="413" t="s">
        <v>295</v>
      </c>
      <c r="AO7" s="634">
        <f t="shared" ref="AO7:AO55" si="15">IF(AN7="",0,VLOOKUP(AN7,A$100:B$105,2,0))</f>
        <v>3</v>
      </c>
      <c r="AP7" s="413" t="s">
        <v>295</v>
      </c>
      <c r="AQ7" s="634">
        <f t="shared" ref="AQ7:AQ55" si="16">IF(AP7="",0,VLOOKUP(AP7,A$100:B$105,2,0))</f>
        <v>3</v>
      </c>
      <c r="AR7" s="413" t="s">
        <v>295</v>
      </c>
      <c r="AS7" s="634">
        <f t="shared" ref="AS7:AS55" si="17">IF(AR7="",0,VLOOKUP(AR7,A$100:B$105,2,0))</f>
        <v>3</v>
      </c>
      <c r="AT7" s="413" t="s">
        <v>295</v>
      </c>
      <c r="AU7" s="634">
        <f t="shared" ref="AU7:AU55" si="18">IF(AT7="",0,VLOOKUP(AT7,A$100:B$105,2,0))</f>
        <v>3</v>
      </c>
      <c r="AV7" s="413" t="s">
        <v>295</v>
      </c>
      <c r="AW7" s="634">
        <f t="shared" ref="AW7:AW55" si="19">IF(AV7="",0,VLOOKUP(AV7,A$100:B$105,2,0))</f>
        <v>3</v>
      </c>
      <c r="AX7" s="753">
        <f t="shared" ref="AX7:AX55" si="20">AM7+AO7+AQ7+AS7+AU7+AW7</f>
        <v>18</v>
      </c>
      <c r="AY7" s="766" t="s">
        <v>299</v>
      </c>
      <c r="AZ7" s="500"/>
      <c r="BA7" s="651">
        <f t="shared" ref="BA7:BA55" si="21">A7</f>
        <v>2</v>
      </c>
      <c r="BB7" s="635" t="str">
        <f t="shared" ref="BB7:BB55" si="22">C7</f>
        <v>Ardra Hari</v>
      </c>
      <c r="BC7" s="413" t="s">
        <v>295</v>
      </c>
      <c r="BD7" s="376">
        <f t="shared" ref="BD7:BD12" si="23">IF(BC7="",0,VLOOKUP(BC7,A$100:B$105,2,0))</f>
        <v>3</v>
      </c>
      <c r="BE7" s="413" t="s">
        <v>186</v>
      </c>
      <c r="BF7" s="376">
        <f t="shared" ref="BF7:BF12" si="24">IF(BE7="",0,VLOOKUP(BE7,A$100:B$105,2,0))</f>
        <v>4</v>
      </c>
      <c r="BG7" s="413" t="s">
        <v>295</v>
      </c>
      <c r="BH7" s="376">
        <f t="shared" ref="BH7:BH12" si="25">IF(BG7="",0,VLOOKUP(BG7,A$100:B$105,2,0))</f>
        <v>3</v>
      </c>
      <c r="BI7" s="413" t="s">
        <v>295</v>
      </c>
      <c r="BJ7" s="376">
        <f t="shared" ref="BJ7:BJ12" si="26">IF(BI7="",0,VLOOKUP(BI7,A$100:B$105,2,0))</f>
        <v>3</v>
      </c>
      <c r="BK7" s="413" t="s">
        <v>295</v>
      </c>
      <c r="BL7" s="376">
        <f t="shared" ref="BL7:BL12" si="27">IF(BK7="",0,VLOOKUP(BK7,A$100:B$105,2,0))</f>
        <v>3</v>
      </c>
      <c r="BM7" s="413" t="s">
        <v>295</v>
      </c>
      <c r="BN7" s="634">
        <f t="shared" ref="BN7:BN55" si="28">IF(BM7="",0,VLOOKUP(BM7,A$100:B$105,2,0))</f>
        <v>3</v>
      </c>
      <c r="BO7" s="753">
        <f t="shared" ref="BO7:BO55" si="29">BD7+BF7+BH7+BJ7+BL7+BN7</f>
        <v>19</v>
      </c>
      <c r="BP7" s="670" t="str">
        <f ca="1" t="shared" ref="BP7:BP55" si="30">IF(BO7&lt;=5.9,"",LOOKUP(BO7,A$109:A$113,B$109:B$113))</f>
        <v>B</v>
      </c>
      <c r="BQ7" s="793">
        <f t="shared" ref="BQ7:BQ55" si="31">(P7+AG7+AX7+BO7)/4</f>
        <v>20.25</v>
      </c>
      <c r="BR7" s="683" t="str">
        <f ca="1" t="shared" ref="BR7:BR55" si="32">IF(BQ7&lt;=5.9,"",LOOKUP(BQ7,A$109:A$113,B$109:B$113))</f>
        <v>B</v>
      </c>
      <c r="BS7" s="794" t="e">
        <f ca="1" t="shared" ref="BS7:BS55" si="33">LOOKUP(BP7,A$109:A$113,B$109:B$113)</f>
        <v>#N/A</v>
      </c>
      <c r="BT7" s="500"/>
      <c r="BU7" s="460">
        <f t="shared" ref="BU7:BU55" si="34">A7</f>
        <v>2</v>
      </c>
      <c r="BV7" s="693" t="str">
        <f t="shared" ref="BV7:BV55" si="35">C7</f>
        <v>Ardra Hari</v>
      </c>
      <c r="BW7" s="413" t="s">
        <v>295</v>
      </c>
      <c r="BX7" s="376">
        <f>IF(BW7="",0,VLOOKUP(BW7,A$100:B$105,2,0))</f>
        <v>3</v>
      </c>
      <c r="BY7" s="413" t="s">
        <v>299</v>
      </c>
      <c r="BZ7" s="376">
        <f>IF(BY7="",0,VLOOKUP(BY7,A$100:B$105,2,0))</f>
        <v>2</v>
      </c>
      <c r="CA7" s="413" t="s">
        <v>295</v>
      </c>
      <c r="CB7" s="376">
        <f>IF(CA7="",0,VLOOKUP(CA7,A$100:B$105,2,0))</f>
        <v>3</v>
      </c>
      <c r="CC7" s="413" t="s">
        <v>186</v>
      </c>
      <c r="CD7" s="376">
        <f>IF(CC7="",0,VLOOKUP(CC7,A$100:B$105,2,0))</f>
        <v>4</v>
      </c>
      <c r="CE7" s="413" t="s">
        <v>299</v>
      </c>
      <c r="CF7" s="376">
        <f>IF(CE7="",0,VLOOKUP(CE7,A$100:B$105,2,0))</f>
        <v>2</v>
      </c>
      <c r="CG7" s="413" t="s">
        <v>299</v>
      </c>
      <c r="CH7" s="411">
        <f t="shared" ref="CH7:CH55" si="36">IF(CG7="",0,VLOOKUP(CG7,A$100:B$105,2,0))</f>
        <v>2</v>
      </c>
      <c r="CI7" s="806">
        <f t="shared" ref="CI7:CI55" si="37">BX7+BZ7+CB7+CD7+CF7+CH7</f>
        <v>16</v>
      </c>
      <c r="CJ7" s="807" t="str">
        <f ca="1" t="shared" ref="CJ7:CJ55" si="38">IF(CI7&lt;=5.9,"",LOOKUP(CI7,A$109:A$113,B$109:B$113))</f>
        <v>C</v>
      </c>
      <c r="CK7" s="500"/>
      <c r="CL7" s="684">
        <f t="shared" ref="CL7:CL55" si="39">A7</f>
        <v>2</v>
      </c>
      <c r="CM7" s="693" t="str">
        <f t="shared" ref="CM7:CM55" si="40">C7</f>
        <v>Ardra Hari</v>
      </c>
      <c r="CN7" s="413" t="s">
        <v>186</v>
      </c>
      <c r="CO7" s="376">
        <f>IF(CN7="",0,VLOOKUP(CN7,A$100:B$105,2,0))</f>
        <v>4</v>
      </c>
      <c r="CP7" s="413" t="s">
        <v>186</v>
      </c>
      <c r="CQ7" s="376">
        <f>IF(CP7="",0,VLOOKUP(CP7,A$100:B$105,2,0))</f>
        <v>4</v>
      </c>
      <c r="CR7" s="413" t="s">
        <v>186</v>
      </c>
      <c r="CS7" s="376">
        <f t="shared" ref="CS7:CS10" si="41">IF(CR7="",0,VLOOKUP(CR7,A$100:B$105,2,0))</f>
        <v>4</v>
      </c>
      <c r="CT7" s="413" t="s">
        <v>186</v>
      </c>
      <c r="CU7" s="376">
        <f>IF(CT7="",0,VLOOKUP(CT7,A$100:B$105,2,0))</f>
        <v>4</v>
      </c>
      <c r="CV7" s="413" t="s">
        <v>186</v>
      </c>
      <c r="CW7" s="376">
        <f>IF(CV7="",0,VLOOKUP(CV7,A$100:B$105,2,0))</f>
        <v>4</v>
      </c>
      <c r="CX7" s="413" t="s">
        <v>150</v>
      </c>
      <c r="CY7" s="634">
        <f t="shared" ref="CY7:CY55" si="42">IF(CX7="",0,VLOOKUP(CX7,A$100:B$105,2,0))</f>
        <v>5</v>
      </c>
      <c r="CZ7" s="753">
        <f t="shared" ref="CZ7:CZ55" si="43">CO7+CQ7+CS7+CU7+CW7+CY7</f>
        <v>25</v>
      </c>
      <c r="DA7" s="819" t="str">
        <f ca="1" t="shared" ref="DA7:DA55" si="44">IF(CZ7&lt;=5.9,"",LOOKUP(CZ7,A$109:A$113,B$109:B$113))</f>
        <v>A</v>
      </c>
      <c r="DB7" s="500"/>
      <c r="DC7" s="684">
        <f t="shared" ref="DC7:DC55" si="45">A7</f>
        <v>2</v>
      </c>
      <c r="DD7" s="693" t="str">
        <f t="shared" ref="DD7:DD55" si="46">C7</f>
        <v>Ardra Hari</v>
      </c>
      <c r="DE7" s="413" t="s">
        <v>299</v>
      </c>
      <c r="DF7" s="376">
        <f t="shared" ref="DF7:DF10" si="47">IF(DE7="",0,VLOOKUP(DE7,A$100:B$105,2,0))</f>
        <v>2</v>
      </c>
      <c r="DG7" s="413" t="s">
        <v>186</v>
      </c>
      <c r="DH7" s="376">
        <f t="shared" ref="DH7:DH10" si="48">IF(DG7="",0,VLOOKUP(DG7,A$100:B$105,2,0))</f>
        <v>4</v>
      </c>
      <c r="DI7" s="413" t="s">
        <v>299</v>
      </c>
      <c r="DJ7" s="376">
        <f t="shared" ref="DJ7:DJ10" si="49">IF(DI7="",0,VLOOKUP(DI7,A$100:B$105,2,0))</f>
        <v>2</v>
      </c>
      <c r="DK7" s="413" t="s">
        <v>186</v>
      </c>
      <c r="DL7" s="376">
        <f t="shared" ref="DL7:DL10" si="50">IF(DK7="",0,VLOOKUP(DK7,A$100:B$105,2,0))</f>
        <v>4</v>
      </c>
      <c r="DM7" s="413" t="s">
        <v>186</v>
      </c>
      <c r="DN7" s="376">
        <f t="shared" ref="DN7:DN10" si="51">IF(DM7="",0,VLOOKUP(DM7,A$100:B$105,2,0))</f>
        <v>4</v>
      </c>
      <c r="DO7" s="413" t="s">
        <v>150</v>
      </c>
      <c r="DP7" s="634">
        <f t="shared" ref="DP7:DP55" si="52">IF(DO7="",0,VLOOKUP(DO7,A$100:B$105,2,0))</f>
        <v>5</v>
      </c>
      <c r="DQ7" s="753">
        <f t="shared" ref="DQ7:DQ55" si="53">DF7+DH7+DJ7+DL7+DN7+DP7</f>
        <v>21</v>
      </c>
      <c r="DR7" s="824" t="str">
        <f ca="1" t="shared" ref="DR7:DR55" si="54">IF(DQ7&lt;=5.9,"",LOOKUP(DQ7,A$109:A$113,B$109:B$113))</f>
        <v>B</v>
      </c>
      <c r="DT7" s="684">
        <f t="shared" ref="DT7:DT55" si="55">A7</f>
        <v>2</v>
      </c>
      <c r="DU7" s="693" t="str">
        <f t="shared" ref="DU7:DU55" si="56">C7</f>
        <v>Ardra Hari</v>
      </c>
      <c r="DV7" s="413" t="s">
        <v>295</v>
      </c>
      <c r="DW7" s="376">
        <f t="shared" ref="DW7:DW11" si="57">IF(DV7="",0,VLOOKUP(DV7,A$100:B$105,2,0))</f>
        <v>3</v>
      </c>
      <c r="DX7" s="413" t="s">
        <v>186</v>
      </c>
      <c r="DY7" s="376">
        <f t="shared" ref="DY7:DY11" si="58">IF(DX7="",0,VLOOKUP(DX7,A$100:B$105,2,0))</f>
        <v>4</v>
      </c>
      <c r="DZ7" s="413" t="s">
        <v>295</v>
      </c>
      <c r="EA7" s="376">
        <f t="shared" ref="EA7:EA11" si="59">IF(DZ7="",0,VLOOKUP(DZ7,A$100:B$105,2,0))</f>
        <v>3</v>
      </c>
      <c r="EB7" s="413" t="s">
        <v>295</v>
      </c>
      <c r="EC7" s="376">
        <f t="shared" ref="EC7:EC11" si="60">IF(EB7="",0,VLOOKUP(EB7,A$100:B$105,2,0))</f>
        <v>3</v>
      </c>
      <c r="ED7" s="413" t="s">
        <v>295</v>
      </c>
      <c r="EE7" s="376">
        <f t="shared" ref="EE7:EE11" si="61">IF(ED7="",0,VLOOKUP(ED7,A$100:B$105,2,0))</f>
        <v>3</v>
      </c>
      <c r="EF7" s="413" t="s">
        <v>295</v>
      </c>
      <c r="EG7" s="634">
        <f t="shared" ref="EG7:EG55" si="62">IF(EF7="",0,VLOOKUP(EF7,A$100:B$105,2,0))</f>
        <v>3</v>
      </c>
      <c r="EH7" s="634">
        <f t="shared" ref="EH7:EH55" si="63">DW7+DY7+EA7+EC7+EE7+EG7</f>
        <v>19</v>
      </c>
      <c r="EI7" s="836">
        <f t="shared" ref="EI7:EI55" si="64">ROUND(EH7/4,0)</f>
        <v>5</v>
      </c>
      <c r="EJ7" s="837">
        <f t="shared" ref="EJ7:EJ55" si="65">(CI7+CZ7+DQ7+EH7)/4</f>
        <v>20.25</v>
      </c>
      <c r="EK7" s="819" t="str">
        <f ca="1" t="shared" ref="EK7:EK55" si="66">IF(EH7&lt;=5.9,"",LOOKUP(EH7,A$109:A$113,B$109:B$113))</f>
        <v>B</v>
      </c>
      <c r="EL7" s="838" t="str">
        <f ca="1" t="shared" ref="EL7:EL55" si="67">IF(EJ7&lt;=5.9,"",LOOKUP(EJ7,A$109:A$113,B$109:B$113))</f>
        <v>B</v>
      </c>
      <c r="EM7" s="826"/>
      <c r="EN7" s="839">
        <f t="shared" ref="EN7:EN55" si="68">A7</f>
        <v>2</v>
      </c>
      <c r="EO7" s="608" t="str">
        <f t="shared" ref="EO7:EO55" si="69">C7</f>
        <v>Ardra Hari</v>
      </c>
      <c r="EP7" s="616" t="str">
        <f ca="1" t="shared" ref="EP7:EP55" si="70">IF($EQ7&lt;=5.9,"",LOOKUP(EQ7,A$109:A$113,B$109:B$113))</f>
        <v>B</v>
      </c>
      <c r="EQ7" s="396">
        <f t="shared" ref="EQ7:EQ55" si="71">(BQ7+EJ7)/2</f>
        <v>20.25</v>
      </c>
    </row>
    <row r="8" ht="27" customHeight="1" spans="1:147">
      <c r="A8" s="746">
        <v>3</v>
      </c>
      <c r="B8" s="411">
        <f>'Student Profile'!B8</f>
        <v>333</v>
      </c>
      <c r="C8" s="635" t="str">
        <f>'Student Profile'!C8</f>
        <v>Bhuvaneshwari</v>
      </c>
      <c r="D8" s="413" t="s">
        <v>186</v>
      </c>
      <c r="E8" s="376">
        <f>IF(D8="",0,VLOOKUP(D8,A$100:B$105,2,0))</f>
        <v>4</v>
      </c>
      <c r="F8" s="413" t="s">
        <v>186</v>
      </c>
      <c r="G8" s="376">
        <f>IF(F8="",0,VLOOKUP(F8,A$100:B$105,2,0))</f>
        <v>4</v>
      </c>
      <c r="H8" s="413" t="s">
        <v>295</v>
      </c>
      <c r="I8" s="376">
        <f>IF(H8="",0,VLOOKUP(H8,A$100:B$105,2,0))</f>
        <v>3</v>
      </c>
      <c r="J8" s="413" t="s">
        <v>295</v>
      </c>
      <c r="K8" s="376">
        <f>IF(J8="",0,VLOOKUP(J8,A$100:B$105,2,0))</f>
        <v>3</v>
      </c>
      <c r="L8" s="413" t="s">
        <v>295</v>
      </c>
      <c r="M8" s="376">
        <f>IF(L8="",0,VLOOKUP(L8,A$100:B$105,2,0))</f>
        <v>3</v>
      </c>
      <c r="N8" s="413" t="s">
        <v>295</v>
      </c>
      <c r="O8" s="634">
        <f>IF(N8="",0,VLOOKUP(N8,A$100:B$105,2,0))</f>
        <v>3</v>
      </c>
      <c r="P8" s="753">
        <f>E8+G8+I8+K8+M8+O8</f>
        <v>20</v>
      </c>
      <c r="Q8" s="766" t="str">
        <f ca="1">IF(P8&lt;=5.9,"",LOOKUP(P8,A$109:A$113,B$109:B$113))</f>
        <v>B</v>
      </c>
      <c r="R8" s="500"/>
      <c r="S8" s="651">
        <f>A8</f>
        <v>3</v>
      </c>
      <c r="T8" s="635" t="str">
        <f>C8</f>
        <v>Bhuvaneshwari</v>
      </c>
      <c r="U8" s="413"/>
      <c r="V8" s="376">
        <f t="shared" ref="V8:V55" si="72">IF(U8="",0,VLOOKUP(U8,A$100:B$105,2,0))</f>
        <v>0</v>
      </c>
      <c r="W8" s="413"/>
      <c r="X8" s="376">
        <f t="shared" ref="X8:X55" si="73">IF(W8="",0,VLOOKUP(W8,A$100:B$105,2,0))</f>
        <v>0</v>
      </c>
      <c r="Y8" s="413"/>
      <c r="Z8" s="376">
        <f t="shared" ref="Z8:Z55" si="74">IF(Y8="",0,VLOOKUP(Y8,A$100:B$105,2,0))</f>
        <v>0</v>
      </c>
      <c r="AA8" s="413"/>
      <c r="AB8" s="376">
        <f t="shared" ref="AB8:AB55" si="75">IF(AA8="",0,VLOOKUP(AA8,A$100:B$105,2,0))</f>
        <v>0</v>
      </c>
      <c r="AC8" s="413"/>
      <c r="AD8" s="376">
        <f t="shared" ref="AD8:AD55" si="76">IF(AC8="",0,VLOOKUP(AC8,A$100:B$105,2,0))</f>
        <v>0</v>
      </c>
      <c r="AE8" s="413"/>
      <c r="AF8" s="634">
        <f t="shared" ref="AF8:AF55" si="77">IF(AE8="",0,VLOOKUP(AE8,A$100:B$105,2,0))</f>
        <v>0</v>
      </c>
      <c r="AG8" s="753">
        <f>V8+X8+Z8+AB8+AD8+AF8</f>
        <v>0</v>
      </c>
      <c r="AH8" s="766" t="str">
        <f ca="1" t="shared" ref="AH8:AH55" si="78">IF(AG8&lt;=5.9,"",LOOKUP(AG8,A$109:A$113,B$109:B$113))</f>
        <v/>
      </c>
      <c r="AI8" s="500"/>
      <c r="AJ8" s="651">
        <f>A8</f>
        <v>3</v>
      </c>
      <c r="AK8" s="635" t="str">
        <f>C8</f>
        <v>Bhuvaneshwari</v>
      </c>
      <c r="AL8" s="413"/>
      <c r="AM8" s="634">
        <f>IF(AL8="",0,VLOOKUP(AL8,A$100:B$105,2,0))</f>
        <v>0</v>
      </c>
      <c r="AN8" s="413"/>
      <c r="AO8" s="634">
        <f>IF(AN8="",0,VLOOKUP(AN8,A$100:B$105,2,0))</f>
        <v>0</v>
      </c>
      <c r="AP8" s="413"/>
      <c r="AQ8" s="634">
        <f>IF(AP8="",0,VLOOKUP(AP8,A$100:B$105,2,0))</f>
        <v>0</v>
      </c>
      <c r="AR8" s="413"/>
      <c r="AS8" s="634">
        <f>IF(AR8="",0,VLOOKUP(AR8,A$100:B$105,2,0))</f>
        <v>0</v>
      </c>
      <c r="AT8" s="413"/>
      <c r="AU8" s="634">
        <f>IF(AT8="",0,VLOOKUP(AT8,A$100:B$105,2,0))</f>
        <v>0</v>
      </c>
      <c r="AV8" s="413"/>
      <c r="AW8" s="634">
        <f>IF(AV8="",0,VLOOKUP(AV8,A$100:B$105,2,0))</f>
        <v>0</v>
      </c>
      <c r="AX8" s="753">
        <f>AM8+AO8+AQ8+AS8+AU8+AW8</f>
        <v>0</v>
      </c>
      <c r="AY8" s="766" t="str">
        <f ca="1" t="shared" ref="AY8:AY55" si="79">IF(AX8&lt;=5.9,"",LOOKUP(AX8,A$109:A$113,B$109:B$113))</f>
        <v/>
      </c>
      <c r="AZ8" s="500"/>
      <c r="BA8" s="651">
        <f>A8</f>
        <v>3</v>
      </c>
      <c r="BB8" s="635" t="str">
        <f>C8</f>
        <v>Bhuvaneshwari</v>
      </c>
      <c r="BC8" s="413" t="s">
        <v>150</v>
      </c>
      <c r="BD8" s="376">
        <f>IF(BC8="",0,VLOOKUP(BC8,A$100:B$105,2,0))</f>
        <v>5</v>
      </c>
      <c r="BE8" s="413" t="s">
        <v>186</v>
      </c>
      <c r="BF8" s="376">
        <f>IF(BE8="",0,VLOOKUP(BE8,A$100:B$105,2,0))</f>
        <v>4</v>
      </c>
      <c r="BG8" s="413" t="s">
        <v>299</v>
      </c>
      <c r="BH8" s="376">
        <f>IF(BG8="",0,VLOOKUP(BG8,A$100:B$105,2,0))</f>
        <v>2</v>
      </c>
      <c r="BI8" s="413" t="s">
        <v>299</v>
      </c>
      <c r="BJ8" s="376">
        <f>IF(BI8="",0,VLOOKUP(BI8,A$100:B$105,2,0))</f>
        <v>2</v>
      </c>
      <c r="BK8" s="413" t="s">
        <v>186</v>
      </c>
      <c r="BL8" s="376">
        <f>IF(BK8="",0,VLOOKUP(BK8,A$100:B$105,2,0))</f>
        <v>4</v>
      </c>
      <c r="BM8" s="413" t="s">
        <v>299</v>
      </c>
      <c r="BN8" s="634">
        <f>IF(BM8="",0,VLOOKUP(BM8,A$100:B$105,2,0))</f>
        <v>2</v>
      </c>
      <c r="BO8" s="753">
        <f>BD8+BF8+BH8+BJ8+BL8+BN8</f>
        <v>19</v>
      </c>
      <c r="BP8" s="670" t="str">
        <f ca="1">IF(BO8&lt;=5.9,"",LOOKUP(BO8,A$109:A$113,B$109:B$113))</f>
        <v>B</v>
      </c>
      <c r="BQ8" s="793">
        <f>(P8+AG8+AX8+BO8)/4</f>
        <v>9.75</v>
      </c>
      <c r="BR8" s="683" t="str">
        <f ca="1">IF(BQ8&lt;=5.9,"",LOOKUP(BQ8,A$109:A$113,B$109:B$113))</f>
        <v>D</v>
      </c>
      <c r="BS8" s="794" t="e">
        <f ca="1">LOOKUP(BP8,A$109:A$113,B$109:B$113)</f>
        <v>#N/A</v>
      </c>
      <c r="BT8" s="500"/>
      <c r="BU8" s="460">
        <f>A8</f>
        <v>3</v>
      </c>
      <c r="BV8" s="693" t="str">
        <f>C8</f>
        <v>Bhuvaneshwari</v>
      </c>
      <c r="BW8" s="413" t="s">
        <v>295</v>
      </c>
      <c r="BX8" s="376">
        <f t="shared" ref="BX8:BX23" si="80">IF(BW8="",0,VLOOKUP(BW8,A$100:B$105,2,0))</f>
        <v>3</v>
      </c>
      <c r="BY8" s="413" t="s">
        <v>299</v>
      </c>
      <c r="BZ8" s="376">
        <f t="shared" ref="BZ8:BZ23" si="81">IF(BY8="",0,VLOOKUP(BY8,A$100:B$105,2,0))</f>
        <v>2</v>
      </c>
      <c r="CA8" s="413" t="s">
        <v>299</v>
      </c>
      <c r="CB8" s="376">
        <f t="shared" ref="CB8:CB23" si="82">IF(CA8="",0,VLOOKUP(CA8,A$100:B$105,2,0))</f>
        <v>2</v>
      </c>
      <c r="CC8" s="413" t="s">
        <v>186</v>
      </c>
      <c r="CD8" s="376">
        <f t="shared" ref="CD8:CD23" si="83">IF(CC8="",0,VLOOKUP(CC8,A$100:B$105,2,0))</f>
        <v>4</v>
      </c>
      <c r="CE8" s="413" t="s">
        <v>309</v>
      </c>
      <c r="CF8" s="376">
        <f t="shared" ref="CF8:CF23" si="84">IF(CE8="",0,VLOOKUP(CE8,A$100:B$105,2,0))</f>
        <v>1</v>
      </c>
      <c r="CG8" s="413" t="s">
        <v>150</v>
      </c>
      <c r="CH8" s="411">
        <f>IF(CG8="",0,VLOOKUP(CG8,A$100:B$105,2,0))</f>
        <v>5</v>
      </c>
      <c r="CI8" s="806">
        <f>BX8+BZ8+CB8+CD8+CF8+CH8</f>
        <v>17</v>
      </c>
      <c r="CJ8" s="807" t="str">
        <f ca="1">IF(CI8&lt;=5.9,"",LOOKUP(CI8,A$109:A$113,B$109:B$113))</f>
        <v>B</v>
      </c>
      <c r="CK8" s="500"/>
      <c r="CL8" s="684">
        <f>A8</f>
        <v>3</v>
      </c>
      <c r="CM8" s="693" t="str">
        <f>C8</f>
        <v>Bhuvaneshwari</v>
      </c>
      <c r="CN8" s="413"/>
      <c r="CO8" s="376">
        <f t="shared" ref="CO8:CO10" si="85">IF(CN8="",0,VLOOKUP(CN8,A$100:B$105,2,0))</f>
        <v>0</v>
      </c>
      <c r="CP8" s="413"/>
      <c r="CQ8" s="376">
        <f t="shared" ref="CQ8:CQ10" si="86">IF(CP8="",0,VLOOKUP(CP8,A$100:B$105,2,0))</f>
        <v>0</v>
      </c>
      <c r="CR8" s="413"/>
      <c r="CS8" s="376">
        <f>IF(CR8="",0,VLOOKUP(CR8,A$100:B$105,2,0))</f>
        <v>0</v>
      </c>
      <c r="CT8" s="413"/>
      <c r="CU8" s="376">
        <f t="shared" ref="CU8:CU10" si="87">IF(CT8="",0,VLOOKUP(CT8,A$100:B$105,2,0))</f>
        <v>0</v>
      </c>
      <c r="CV8" s="413"/>
      <c r="CW8" s="376">
        <f t="shared" ref="CW8:CW10" si="88">IF(CV8="",0,VLOOKUP(CV8,A$100:B$105,2,0))</f>
        <v>0</v>
      </c>
      <c r="CX8" s="413"/>
      <c r="CY8" s="634">
        <f>IF(CX8="",0,VLOOKUP(CX8,A$100:B$105,2,0))</f>
        <v>0</v>
      </c>
      <c r="CZ8" s="753">
        <f>CO8+CQ8+CS8+CU8+CW8+CY8</f>
        <v>0</v>
      </c>
      <c r="DA8" s="819" t="str">
        <f ca="1">IF(CZ8&lt;=5.9,"",LOOKUP(CZ8,A$109:A$113,B$109:B$113))</f>
        <v/>
      </c>
      <c r="DB8" s="500"/>
      <c r="DC8" s="684">
        <f>A8</f>
        <v>3</v>
      </c>
      <c r="DD8" s="693" t="str">
        <f>C8</f>
        <v>Bhuvaneshwari</v>
      </c>
      <c r="DE8" s="413"/>
      <c r="DF8" s="376">
        <f>IF(DE8="",0,VLOOKUP(DE8,A$100:B$105,2,0))</f>
        <v>0</v>
      </c>
      <c r="DG8" s="413"/>
      <c r="DH8" s="376">
        <f>IF(DG8="",0,VLOOKUP(DG8,A$100:B$105,2,0))</f>
        <v>0</v>
      </c>
      <c r="DI8" s="413"/>
      <c r="DJ8" s="376">
        <f>IF(DI8="",0,VLOOKUP(DI8,A$100:B$105,2,0))</f>
        <v>0</v>
      </c>
      <c r="DK8" s="413"/>
      <c r="DL8" s="376">
        <f>IF(DK8="",0,VLOOKUP(DK8,A$100:B$105,2,0))</f>
        <v>0</v>
      </c>
      <c r="DM8" s="413"/>
      <c r="DN8" s="376">
        <f>IF(DM8="",0,VLOOKUP(DM8,A$100:B$105,2,0))</f>
        <v>0</v>
      </c>
      <c r="DO8" s="413"/>
      <c r="DP8" s="634">
        <f>IF(DO8="",0,VLOOKUP(DO8,A$100:B$105,2,0))</f>
        <v>0</v>
      </c>
      <c r="DQ8" s="753">
        <f>DF8+DH8+DJ8+DL8+DN8+DP8</f>
        <v>0</v>
      </c>
      <c r="DR8" s="824" t="str">
        <f ca="1">IF(DQ8&lt;=5.9,"",LOOKUP(DQ8,A$109:A$113,B$109:B$113))</f>
        <v/>
      </c>
      <c r="DT8" s="684">
        <f>A8</f>
        <v>3</v>
      </c>
      <c r="DU8" s="693" t="str">
        <f>C8</f>
        <v>Bhuvaneshwari</v>
      </c>
      <c r="DV8" s="413" t="s">
        <v>150</v>
      </c>
      <c r="DW8" s="376">
        <f>IF(DV8="",0,VLOOKUP(DV8,A$100:B$105,2,0))</f>
        <v>5</v>
      </c>
      <c r="DX8" s="413" t="s">
        <v>186</v>
      </c>
      <c r="DY8" s="376">
        <f>IF(DX8="",0,VLOOKUP(DX8,A$100:B$105,2,0))</f>
        <v>4</v>
      </c>
      <c r="DZ8" s="413" t="s">
        <v>299</v>
      </c>
      <c r="EA8" s="376">
        <f>IF(DZ8="",0,VLOOKUP(DZ8,A$100:B$105,2,0))</f>
        <v>2</v>
      </c>
      <c r="EB8" s="413" t="s">
        <v>299</v>
      </c>
      <c r="EC8" s="376">
        <f>IF(EB8="",0,VLOOKUP(EB8,A$100:B$105,2,0))</f>
        <v>2</v>
      </c>
      <c r="ED8" s="413" t="s">
        <v>186</v>
      </c>
      <c r="EE8" s="376">
        <f>IF(ED8="",0,VLOOKUP(ED8,A$100:B$105,2,0))</f>
        <v>4</v>
      </c>
      <c r="EF8" s="413" t="s">
        <v>299</v>
      </c>
      <c r="EG8" s="634">
        <f>IF(EF8="",0,VLOOKUP(EF8,A$100:B$105,2,0))</f>
        <v>2</v>
      </c>
      <c r="EH8" s="634">
        <f>DW8+DY8+EA8+EC8+EE8+EG8</f>
        <v>19</v>
      </c>
      <c r="EI8" s="836">
        <f>ROUND(EH8/4,0)</f>
        <v>5</v>
      </c>
      <c r="EJ8" s="837">
        <f>(CI8+CZ8+DQ8+EH8)/4</f>
        <v>9</v>
      </c>
      <c r="EK8" s="819" t="str">
        <f ca="1">IF(EH8&lt;=5.9,"",LOOKUP(EH8,A$109:A$113,B$109:B$113))</f>
        <v>B</v>
      </c>
      <c r="EL8" s="838" t="str">
        <f ca="1">IF(EJ8&lt;=5.9,"",LOOKUP(EJ8,A$109:A$113,B$109:B$113))</f>
        <v>D</v>
      </c>
      <c r="EM8" s="826"/>
      <c r="EN8" s="839">
        <f>A8</f>
        <v>3</v>
      </c>
      <c r="EO8" s="608" t="str">
        <f>C8</f>
        <v>Bhuvaneshwari</v>
      </c>
      <c r="EP8" s="616" t="str">
        <f ca="1">IF($EQ8&lt;=5.9,"",LOOKUP(EQ8,A$109:A$113,B$109:B$113))</f>
        <v>D</v>
      </c>
      <c r="EQ8" s="396">
        <f>(BQ8+EJ8)/2</f>
        <v>9.375</v>
      </c>
    </row>
    <row r="9" ht="27" customHeight="1" spans="1:147">
      <c r="A9" s="746">
        <v>4</v>
      </c>
      <c r="B9" s="411">
        <f>'Student Profile'!B9</f>
        <v>444</v>
      </c>
      <c r="C9" s="635" t="str">
        <f>'Student Profile'!C9</f>
        <v>Deeksha Singh</v>
      </c>
      <c r="D9" s="413" t="s">
        <v>186</v>
      </c>
      <c r="E9" s="376">
        <f>IF(D9="",0,VLOOKUP(D9,A$100:B$105,2,0))</f>
        <v>4</v>
      </c>
      <c r="F9" s="413" t="s">
        <v>186</v>
      </c>
      <c r="G9" s="376">
        <f>IF(F9="",0,VLOOKUP(F9,A$100:B$105,2,0))</f>
        <v>4</v>
      </c>
      <c r="H9" s="413" t="s">
        <v>295</v>
      </c>
      <c r="I9" s="376">
        <f>IF(H9="",0,VLOOKUP(H9,A$100:B$105,2,0))</f>
        <v>3</v>
      </c>
      <c r="J9" s="413" t="s">
        <v>295</v>
      </c>
      <c r="K9" s="376">
        <f>IF(J9="",0,VLOOKUP(J9,A$100:B$105,2,0))</f>
        <v>3</v>
      </c>
      <c r="L9" s="413" t="s">
        <v>295</v>
      </c>
      <c r="M9" s="376">
        <f>IF(L9="",0,VLOOKUP(L9,A$100:B$105,2,0))</f>
        <v>3</v>
      </c>
      <c r="N9" s="413" t="s">
        <v>295</v>
      </c>
      <c r="O9" s="634">
        <f>IF(N9="",0,VLOOKUP(N9,A$100:B$105,2,0))</f>
        <v>3</v>
      </c>
      <c r="P9" s="753">
        <f>E9+G9+I9+K9+M9+O9</f>
        <v>20</v>
      </c>
      <c r="Q9" s="766" t="str">
        <f ca="1">IF(P9&lt;=5.9,"",LOOKUP(P9,A$109:A$113,B$109:B$113))</f>
        <v>B</v>
      </c>
      <c r="R9" s="500"/>
      <c r="S9" s="651">
        <f>A9</f>
        <v>4</v>
      </c>
      <c r="T9" s="635" t="str">
        <f>C9</f>
        <v>Deeksha Singh</v>
      </c>
      <c r="U9" s="413" t="s">
        <v>336</v>
      </c>
      <c r="V9" s="376">
        <f>IF(U9="",0,VLOOKUP(U9,A$100:B$105,2,0))</f>
        <v>4</v>
      </c>
      <c r="W9" s="413" t="s">
        <v>336</v>
      </c>
      <c r="X9" s="376">
        <f>IF(W9="",0,VLOOKUP(W9,A$100:B$105,2,0))</f>
        <v>4</v>
      </c>
      <c r="Y9" s="413" t="s">
        <v>336</v>
      </c>
      <c r="Z9" s="376">
        <f>IF(Y9="",0,VLOOKUP(Y9,A$100:B$105,2,0))</f>
        <v>4</v>
      </c>
      <c r="AA9" s="413" t="s">
        <v>336</v>
      </c>
      <c r="AB9" s="376">
        <f>IF(AA9="",0,VLOOKUP(AA9,A$100:B$105,2,0))</f>
        <v>4</v>
      </c>
      <c r="AC9" s="413" t="s">
        <v>336</v>
      </c>
      <c r="AD9" s="376">
        <f>IF(AC9="",0,VLOOKUP(AC9,A$100:B$105,2,0))</f>
        <v>4</v>
      </c>
      <c r="AE9" s="413" t="s">
        <v>150</v>
      </c>
      <c r="AF9" s="634">
        <f>IF(AE9="",0,VLOOKUP(AE9,A$100:B$105,2,0))</f>
        <v>5</v>
      </c>
      <c r="AG9" s="753">
        <f>V9+X9+Z9+AB9+AD9+AF9</f>
        <v>25</v>
      </c>
      <c r="AH9" s="766" t="str">
        <f ca="1">IF(AG9&lt;=5.9,"",LOOKUP(AG9,A$109:A$113,B$109:B$113))</f>
        <v>A</v>
      </c>
      <c r="AI9" s="500"/>
      <c r="AJ9" s="651">
        <f>A9</f>
        <v>4</v>
      </c>
      <c r="AK9" s="635" t="str">
        <f>C9</f>
        <v>Deeksha Singh</v>
      </c>
      <c r="AL9" s="413" t="s">
        <v>336</v>
      </c>
      <c r="AM9" s="634">
        <f>IF(AL9="",0,VLOOKUP(AL9,A$100:B$105,2,0))</f>
        <v>4</v>
      </c>
      <c r="AN9" s="413" t="s">
        <v>336</v>
      </c>
      <c r="AO9" s="634">
        <f>IF(AN9="",0,VLOOKUP(AN9,A$100:B$105,2,0))</f>
        <v>4</v>
      </c>
      <c r="AP9" s="413" t="s">
        <v>336</v>
      </c>
      <c r="AQ9" s="634">
        <f>IF(AP9="",0,VLOOKUP(AP9,A$100:B$105,2,0))</f>
        <v>4</v>
      </c>
      <c r="AR9" s="413" t="s">
        <v>336</v>
      </c>
      <c r="AS9" s="634">
        <f>IF(AR9="",0,VLOOKUP(AR9,A$100:B$105,2,0))</f>
        <v>4</v>
      </c>
      <c r="AT9" s="413" t="s">
        <v>336</v>
      </c>
      <c r="AU9" s="634">
        <f>IF(AT9="",0,VLOOKUP(AT9,A$100:B$105,2,0))</f>
        <v>4</v>
      </c>
      <c r="AV9" s="413" t="s">
        <v>150</v>
      </c>
      <c r="AW9" s="634">
        <f>IF(AV9="",0,VLOOKUP(AV9,A$100:B$105,2,0))</f>
        <v>5</v>
      </c>
      <c r="AX9" s="753">
        <f>AM9+AO9+AQ9+AS9+AU9+AW9</f>
        <v>25</v>
      </c>
      <c r="AY9" s="766" t="str">
        <f ca="1">IF(AX9&lt;=5.9,"",LOOKUP(AX9,A$109:A$113,B$109:B$113))</f>
        <v>A</v>
      </c>
      <c r="AZ9" s="500"/>
      <c r="BA9" s="651">
        <f>A9</f>
        <v>4</v>
      </c>
      <c r="BB9" s="635" t="str">
        <f>C9</f>
        <v>Deeksha Singh</v>
      </c>
      <c r="BC9" s="413" t="s">
        <v>150</v>
      </c>
      <c r="BD9" s="376">
        <f>IF(BC9="",0,VLOOKUP(BC9,A$100:B$105,2,0))</f>
        <v>5</v>
      </c>
      <c r="BE9" s="413" t="s">
        <v>336</v>
      </c>
      <c r="BF9" s="376">
        <f>IF(BE9="",0,VLOOKUP(BE9,A$100:B$105,2,0))</f>
        <v>4</v>
      </c>
      <c r="BG9" s="413" t="s">
        <v>336</v>
      </c>
      <c r="BH9" s="376">
        <f>IF(BG9="",0,VLOOKUP(BG9,A$100:B$105,2,0))</f>
        <v>4</v>
      </c>
      <c r="BI9" s="413" t="s">
        <v>299</v>
      </c>
      <c r="BJ9" s="376">
        <f>IF(BI9="",0,VLOOKUP(BI9,A$100:B$105,2,0))</f>
        <v>2</v>
      </c>
      <c r="BK9" s="413" t="s">
        <v>299</v>
      </c>
      <c r="BL9" s="376">
        <f>IF(BK9="",0,VLOOKUP(BK9,A$100:B$105,2,0))</f>
        <v>2</v>
      </c>
      <c r="BM9" s="413" t="s">
        <v>299</v>
      </c>
      <c r="BN9" s="634">
        <f>IF(BM9="",0,VLOOKUP(BM9,A$100:B$105,2,0))</f>
        <v>2</v>
      </c>
      <c r="BO9" s="753">
        <f>BD9+BF9+BH9+BJ9+BL9+BN9</f>
        <v>19</v>
      </c>
      <c r="BP9" s="670" t="str">
        <f ca="1">IF(BO9&lt;=5.9,"",LOOKUP(BO9,A$109:A$113,B$109:B$113))</f>
        <v>B</v>
      </c>
      <c r="BQ9" s="793">
        <f>(P9+AG9+AX9+BO9)/4</f>
        <v>22.25</v>
      </c>
      <c r="BR9" s="683" t="str">
        <f ca="1">IF(BQ9&lt;=5.9,"",LOOKUP(BQ9,A$109:A$113,B$109:B$113))</f>
        <v>B</v>
      </c>
      <c r="BS9" s="794" t="e">
        <f ca="1">LOOKUP(BP9,A$109:A$113,B$109:B$113)</f>
        <v>#N/A</v>
      </c>
      <c r="BT9" s="500"/>
      <c r="BU9" s="460">
        <f>A9</f>
        <v>4</v>
      </c>
      <c r="BV9" s="693" t="str">
        <f>C9</f>
        <v>Deeksha Singh</v>
      </c>
      <c r="BW9" s="413" t="s">
        <v>338</v>
      </c>
      <c r="BX9" s="376">
        <f>IF(BW9="",0,VLOOKUP(BW9,A$100:B$105,2,0))</f>
        <v>3</v>
      </c>
      <c r="BY9" s="413" t="s">
        <v>338</v>
      </c>
      <c r="BZ9" s="376">
        <f>IF(BY9="",0,VLOOKUP(BY9,A$100:B$105,2,0))</f>
        <v>3</v>
      </c>
      <c r="CA9" s="413" t="s">
        <v>338</v>
      </c>
      <c r="CB9" s="376">
        <f>IF(CA9="",0,VLOOKUP(CA9,A$100:B$105,2,0))</f>
        <v>3</v>
      </c>
      <c r="CC9" s="413" t="s">
        <v>336</v>
      </c>
      <c r="CD9" s="376">
        <f>IF(CC9="",0,VLOOKUP(CC9,A$100:B$105,2,0))</f>
        <v>4</v>
      </c>
      <c r="CE9" s="413" t="s">
        <v>338</v>
      </c>
      <c r="CF9" s="376">
        <f>IF(CE9="",0,VLOOKUP(CE9,A$100:B$105,2,0))</f>
        <v>3</v>
      </c>
      <c r="CG9" s="413" t="s">
        <v>338</v>
      </c>
      <c r="CH9" s="411">
        <f>IF(CG9="",0,VLOOKUP(CG9,A$100:B$105,2,0))</f>
        <v>3</v>
      </c>
      <c r="CI9" s="806">
        <f>BX9+BZ9+CB9+CD9+CF9+CH9</f>
        <v>19</v>
      </c>
      <c r="CJ9" s="807" t="str">
        <f ca="1">IF(CI9&lt;=5.9,"",LOOKUP(CI9,A$109:A$113,B$109:B$113))</f>
        <v>B</v>
      </c>
      <c r="CK9" s="500"/>
      <c r="CL9" s="684">
        <f>A9</f>
        <v>4</v>
      </c>
      <c r="CM9" s="693" t="str">
        <f>C9</f>
        <v>Deeksha Singh</v>
      </c>
      <c r="CN9" s="413" t="s">
        <v>338</v>
      </c>
      <c r="CO9" s="376">
        <f>IF(CN9="",0,VLOOKUP(CN9,A$100:B$105,2,0))</f>
        <v>3</v>
      </c>
      <c r="CP9" s="413" t="s">
        <v>338</v>
      </c>
      <c r="CQ9" s="376">
        <f>IF(CP9="",0,VLOOKUP(CP9,A$100:B$105,2,0))</f>
        <v>3</v>
      </c>
      <c r="CR9" s="413" t="s">
        <v>338</v>
      </c>
      <c r="CS9" s="376">
        <f>IF(CR9="",0,VLOOKUP(CR9,A$100:B$105,2,0))</f>
        <v>3</v>
      </c>
      <c r="CT9" s="413" t="s">
        <v>336</v>
      </c>
      <c r="CU9" s="376">
        <f>IF(CT9="",0,VLOOKUP(CT9,A$100:B$105,2,0))</f>
        <v>4</v>
      </c>
      <c r="CV9" s="413" t="s">
        <v>338</v>
      </c>
      <c r="CW9" s="376">
        <f>IF(CV9="",0,VLOOKUP(CV9,A$100:B$105,2,0))</f>
        <v>3</v>
      </c>
      <c r="CX9" s="413" t="s">
        <v>338</v>
      </c>
      <c r="CY9" s="634">
        <f>IF(CX9="",0,VLOOKUP(CX9,A$100:B$105,2,0))</f>
        <v>3</v>
      </c>
      <c r="CZ9" s="753">
        <f>CO9+CQ9+CS9+CU9+CW9+CY9</f>
        <v>19</v>
      </c>
      <c r="DA9" s="819" t="str">
        <f ca="1">IF(CZ9&lt;=5.9,"",LOOKUP(CZ9,A$109:A$113,B$109:B$113))</f>
        <v>B</v>
      </c>
      <c r="DB9" s="500"/>
      <c r="DC9" s="684">
        <f>A9</f>
        <v>4</v>
      </c>
      <c r="DD9" s="693" t="str">
        <f>C9</f>
        <v>Deeksha Singh</v>
      </c>
      <c r="DE9" s="413"/>
      <c r="DF9" s="376">
        <f>IF(DE9="",0,VLOOKUP(DE9,A$100:B$105,2,0))</f>
        <v>0</v>
      </c>
      <c r="DG9" s="413"/>
      <c r="DH9" s="376">
        <f>IF(DG9="",0,VLOOKUP(DG9,A$100:B$105,2,0))</f>
        <v>0</v>
      </c>
      <c r="DI9" s="413"/>
      <c r="DJ9" s="376">
        <f>IF(DI9="",0,VLOOKUP(DI9,A$100:B$105,2,0))</f>
        <v>0</v>
      </c>
      <c r="DK9" s="413"/>
      <c r="DL9" s="376">
        <f>IF(DK9="",0,VLOOKUP(DK9,A$100:B$105,2,0))</f>
        <v>0</v>
      </c>
      <c r="DM9" s="413"/>
      <c r="DN9" s="376">
        <f>IF(DM9="",0,VLOOKUP(DM9,A$100:B$105,2,0))</f>
        <v>0</v>
      </c>
      <c r="DO9" s="413"/>
      <c r="DP9" s="634">
        <f>IF(DO9="",0,VLOOKUP(DO9,A$100:B$105,2,0))</f>
        <v>0</v>
      </c>
      <c r="DQ9" s="753">
        <f>DF9+DH9+DJ9+DL9+DN9+DP9</f>
        <v>0</v>
      </c>
      <c r="DR9" s="824" t="str">
        <f ca="1">IF(DQ9&lt;=5.9,"",LOOKUP(DQ9,A$109:A$113,B$109:B$113))</f>
        <v/>
      </c>
      <c r="DT9" s="684">
        <f>A9</f>
        <v>4</v>
      </c>
      <c r="DU9" s="693" t="str">
        <f>C9</f>
        <v>Deeksha Singh</v>
      </c>
      <c r="DV9" s="413"/>
      <c r="DW9" s="376">
        <f>IF(DV9="",0,VLOOKUP(DV9,A$100:B$105,2,0))</f>
        <v>0</v>
      </c>
      <c r="DX9" s="413"/>
      <c r="DY9" s="376">
        <f>IF(DX9="",0,VLOOKUP(DX9,A$100:B$105,2,0))</f>
        <v>0</v>
      </c>
      <c r="DZ9" s="413"/>
      <c r="EA9" s="376">
        <f>IF(DZ9="",0,VLOOKUP(DZ9,A$100:B$105,2,0))</f>
        <v>0</v>
      </c>
      <c r="EB9" s="413"/>
      <c r="EC9" s="376">
        <f>IF(EB9="",0,VLOOKUP(EB9,A$100:B$105,2,0))</f>
        <v>0</v>
      </c>
      <c r="ED9" s="413"/>
      <c r="EE9" s="376">
        <f>IF(ED9="",0,VLOOKUP(ED9,A$100:B$105,2,0))</f>
        <v>0</v>
      </c>
      <c r="EF9" s="413"/>
      <c r="EG9" s="634">
        <f>IF(EF9="",0,VLOOKUP(EF9,A$100:B$105,2,0))</f>
        <v>0</v>
      </c>
      <c r="EH9" s="634">
        <f>DW9+DY9+EA9+EC9+EE9+EG9</f>
        <v>0</v>
      </c>
      <c r="EI9" s="836">
        <f>ROUND(EH9/4,0)</f>
        <v>0</v>
      </c>
      <c r="EJ9" s="837">
        <f>(CI9+CZ9+DQ9+EH9)/4</f>
        <v>9.5</v>
      </c>
      <c r="EK9" s="819" t="str">
        <f ca="1">IF(EH9&lt;=5.9,"",LOOKUP(EH9,A$109:A$113,B$109:B$113))</f>
        <v/>
      </c>
      <c r="EL9" s="838" t="str">
        <f ca="1">IF(EJ9&lt;=5.9,"",LOOKUP(EJ9,A$109:A$113,B$109:B$113))</f>
        <v>D</v>
      </c>
      <c r="EM9" s="826"/>
      <c r="EN9" s="839">
        <f>A9</f>
        <v>4</v>
      </c>
      <c r="EO9" s="608" t="str">
        <f>C9</f>
        <v>Deeksha Singh</v>
      </c>
      <c r="EP9" s="616" t="str">
        <f ca="1">IF($EQ9&lt;=5.9,"",LOOKUP(EQ9,A$109:A$113,B$109:B$113))</f>
        <v>C</v>
      </c>
      <c r="EQ9" s="396">
        <f>(BQ9+EJ9)/2</f>
        <v>15.875</v>
      </c>
    </row>
    <row r="10" ht="27" customHeight="1" spans="1:147">
      <c r="A10" s="746">
        <v>5</v>
      </c>
      <c r="B10" s="411">
        <f>'Student Profile'!B10</f>
        <v>555</v>
      </c>
      <c r="C10" s="635" t="str">
        <f>'Student Profile'!C10</f>
        <v>Deepthi M</v>
      </c>
      <c r="D10" s="413" t="s">
        <v>186</v>
      </c>
      <c r="E10" s="376">
        <f>IF(D10="",0,VLOOKUP(D10,A$100:B$105,2,0))</f>
        <v>4</v>
      </c>
      <c r="F10" s="413" t="s">
        <v>186</v>
      </c>
      <c r="G10" s="376">
        <f>IF(F10="",0,VLOOKUP(F10,A$100:B$105,2,0))</f>
        <v>4</v>
      </c>
      <c r="H10" s="413" t="s">
        <v>295</v>
      </c>
      <c r="I10" s="376">
        <f>IF(H10="",0,VLOOKUP(H10,A$100:B$105,2,0))</f>
        <v>3</v>
      </c>
      <c r="J10" s="413" t="s">
        <v>295</v>
      </c>
      <c r="K10" s="376">
        <f>IF(J10="",0,VLOOKUP(J10,A$100:B$105,2,0))</f>
        <v>3</v>
      </c>
      <c r="L10" s="413" t="s">
        <v>295</v>
      </c>
      <c r="M10" s="376">
        <f>IF(L10="",0,VLOOKUP(L10,A$100:B$105,2,0))</f>
        <v>3</v>
      </c>
      <c r="N10" s="413" t="s">
        <v>295</v>
      </c>
      <c r="O10" s="634">
        <f>IF(N10="",0,VLOOKUP(N10,A$100:B$105,2,0))</f>
        <v>3</v>
      </c>
      <c r="P10" s="753">
        <f>E10+G10+I10+K10+M10+O10</f>
        <v>20</v>
      </c>
      <c r="Q10" s="653" t="str">
        <f ca="1">IF(P10&lt;=5.9,"",LOOKUP(P10,A$109:A$113,B$109:B$113))</f>
        <v>B</v>
      </c>
      <c r="R10" s="500"/>
      <c r="S10" s="651">
        <f>A10</f>
        <v>5</v>
      </c>
      <c r="T10" s="635" t="str">
        <f>C10</f>
        <v>Deepthi M</v>
      </c>
      <c r="U10" s="413"/>
      <c r="V10" s="376">
        <f>IF(U10="",0,VLOOKUP(U10,A$100:B$105,2,0))</f>
        <v>0</v>
      </c>
      <c r="W10" s="413"/>
      <c r="X10" s="376">
        <f>IF(W10="",0,VLOOKUP(W10,A$100:B$105,2,0))</f>
        <v>0</v>
      </c>
      <c r="Y10" s="413"/>
      <c r="Z10" s="376">
        <f>IF(Y10="",0,VLOOKUP(Y10,A$100:B$105,2,0))</f>
        <v>0</v>
      </c>
      <c r="AA10" s="413"/>
      <c r="AB10" s="376">
        <f>IF(AA10="",0,VLOOKUP(AA10,A$100:B$105,2,0))</f>
        <v>0</v>
      </c>
      <c r="AC10" s="413"/>
      <c r="AD10" s="376">
        <f>IF(AC10="",0,VLOOKUP(AC10,A$100:B$105,2,0))</f>
        <v>0</v>
      </c>
      <c r="AE10" s="413"/>
      <c r="AF10" s="634">
        <f>IF(AE10="",0,VLOOKUP(AE10,A$100:B$105,2,0))</f>
        <v>0</v>
      </c>
      <c r="AG10" s="753">
        <f>V10+X10+Z10+AB10+AD10+AF10</f>
        <v>0</v>
      </c>
      <c r="AH10" s="766" t="str">
        <f ca="1">IF(AG10&lt;=5.9,"",LOOKUP(AG10,A$109:A$113,B$109:B$113))</f>
        <v/>
      </c>
      <c r="AI10" s="500"/>
      <c r="AJ10" s="651">
        <f>A10</f>
        <v>5</v>
      </c>
      <c r="AK10" s="635" t="str">
        <f>C10</f>
        <v>Deepthi M</v>
      </c>
      <c r="AL10" s="413"/>
      <c r="AM10" s="634">
        <f>IF(AL10="",0,VLOOKUP(AL10,A$100:B$105,2,0))</f>
        <v>0</v>
      </c>
      <c r="AN10" s="413"/>
      <c r="AO10" s="634">
        <f>IF(AN10="",0,VLOOKUP(AN10,A$100:B$105,2,0))</f>
        <v>0</v>
      </c>
      <c r="AP10" s="413"/>
      <c r="AQ10" s="634">
        <f>IF(AP10="",0,VLOOKUP(AP10,A$100:B$105,2,0))</f>
        <v>0</v>
      </c>
      <c r="AR10" s="413"/>
      <c r="AS10" s="634">
        <f>IF(AR10="",0,VLOOKUP(AR10,A$100:B$105,2,0))</f>
        <v>0</v>
      </c>
      <c r="AT10" s="413"/>
      <c r="AU10" s="634">
        <f>IF(AT10="",0,VLOOKUP(AT10,A$100:B$105,2,0))</f>
        <v>0</v>
      </c>
      <c r="AV10" s="413"/>
      <c r="AW10" s="634">
        <f>IF(AV10="",0,VLOOKUP(AV10,A$100:B$105,2,0))</f>
        <v>0</v>
      </c>
      <c r="AX10" s="753">
        <f>AM10+AO10+AQ10+AS10+AU10+AW10</f>
        <v>0</v>
      </c>
      <c r="AY10" s="766" t="str">
        <f ca="1">IF(AX10&lt;=5.9,"",LOOKUP(AX10,A$109:A$113,B$109:B$113))</f>
        <v/>
      </c>
      <c r="AZ10" s="500"/>
      <c r="BA10" s="651">
        <f>A10</f>
        <v>5</v>
      </c>
      <c r="BB10" s="635" t="str">
        <f>C10</f>
        <v>Deepthi M</v>
      </c>
      <c r="BC10" s="413" t="s">
        <v>299</v>
      </c>
      <c r="BD10" s="376">
        <f>IF(BC10="",0,VLOOKUP(BC10,A$100:B$105,2,0))</f>
        <v>2</v>
      </c>
      <c r="BE10" s="413" t="s">
        <v>299</v>
      </c>
      <c r="BF10" s="376">
        <f>IF(BE10="",0,VLOOKUP(BE10,A$100:B$105,2,0))</f>
        <v>2</v>
      </c>
      <c r="BG10" s="413" t="s">
        <v>337</v>
      </c>
      <c r="BH10" s="376">
        <f>IF(BG10="",0,VLOOKUP(BG10,A$100:B$105,2,0))</f>
        <v>2</v>
      </c>
      <c r="BI10" s="413" t="s">
        <v>337</v>
      </c>
      <c r="BJ10" s="376">
        <f>IF(BI10="",0,VLOOKUP(BI10,A$100:B$105,2,0))</f>
        <v>2</v>
      </c>
      <c r="BK10" s="413" t="s">
        <v>337</v>
      </c>
      <c r="BL10" s="376">
        <f>IF(BK10="",0,VLOOKUP(BK10,A$100:B$105,2,0))</f>
        <v>2</v>
      </c>
      <c r="BM10" s="413" t="s">
        <v>337</v>
      </c>
      <c r="BN10" s="634">
        <f>IF(BM10="",0,VLOOKUP(BM10,A$100:B$105,2,0))</f>
        <v>2</v>
      </c>
      <c r="BO10" s="753">
        <f>BD10+BF10+BH10+BJ10+BL10+BN10</f>
        <v>12</v>
      </c>
      <c r="BP10" s="670" t="str">
        <f ca="1">IF(BO10&lt;=5.9,"",LOOKUP(BO10,A$109:A$113,B$109:B$113))</f>
        <v>C</v>
      </c>
      <c r="BQ10" s="793">
        <f>(P10+AG10+AX10+BO10)/4</f>
        <v>8</v>
      </c>
      <c r="BR10" s="683" t="str">
        <f ca="1">IF(BQ10&lt;=5.9,"",LOOKUP(BQ10,A$109:A$113,B$109:B$113))</f>
        <v>D</v>
      </c>
      <c r="BS10" s="794" t="e">
        <f ca="1">LOOKUP(BP10,A$109:A$113,B$109:B$113)</f>
        <v>#N/A</v>
      </c>
      <c r="BT10" s="500"/>
      <c r="BU10" s="460">
        <f>A10</f>
        <v>5</v>
      </c>
      <c r="BV10" s="693" t="str">
        <f>C10</f>
        <v>Deepthi M</v>
      </c>
      <c r="BW10" s="413"/>
      <c r="BX10" s="376">
        <f>IF(BW10="",0,VLOOKUP(BW10,A$100:B$105,2,0))</f>
        <v>0</v>
      </c>
      <c r="BY10" s="413"/>
      <c r="BZ10" s="376">
        <f>IF(BY10="",0,VLOOKUP(BY10,A$100:B$105,2,0))</f>
        <v>0</v>
      </c>
      <c r="CA10" s="413"/>
      <c r="CB10" s="376">
        <f>IF(CA10="",0,VLOOKUP(CA10,A$100:B$105,2,0))</f>
        <v>0</v>
      </c>
      <c r="CC10" s="413"/>
      <c r="CD10" s="376">
        <f>IF(CC10="",0,VLOOKUP(CC10,A$100:B$105,2,0))</f>
        <v>0</v>
      </c>
      <c r="CE10" s="413"/>
      <c r="CF10" s="376">
        <f>IF(CE10="",0,VLOOKUP(CE10,A$100:B$105,2,0))</f>
        <v>0</v>
      </c>
      <c r="CG10" s="413"/>
      <c r="CH10" s="411">
        <f>IF(CG10="",0,VLOOKUP(CG10,A$100:B$105,2,0))</f>
        <v>0</v>
      </c>
      <c r="CI10" s="806">
        <f>BX10+BZ10+CB10+CD10+CF10+CH10</f>
        <v>0</v>
      </c>
      <c r="CJ10" s="807" t="str">
        <f ca="1">IF(CI10&lt;=5.9,"",LOOKUP(CI10,A$109:A$113,B$109:B$113))</f>
        <v/>
      </c>
      <c r="CK10" s="500"/>
      <c r="CL10" s="684">
        <f>A10</f>
        <v>5</v>
      </c>
      <c r="CM10" s="693" t="str">
        <f>C10</f>
        <v>Deepthi M</v>
      </c>
      <c r="CN10" s="413"/>
      <c r="CO10" s="376">
        <f>IF(CN10="",0,VLOOKUP(CN10,A$100:B$105,2,0))</f>
        <v>0</v>
      </c>
      <c r="CP10" s="413"/>
      <c r="CQ10" s="376">
        <f>IF(CP10="",0,VLOOKUP(CP10,A$100:B$105,2,0))</f>
        <v>0</v>
      </c>
      <c r="CR10" s="413"/>
      <c r="CS10" s="376">
        <f>IF(CR10="",0,VLOOKUP(CR10,A$100:B$105,2,0))</f>
        <v>0</v>
      </c>
      <c r="CT10" s="413"/>
      <c r="CU10" s="376">
        <f>IF(CT10="",0,VLOOKUP(CT10,A$100:B$105,2,0))</f>
        <v>0</v>
      </c>
      <c r="CV10" s="413"/>
      <c r="CW10" s="376">
        <f>IF(CV10="",0,VLOOKUP(CV10,A$100:B$105,2,0))</f>
        <v>0</v>
      </c>
      <c r="CX10" s="413"/>
      <c r="CY10" s="634">
        <f>IF(CX10="",0,VLOOKUP(CX10,A$100:B$105,2,0))</f>
        <v>0</v>
      </c>
      <c r="CZ10" s="753">
        <f>CO10+CQ10+CS10+CU10+CW10+CY10</f>
        <v>0</v>
      </c>
      <c r="DA10" s="819" t="str">
        <f ca="1">IF(CZ10&lt;=5.9,"",LOOKUP(CZ10,A$109:A$113,B$109:B$113))</f>
        <v/>
      </c>
      <c r="DB10" s="500"/>
      <c r="DC10" s="684">
        <f>A10</f>
        <v>5</v>
      </c>
      <c r="DD10" s="693" t="str">
        <f>C10</f>
        <v>Deepthi M</v>
      </c>
      <c r="DE10" s="413"/>
      <c r="DF10" s="376">
        <f>IF(DE10="",0,VLOOKUP(DE10,A$100:B$105,2,0))</f>
        <v>0</v>
      </c>
      <c r="DG10" s="413"/>
      <c r="DH10" s="376">
        <f>IF(DG10="",0,VLOOKUP(DG10,A$100:B$105,2,0))</f>
        <v>0</v>
      </c>
      <c r="DI10" s="413"/>
      <c r="DJ10" s="376">
        <f>IF(DI10="",0,VLOOKUP(DI10,A$100:B$105,2,0))</f>
        <v>0</v>
      </c>
      <c r="DK10" s="413"/>
      <c r="DL10" s="376">
        <f>IF(DK10="",0,VLOOKUP(DK10,A$100:B$105,2,0))</f>
        <v>0</v>
      </c>
      <c r="DM10" s="413"/>
      <c r="DN10" s="376">
        <f>IF(DM10="",0,VLOOKUP(DM10,A$100:B$105,2,0))</f>
        <v>0</v>
      </c>
      <c r="DO10" s="413"/>
      <c r="DP10" s="634">
        <f>IF(DO10="",0,VLOOKUP(DO10,A$100:B$105,2,0))</f>
        <v>0</v>
      </c>
      <c r="DQ10" s="753">
        <f>DF10+DH10+DJ10+DL10+DN10+DP10</f>
        <v>0</v>
      </c>
      <c r="DR10" s="824" t="str">
        <f ca="1">IF(DQ10&lt;=5.9,"",LOOKUP(DQ10,A$109:A$113,B$109:B$113))</f>
        <v/>
      </c>
      <c r="DT10" s="684">
        <f>A10</f>
        <v>5</v>
      </c>
      <c r="DU10" s="693" t="str">
        <f>C10</f>
        <v>Deepthi M</v>
      </c>
      <c r="DV10" s="413" t="s">
        <v>299</v>
      </c>
      <c r="DW10" s="376">
        <f>IF(DV10="",0,VLOOKUP(DV10,A$100:B$105,2,0))</f>
        <v>2</v>
      </c>
      <c r="DX10" s="413" t="s">
        <v>299</v>
      </c>
      <c r="DY10" s="376">
        <f>IF(DX10="",0,VLOOKUP(DX10,A$100:B$105,2,0))</f>
        <v>2</v>
      </c>
      <c r="DZ10" s="413" t="s">
        <v>338</v>
      </c>
      <c r="EA10" s="376">
        <f>IF(DZ10="",0,VLOOKUP(DZ10,A$100:B$105,2,0))</f>
        <v>3</v>
      </c>
      <c r="EB10" s="413"/>
      <c r="EC10" s="376">
        <f>IF(EB10="",0,VLOOKUP(EB10,A$100:B$105,2,0))</f>
        <v>0</v>
      </c>
      <c r="ED10" s="413" t="s">
        <v>338</v>
      </c>
      <c r="EE10" s="376">
        <f>IF(ED10="",0,VLOOKUP(ED10,A$100:B$105,2,0))</f>
        <v>3</v>
      </c>
      <c r="EF10" s="413" t="s">
        <v>337</v>
      </c>
      <c r="EG10" s="634">
        <f>IF(EF10="",0,VLOOKUP(EF10,A$100:B$105,2,0))</f>
        <v>2</v>
      </c>
      <c r="EH10" s="634">
        <f>DW10+DY10+EA10+EC10+EE10+EG10</f>
        <v>12</v>
      </c>
      <c r="EI10" s="836">
        <f>ROUND(EH10/4,0)</f>
        <v>3</v>
      </c>
      <c r="EJ10" s="837">
        <f>(CI10+CZ10+DQ10+EH10)/4</f>
        <v>3</v>
      </c>
      <c r="EK10" s="819" t="str">
        <f ca="1">IF(EH10&lt;=5.9,"",LOOKUP(EH10,A$109:A$113,B$109:B$113))</f>
        <v>C</v>
      </c>
      <c r="EL10" s="838" t="str">
        <f ca="1">IF(EJ10&lt;=5.9,"",LOOKUP(EJ10,A$109:A$113,B$109:B$113))</f>
        <v/>
      </c>
      <c r="EM10" s="826"/>
      <c r="EN10" s="839">
        <f>A10</f>
        <v>5</v>
      </c>
      <c r="EO10" s="608" t="str">
        <f>C10</f>
        <v>Deepthi M</v>
      </c>
      <c r="EP10" s="616" t="str">
        <f ca="1">IF($EQ10&lt;=5.9,"",LOOKUP(EQ10,A$109:A$113,B$109:B$113))</f>
        <v/>
      </c>
      <c r="EQ10" s="396">
        <f>(BQ10+EJ10)/2</f>
        <v>5.5</v>
      </c>
    </row>
    <row r="11" ht="27" customHeight="1" spans="1:147">
      <c r="A11" s="746">
        <v>6</v>
      </c>
      <c r="B11" s="411">
        <f>'Student Profile'!B11</f>
        <v>666</v>
      </c>
      <c r="C11" s="635" t="str">
        <f>'Student Profile'!C11</f>
        <v>Ganavi S</v>
      </c>
      <c r="D11" s="413" t="s">
        <v>186</v>
      </c>
      <c r="E11" s="376">
        <f>IF(D11="",0,VLOOKUP(D11,A$100:B$105,2,0))</f>
        <v>4</v>
      </c>
      <c r="F11" s="413" t="s">
        <v>186</v>
      </c>
      <c r="G11" s="376">
        <f>IF(F11="",0,VLOOKUP(F11,A$100:B$105,2,0))</f>
        <v>4</v>
      </c>
      <c r="H11" s="413" t="s">
        <v>295</v>
      </c>
      <c r="I11" s="376">
        <f>IF(H11="",0,VLOOKUP(H11,A$100:B$105,2,0))</f>
        <v>3</v>
      </c>
      <c r="J11" s="413" t="s">
        <v>295</v>
      </c>
      <c r="K11" s="376">
        <f>IF(J11="",0,VLOOKUP(J11,A$100:B$105,2,0))</f>
        <v>3</v>
      </c>
      <c r="L11" s="413" t="s">
        <v>295</v>
      </c>
      <c r="M11" s="376">
        <f>IF(L11="",0,VLOOKUP(L11,A$100:B$105,2,0))</f>
        <v>3</v>
      </c>
      <c r="N11" s="413" t="s">
        <v>295</v>
      </c>
      <c r="O11" s="634">
        <f>IF(N11="",0,VLOOKUP(N11,A$100:B$105,2,0))</f>
        <v>3</v>
      </c>
      <c r="P11" s="753">
        <f>E11+G11+I11+K11+M11+O11</f>
        <v>20</v>
      </c>
      <c r="Q11" s="653" t="str">
        <f ca="1" t="shared" ref="Q11:Q55" si="89">IF(P11&lt;=5.9,"",LOOKUP(P11,A$109:A$113,B$109:B$113))</f>
        <v>B</v>
      </c>
      <c r="R11" s="500"/>
      <c r="S11" s="651">
        <f>A11</f>
        <v>6</v>
      </c>
      <c r="T11" s="635" t="str">
        <f>C11</f>
        <v>Ganavi S</v>
      </c>
      <c r="U11" s="413"/>
      <c r="V11" s="376">
        <f>IF(U11="",0,VLOOKUP(U11,A$100:B$105,2,0))</f>
        <v>0</v>
      </c>
      <c r="W11" s="413"/>
      <c r="X11" s="376">
        <f>IF(W11="",0,VLOOKUP(W11,A$100:B$105,2,0))</f>
        <v>0</v>
      </c>
      <c r="Y11" s="413"/>
      <c r="Z11" s="376">
        <f>IF(Y11="",0,VLOOKUP(Y11,A$100:B$105,2,0))</f>
        <v>0</v>
      </c>
      <c r="AA11" s="413"/>
      <c r="AB11" s="376">
        <f>IF(AA11="",0,VLOOKUP(AA11,A$100:B$105,2,0))</f>
        <v>0</v>
      </c>
      <c r="AC11" s="413"/>
      <c r="AD11" s="376">
        <f>IF(AC11="",0,VLOOKUP(AC11,A$100:B$105,2,0))</f>
        <v>0</v>
      </c>
      <c r="AE11" s="413"/>
      <c r="AF11" s="634">
        <f>IF(AE11="",0,VLOOKUP(AE11,A$100:B$105,2,0))</f>
        <v>0</v>
      </c>
      <c r="AG11" s="753">
        <f>V11+X11+Z11+AB11+AD11+AF11</f>
        <v>0</v>
      </c>
      <c r="AH11" s="766" t="str">
        <f ca="1">IF(AG11&lt;=5.9,"",LOOKUP(AG11,A$109:A$113,B$109:B$113))</f>
        <v/>
      </c>
      <c r="AI11" s="500"/>
      <c r="AJ11" s="651">
        <f>A11</f>
        <v>6</v>
      </c>
      <c r="AK11" s="635" t="str">
        <f>C11</f>
        <v>Ganavi S</v>
      </c>
      <c r="AL11" s="413"/>
      <c r="AM11" s="634">
        <f>IF(AL11="",0,VLOOKUP(AL11,A$100:B$105,2,0))</f>
        <v>0</v>
      </c>
      <c r="AN11" s="413"/>
      <c r="AO11" s="634">
        <f>IF(AN11="",0,VLOOKUP(AN11,A$100:B$105,2,0))</f>
        <v>0</v>
      </c>
      <c r="AP11" s="413"/>
      <c r="AQ11" s="634">
        <f>IF(AP11="",0,VLOOKUP(AP11,A$100:B$105,2,0))</f>
        <v>0</v>
      </c>
      <c r="AR11" s="413"/>
      <c r="AS11" s="634">
        <f>IF(AR11="",0,VLOOKUP(AR11,A$100:B$105,2,0))</f>
        <v>0</v>
      </c>
      <c r="AT11" s="413"/>
      <c r="AU11" s="634">
        <f>IF(AT11="",0,VLOOKUP(AT11,A$100:B$105,2,0))</f>
        <v>0</v>
      </c>
      <c r="AV11" s="413"/>
      <c r="AW11" s="634">
        <f>IF(AV11="",0,VLOOKUP(AV11,A$100:B$105,2,0))</f>
        <v>0</v>
      </c>
      <c r="AX11" s="753">
        <f>AM11+AO11+AQ11+AS11+AU11+AW11</f>
        <v>0</v>
      </c>
      <c r="AY11" s="766" t="str">
        <f ca="1">IF(AX11&lt;=5.9,"",LOOKUP(AX11,A$109:A$113,B$109:B$113))</f>
        <v/>
      </c>
      <c r="AZ11" s="500"/>
      <c r="BA11" s="651">
        <f>A11</f>
        <v>6</v>
      </c>
      <c r="BB11" s="635" t="str">
        <f>C11</f>
        <v>Ganavi S</v>
      </c>
      <c r="BC11" s="413" t="s">
        <v>337</v>
      </c>
      <c r="BD11" s="376">
        <f>IF(BC11="",0,VLOOKUP(BC11,A$100:B$105,2,0))</f>
        <v>2</v>
      </c>
      <c r="BE11" s="413" t="s">
        <v>186</v>
      </c>
      <c r="BF11" s="376">
        <f>IF(BE11="",0,VLOOKUP(BE11,A$100:B$105,2,0))</f>
        <v>4</v>
      </c>
      <c r="BG11" s="413" t="s">
        <v>338</v>
      </c>
      <c r="BH11" s="376">
        <f>IF(BG11="",0,VLOOKUP(BG11,A$100:B$105,2,0))</f>
        <v>3</v>
      </c>
      <c r="BI11" s="413" t="s">
        <v>338</v>
      </c>
      <c r="BJ11" s="376">
        <f>IF(BI11="",0,VLOOKUP(BI11,A$100:B$105,2,0))</f>
        <v>3</v>
      </c>
      <c r="BK11" s="413" t="s">
        <v>336</v>
      </c>
      <c r="BL11" s="376">
        <f>IF(BK11="",0,VLOOKUP(BK11,A$100:B$105,2,0))</f>
        <v>4</v>
      </c>
      <c r="BM11" s="413" t="s">
        <v>337</v>
      </c>
      <c r="BN11" s="634">
        <f>IF(BM11="",0,VLOOKUP(BM11,A$100:B$105,2,0))</f>
        <v>2</v>
      </c>
      <c r="BO11" s="753">
        <f>BD11+BF11+BH11+BJ11+BL11+BN11</f>
        <v>18</v>
      </c>
      <c r="BP11" s="670" t="str">
        <f ca="1">IF(BO11&lt;=5.9,"",LOOKUP(BO11,A$109:A$113,B$109:B$113))</f>
        <v>B</v>
      </c>
      <c r="BQ11" s="793">
        <f>(P11+AG11+AX11+BO11)/4</f>
        <v>9.5</v>
      </c>
      <c r="BR11" s="683" t="str">
        <f ca="1">IF(BQ11&lt;=5.9,"",LOOKUP(BQ11,A$109:A$113,B$109:B$113))</f>
        <v>D</v>
      </c>
      <c r="BS11" s="794" t="e">
        <f ca="1">LOOKUP(BP11,A$109:A$113,B$109:B$113)</f>
        <v>#N/A</v>
      </c>
      <c r="BT11" s="500"/>
      <c r="BU11" s="460">
        <f>A11</f>
        <v>6</v>
      </c>
      <c r="BV11" s="693" t="str">
        <f>C11</f>
        <v>Ganavi S</v>
      </c>
      <c r="BW11" s="413"/>
      <c r="BX11" s="376">
        <f t="shared" ref="BX11:BX14" si="90">IF(BW11="",0,VLOOKUP(BW11,A$100:B$105,2,0))</f>
        <v>0</v>
      </c>
      <c r="BY11" s="413"/>
      <c r="BZ11" s="376">
        <f t="shared" ref="BZ11:BZ14" si="91">IF(BY11="",0,VLOOKUP(BY11,A$100:B$105,2,0))</f>
        <v>0</v>
      </c>
      <c r="CA11" s="413"/>
      <c r="CB11" s="376">
        <f t="shared" ref="CB11:CB14" si="92">IF(CA11="",0,VLOOKUP(CA11,A$100:B$105,2,0))</f>
        <v>0</v>
      </c>
      <c r="CC11" s="413"/>
      <c r="CD11" s="376">
        <f t="shared" ref="CD11:CD14" si="93">IF(CC11="",0,VLOOKUP(CC11,A$100:B$105,2,0))</f>
        <v>0</v>
      </c>
      <c r="CE11" s="413"/>
      <c r="CF11" s="376">
        <f t="shared" ref="CF11:CF14" si="94">IF(CE11="",0,VLOOKUP(CE11,A$100:B$105,2,0))</f>
        <v>0</v>
      </c>
      <c r="CG11" s="413"/>
      <c r="CH11" s="411">
        <f>IF(CG11="",0,VLOOKUP(CG11,A$100:B$105,2,0))</f>
        <v>0</v>
      </c>
      <c r="CI11" s="806">
        <f>BX11+BZ11+CB11+CD11+CF11+CH11</f>
        <v>0</v>
      </c>
      <c r="CJ11" s="807" t="str">
        <f ca="1">IF(CI11&lt;=5.9,"",LOOKUP(CI11,A$109:A$113,B$109:B$113))</f>
        <v/>
      </c>
      <c r="CK11" s="500"/>
      <c r="CL11" s="684">
        <f>A11</f>
        <v>6</v>
      </c>
      <c r="CM11" s="693" t="str">
        <f>C11</f>
        <v>Ganavi S</v>
      </c>
      <c r="CN11" s="810"/>
      <c r="CO11" s="376">
        <f>IF(CP12="",0,VLOOKUP(CP12,A$100:B$105,2,0))</f>
        <v>4</v>
      </c>
      <c r="CP11" s="413"/>
      <c r="CQ11" s="376">
        <f t="shared" ref="CQ11:CQ14" si="95">IF(CP11="",0,VLOOKUP(CP11,A$100:B$105,2,0))</f>
        <v>0</v>
      </c>
      <c r="CR11" s="413"/>
      <c r="CS11" s="376">
        <f t="shared" ref="CS11:CS14" si="96">IF(CR11="",0,VLOOKUP(CR11,A$100:B$105,2,0))</f>
        <v>0</v>
      </c>
      <c r="CT11" s="413"/>
      <c r="CU11" s="376">
        <f t="shared" ref="CU11:CU14" si="97">IF(CT11="",0,VLOOKUP(CT11,A$100:B$105,2,0))</f>
        <v>0</v>
      </c>
      <c r="CV11" s="413"/>
      <c r="CW11" s="376">
        <f t="shared" ref="CW11:CW14" si="98">IF(CV11="",0,VLOOKUP(CV11,A$100:B$105,2,0))</f>
        <v>0</v>
      </c>
      <c r="CX11" s="413"/>
      <c r="CY11" s="634">
        <f>IF(CX11="",0,VLOOKUP(CX11,A$100:B$105,2,0))</f>
        <v>0</v>
      </c>
      <c r="CZ11" s="753">
        <f>CO11+CQ11+CS11+CU11+CW11+CY11</f>
        <v>4</v>
      </c>
      <c r="DA11" s="819" t="str">
        <f ca="1">IF(CZ11&lt;=5.9,"",LOOKUP(CZ11,A$109:A$113,B$109:B$113))</f>
        <v/>
      </c>
      <c r="DB11" s="500"/>
      <c r="DC11" s="684">
        <f>A11</f>
        <v>6</v>
      </c>
      <c r="DD11" s="693" t="str">
        <f>C11</f>
        <v>Ganavi S</v>
      </c>
      <c r="DE11" s="413"/>
      <c r="DF11" s="376">
        <f t="shared" ref="DF11:DF14" si="99">IF(DE11="",0,VLOOKUP(DE11,A$100:B$105,2,0))</f>
        <v>0</v>
      </c>
      <c r="DG11" s="413"/>
      <c r="DH11" s="376">
        <f t="shared" ref="DH11:DH14" si="100">IF(DG11="",0,VLOOKUP(DG11,A$100:B$105,2,0))</f>
        <v>0</v>
      </c>
      <c r="DI11" s="413"/>
      <c r="DJ11" s="376">
        <f t="shared" ref="DJ11:DJ14" si="101">IF(DI11="",0,VLOOKUP(DI11,A$100:B$105,2,0))</f>
        <v>0</v>
      </c>
      <c r="DK11" s="413"/>
      <c r="DL11" s="376">
        <f t="shared" ref="DL11:DL14" si="102">IF(DK11="",0,VLOOKUP(DK11,A$100:B$105,2,0))</f>
        <v>0</v>
      </c>
      <c r="DM11" s="413"/>
      <c r="DN11" s="376">
        <f t="shared" ref="DN11:DN14" si="103">IF(DM11="",0,VLOOKUP(DM11,A$100:B$105,2,0))</f>
        <v>0</v>
      </c>
      <c r="DO11" s="413"/>
      <c r="DP11" s="634">
        <f>IF(DO11="",0,VLOOKUP(DO11,A$100:B$105,2,0))</f>
        <v>0</v>
      </c>
      <c r="DQ11" s="753">
        <f>DF11+DH11+DJ11+DL11+DN11+DP11</f>
        <v>0</v>
      </c>
      <c r="DR11" s="824" t="str">
        <f ca="1">IF(DQ11&lt;=5.9,"",LOOKUP(DQ11,A$109:A$113,B$109:B$113))</f>
        <v/>
      </c>
      <c r="DT11" s="684">
        <f>A11</f>
        <v>6</v>
      </c>
      <c r="DU11" s="693" t="str">
        <f>C11</f>
        <v>Ganavi S</v>
      </c>
      <c r="DV11" s="413" t="s">
        <v>150</v>
      </c>
      <c r="DW11" s="376">
        <f>IF(DV11="",0,VLOOKUP(DV11,A$100:B$105,2,0))</f>
        <v>5</v>
      </c>
      <c r="DX11" s="413" t="s">
        <v>186</v>
      </c>
      <c r="DY11" s="376">
        <f>IF(DX11="",0,VLOOKUP(DX11,A$100:B$105,2,0))</f>
        <v>4</v>
      </c>
      <c r="DZ11" s="413" t="s">
        <v>186</v>
      </c>
      <c r="EA11" s="376">
        <f>IF(DZ11="",0,VLOOKUP(DZ11,A$100:B$105,2,0))</f>
        <v>4</v>
      </c>
      <c r="EB11" s="413" t="s">
        <v>186</v>
      </c>
      <c r="EC11" s="376">
        <f>IF(EB11="",0,VLOOKUP(EB11,A$100:B$105,2,0))</f>
        <v>4</v>
      </c>
      <c r="ED11" s="413" t="s">
        <v>186</v>
      </c>
      <c r="EE11" s="376">
        <f>IF(ED11="",0,VLOOKUP(ED11,A$100:B$105,2,0))</f>
        <v>4</v>
      </c>
      <c r="EF11" s="413" t="s">
        <v>186</v>
      </c>
      <c r="EG11" s="634">
        <f>IF(EF11="",0,VLOOKUP(EF11,A$100:B$105,2,0))</f>
        <v>4</v>
      </c>
      <c r="EH11" s="634">
        <f>DW11+DY11+EA11+EC11+EE11+EG11</f>
        <v>25</v>
      </c>
      <c r="EI11" s="836">
        <f>ROUND(EH11/4,0)</f>
        <v>6</v>
      </c>
      <c r="EJ11" s="837">
        <f>(CI11+CZ11+DQ11+EH11)/4</f>
        <v>7.25</v>
      </c>
      <c r="EK11" s="819" t="str">
        <f ca="1">IF(EH11&lt;=5.9,"",LOOKUP(EH11,A$109:A$113,B$109:B$113))</f>
        <v>A</v>
      </c>
      <c r="EL11" s="838" t="str">
        <f ca="1">IF(EJ11&lt;=5.9,"",LOOKUP(EJ11,A$109:A$113,B$109:B$113))</f>
        <v>D</v>
      </c>
      <c r="EM11" s="826"/>
      <c r="EN11" s="839">
        <f>A11</f>
        <v>6</v>
      </c>
      <c r="EO11" s="608" t="str">
        <f>C11</f>
        <v>Ganavi S</v>
      </c>
      <c r="EP11" s="616" t="str">
        <f ca="1">IF($EQ11&lt;=5.9,"",LOOKUP(EQ11,A$109:A$113,B$109:B$113))</f>
        <v>D</v>
      </c>
      <c r="EQ11" s="396">
        <f>(BQ11+EJ11)/2</f>
        <v>8.375</v>
      </c>
    </row>
    <row r="12" ht="27" customHeight="1" spans="1:147">
      <c r="A12" s="746">
        <v>7</v>
      </c>
      <c r="B12" s="411">
        <f>'Student Profile'!B12</f>
        <v>777</v>
      </c>
      <c r="C12" s="635" t="str">
        <f>'Student Profile'!C12</f>
        <v>R Krishaa</v>
      </c>
      <c r="D12" s="413" t="s">
        <v>186</v>
      </c>
      <c r="E12" s="376">
        <f>IF(D12="",0,VLOOKUP(D12,A$100:B$105,2,0))</f>
        <v>4</v>
      </c>
      <c r="F12" s="413" t="s">
        <v>186</v>
      </c>
      <c r="G12" s="376">
        <f>IF(F12="",0,VLOOKUP(F12,A$100:B$105,2,0))</f>
        <v>4</v>
      </c>
      <c r="H12" s="413" t="s">
        <v>295</v>
      </c>
      <c r="I12" s="376">
        <f>IF(H12="",0,VLOOKUP(H12,A$100:B$105,2,0))</f>
        <v>3</v>
      </c>
      <c r="J12" s="413" t="s">
        <v>295</v>
      </c>
      <c r="K12" s="376">
        <f>IF(J12="",0,VLOOKUP(J12,A$100:B$105,2,0))</f>
        <v>3</v>
      </c>
      <c r="L12" s="413" t="s">
        <v>295</v>
      </c>
      <c r="M12" s="376">
        <f>IF(L12="",0,VLOOKUP(L12,A$100:B$105,2,0))</f>
        <v>3</v>
      </c>
      <c r="N12" s="413" t="s">
        <v>295</v>
      </c>
      <c r="O12" s="634">
        <f>IF(N12="",0,VLOOKUP(N12,A$100:B$105,2,0))</f>
        <v>3</v>
      </c>
      <c r="P12" s="753">
        <f>E12+G12+I12+K12+M12+O12</f>
        <v>20</v>
      </c>
      <c r="Q12" s="653" t="str">
        <f ca="1">IF(P12&lt;=5.9,"",LOOKUP(P12,A$109:A$113,B$109:B$113))</f>
        <v>B</v>
      </c>
      <c r="R12" s="500"/>
      <c r="S12" s="651">
        <f>A12</f>
        <v>7</v>
      </c>
      <c r="T12" s="635" t="str">
        <f>C12</f>
        <v>R Krishaa</v>
      </c>
      <c r="U12" s="413"/>
      <c r="V12" s="376">
        <f>IF(U12="",0,VLOOKUP(U12,A$100:B$105,2,0))</f>
        <v>0</v>
      </c>
      <c r="W12" s="413"/>
      <c r="X12" s="376">
        <f>IF(W12="",0,VLOOKUP(W12,A$100:B$105,2,0))</f>
        <v>0</v>
      </c>
      <c r="Y12" s="413"/>
      <c r="Z12" s="376">
        <f>IF(Y12="",0,VLOOKUP(Y12,A$100:B$105,2,0))</f>
        <v>0</v>
      </c>
      <c r="AA12" s="413"/>
      <c r="AB12" s="376">
        <f>IF(AA12="",0,VLOOKUP(AA12,A$100:B$105,2,0))</f>
        <v>0</v>
      </c>
      <c r="AC12" s="413"/>
      <c r="AD12" s="376">
        <f>IF(AC12="",0,VLOOKUP(AC12,A$100:B$105,2,0))</f>
        <v>0</v>
      </c>
      <c r="AE12" s="413"/>
      <c r="AF12" s="634">
        <f>IF(AE12="",0,VLOOKUP(AE12,A$100:B$105,2,0))</f>
        <v>0</v>
      </c>
      <c r="AG12" s="753">
        <f>V12+X12+Z12+AB12+AD12+AF12</f>
        <v>0</v>
      </c>
      <c r="AH12" s="766" t="str">
        <f ca="1">IF(AG12&lt;=5.9,"",LOOKUP(AG12,A$109:A$113,B$109:B$113))</f>
        <v/>
      </c>
      <c r="AI12" s="500"/>
      <c r="AJ12" s="651">
        <f>A12</f>
        <v>7</v>
      </c>
      <c r="AK12" s="635" t="str">
        <f>C12</f>
        <v>R Krishaa</v>
      </c>
      <c r="AL12" s="413"/>
      <c r="AM12" s="634">
        <f>IF(AL12="",0,VLOOKUP(AL12,A$100:B$105,2,0))</f>
        <v>0</v>
      </c>
      <c r="AN12" s="413"/>
      <c r="AO12" s="634">
        <f>IF(AN12="",0,VLOOKUP(AN12,A$100:B$105,2,0))</f>
        <v>0</v>
      </c>
      <c r="AP12" s="413"/>
      <c r="AQ12" s="634">
        <f>IF(AP12="",0,VLOOKUP(AP12,A$100:B$105,2,0))</f>
        <v>0</v>
      </c>
      <c r="AR12" s="413"/>
      <c r="AS12" s="634">
        <f>IF(AR12="",0,VLOOKUP(AR12,A$100:B$105,2,0))</f>
        <v>0</v>
      </c>
      <c r="AT12" s="413"/>
      <c r="AU12" s="634">
        <f>IF(AT12="",0,VLOOKUP(AT12,A$100:B$105,2,0))</f>
        <v>0</v>
      </c>
      <c r="AV12" s="413"/>
      <c r="AW12" s="634">
        <f>IF(AV12="",0,VLOOKUP(AV12,A$100:B$105,2,0))</f>
        <v>0</v>
      </c>
      <c r="AX12" s="753">
        <f>AM12+AO12+AQ12+AS12+AU12+AW12</f>
        <v>0</v>
      </c>
      <c r="AY12" s="766" t="str">
        <f ca="1">IF(AX12&lt;=5.9,"",LOOKUP(AX12,A$109:A$113,B$109:B$113))</f>
        <v/>
      </c>
      <c r="AZ12" s="500"/>
      <c r="BA12" s="651">
        <f>A12</f>
        <v>7</v>
      </c>
      <c r="BB12" s="635" t="str">
        <f>C12</f>
        <v>R Krishaa</v>
      </c>
      <c r="BC12" s="413" t="s">
        <v>150</v>
      </c>
      <c r="BD12" s="376">
        <f>IF(BC12="",0,VLOOKUP(BC12,A$100:B$105,2,0))</f>
        <v>5</v>
      </c>
      <c r="BE12" s="413" t="s">
        <v>186</v>
      </c>
      <c r="BF12" s="376">
        <f>IF(BE12="",0,VLOOKUP(BE12,A$100:B$105,2,0))</f>
        <v>4</v>
      </c>
      <c r="BG12" s="413" t="s">
        <v>186</v>
      </c>
      <c r="BH12" s="376">
        <f>IF(BG12="",0,VLOOKUP(BG12,A$100:B$105,2,0))</f>
        <v>4</v>
      </c>
      <c r="BI12" s="413" t="s">
        <v>186</v>
      </c>
      <c r="BJ12" s="376">
        <f>IF(BI12="",0,VLOOKUP(BI12,A$100:B$105,2,0))</f>
        <v>4</v>
      </c>
      <c r="BK12" s="413" t="s">
        <v>186</v>
      </c>
      <c r="BL12" s="376">
        <f>IF(BK12="",0,VLOOKUP(BK12,A$100:B$105,2,0))</f>
        <v>4</v>
      </c>
      <c r="BM12" s="413" t="s">
        <v>186</v>
      </c>
      <c r="BN12" s="634">
        <f>IF(BM12="",0,VLOOKUP(BM12,A$100:B$105,2,0))</f>
        <v>4</v>
      </c>
      <c r="BO12" s="753">
        <f>BD12+BF12+BH12+BJ12+BL12+BN12</f>
        <v>25</v>
      </c>
      <c r="BP12" s="670" t="str">
        <f ca="1">IF(BO12&lt;=5.9,"",LOOKUP(BO12,A$109:A$113,B$109:B$113))</f>
        <v>A</v>
      </c>
      <c r="BQ12" s="793">
        <f>(P12+AG12+AX12+BO12)/4</f>
        <v>11.25</v>
      </c>
      <c r="BR12" s="683" t="str">
        <f ca="1">IF(BQ12&lt;=5.9,"",LOOKUP(BQ12,A$109:A$113,B$109:B$113))</f>
        <v>C</v>
      </c>
      <c r="BS12" s="794" t="e">
        <f ca="1">LOOKUP(BP12,A$109:A$113,B$109:B$113)</f>
        <v>#N/A</v>
      </c>
      <c r="BT12" s="500"/>
      <c r="BU12" s="460">
        <f>A12</f>
        <v>7</v>
      </c>
      <c r="BV12" s="693" t="str">
        <f>C12</f>
        <v>R Krishaa</v>
      </c>
      <c r="BW12" s="413"/>
      <c r="BX12" s="376">
        <f>IF(BW12="",0,VLOOKUP(BW12,A$100:B$105,2,0))</f>
        <v>0</v>
      </c>
      <c r="BY12" s="413"/>
      <c r="BZ12" s="376">
        <f>IF(BY12="",0,VLOOKUP(BY12,A$100:B$105,2,0))</f>
        <v>0</v>
      </c>
      <c r="CA12" s="413"/>
      <c r="CB12" s="376">
        <f>IF(CA12="",0,VLOOKUP(CA12,A$100:B$105,2,0))</f>
        <v>0</v>
      </c>
      <c r="CC12" s="413"/>
      <c r="CD12" s="376">
        <f>IF(CC12="",0,VLOOKUP(CC12,A$100:B$105,2,0))</f>
        <v>0</v>
      </c>
      <c r="CE12" s="413"/>
      <c r="CF12" s="376">
        <f>IF(CE12="",0,VLOOKUP(CE12,A$100:B$105,2,0))</f>
        <v>0</v>
      </c>
      <c r="CG12" s="413"/>
      <c r="CH12" s="411">
        <f>IF(CG12="",0,VLOOKUP(CG12,A$100:B$105,2,0))</f>
        <v>0</v>
      </c>
      <c r="CI12" s="806">
        <f>BX12+BZ12+CB12+CD12+CF12+CH12</f>
        <v>0</v>
      </c>
      <c r="CJ12" s="807" t="str">
        <f ca="1">IF(CI12&lt;=5.9,"",LOOKUP(CI12,A$109:A$113,B$109:B$113))</f>
        <v/>
      </c>
      <c r="CK12" s="500"/>
      <c r="CL12" s="684">
        <f>A12</f>
        <v>7</v>
      </c>
      <c r="CM12" s="693" t="str">
        <f>C12</f>
        <v>R Krishaa</v>
      </c>
      <c r="CN12" s="413" t="s">
        <v>186</v>
      </c>
      <c r="CO12" s="376">
        <f t="shared" ref="CO12:CO14" si="104">IF(CN12="",0,VLOOKUP(CN12,A$100:B$105,2,0))</f>
        <v>4</v>
      </c>
      <c r="CP12" s="413" t="s">
        <v>186</v>
      </c>
      <c r="CQ12" s="376">
        <f>IF(CP12="",0,VLOOKUP(CP12,A$100:B$105,2,0))</f>
        <v>4</v>
      </c>
      <c r="CR12" s="413" t="s">
        <v>186</v>
      </c>
      <c r="CS12" s="376">
        <f>IF(CR12="",0,VLOOKUP(CR12,A$100:B$105,2,0))</f>
        <v>4</v>
      </c>
      <c r="CT12" s="413" t="s">
        <v>186</v>
      </c>
      <c r="CU12" s="376">
        <f>IF(CT12="",0,VLOOKUP(CT12,A$100:B$105,2,0))</f>
        <v>4</v>
      </c>
      <c r="CV12" s="413" t="s">
        <v>186</v>
      </c>
      <c r="CW12" s="376">
        <f>IF(CV12="",0,VLOOKUP(CV12,A$100:B$105,2,0))</f>
        <v>4</v>
      </c>
      <c r="CX12" s="413" t="s">
        <v>150</v>
      </c>
      <c r="CY12" s="634">
        <f>IF(CX12="",0,VLOOKUP(CX12,A$100:B$105,2,0))</f>
        <v>5</v>
      </c>
      <c r="CZ12" s="753">
        <f>CO12+CQ12+CS12+CU12+CW12+CY12</f>
        <v>25</v>
      </c>
      <c r="DA12" s="819" t="str">
        <f ca="1">IF(CZ12&lt;=5.9,"",LOOKUP(CZ12,A$109:A$113,B$109:B$113))</f>
        <v>A</v>
      </c>
      <c r="DB12" s="500"/>
      <c r="DC12" s="684">
        <f>A12</f>
        <v>7</v>
      </c>
      <c r="DD12" s="693" t="str">
        <f>C12</f>
        <v>R Krishaa</v>
      </c>
      <c r="DE12" s="413"/>
      <c r="DF12" s="376">
        <f>IF(DE12="",0,VLOOKUP(DE12,A$100:B$105,2,0))</f>
        <v>0</v>
      </c>
      <c r="DG12" s="413"/>
      <c r="DH12" s="376">
        <f>IF(DG12="",0,VLOOKUP(DG12,A$100:B$105,2,0))</f>
        <v>0</v>
      </c>
      <c r="DI12" s="413"/>
      <c r="DJ12" s="376">
        <f>IF(DI12="",0,VLOOKUP(DI12,A$100:B$105,2,0))</f>
        <v>0</v>
      </c>
      <c r="DK12" s="413"/>
      <c r="DL12" s="376">
        <f>IF(DK12="",0,VLOOKUP(DK12,A$100:B$105,2,0))</f>
        <v>0</v>
      </c>
      <c r="DM12" s="413"/>
      <c r="DN12" s="376">
        <f>IF(DM12="",0,VLOOKUP(DM12,A$100:B$105,2,0))</f>
        <v>0</v>
      </c>
      <c r="DO12" s="413"/>
      <c r="DP12" s="634">
        <f>IF(DO12="",0,VLOOKUP(DO12,A$100:B$105,2,0))</f>
        <v>0</v>
      </c>
      <c r="DQ12" s="753">
        <f>DF12+DH12+DJ12+DL12+DN12+DP12</f>
        <v>0</v>
      </c>
      <c r="DR12" s="824" t="str">
        <f ca="1">IF(DQ12&lt;=5.9,"",LOOKUP(DQ12,A$109:A$113,B$109:B$113))</f>
        <v/>
      </c>
      <c r="DT12" s="684">
        <f>A12</f>
        <v>7</v>
      </c>
      <c r="DU12" s="693" t="str">
        <f>C12</f>
        <v>R Krishaa</v>
      </c>
      <c r="DV12" s="413" t="s">
        <v>295</v>
      </c>
      <c r="DW12" s="376">
        <f t="shared" ref="DW12:DW16" si="105">IF(DV12="",0,VLOOKUP(DV12,A$100:B$105,2,0))</f>
        <v>3</v>
      </c>
      <c r="DX12" s="413" t="s">
        <v>186</v>
      </c>
      <c r="DY12" s="376">
        <f t="shared" ref="DY12:DY16" si="106">IF(DX12="",0,VLOOKUP(DX12,A$100:B$105,2,0))</f>
        <v>4</v>
      </c>
      <c r="DZ12" s="413" t="s">
        <v>295</v>
      </c>
      <c r="EA12" s="376">
        <f t="shared" ref="EA12:EA16" si="107">IF(DZ12="",0,VLOOKUP(DZ12,A$100:B$105,2,0))</f>
        <v>3</v>
      </c>
      <c r="EB12" s="413" t="s">
        <v>295</v>
      </c>
      <c r="EC12" s="376">
        <f t="shared" ref="EC12:EC16" si="108">IF(EB12="",0,VLOOKUP(EB12,A$100:B$105,2,0))</f>
        <v>3</v>
      </c>
      <c r="ED12" s="413" t="s">
        <v>295</v>
      </c>
      <c r="EE12" s="376">
        <f t="shared" ref="EE12:EE16" si="109">IF(ED12="",0,VLOOKUP(ED12,A$100:B$105,2,0))</f>
        <v>3</v>
      </c>
      <c r="EF12" s="413" t="s">
        <v>295</v>
      </c>
      <c r="EG12" s="634">
        <f>IF(EF12="",0,VLOOKUP(EF12,A$100:B$105,2,0))</f>
        <v>3</v>
      </c>
      <c r="EH12" s="634">
        <f>DW12+DY12+EA12+EC12+EE12+EG12</f>
        <v>19</v>
      </c>
      <c r="EI12" s="836">
        <f>ROUND(EH12/4,0)</f>
        <v>5</v>
      </c>
      <c r="EJ12" s="837">
        <f>(CI12+CZ12+DQ12+EH12)/4</f>
        <v>11</v>
      </c>
      <c r="EK12" s="819" t="str">
        <f ca="1">IF(EH12&lt;=5.9,"",LOOKUP(EH12,A$109:A$113,B$109:B$113))</f>
        <v>B</v>
      </c>
      <c r="EL12" s="838" t="str">
        <f ca="1">IF(EJ12&lt;=5.9,"",LOOKUP(EJ12,A$109:A$113,B$109:B$113))</f>
        <v>C</v>
      </c>
      <c r="EM12" s="826"/>
      <c r="EN12" s="839">
        <f>A12</f>
        <v>7</v>
      </c>
      <c r="EO12" s="608" t="str">
        <f>C12</f>
        <v>R Krishaa</v>
      </c>
      <c r="EP12" s="616" t="str">
        <f ca="1">IF($EQ12&lt;=5.9,"",LOOKUP(EQ12,A$109:A$113,B$109:B$113))</f>
        <v>C</v>
      </c>
      <c r="EQ12" s="396">
        <f>(BQ12+EJ12)/2</f>
        <v>11.125</v>
      </c>
    </row>
    <row r="13" ht="27" customHeight="1" spans="1:147">
      <c r="A13" s="746">
        <v>8</v>
      </c>
      <c r="B13" s="411">
        <f>'Student Profile'!B13</f>
        <v>888</v>
      </c>
      <c r="C13" s="635" t="str">
        <f>'Student Profile'!C13</f>
        <v>Omja Dwivedi</v>
      </c>
      <c r="D13" s="413" t="s">
        <v>186</v>
      </c>
      <c r="E13" s="376">
        <f>IF(D13="",0,VLOOKUP(D13,A$100:B$105,2,0))</f>
        <v>4</v>
      </c>
      <c r="F13" s="413" t="s">
        <v>186</v>
      </c>
      <c r="G13" s="376">
        <f>IF(F13="",0,VLOOKUP(F13,A$100:B$105,2,0))</f>
        <v>4</v>
      </c>
      <c r="H13" s="413" t="s">
        <v>295</v>
      </c>
      <c r="I13" s="376">
        <f>IF(H13="",0,VLOOKUP(H13,A$100:B$105,2,0))</f>
        <v>3</v>
      </c>
      <c r="J13" s="413" t="s">
        <v>295</v>
      </c>
      <c r="K13" s="376">
        <f>IF(J13="",0,VLOOKUP(J13,A$100:B$105,2,0))</f>
        <v>3</v>
      </c>
      <c r="L13" s="413" t="s">
        <v>295</v>
      </c>
      <c r="M13" s="376">
        <f>IF(L13="",0,VLOOKUP(L13,A$100:B$105,2,0))</f>
        <v>3</v>
      </c>
      <c r="N13" s="413" t="s">
        <v>295</v>
      </c>
      <c r="O13" s="634">
        <f>IF(N13="",0,VLOOKUP(N13,A$100:B$105,2,0))</f>
        <v>3</v>
      </c>
      <c r="P13" s="753">
        <f>E13+G13+I13+K13+M13+O13</f>
        <v>20</v>
      </c>
      <c r="Q13" s="653" t="str">
        <f ca="1">IF(P13&lt;=5.9,"",LOOKUP(P13,A$109:A$113,B$109:B$113))</f>
        <v>B</v>
      </c>
      <c r="R13" s="500"/>
      <c r="S13" s="651">
        <f>A13</f>
        <v>8</v>
      </c>
      <c r="T13" s="635" t="str">
        <f>C13</f>
        <v>Omja Dwivedi</v>
      </c>
      <c r="U13" s="413"/>
      <c r="V13" s="376">
        <f>IF(U13="",0,VLOOKUP(U13,A$100:B$105,2,0))</f>
        <v>0</v>
      </c>
      <c r="W13" s="413"/>
      <c r="X13" s="376">
        <f>IF(W13="",0,VLOOKUP(W13,A$100:B$105,2,0))</f>
        <v>0</v>
      </c>
      <c r="Y13" s="413"/>
      <c r="Z13" s="376">
        <f>IF(Y13="",0,VLOOKUP(Y13,A$100:B$105,2,0))</f>
        <v>0</v>
      </c>
      <c r="AA13" s="413"/>
      <c r="AB13" s="376">
        <f>IF(AA13="",0,VLOOKUP(AA13,A$100:B$105,2,0))</f>
        <v>0</v>
      </c>
      <c r="AC13" s="413"/>
      <c r="AD13" s="376">
        <f>IF(AC13="",0,VLOOKUP(AC13,A$100:B$105,2,0))</f>
        <v>0</v>
      </c>
      <c r="AE13" s="413"/>
      <c r="AF13" s="634">
        <f>IF(AE13="",0,VLOOKUP(AE13,A$100:B$105,2,0))</f>
        <v>0</v>
      </c>
      <c r="AG13" s="753">
        <f>V13+X13+Z13+AB13+AD13+AF13</f>
        <v>0</v>
      </c>
      <c r="AH13" s="766" t="str">
        <f ca="1">IF(AG13&lt;=5.9,"",LOOKUP(AG13,A$109:A$113,B$109:B$113))</f>
        <v/>
      </c>
      <c r="AI13" s="500"/>
      <c r="AJ13" s="651">
        <f>A13</f>
        <v>8</v>
      </c>
      <c r="AK13" s="635" t="str">
        <f>C13</f>
        <v>Omja Dwivedi</v>
      </c>
      <c r="AL13" s="413"/>
      <c r="AM13" s="634">
        <f>IF(AL13="",0,VLOOKUP(AL13,A$100:B$105,2,0))</f>
        <v>0</v>
      </c>
      <c r="AN13" s="413"/>
      <c r="AO13" s="634">
        <f>IF(AN13="",0,VLOOKUP(AN13,A$100:B$105,2,0))</f>
        <v>0</v>
      </c>
      <c r="AP13" s="413"/>
      <c r="AQ13" s="634">
        <f>IF(AP13="",0,VLOOKUP(AP13,A$100:B$105,2,0))</f>
        <v>0</v>
      </c>
      <c r="AR13" s="413"/>
      <c r="AS13" s="634">
        <f>IF(AR13="",0,VLOOKUP(AR13,A$100:B$105,2,0))</f>
        <v>0</v>
      </c>
      <c r="AT13" s="413"/>
      <c r="AU13" s="634">
        <f>IF(AT13="",0,VLOOKUP(AT13,A$100:B$105,2,0))</f>
        <v>0</v>
      </c>
      <c r="AV13" s="413"/>
      <c r="AW13" s="634">
        <f>IF(AV13="",0,VLOOKUP(AV13,A$100:B$105,2,0))</f>
        <v>0</v>
      </c>
      <c r="AX13" s="753">
        <f>AM13+AO13+AQ13+AS13+AU13+AW13</f>
        <v>0</v>
      </c>
      <c r="AY13" s="766" t="str">
        <f ca="1">IF(AX13&lt;=5.9,"",LOOKUP(AX13,A$109:A$113,B$109:B$113))</f>
        <v/>
      </c>
      <c r="AZ13" s="500"/>
      <c r="BA13" s="651">
        <f>A13</f>
        <v>8</v>
      </c>
      <c r="BB13" s="635" t="str">
        <f>C13</f>
        <v>Omja Dwivedi</v>
      </c>
      <c r="BC13" s="413" t="s">
        <v>295</v>
      </c>
      <c r="BD13" s="376">
        <f t="shared" ref="BD13:BD18" si="110">IF(BC13="",0,VLOOKUP(BC13,A$100:B$105,2,0))</f>
        <v>3</v>
      </c>
      <c r="BE13" s="413" t="s">
        <v>186</v>
      </c>
      <c r="BF13" s="376">
        <f t="shared" ref="BF13:BF18" si="111">IF(BE13="",0,VLOOKUP(BE13,A$100:B$105,2,0))</f>
        <v>4</v>
      </c>
      <c r="BG13" s="413" t="s">
        <v>295</v>
      </c>
      <c r="BH13" s="376">
        <f t="shared" ref="BH13:BH18" si="112">IF(BG13="",0,VLOOKUP(BG13,A$100:B$105,2,0))</f>
        <v>3</v>
      </c>
      <c r="BI13" s="413" t="s">
        <v>295</v>
      </c>
      <c r="BJ13" s="376">
        <f t="shared" ref="BJ13:BJ18" si="113">IF(BI13="",0,VLOOKUP(BI13,A$100:B$105,2,0))</f>
        <v>3</v>
      </c>
      <c r="BK13" s="413" t="s">
        <v>295</v>
      </c>
      <c r="BL13" s="376">
        <f t="shared" ref="BL13:BL18" si="114">IF(BK13="",0,VLOOKUP(BK13,A$100:B$105,2,0))</f>
        <v>3</v>
      </c>
      <c r="BM13" s="413" t="s">
        <v>295</v>
      </c>
      <c r="BN13" s="634">
        <f>IF(BM13="",0,VLOOKUP(BM13,A$100:B$105,2,0))</f>
        <v>3</v>
      </c>
      <c r="BO13" s="753">
        <f>BD13+BF13+BH13+BJ13+BL13+BN13</f>
        <v>19</v>
      </c>
      <c r="BP13" s="670" t="str">
        <f ca="1">IF(BO13&lt;=5.9,"",LOOKUP(BO13,A$109:A$113,B$109:B$113))</f>
        <v>B</v>
      </c>
      <c r="BQ13" s="793">
        <f>(P13+AG13+AX13+BO13)/4</f>
        <v>9.75</v>
      </c>
      <c r="BR13" s="683" t="str">
        <f ca="1">IF(BQ13&lt;=5.9,"",LOOKUP(BQ13,A$109:A$113,B$109:B$113))</f>
        <v>D</v>
      </c>
      <c r="BS13" s="794" t="e">
        <f ca="1">LOOKUP(BP13,A$109:A$113,B$109:B$113)</f>
        <v>#N/A</v>
      </c>
      <c r="BT13" s="500"/>
      <c r="BU13" s="460">
        <f>A13</f>
        <v>8</v>
      </c>
      <c r="BV13" s="693" t="str">
        <f>C13</f>
        <v>Omja Dwivedi</v>
      </c>
      <c r="BW13" s="413"/>
      <c r="BX13" s="376">
        <f>IF(BW13="",0,VLOOKUP(BW13,A$100:B$105,2,0))</f>
        <v>0</v>
      </c>
      <c r="BY13" s="413"/>
      <c r="BZ13" s="376">
        <f>IF(BY13="",0,VLOOKUP(BY13,A$100:B$105,2,0))</f>
        <v>0</v>
      </c>
      <c r="CA13" s="413"/>
      <c r="CB13" s="376">
        <f>IF(CA13="",0,VLOOKUP(CA13,A$100:B$105,2,0))</f>
        <v>0</v>
      </c>
      <c r="CC13" s="413"/>
      <c r="CD13" s="376">
        <f>IF(CC13="",0,VLOOKUP(CC13,A$100:B$105,2,0))</f>
        <v>0</v>
      </c>
      <c r="CE13" s="413"/>
      <c r="CF13" s="376">
        <f>IF(CE13="",0,VLOOKUP(CE13,A$100:B$105,2,0))</f>
        <v>0</v>
      </c>
      <c r="CG13" s="413"/>
      <c r="CH13" s="411">
        <f>IF(CG13="",0,VLOOKUP(CG13,A$100:B$105,2,0))</f>
        <v>0</v>
      </c>
      <c r="CI13" s="806">
        <f>BX13+BZ13+CB13+CD13+CF13+CH13</f>
        <v>0</v>
      </c>
      <c r="CJ13" s="807" t="str">
        <f ca="1">IF(CI13&lt;=5.9,"",LOOKUP(CI13,A$109:A$113,B$109:B$113))</f>
        <v/>
      </c>
      <c r="CK13" s="500"/>
      <c r="CL13" s="684">
        <f>A13</f>
        <v>8</v>
      </c>
      <c r="CM13" s="693" t="str">
        <f>C13</f>
        <v>Omja Dwivedi</v>
      </c>
      <c r="CN13" s="413"/>
      <c r="CO13" s="376">
        <f>IF(CN13="",0,VLOOKUP(CN13,A$100:B$105,2,0))</f>
        <v>0</v>
      </c>
      <c r="CP13" s="413"/>
      <c r="CQ13" s="376">
        <f>IF(CP13="",0,VLOOKUP(CP13,A$100:B$105,2,0))</f>
        <v>0</v>
      </c>
      <c r="CR13" s="413"/>
      <c r="CS13" s="376">
        <f>IF(CR13="",0,VLOOKUP(CR13,A$100:B$105,2,0))</f>
        <v>0</v>
      </c>
      <c r="CT13" s="413"/>
      <c r="CU13" s="376">
        <f>IF(CT13="",0,VLOOKUP(CT13,A$100:B$105,2,0))</f>
        <v>0</v>
      </c>
      <c r="CV13" s="413"/>
      <c r="CW13" s="376">
        <f>IF(CV13="",0,VLOOKUP(CV13,A$100:B$105,2,0))</f>
        <v>0</v>
      </c>
      <c r="CX13" s="413"/>
      <c r="CY13" s="634">
        <f>IF(CX13="",0,VLOOKUP(CX13,A$100:B$105,2,0))</f>
        <v>0</v>
      </c>
      <c r="CZ13" s="753">
        <f>CO13+CQ13+CS13+CU13+CW13+CY13</f>
        <v>0</v>
      </c>
      <c r="DA13" s="819" t="str">
        <f ca="1">IF(CZ13&lt;=5.9,"",LOOKUP(CZ13,A$109:A$113,B$109:B$113))</f>
        <v/>
      </c>
      <c r="DB13" s="500"/>
      <c r="DC13" s="684">
        <f>A13</f>
        <v>8</v>
      </c>
      <c r="DD13" s="693" t="str">
        <f>C13</f>
        <v>Omja Dwivedi</v>
      </c>
      <c r="DE13" s="413"/>
      <c r="DF13" s="376">
        <f>IF(DE13="",0,VLOOKUP(DE13,A$100:B$105,2,0))</f>
        <v>0</v>
      </c>
      <c r="DG13" s="413"/>
      <c r="DH13" s="376">
        <f>IF(DG13="",0,VLOOKUP(DG13,A$100:B$105,2,0))</f>
        <v>0</v>
      </c>
      <c r="DI13" s="413"/>
      <c r="DJ13" s="376">
        <f>IF(DI13="",0,VLOOKUP(DI13,A$100:B$105,2,0))</f>
        <v>0</v>
      </c>
      <c r="DK13" s="413"/>
      <c r="DL13" s="376">
        <f>IF(DK13="",0,VLOOKUP(DK13,A$100:B$105,2,0))</f>
        <v>0</v>
      </c>
      <c r="DM13" s="413"/>
      <c r="DN13" s="376">
        <f>IF(DM13="",0,VLOOKUP(DM13,A$100:B$105,2,0))</f>
        <v>0</v>
      </c>
      <c r="DO13" s="413"/>
      <c r="DP13" s="634">
        <f>IF(DO13="",0,VLOOKUP(DO13,A$100:B$105,2,0))</f>
        <v>0</v>
      </c>
      <c r="DQ13" s="753">
        <f>DF13+DH13+DJ13+DL13+DN13+DP13</f>
        <v>0</v>
      </c>
      <c r="DR13" s="824" t="str">
        <f ca="1">IF(DQ13&lt;=5.9,"",LOOKUP(DQ13,A$109:A$113,B$109:B$113))</f>
        <v/>
      </c>
      <c r="DT13" s="684">
        <f>A13</f>
        <v>8</v>
      </c>
      <c r="DU13" s="693" t="str">
        <f>C13</f>
        <v>Omja Dwivedi</v>
      </c>
      <c r="DV13" s="413" t="s">
        <v>150</v>
      </c>
      <c r="DW13" s="376">
        <f>IF(DV13="",0,VLOOKUP(DV13,A$100:B$105,2,0))</f>
        <v>5</v>
      </c>
      <c r="DX13" s="413" t="s">
        <v>186</v>
      </c>
      <c r="DY13" s="376">
        <f>IF(DX13="",0,VLOOKUP(DX13,A$100:B$105,2,0))</f>
        <v>4</v>
      </c>
      <c r="DZ13" s="413" t="s">
        <v>299</v>
      </c>
      <c r="EA13" s="376">
        <f>IF(DZ13="",0,VLOOKUP(DZ13,A$100:B$105,2,0))</f>
        <v>2</v>
      </c>
      <c r="EB13" s="413" t="s">
        <v>299</v>
      </c>
      <c r="EC13" s="376">
        <f>IF(EB13="",0,VLOOKUP(EB13,A$100:B$105,2,0))</f>
        <v>2</v>
      </c>
      <c r="ED13" s="413" t="s">
        <v>186</v>
      </c>
      <c r="EE13" s="376">
        <f>IF(ED13="",0,VLOOKUP(ED13,A$100:B$105,2,0))</f>
        <v>4</v>
      </c>
      <c r="EF13" s="413" t="s">
        <v>299</v>
      </c>
      <c r="EG13" s="634">
        <f>IF(EF13="",0,VLOOKUP(EF13,A$100:B$105,2,0))</f>
        <v>2</v>
      </c>
      <c r="EH13" s="634">
        <f>DW13+DY13+EA13+EC13+EE13+EG13</f>
        <v>19</v>
      </c>
      <c r="EI13" s="836">
        <f>ROUND(EH13/4,0)</f>
        <v>5</v>
      </c>
      <c r="EJ13" s="837">
        <f>(CI13+CZ13+DQ13+EH13)/4</f>
        <v>4.75</v>
      </c>
      <c r="EK13" s="819" t="str">
        <f ca="1">IF(EH13&lt;=5.9,"",LOOKUP(EH13,A$109:A$113,B$109:B$113))</f>
        <v>B</v>
      </c>
      <c r="EL13" s="838" t="str">
        <f ca="1">IF(EJ13&lt;=5.9,"",LOOKUP(EJ13,A$109:A$113,B$109:B$113))</f>
        <v/>
      </c>
      <c r="EM13" s="826"/>
      <c r="EN13" s="839">
        <f>A13</f>
        <v>8</v>
      </c>
      <c r="EO13" s="608" t="str">
        <f>C13</f>
        <v>Omja Dwivedi</v>
      </c>
      <c r="EP13" s="616" t="str">
        <f ca="1">IF($EQ13&lt;=5.9,"",LOOKUP(EQ13,A$109:A$113,B$109:B$113))</f>
        <v>D</v>
      </c>
      <c r="EQ13" s="396">
        <f>(BQ13+EJ13)/2</f>
        <v>7.25</v>
      </c>
    </row>
    <row r="14" ht="27" customHeight="1" spans="1:147">
      <c r="A14" s="746">
        <v>9</v>
      </c>
      <c r="B14" s="411">
        <f>'Student Profile'!B14</f>
        <v>999</v>
      </c>
      <c r="C14" s="635" t="str">
        <f>'Student Profile'!C14</f>
        <v>K Pooja</v>
      </c>
      <c r="D14" s="413" t="s">
        <v>186</v>
      </c>
      <c r="E14" s="376">
        <f>IF(D14="",0,VLOOKUP(D14,A$100:B$105,2,0))</f>
        <v>4</v>
      </c>
      <c r="F14" s="413" t="s">
        <v>186</v>
      </c>
      <c r="G14" s="376">
        <f>IF(F14="",0,VLOOKUP(F14,A$100:B$105,2,0))</f>
        <v>4</v>
      </c>
      <c r="H14" s="413" t="s">
        <v>295</v>
      </c>
      <c r="I14" s="376">
        <f>IF(H14="",0,VLOOKUP(H14,A$100:B$105,2,0))</f>
        <v>3</v>
      </c>
      <c r="J14" s="413" t="s">
        <v>295</v>
      </c>
      <c r="K14" s="376">
        <f>IF(J14="",0,VLOOKUP(J14,A$100:B$105,2,0))</f>
        <v>3</v>
      </c>
      <c r="L14" s="413" t="s">
        <v>295</v>
      </c>
      <c r="M14" s="376">
        <f>IF(L14="",0,VLOOKUP(L14,A$100:B$105,2,0))</f>
        <v>3</v>
      </c>
      <c r="N14" s="413" t="s">
        <v>295</v>
      </c>
      <c r="O14" s="634">
        <f>IF(N14="",0,VLOOKUP(N14,A$100:B$105,2,0))</f>
        <v>3</v>
      </c>
      <c r="P14" s="753">
        <f>E14+G14+I14+K14+M14+O14</f>
        <v>20</v>
      </c>
      <c r="Q14" s="653" t="str">
        <f ca="1">IF(P14&lt;=5.9,"",LOOKUP(P14,A$109:A$113,B$109:B$113))</f>
        <v>B</v>
      </c>
      <c r="R14" s="500"/>
      <c r="S14" s="651">
        <f>A14</f>
        <v>9</v>
      </c>
      <c r="T14" s="635" t="str">
        <f>C14</f>
        <v>K Pooja</v>
      </c>
      <c r="U14" s="413"/>
      <c r="V14" s="376">
        <f t="shared" ref="V14:V19" si="115">IF(U14="",0,VLOOKUP(U14,A$100:B$105,2,0))</f>
        <v>0</v>
      </c>
      <c r="W14" s="413"/>
      <c r="X14" s="376">
        <f t="shared" ref="X14:X19" si="116">IF(W14="",0,VLOOKUP(W14,A$100:B$105,2,0))</f>
        <v>0</v>
      </c>
      <c r="Y14" s="413"/>
      <c r="Z14" s="376">
        <f t="shared" ref="Z14:Z19" si="117">IF(Y14="",0,VLOOKUP(Y14,A$100:B$105,2,0))</f>
        <v>0</v>
      </c>
      <c r="AA14" s="413"/>
      <c r="AB14" s="376">
        <f t="shared" ref="AB14:AB19" si="118">IF(AA14="",0,VLOOKUP(AA14,A$100:B$105,2,0))</f>
        <v>0</v>
      </c>
      <c r="AC14" s="413"/>
      <c r="AD14" s="376">
        <f t="shared" ref="AD14:AD19" si="119">IF(AC14="",0,VLOOKUP(AC14,A$100:B$105,2,0))</f>
        <v>0</v>
      </c>
      <c r="AE14" s="413"/>
      <c r="AF14" s="634">
        <f>IF(AE14="",0,VLOOKUP(AE14,A$100:B$105,2,0))</f>
        <v>0</v>
      </c>
      <c r="AG14" s="753">
        <f>V14+X14+Z14+AB14+AD14+AF14</f>
        <v>0</v>
      </c>
      <c r="AH14" s="766" t="str">
        <f ca="1">IF(AG14&lt;=5.9,"",LOOKUP(AG14,A$109:A$113,B$109:B$113))</f>
        <v/>
      </c>
      <c r="AI14" s="500"/>
      <c r="AJ14" s="651">
        <f>A14</f>
        <v>9</v>
      </c>
      <c r="AK14" s="635" t="str">
        <f>C14</f>
        <v>K Pooja</v>
      </c>
      <c r="AL14" s="413"/>
      <c r="AM14" s="634">
        <f>IF(AL14="",0,VLOOKUP(AL14,A$100:B$105,2,0))</f>
        <v>0</v>
      </c>
      <c r="AN14" s="413"/>
      <c r="AO14" s="634">
        <f>IF(AN14="",0,VLOOKUP(AN14,A$100:B$105,2,0))</f>
        <v>0</v>
      </c>
      <c r="AP14" s="413"/>
      <c r="AQ14" s="634">
        <f>IF(AP14="",0,VLOOKUP(AP14,A$100:B$105,2,0))</f>
        <v>0</v>
      </c>
      <c r="AR14" s="413"/>
      <c r="AS14" s="634">
        <f>IF(AR14="",0,VLOOKUP(AR14,A$100:B$105,2,0))</f>
        <v>0</v>
      </c>
      <c r="AT14" s="413"/>
      <c r="AU14" s="634">
        <f>IF(AT14="",0,VLOOKUP(AT14,A$100:B$105,2,0))</f>
        <v>0</v>
      </c>
      <c r="AV14" s="413"/>
      <c r="AW14" s="634">
        <f>IF(AV14="",0,VLOOKUP(AV14,A$100:B$105,2,0))</f>
        <v>0</v>
      </c>
      <c r="AX14" s="753">
        <f>AM14+AO14+AQ14+AS14+AU14+AW14</f>
        <v>0</v>
      </c>
      <c r="AY14" s="766" t="str">
        <f ca="1">IF(AX14&lt;=5.9,"",LOOKUP(AX14,A$109:A$113,B$109:B$113))</f>
        <v/>
      </c>
      <c r="AZ14" s="500"/>
      <c r="BA14" s="651">
        <f>A14</f>
        <v>9</v>
      </c>
      <c r="BB14" s="635" t="str">
        <f>C14</f>
        <v>K Pooja</v>
      </c>
      <c r="BC14" s="413" t="s">
        <v>150</v>
      </c>
      <c r="BD14" s="376">
        <f>IF(BC14="",0,VLOOKUP(BC14,A$100:B$105,2,0))</f>
        <v>5</v>
      </c>
      <c r="BE14" s="413" t="s">
        <v>186</v>
      </c>
      <c r="BF14" s="376">
        <f>IF(BE14="",0,VLOOKUP(BE14,A$100:B$105,2,0))</f>
        <v>4</v>
      </c>
      <c r="BG14" s="413" t="s">
        <v>299</v>
      </c>
      <c r="BH14" s="376">
        <f>IF(BG14="",0,VLOOKUP(BG14,A$100:B$105,2,0))</f>
        <v>2</v>
      </c>
      <c r="BI14" s="413" t="s">
        <v>299</v>
      </c>
      <c r="BJ14" s="376">
        <f>IF(BI14="",0,VLOOKUP(BI14,A$100:B$105,2,0))</f>
        <v>2</v>
      </c>
      <c r="BK14" s="413" t="s">
        <v>186</v>
      </c>
      <c r="BL14" s="376">
        <f>IF(BK14="",0,VLOOKUP(BK14,A$100:B$105,2,0))</f>
        <v>4</v>
      </c>
      <c r="BM14" s="413" t="s">
        <v>299</v>
      </c>
      <c r="BN14" s="634">
        <f>IF(BM14="",0,VLOOKUP(BM14,A$100:B$105,2,0))</f>
        <v>2</v>
      </c>
      <c r="BO14" s="753">
        <f>BD14+BF14+BH14+BJ14+BL14+BN14</f>
        <v>19</v>
      </c>
      <c r="BP14" s="670" t="str">
        <f ca="1">IF(BO14&lt;=5.9,"",LOOKUP(BO14,A$109:A$113,B$109:B$113))</f>
        <v>B</v>
      </c>
      <c r="BQ14" s="793">
        <f>(P14+AG14+AX14+BO14)/4</f>
        <v>9.75</v>
      </c>
      <c r="BR14" s="683" t="str">
        <f ca="1">IF(BQ14&lt;=5.9,"",LOOKUP(BQ14,A$109:A$113,B$109:B$113))</f>
        <v>D</v>
      </c>
      <c r="BS14" s="794" t="e">
        <f ca="1">LOOKUP(BP14,A$109:A$113,B$109:B$113)</f>
        <v>#N/A</v>
      </c>
      <c r="BT14" s="500"/>
      <c r="BU14" s="460">
        <f>A14</f>
        <v>9</v>
      </c>
      <c r="BV14" s="693" t="str">
        <f>C14</f>
        <v>K Pooja</v>
      </c>
      <c r="BW14" s="413"/>
      <c r="BX14" s="376">
        <f>IF(BW14="",0,VLOOKUP(BW14,A$100:B$105,2,0))</f>
        <v>0</v>
      </c>
      <c r="BY14" s="413"/>
      <c r="BZ14" s="376">
        <f>IF(BY14="",0,VLOOKUP(BY14,A$100:B$105,2,0))</f>
        <v>0</v>
      </c>
      <c r="CA14" s="413"/>
      <c r="CB14" s="376">
        <f>IF(CA14="",0,VLOOKUP(CA14,A$100:B$105,2,0))</f>
        <v>0</v>
      </c>
      <c r="CC14" s="413"/>
      <c r="CD14" s="376">
        <f>IF(CC14="",0,VLOOKUP(CC14,A$100:B$105,2,0))</f>
        <v>0</v>
      </c>
      <c r="CE14" s="413"/>
      <c r="CF14" s="376">
        <f>IF(CE14="",0,VLOOKUP(CE14,A$100:B$105,2,0))</f>
        <v>0</v>
      </c>
      <c r="CG14" s="413"/>
      <c r="CH14" s="411">
        <f>IF(CG14="",0,VLOOKUP(CG14,A$100:B$105,2,0))</f>
        <v>0</v>
      </c>
      <c r="CI14" s="806">
        <f>BX14+BZ14+CB14+CD14+CF14+CH14</f>
        <v>0</v>
      </c>
      <c r="CJ14" s="807" t="str">
        <f ca="1">IF(CI14&lt;=5.9,"",LOOKUP(CI14,A$109:A$113,B$109:B$113))</f>
        <v/>
      </c>
      <c r="CK14" s="500"/>
      <c r="CL14" s="684">
        <f>A14</f>
        <v>9</v>
      </c>
      <c r="CM14" s="693" t="str">
        <f>C14</f>
        <v>K Pooja</v>
      </c>
      <c r="CN14" s="413"/>
      <c r="CO14" s="376">
        <f>IF(CN14="",0,VLOOKUP(CN14,A$100:B$105,2,0))</f>
        <v>0</v>
      </c>
      <c r="CP14" s="413"/>
      <c r="CQ14" s="376">
        <f>IF(CP14="",0,VLOOKUP(CP14,A$100:B$105,2,0))</f>
        <v>0</v>
      </c>
      <c r="CR14" s="413"/>
      <c r="CS14" s="376">
        <f>IF(CR14="",0,VLOOKUP(CR14,A$100:B$105,2,0))</f>
        <v>0</v>
      </c>
      <c r="CT14" s="413"/>
      <c r="CU14" s="376">
        <f>IF(CT14="",0,VLOOKUP(CT14,A$100:B$105,2,0))</f>
        <v>0</v>
      </c>
      <c r="CV14" s="413"/>
      <c r="CW14" s="376">
        <f>IF(CV14="",0,VLOOKUP(CV14,A$100:B$105,2,0))</f>
        <v>0</v>
      </c>
      <c r="CX14" s="413"/>
      <c r="CY14" s="634">
        <f>IF(CX14="",0,VLOOKUP(CX14,A$100:B$105,2,0))</f>
        <v>0</v>
      </c>
      <c r="CZ14" s="753">
        <f>CO14+CQ14+CS14+CU14+CW14+CY14</f>
        <v>0</v>
      </c>
      <c r="DA14" s="819" t="str">
        <f ca="1">IF(CZ14&lt;=5.9,"",LOOKUP(CZ14,A$109:A$113,B$109:B$113))</f>
        <v/>
      </c>
      <c r="DB14" s="500"/>
      <c r="DC14" s="684">
        <f>A14</f>
        <v>9</v>
      </c>
      <c r="DD14" s="693" t="str">
        <f>C14</f>
        <v>K Pooja</v>
      </c>
      <c r="DE14" s="413"/>
      <c r="DF14" s="376">
        <f>IF(DE14="",0,VLOOKUP(DE14,A$100:B$105,2,0))</f>
        <v>0</v>
      </c>
      <c r="DG14" s="413"/>
      <c r="DH14" s="376">
        <f>IF(DG14="",0,VLOOKUP(DG14,A$100:B$105,2,0))</f>
        <v>0</v>
      </c>
      <c r="DI14" s="413"/>
      <c r="DJ14" s="376">
        <f>IF(DI14="",0,VLOOKUP(DI14,A$100:B$105,2,0))</f>
        <v>0</v>
      </c>
      <c r="DK14" s="413"/>
      <c r="DL14" s="376">
        <f>IF(DK14="",0,VLOOKUP(DK14,A$100:B$105,2,0))</f>
        <v>0</v>
      </c>
      <c r="DM14" s="413"/>
      <c r="DN14" s="376">
        <f>IF(DM14="",0,VLOOKUP(DM14,A$100:B$105,2,0))</f>
        <v>0</v>
      </c>
      <c r="DO14" s="413"/>
      <c r="DP14" s="634">
        <f>IF(DO14="",0,VLOOKUP(DO14,A$100:B$105,2,0))</f>
        <v>0</v>
      </c>
      <c r="DQ14" s="753">
        <f>DF14+DH14+DJ14+DL14+DN14+DP14</f>
        <v>0</v>
      </c>
      <c r="DR14" s="824" t="str">
        <f ca="1">IF(DQ14&lt;=5.9,"",LOOKUP(DQ14,A$109:A$113,B$109:B$113))</f>
        <v/>
      </c>
      <c r="DT14" s="684">
        <f>A14</f>
        <v>9</v>
      </c>
      <c r="DU14" s="693" t="str">
        <f>C14</f>
        <v>K Pooja</v>
      </c>
      <c r="DV14" s="413" t="s">
        <v>299</v>
      </c>
      <c r="DW14" s="376">
        <f>IF(DV14="",0,VLOOKUP(DV14,A$100:B$105,2,0))</f>
        <v>2</v>
      </c>
      <c r="DX14" s="413" t="s">
        <v>186</v>
      </c>
      <c r="DY14" s="376">
        <f>IF(DX14="",0,VLOOKUP(DX14,A$100:B$105,2,0))</f>
        <v>4</v>
      </c>
      <c r="DZ14" s="413" t="s">
        <v>299</v>
      </c>
      <c r="EA14" s="376">
        <f>IF(DZ14="",0,VLOOKUP(DZ14,A$100:B$105,2,0))</f>
        <v>2</v>
      </c>
      <c r="EB14" s="413" t="s">
        <v>299</v>
      </c>
      <c r="EC14" s="376">
        <f>IF(EB14="",0,VLOOKUP(EB14,A$100:B$105,2,0))</f>
        <v>2</v>
      </c>
      <c r="ED14" s="413" t="s">
        <v>309</v>
      </c>
      <c r="EE14" s="376">
        <f>IF(ED14="",0,VLOOKUP(ED14,A$100:B$105,2,0))</f>
        <v>1</v>
      </c>
      <c r="EF14" s="413" t="s">
        <v>299</v>
      </c>
      <c r="EG14" s="634">
        <f>IF(EF14="",0,VLOOKUP(EF14,A$100:B$105,2,0))</f>
        <v>2</v>
      </c>
      <c r="EH14" s="634">
        <f>DW14+DY14+EA14+EC14+EE14+EG14</f>
        <v>13</v>
      </c>
      <c r="EI14" s="836">
        <f>ROUND(EH14/4,0)</f>
        <v>3</v>
      </c>
      <c r="EJ14" s="837">
        <f>(CI14+CZ14+DQ14+EH14)/4</f>
        <v>3.25</v>
      </c>
      <c r="EK14" s="819" t="str">
        <f ca="1">IF(EH14&lt;=5.9,"",LOOKUP(EH14,A$109:A$113,B$109:B$113))</f>
        <v>C</v>
      </c>
      <c r="EL14" s="838" t="str">
        <f ca="1">IF(EJ14&lt;=5.9,"",LOOKUP(EJ14,A$109:A$113,B$109:B$113))</f>
        <v/>
      </c>
      <c r="EM14" s="826"/>
      <c r="EN14" s="839">
        <f>A14</f>
        <v>9</v>
      </c>
      <c r="EO14" s="608" t="str">
        <f>C14</f>
        <v>K Pooja</v>
      </c>
      <c r="EP14" s="616" t="str">
        <f ca="1">IF($EQ14&lt;=5.9,"",LOOKUP(EQ14,A$109:A$113,B$109:B$113))</f>
        <v>D</v>
      </c>
      <c r="EQ14" s="396">
        <f>(BQ14+EJ14)/2</f>
        <v>6.5</v>
      </c>
    </row>
    <row r="15" ht="27" customHeight="1" spans="1:147">
      <c r="A15" s="746">
        <v>10</v>
      </c>
      <c r="B15" s="411">
        <f>'Student Profile'!B15</f>
        <v>1110</v>
      </c>
      <c r="C15" s="635" t="str">
        <f>'Student Profile'!C15</f>
        <v>Ramya</v>
      </c>
      <c r="D15" s="413" t="s">
        <v>186</v>
      </c>
      <c r="E15" s="376">
        <f>IF(D15="",0,VLOOKUP(D15,A$100:B$105,2,0))</f>
        <v>4</v>
      </c>
      <c r="F15" s="413" t="s">
        <v>186</v>
      </c>
      <c r="G15" s="376">
        <f>IF(F15="",0,VLOOKUP(F15,A$100:B$105,2,0))</f>
        <v>4</v>
      </c>
      <c r="H15" s="413" t="s">
        <v>295</v>
      </c>
      <c r="I15" s="376">
        <f>IF(H15="",0,VLOOKUP(H15,A$100:B$105,2,0))</f>
        <v>3</v>
      </c>
      <c r="J15" s="413" t="s">
        <v>295</v>
      </c>
      <c r="K15" s="376">
        <f>IF(J15="",0,VLOOKUP(J15,A$100:B$105,2,0))</f>
        <v>3</v>
      </c>
      <c r="L15" s="413" t="s">
        <v>295</v>
      </c>
      <c r="M15" s="376">
        <f>IF(L15="",0,VLOOKUP(L15,A$100:B$105,2,0))</f>
        <v>3</v>
      </c>
      <c r="N15" s="413" t="s">
        <v>295</v>
      </c>
      <c r="O15" s="634">
        <f>IF(N15="",0,VLOOKUP(N15,A$100:B$105,2,0))</f>
        <v>3</v>
      </c>
      <c r="P15" s="753">
        <f>E15+G15+I15+K15+M15+O15</f>
        <v>20</v>
      </c>
      <c r="Q15" s="767" t="str">
        <f ca="1">IF(P15&lt;=5.9,"",LOOKUP(P15,A$109:A$113,B$109:B$113))</f>
        <v>B</v>
      </c>
      <c r="R15" s="500"/>
      <c r="S15" s="651">
        <f>A15</f>
        <v>10</v>
      </c>
      <c r="T15" s="635" t="str">
        <f>C15</f>
        <v>Ramya</v>
      </c>
      <c r="U15" s="413"/>
      <c r="V15" s="376">
        <f>IF(U15="",0,VLOOKUP(U15,A$100:B$105,2,0))</f>
        <v>0</v>
      </c>
      <c r="W15" s="413"/>
      <c r="X15" s="376">
        <f>IF(W15="",0,VLOOKUP(W15,A$100:B$105,2,0))</f>
        <v>0</v>
      </c>
      <c r="Y15" s="413"/>
      <c r="Z15" s="376">
        <f>IF(Y15="",0,VLOOKUP(Y15,A$100:B$105,2,0))</f>
        <v>0</v>
      </c>
      <c r="AA15" s="413"/>
      <c r="AB15" s="376">
        <f>IF(AA15="",0,VLOOKUP(AA15,A$100:B$105,2,0))</f>
        <v>0</v>
      </c>
      <c r="AC15" s="413"/>
      <c r="AD15" s="376">
        <f>IF(AC15="",0,VLOOKUP(AC15,A$100:B$105,2,0))</f>
        <v>0</v>
      </c>
      <c r="AE15" s="413"/>
      <c r="AF15" s="634">
        <f>IF(AE15="",0,VLOOKUP(AE15,A$100:B$105,2,0))</f>
        <v>0</v>
      </c>
      <c r="AG15" s="753">
        <f>V15+X15+Z15+AB15+AD15+AF15</f>
        <v>0</v>
      </c>
      <c r="AH15" s="766" t="str">
        <f ca="1">IF(AG15&lt;=5.9,"",LOOKUP(AG15,A$109:A$113,B$109:B$113))</f>
        <v/>
      </c>
      <c r="AI15" s="500"/>
      <c r="AJ15" s="651">
        <f>A15</f>
        <v>10</v>
      </c>
      <c r="AK15" s="635" t="str">
        <f>C15</f>
        <v>Ramya</v>
      </c>
      <c r="AL15" s="413"/>
      <c r="AM15" s="634">
        <f>IF(AL15="",0,VLOOKUP(AL15,A$100:B$105,2,0))</f>
        <v>0</v>
      </c>
      <c r="AN15" s="413"/>
      <c r="AO15" s="634">
        <f>IF(AN15="",0,VLOOKUP(AN15,A$100:B$105,2,0))</f>
        <v>0</v>
      </c>
      <c r="AP15" s="413"/>
      <c r="AQ15" s="634">
        <f>IF(AP15="",0,VLOOKUP(AP15,A$100:B$105,2,0))</f>
        <v>0</v>
      </c>
      <c r="AR15" s="413"/>
      <c r="AS15" s="634">
        <f>IF(AR15="",0,VLOOKUP(AR15,A$100:B$105,2,0))</f>
        <v>0</v>
      </c>
      <c r="AT15" s="413"/>
      <c r="AU15" s="634">
        <f>IF(AT15="",0,VLOOKUP(AT15,A$100:B$105,2,0))</f>
        <v>0</v>
      </c>
      <c r="AV15" s="413"/>
      <c r="AW15" s="634">
        <f>IF(AV15="",0,VLOOKUP(AV15,A$100:B$105,2,0))</f>
        <v>0</v>
      </c>
      <c r="AX15" s="753">
        <f>AM15+AO15+AQ15+AS15+AU15+AW15</f>
        <v>0</v>
      </c>
      <c r="AY15" s="766" t="str">
        <f ca="1">IF(AX15&lt;=5.9,"",LOOKUP(AX15,A$109:A$113,B$109:B$113))</f>
        <v/>
      </c>
      <c r="AZ15" s="500"/>
      <c r="BA15" s="651">
        <f>A15</f>
        <v>10</v>
      </c>
      <c r="BB15" s="635" t="str">
        <f>C15</f>
        <v>Ramya</v>
      </c>
      <c r="BC15" s="413" t="s">
        <v>299</v>
      </c>
      <c r="BD15" s="376">
        <f>IF(BC15="",0,VLOOKUP(BC15,A$100:B$105,2,0))</f>
        <v>2</v>
      </c>
      <c r="BE15" s="413" t="s">
        <v>186</v>
      </c>
      <c r="BF15" s="376">
        <f>IF(BE15="",0,VLOOKUP(BE15,A$100:B$105,2,0))</f>
        <v>4</v>
      </c>
      <c r="BG15" s="413" t="s">
        <v>299</v>
      </c>
      <c r="BH15" s="376">
        <f>IF(BG15="",0,VLOOKUP(BG15,A$100:B$105,2,0))</f>
        <v>2</v>
      </c>
      <c r="BI15" s="413" t="s">
        <v>299</v>
      </c>
      <c r="BJ15" s="376">
        <f>IF(BI15="",0,VLOOKUP(BI15,A$100:B$105,2,0))</f>
        <v>2</v>
      </c>
      <c r="BK15" s="413" t="s">
        <v>299</v>
      </c>
      <c r="BL15" s="376">
        <f>IF(BK15="",0,VLOOKUP(BK15,A$100:B$105,2,0))</f>
        <v>2</v>
      </c>
      <c r="BM15" s="413" t="s">
        <v>299</v>
      </c>
      <c r="BN15" s="634">
        <f>IF(BM15="",0,VLOOKUP(BM15,A$100:B$105,2,0))</f>
        <v>2</v>
      </c>
      <c r="BO15" s="753">
        <f>BD15+BF15+BH15+BJ15+BL15+BN15</f>
        <v>14</v>
      </c>
      <c r="BP15" s="670" t="str">
        <f ca="1">IF(BO15&lt;=5.9,"",LOOKUP(BO15,A$109:A$113,B$109:B$113))</f>
        <v>C</v>
      </c>
      <c r="BQ15" s="793">
        <f>(P15+AG15+AX15+BO15)/4</f>
        <v>8.5</v>
      </c>
      <c r="BR15" s="683" t="str">
        <f ca="1">IF(BQ15&lt;=5.9,"",LOOKUP(BQ15,A$109:A$113,B$109:B$113))</f>
        <v>D</v>
      </c>
      <c r="BS15" s="794" t="e">
        <f ca="1">LOOKUP(BP15,A$109:A$113,B$109:B$113)</f>
        <v>#N/A</v>
      </c>
      <c r="BT15" s="500"/>
      <c r="BU15" s="460">
        <f>A15</f>
        <v>10</v>
      </c>
      <c r="BV15" s="693" t="str">
        <f>C15</f>
        <v>Ramya</v>
      </c>
      <c r="BW15" s="413"/>
      <c r="BX15" s="376">
        <f t="shared" ref="BX15:BX18" si="120">IF(BW15="",0,VLOOKUP(BW15,A$100:B$105,2,0))</f>
        <v>0</v>
      </c>
      <c r="BY15" s="413"/>
      <c r="BZ15" s="376">
        <f t="shared" ref="BZ15:BZ18" si="121">IF(BY15="",0,VLOOKUP(BY15,A$100:B$105,2,0))</f>
        <v>0</v>
      </c>
      <c r="CA15" s="413"/>
      <c r="CB15" s="376">
        <f t="shared" ref="CB15:CB18" si="122">IF(CA15="",0,VLOOKUP(CA15,A$100:B$105,2,0))</f>
        <v>0</v>
      </c>
      <c r="CC15" s="413"/>
      <c r="CD15" s="376">
        <f t="shared" ref="CD15:CD18" si="123">IF(CC15="",0,VLOOKUP(CC15,A$100:B$105,2,0))</f>
        <v>0</v>
      </c>
      <c r="CE15" s="413"/>
      <c r="CF15" s="376">
        <f t="shared" ref="CF15:CF18" si="124">IF(CE15="",0,VLOOKUP(CE15,A$100:B$105,2,0))</f>
        <v>0</v>
      </c>
      <c r="CG15" s="413"/>
      <c r="CH15" s="411">
        <f>IF(CG15="",0,VLOOKUP(CG15,A$100:B$105,2,0))</f>
        <v>0</v>
      </c>
      <c r="CI15" s="806">
        <f>BX15+BZ15+CB15+CD15+CF15+CH15</f>
        <v>0</v>
      </c>
      <c r="CJ15" s="807" t="str">
        <f ca="1">IF(CI15&lt;=5.9,"",LOOKUP(CI15,A$109:A$113,B$109:B$113))</f>
        <v/>
      </c>
      <c r="CK15" s="500"/>
      <c r="CL15" s="684">
        <f>A15</f>
        <v>10</v>
      </c>
      <c r="CM15" s="693" t="str">
        <f>C15</f>
        <v>Ramya</v>
      </c>
      <c r="CN15" s="413"/>
      <c r="CO15" s="376">
        <f t="shared" ref="CO15:CO18" si="125">IF(CN15="",0,VLOOKUP(CN15,A$100:B$105,2,0))</f>
        <v>0</v>
      </c>
      <c r="CP15" s="413"/>
      <c r="CQ15" s="376">
        <f t="shared" ref="CQ15:CQ18" si="126">IF(CP15="",0,VLOOKUP(CP15,A$100:B$105,2,0))</f>
        <v>0</v>
      </c>
      <c r="CR15" s="413"/>
      <c r="CS15" s="376">
        <f t="shared" ref="CS15:CS18" si="127">IF(CR15="",0,VLOOKUP(CR15,A$100:B$105,2,0))</f>
        <v>0</v>
      </c>
      <c r="CT15" s="413"/>
      <c r="CU15" s="376">
        <f t="shared" ref="CU15:CU18" si="128">IF(CT15="",0,VLOOKUP(CT15,A$100:B$105,2,0))</f>
        <v>0</v>
      </c>
      <c r="CV15" s="413"/>
      <c r="CW15" s="376">
        <f t="shared" ref="CW15:CW18" si="129">IF(CV15="",0,VLOOKUP(CV15,A$100:B$105,2,0))</f>
        <v>0</v>
      </c>
      <c r="CX15" s="413"/>
      <c r="CY15" s="634">
        <f>IF(CX15="",0,VLOOKUP(CX15,A$100:B$105,2,0))</f>
        <v>0</v>
      </c>
      <c r="CZ15" s="753">
        <f>CO15+CQ15+CS15+CU15+CW15+CY15</f>
        <v>0</v>
      </c>
      <c r="DA15" s="819" t="str">
        <f ca="1">IF(CZ15&lt;=5.9,"",LOOKUP(CZ15,A$109:A$113,B$109:B$113))</f>
        <v/>
      </c>
      <c r="DB15" s="500"/>
      <c r="DC15" s="684">
        <f>A15</f>
        <v>10</v>
      </c>
      <c r="DD15" s="693" t="str">
        <f>C15</f>
        <v>Ramya</v>
      </c>
      <c r="DE15" s="413"/>
      <c r="DF15" s="376">
        <f t="shared" ref="DF15:DF18" si="130">IF(DE15="",0,VLOOKUP(DE15,A$100:B$105,2,0))</f>
        <v>0</v>
      </c>
      <c r="DG15" s="413"/>
      <c r="DH15" s="376">
        <f t="shared" ref="DH15:DH18" si="131">IF(DG15="",0,VLOOKUP(DG15,A$100:B$105,2,0))</f>
        <v>0</v>
      </c>
      <c r="DI15" s="413"/>
      <c r="DJ15" s="376">
        <f t="shared" ref="DJ15:DJ18" si="132">IF(DI15="",0,VLOOKUP(DI15,A$100:B$105,2,0))</f>
        <v>0</v>
      </c>
      <c r="DK15" s="413"/>
      <c r="DL15" s="376">
        <f t="shared" ref="DL15:DL18" si="133">IF(DK15="",0,VLOOKUP(DK15,A$100:B$105,2,0))</f>
        <v>0</v>
      </c>
      <c r="DM15" s="413"/>
      <c r="DN15" s="376">
        <f t="shared" ref="DN15:DN18" si="134">IF(DM15="",0,VLOOKUP(DM15,A$100:B$105,2,0))</f>
        <v>0</v>
      </c>
      <c r="DO15" s="413"/>
      <c r="DP15" s="634">
        <f>IF(DO15="",0,VLOOKUP(DO15,A$100:B$105,2,0))</f>
        <v>0</v>
      </c>
      <c r="DQ15" s="753">
        <f>DF15+DH15+DJ15+DL15+DN15+DP15</f>
        <v>0</v>
      </c>
      <c r="DR15" s="824" t="str">
        <f ca="1">IF(DQ15&lt;=5.9,"",LOOKUP(DQ15,A$109:A$113,B$109:B$113))</f>
        <v/>
      </c>
      <c r="DT15" s="684">
        <f>A15</f>
        <v>10</v>
      </c>
      <c r="DU15" s="693" t="str">
        <f>C15</f>
        <v>Ramya</v>
      </c>
      <c r="DV15" s="413" t="s">
        <v>299</v>
      </c>
      <c r="DW15" s="376">
        <f>IF(DV15="",0,VLOOKUP(DV15,A$100:B$105,2,0))</f>
        <v>2</v>
      </c>
      <c r="DX15" s="413" t="s">
        <v>299</v>
      </c>
      <c r="DY15" s="376">
        <f>IF(DX15="",0,VLOOKUP(DX15,A$100:B$105,2,0))</f>
        <v>2</v>
      </c>
      <c r="DZ15" s="413" t="s">
        <v>338</v>
      </c>
      <c r="EA15" s="376">
        <f>IF(DZ15="",0,VLOOKUP(DZ15,A$100:B$105,2,0))</f>
        <v>3</v>
      </c>
      <c r="EB15" s="413" t="s">
        <v>336</v>
      </c>
      <c r="EC15" s="376">
        <f>IF(EB15="",0,VLOOKUP(EB15,A$100:B$105,2,0))</f>
        <v>4</v>
      </c>
      <c r="ED15" s="413" t="s">
        <v>338</v>
      </c>
      <c r="EE15" s="376">
        <f>IF(ED15="",0,VLOOKUP(ED15,A$100:B$105,2,0))</f>
        <v>3</v>
      </c>
      <c r="EF15" s="413" t="s">
        <v>337</v>
      </c>
      <c r="EG15" s="634">
        <f>IF(EF15="",0,VLOOKUP(EF15,A$100:B$105,2,0))</f>
        <v>2</v>
      </c>
      <c r="EH15" s="634">
        <f>DW15+DY15+EA15+EC15+EE15+EG15</f>
        <v>16</v>
      </c>
      <c r="EI15" s="836">
        <f>ROUND(EH15/4,0)</f>
        <v>4</v>
      </c>
      <c r="EJ15" s="837">
        <f>(CI15+CZ15+DQ15+EH15)/4</f>
        <v>4</v>
      </c>
      <c r="EK15" s="819" t="str">
        <f ca="1">IF(EH15&lt;=5.9,"",LOOKUP(EH15,A$109:A$113,B$109:B$113))</f>
        <v>C</v>
      </c>
      <c r="EL15" s="838" t="str">
        <f ca="1">IF(EJ15&lt;=5.9,"",LOOKUP(EJ15,A$109:A$113,B$109:B$113))</f>
        <v/>
      </c>
      <c r="EM15" s="826"/>
      <c r="EN15" s="839">
        <f>A15</f>
        <v>10</v>
      </c>
      <c r="EO15" s="608" t="str">
        <f>C15</f>
        <v>Ramya</v>
      </c>
      <c r="EP15" s="616" t="str">
        <f ca="1">IF($EQ15&lt;=5.9,"",LOOKUP(EQ15,A$109:A$113,B$109:B$113))</f>
        <v>D</v>
      </c>
      <c r="EQ15" s="396">
        <f>(BQ15+EJ15)/2</f>
        <v>6.25</v>
      </c>
    </row>
    <row r="16" ht="27" customHeight="1" spans="1:147">
      <c r="A16" s="746">
        <v>11</v>
      </c>
      <c r="B16" s="411">
        <f>'Student Profile'!B16</f>
        <v>1221</v>
      </c>
      <c r="C16" s="635" t="str">
        <f>'Student Profile'!C16</f>
        <v>Reshma Unnikrishnan</v>
      </c>
      <c r="D16" s="413" t="s">
        <v>186</v>
      </c>
      <c r="E16" s="376">
        <f>IF(D16="",0,VLOOKUP(D16,A$100:B$105,2,0))</f>
        <v>4</v>
      </c>
      <c r="F16" s="413" t="s">
        <v>186</v>
      </c>
      <c r="G16" s="376">
        <f>IF(F16="",0,VLOOKUP(F16,A$100:B$105,2,0))</f>
        <v>4</v>
      </c>
      <c r="H16" s="413" t="s">
        <v>295</v>
      </c>
      <c r="I16" s="376">
        <f>IF(H16="",0,VLOOKUP(H16,A$100:B$105,2,0))</f>
        <v>3</v>
      </c>
      <c r="J16" s="413" t="s">
        <v>295</v>
      </c>
      <c r="K16" s="376">
        <f>IF(J16="",0,VLOOKUP(J16,A$100:B$105,2,0))</f>
        <v>3</v>
      </c>
      <c r="L16" s="413" t="s">
        <v>295</v>
      </c>
      <c r="M16" s="376">
        <f>IF(L16="",0,VLOOKUP(L16,A$100:B$105,2,0))</f>
        <v>3</v>
      </c>
      <c r="N16" s="413" t="s">
        <v>295</v>
      </c>
      <c r="O16" s="634">
        <f>IF(N16="",0,VLOOKUP(N16,A$100:B$105,2,0))</f>
        <v>3</v>
      </c>
      <c r="P16" s="753">
        <f>E16+G16+I16+K16+M16+O16</f>
        <v>20</v>
      </c>
      <c r="Q16" s="767" t="str">
        <f ca="1">IF(P16&lt;=5.9,"",LOOKUP(P16,A$109:A$113,B$109:B$113))</f>
        <v>B</v>
      </c>
      <c r="R16" s="500"/>
      <c r="S16" s="651">
        <f>A16</f>
        <v>11</v>
      </c>
      <c r="T16" s="635" t="str">
        <f>C16</f>
        <v>Reshma Unnikrishnan</v>
      </c>
      <c r="U16" s="413"/>
      <c r="V16" s="376">
        <f>IF(U16="",0,VLOOKUP(U16,A$100:B$105,2,0))</f>
        <v>0</v>
      </c>
      <c r="W16" s="413"/>
      <c r="X16" s="376">
        <f>IF(W16="",0,VLOOKUP(W16,A$100:B$105,2,0))</f>
        <v>0</v>
      </c>
      <c r="Y16" s="413"/>
      <c r="Z16" s="376">
        <f>IF(Y16="",0,VLOOKUP(Y16,A$100:B$105,2,0))</f>
        <v>0</v>
      </c>
      <c r="AA16" s="413"/>
      <c r="AB16" s="376">
        <f>IF(AA16="",0,VLOOKUP(AA16,A$100:B$105,2,0))</f>
        <v>0</v>
      </c>
      <c r="AC16" s="413"/>
      <c r="AD16" s="376">
        <f>IF(AC16="",0,VLOOKUP(AC16,A$100:B$105,2,0))</f>
        <v>0</v>
      </c>
      <c r="AE16" s="413"/>
      <c r="AF16" s="634">
        <f>IF(AE16="",0,VLOOKUP(AE16,A$100:B$105,2,0))</f>
        <v>0</v>
      </c>
      <c r="AG16" s="753">
        <f>V16+X16+Z16+AB16+AD16+AF16</f>
        <v>0</v>
      </c>
      <c r="AH16" s="766" t="str">
        <f ca="1">IF(AG16&lt;=5.9,"",LOOKUP(AG16,A$109:A$113,B$109:B$113))</f>
        <v/>
      </c>
      <c r="AI16" s="500"/>
      <c r="AJ16" s="651">
        <f>A16</f>
        <v>11</v>
      </c>
      <c r="AK16" s="635" t="str">
        <f>C16</f>
        <v>Reshma Unnikrishnan</v>
      </c>
      <c r="AL16" s="413"/>
      <c r="AM16" s="634">
        <f>IF(AL16="",0,VLOOKUP(AL16,A$100:B$105,2,0))</f>
        <v>0</v>
      </c>
      <c r="AN16" s="413"/>
      <c r="AO16" s="634">
        <f>IF(AN16="",0,VLOOKUP(AN16,A$100:B$105,2,0))</f>
        <v>0</v>
      </c>
      <c r="AP16" s="413"/>
      <c r="AQ16" s="634">
        <f>IF(AP16="",0,VLOOKUP(AP16,A$100:B$105,2,0))</f>
        <v>0</v>
      </c>
      <c r="AR16" s="413"/>
      <c r="AS16" s="634">
        <f>IF(AR16="",0,VLOOKUP(AR16,A$100:B$105,2,0))</f>
        <v>0</v>
      </c>
      <c r="AT16" s="413"/>
      <c r="AU16" s="634">
        <f>IF(AT16="",0,VLOOKUP(AT16,A$100:B$105,2,0))</f>
        <v>0</v>
      </c>
      <c r="AV16" s="413"/>
      <c r="AW16" s="634">
        <f>IF(AV16="",0,VLOOKUP(AV16,A$100:B$105,2,0))</f>
        <v>0</v>
      </c>
      <c r="AX16" s="753">
        <f>AM16+AO16+AQ16+AS16+AU16+AW16</f>
        <v>0</v>
      </c>
      <c r="AY16" s="766" t="str">
        <f ca="1">IF(AX16&lt;=5.9,"",LOOKUP(AX16,A$109:A$113,B$109:B$113))</f>
        <v/>
      </c>
      <c r="AZ16" s="500"/>
      <c r="BA16" s="651">
        <f>A16</f>
        <v>11</v>
      </c>
      <c r="BB16" s="635" t="str">
        <f>C16</f>
        <v>Reshma Unnikrishnan</v>
      </c>
      <c r="BC16" s="413" t="s">
        <v>299</v>
      </c>
      <c r="BD16" s="376">
        <f>IF(BC16="",0,VLOOKUP(BC16,A$100:B$105,2,0))</f>
        <v>2</v>
      </c>
      <c r="BE16" s="413" t="s">
        <v>299</v>
      </c>
      <c r="BF16" s="376">
        <f>IF(BE16="",0,VLOOKUP(BE16,A$100:B$105,2,0))</f>
        <v>2</v>
      </c>
      <c r="BG16" s="413" t="s">
        <v>337</v>
      </c>
      <c r="BH16" s="376">
        <f>IF(BG16="",0,VLOOKUP(BG16,A$100:B$105,2,0))</f>
        <v>2</v>
      </c>
      <c r="BI16" s="413" t="s">
        <v>337</v>
      </c>
      <c r="BJ16" s="376">
        <f>IF(BI16="",0,VLOOKUP(BI16,A$100:B$105,2,0))</f>
        <v>2</v>
      </c>
      <c r="BK16" s="413" t="s">
        <v>337</v>
      </c>
      <c r="BL16" s="376">
        <f>IF(BK16="",0,VLOOKUP(BK16,A$100:B$105,2,0))</f>
        <v>2</v>
      </c>
      <c r="BM16" s="413" t="s">
        <v>337</v>
      </c>
      <c r="BN16" s="634">
        <f>IF(BM16="",0,VLOOKUP(BM16,A$100:B$105,2,0))</f>
        <v>2</v>
      </c>
      <c r="BO16" s="753">
        <f>BD16+BF16+BH16+BJ16+BL16+BN16</f>
        <v>12</v>
      </c>
      <c r="BP16" s="670" t="str">
        <f ca="1">IF(BO16&lt;=5.9,"",LOOKUP(BO16,A$109:A$113,B$109:B$113))</f>
        <v>C</v>
      </c>
      <c r="BQ16" s="793">
        <f>(P16+AG16+AX16+BO16)/4</f>
        <v>8</v>
      </c>
      <c r="BR16" s="683" t="str">
        <f ca="1">IF(BQ16&lt;=5.9,"",LOOKUP(BQ16,A$109:A$113,B$109:B$113))</f>
        <v>D</v>
      </c>
      <c r="BS16" s="794" t="e">
        <f ca="1">LOOKUP(BP16,A$109:A$113,B$109:B$113)</f>
        <v>#N/A</v>
      </c>
      <c r="BT16" s="500"/>
      <c r="BU16" s="460">
        <f>A16</f>
        <v>11</v>
      </c>
      <c r="BV16" s="693" t="str">
        <f>C16</f>
        <v>Reshma Unnikrishnan</v>
      </c>
      <c r="BW16" s="413"/>
      <c r="BX16" s="376">
        <f>IF(BW16="",0,VLOOKUP(BW16,A$100:B$105,2,0))</f>
        <v>0</v>
      </c>
      <c r="BY16" s="413"/>
      <c r="BZ16" s="376">
        <f>IF(BY16="",0,VLOOKUP(BY16,A$100:B$105,2,0))</f>
        <v>0</v>
      </c>
      <c r="CA16" s="413"/>
      <c r="CB16" s="376">
        <f>IF(CA16="",0,VLOOKUP(CA16,A$100:B$105,2,0))</f>
        <v>0</v>
      </c>
      <c r="CC16" s="413"/>
      <c r="CD16" s="376">
        <f>IF(CC16="",0,VLOOKUP(CC16,A$100:B$105,2,0))</f>
        <v>0</v>
      </c>
      <c r="CE16" s="413"/>
      <c r="CF16" s="376">
        <f>IF(CE16="",0,VLOOKUP(CE16,A$100:B$105,2,0))</f>
        <v>0</v>
      </c>
      <c r="CG16" s="413"/>
      <c r="CH16" s="411">
        <f>IF(CG16="",0,VLOOKUP(CG16,A$100:B$105,2,0))</f>
        <v>0</v>
      </c>
      <c r="CI16" s="806">
        <f>BX16+BZ16+CB16+CD16+CF16+CH16</f>
        <v>0</v>
      </c>
      <c r="CJ16" s="807" t="str">
        <f ca="1">IF(CI16&lt;=5.9,"",LOOKUP(CI16,A$109:A$113,B$109:B$113))</f>
        <v/>
      </c>
      <c r="CK16" s="500"/>
      <c r="CL16" s="684">
        <f>A16</f>
        <v>11</v>
      </c>
      <c r="CM16" s="693" t="str">
        <f>C16</f>
        <v>Reshma Unnikrishnan</v>
      </c>
      <c r="CN16" s="413"/>
      <c r="CO16" s="376">
        <f>IF(CN16="",0,VLOOKUP(CN16,A$100:B$105,2,0))</f>
        <v>0</v>
      </c>
      <c r="CP16" s="413"/>
      <c r="CQ16" s="376">
        <f>IF(CP16="",0,VLOOKUP(CP16,A$100:B$105,2,0))</f>
        <v>0</v>
      </c>
      <c r="CR16" s="413"/>
      <c r="CS16" s="376">
        <f>IF(CR16="",0,VLOOKUP(CR16,A$100:B$105,2,0))</f>
        <v>0</v>
      </c>
      <c r="CT16" s="413"/>
      <c r="CU16" s="376">
        <f>IF(CT16="",0,VLOOKUP(CT16,A$100:B$105,2,0))</f>
        <v>0</v>
      </c>
      <c r="CV16" s="413"/>
      <c r="CW16" s="376">
        <f>IF(CV16="",0,VLOOKUP(CV16,A$100:B$105,2,0))</f>
        <v>0</v>
      </c>
      <c r="CX16" s="413"/>
      <c r="CY16" s="634">
        <f>IF(CX16="",0,VLOOKUP(CX16,A$100:B$105,2,0))</f>
        <v>0</v>
      </c>
      <c r="CZ16" s="753">
        <f>CO16+CQ16+CS16+CU16+CW16+CY16</f>
        <v>0</v>
      </c>
      <c r="DA16" s="819" t="str">
        <f ca="1">IF(CZ16&lt;=5.9,"",LOOKUP(CZ16,A$109:A$113,B$109:B$113))</f>
        <v/>
      </c>
      <c r="DB16" s="500"/>
      <c r="DC16" s="684">
        <f>A16</f>
        <v>11</v>
      </c>
      <c r="DD16" s="693" t="str">
        <f>C16</f>
        <v>Reshma Unnikrishnan</v>
      </c>
      <c r="DE16" s="413"/>
      <c r="DF16" s="376">
        <f>IF(DE16="",0,VLOOKUP(DE16,A$100:B$105,2,0))</f>
        <v>0</v>
      </c>
      <c r="DG16" s="413"/>
      <c r="DH16" s="376">
        <f>IF(DG16="",0,VLOOKUP(DG16,A$100:B$105,2,0))</f>
        <v>0</v>
      </c>
      <c r="DI16" s="413"/>
      <c r="DJ16" s="376">
        <f>IF(DI16="",0,VLOOKUP(DI16,A$100:B$105,2,0))</f>
        <v>0</v>
      </c>
      <c r="DK16" s="413"/>
      <c r="DL16" s="376">
        <f>IF(DK16="",0,VLOOKUP(DK16,A$100:B$105,2,0))</f>
        <v>0</v>
      </c>
      <c r="DM16" s="413"/>
      <c r="DN16" s="376">
        <f>IF(DM16="",0,VLOOKUP(DM16,A$100:B$105,2,0))</f>
        <v>0</v>
      </c>
      <c r="DO16" s="413"/>
      <c r="DP16" s="634">
        <f>IF(DO16="",0,VLOOKUP(DO16,A$100:B$105,2,0))</f>
        <v>0</v>
      </c>
      <c r="DQ16" s="753">
        <f>DF16+DH16+DJ16+DL16+DN16+DP16</f>
        <v>0</v>
      </c>
      <c r="DR16" s="824" t="str">
        <f ca="1">IF(DQ16&lt;=5.9,"",LOOKUP(DQ16,A$109:A$113,B$109:B$113))</f>
        <v/>
      </c>
      <c r="DT16" s="684">
        <f>A16</f>
        <v>11</v>
      </c>
      <c r="DU16" s="693" t="str">
        <f>C16</f>
        <v>Reshma Unnikrishnan</v>
      </c>
      <c r="DV16" s="413" t="s">
        <v>150</v>
      </c>
      <c r="DW16" s="376">
        <f>IF(DV16="",0,VLOOKUP(DV16,A$100:B$105,2,0))</f>
        <v>5</v>
      </c>
      <c r="DX16" s="413" t="s">
        <v>186</v>
      </c>
      <c r="DY16" s="376">
        <f>IF(DX16="",0,VLOOKUP(DX16,A$100:B$105,2,0))</f>
        <v>4</v>
      </c>
      <c r="DZ16" s="413" t="s">
        <v>186</v>
      </c>
      <c r="EA16" s="376">
        <f>IF(DZ16="",0,VLOOKUP(DZ16,A$100:B$105,2,0))</f>
        <v>4</v>
      </c>
      <c r="EB16" s="413" t="s">
        <v>186</v>
      </c>
      <c r="EC16" s="376">
        <f>IF(EB16="",0,VLOOKUP(EB16,A$100:B$105,2,0))</f>
        <v>4</v>
      </c>
      <c r="ED16" s="413" t="s">
        <v>186</v>
      </c>
      <c r="EE16" s="376">
        <f>IF(ED16="",0,VLOOKUP(ED16,A$100:B$105,2,0))</f>
        <v>4</v>
      </c>
      <c r="EF16" s="413" t="s">
        <v>186</v>
      </c>
      <c r="EG16" s="634">
        <f>IF(EF16="",0,VLOOKUP(EF16,A$100:B$105,2,0))</f>
        <v>4</v>
      </c>
      <c r="EH16" s="634">
        <f>DW16+DY16+EA16+EC16+EE16+EG16</f>
        <v>25</v>
      </c>
      <c r="EI16" s="836">
        <f>ROUND(EH16/4,0)</f>
        <v>6</v>
      </c>
      <c r="EJ16" s="837">
        <f>(CI16+CZ16+DQ16+EH16)/4</f>
        <v>6.25</v>
      </c>
      <c r="EK16" s="819" t="str">
        <f ca="1">IF(EH16&lt;=5.9,"",LOOKUP(EH16,A$109:A$113,B$109:B$113))</f>
        <v>A</v>
      </c>
      <c r="EL16" s="838" t="str">
        <f ca="1">IF(EJ16&lt;=5.9,"",LOOKUP(EJ16,A$109:A$113,B$109:B$113))</f>
        <v>D</v>
      </c>
      <c r="EM16" s="826"/>
      <c r="EN16" s="839">
        <f>A16</f>
        <v>11</v>
      </c>
      <c r="EO16" s="608" t="str">
        <f>C16</f>
        <v>Reshma Unnikrishnan</v>
      </c>
      <c r="EP16" s="616" t="str">
        <f ca="1">IF($EQ16&lt;=5.9,"",LOOKUP(EQ16,A$109:A$113,B$109:B$113))</f>
        <v>D</v>
      </c>
      <c r="EQ16" s="396">
        <f>(BQ16+EJ16)/2</f>
        <v>7.125</v>
      </c>
    </row>
    <row r="17" spans="1:147">
      <c r="A17" s="746">
        <v>12</v>
      </c>
      <c r="B17" s="411">
        <f>'Student Profile'!B17</f>
        <v>1332</v>
      </c>
      <c r="C17" s="635" t="str">
        <f>'Student Profile'!C17</f>
        <v>Sandra Santosh</v>
      </c>
      <c r="D17" s="413" t="s">
        <v>186</v>
      </c>
      <c r="E17" s="376">
        <f>IF(D17="",0,VLOOKUP(D17,A$100:B$105,2,0))</f>
        <v>4</v>
      </c>
      <c r="F17" s="413" t="s">
        <v>186</v>
      </c>
      <c r="G17" s="376">
        <f>IF(F17="",0,VLOOKUP(F17,A$100:B$105,2,0))</f>
        <v>4</v>
      </c>
      <c r="H17" s="413" t="s">
        <v>295</v>
      </c>
      <c r="I17" s="376">
        <f>IF(H17="",0,VLOOKUP(H17,A$100:B$105,2,0))</f>
        <v>3</v>
      </c>
      <c r="J17" s="413" t="s">
        <v>295</v>
      </c>
      <c r="K17" s="376">
        <f>IF(J17="",0,VLOOKUP(J17,A$100:B$105,2,0))</f>
        <v>3</v>
      </c>
      <c r="L17" s="413" t="s">
        <v>295</v>
      </c>
      <c r="M17" s="376">
        <f>IF(L17="",0,VLOOKUP(L17,A$100:B$105,2,0))</f>
        <v>3</v>
      </c>
      <c r="N17" s="413" t="s">
        <v>295</v>
      </c>
      <c r="O17" s="634">
        <f>IF(N17="",0,VLOOKUP(N17,A$100:B$105,2,0))</f>
        <v>3</v>
      </c>
      <c r="P17" s="753">
        <f>E17+G17+I17+K17+M17+O17</f>
        <v>20</v>
      </c>
      <c r="Q17" s="767" t="str">
        <f ca="1">IF(P17&lt;=5.9,"",LOOKUP(P17,A$109:A$113,B$109:B$113))</f>
        <v>B</v>
      </c>
      <c r="R17" s="500"/>
      <c r="S17" s="651">
        <f>A17</f>
        <v>12</v>
      </c>
      <c r="T17" s="635" t="str">
        <f>C17</f>
        <v>Sandra Santosh</v>
      </c>
      <c r="U17" s="413"/>
      <c r="V17" s="376">
        <f>IF(U17="",0,VLOOKUP(U17,A$100:B$105,2,0))</f>
        <v>0</v>
      </c>
      <c r="W17" s="413"/>
      <c r="X17" s="376">
        <f>IF(W17="",0,VLOOKUP(W17,A$100:B$105,2,0))</f>
        <v>0</v>
      </c>
      <c r="Y17" s="413"/>
      <c r="Z17" s="376">
        <f>IF(Y17="",0,VLOOKUP(Y17,A$100:B$105,2,0))</f>
        <v>0</v>
      </c>
      <c r="AA17" s="413"/>
      <c r="AB17" s="376">
        <f>IF(AA17="",0,VLOOKUP(AA17,A$100:B$105,2,0))</f>
        <v>0</v>
      </c>
      <c r="AC17" s="413"/>
      <c r="AD17" s="376">
        <f>IF(AC17="",0,VLOOKUP(AC17,A$100:B$105,2,0))</f>
        <v>0</v>
      </c>
      <c r="AE17" s="413"/>
      <c r="AF17" s="634">
        <f>IF(AE17="",0,VLOOKUP(AE17,A$100:B$105,2,0))</f>
        <v>0</v>
      </c>
      <c r="AG17" s="753">
        <f>V17+X17+Z17+AB17+AD17+AF17</f>
        <v>0</v>
      </c>
      <c r="AH17" s="766" t="str">
        <f ca="1">IF(AG17&lt;=5.9,"",LOOKUP(AG17,A$109:A$113,B$109:B$113))</f>
        <v/>
      </c>
      <c r="AI17" s="500"/>
      <c r="AJ17" s="651">
        <f>A17</f>
        <v>12</v>
      </c>
      <c r="AK17" s="635" t="str">
        <f>C17</f>
        <v>Sandra Santosh</v>
      </c>
      <c r="AL17" s="413"/>
      <c r="AM17" s="634">
        <f>IF(AL17="",0,VLOOKUP(AL17,A$100:B$105,2,0))</f>
        <v>0</v>
      </c>
      <c r="AN17" s="413"/>
      <c r="AO17" s="634">
        <f>IF(AN17="",0,VLOOKUP(AN17,A$100:B$105,2,0))</f>
        <v>0</v>
      </c>
      <c r="AP17" s="413"/>
      <c r="AQ17" s="634">
        <f>IF(AP17="",0,VLOOKUP(AP17,A$100:B$105,2,0))</f>
        <v>0</v>
      </c>
      <c r="AR17" s="413"/>
      <c r="AS17" s="634">
        <f>IF(AR17="",0,VLOOKUP(AR17,A$100:B$105,2,0))</f>
        <v>0</v>
      </c>
      <c r="AT17" s="413"/>
      <c r="AU17" s="634">
        <f>IF(AT17="",0,VLOOKUP(AT17,A$100:B$105,2,0))</f>
        <v>0</v>
      </c>
      <c r="AV17" s="413"/>
      <c r="AW17" s="634">
        <f>IF(AV17="",0,VLOOKUP(AV17,A$100:B$105,2,0))</f>
        <v>0</v>
      </c>
      <c r="AX17" s="753">
        <f>AM17+AO17+AQ17+AS17+AU17+AW17</f>
        <v>0</v>
      </c>
      <c r="AY17" s="766" t="str">
        <f ca="1">IF(AX17&lt;=5.9,"",LOOKUP(AX17,A$109:A$113,B$109:B$113))</f>
        <v/>
      </c>
      <c r="AZ17" s="500"/>
      <c r="BA17" s="651">
        <f>A17</f>
        <v>12</v>
      </c>
      <c r="BB17" s="635" t="str">
        <f>C17</f>
        <v>Sandra Santosh</v>
      </c>
      <c r="BC17" s="413" t="s">
        <v>337</v>
      </c>
      <c r="BD17" s="376">
        <f>IF(BC17="",0,VLOOKUP(BC17,A$100:B$105,2,0))</f>
        <v>2</v>
      </c>
      <c r="BE17" s="413" t="s">
        <v>186</v>
      </c>
      <c r="BF17" s="376">
        <f>IF(BE17="",0,VLOOKUP(BE17,A$100:B$105,2,0))</f>
        <v>4</v>
      </c>
      <c r="BG17" s="413" t="s">
        <v>338</v>
      </c>
      <c r="BH17" s="376">
        <f>IF(BG17="",0,VLOOKUP(BG17,A$100:B$105,2,0))</f>
        <v>3</v>
      </c>
      <c r="BI17" s="413" t="s">
        <v>338</v>
      </c>
      <c r="BJ17" s="376">
        <f>IF(BI17="",0,VLOOKUP(BI17,A$100:B$105,2,0))</f>
        <v>3</v>
      </c>
      <c r="BK17" s="413" t="s">
        <v>336</v>
      </c>
      <c r="BL17" s="376">
        <f>IF(BK17="",0,VLOOKUP(BK17,A$100:B$105,2,0))</f>
        <v>4</v>
      </c>
      <c r="BM17" s="413" t="s">
        <v>337</v>
      </c>
      <c r="BN17" s="634">
        <f>IF(BM17="",0,VLOOKUP(BM17,A$100:B$105,2,0))</f>
        <v>2</v>
      </c>
      <c r="BO17" s="753">
        <f>BD17+BF17+BH17+BJ17+BL17+BN17</f>
        <v>18</v>
      </c>
      <c r="BP17" s="670" t="str">
        <f ca="1">IF(BO17&lt;=5.9,"",LOOKUP(BO17,A$109:A$113,B$109:B$113))</f>
        <v>B</v>
      </c>
      <c r="BQ17" s="793">
        <f>(P17+AG17+AX17+BO17)/4</f>
        <v>9.5</v>
      </c>
      <c r="BR17" s="683" t="str">
        <f ca="1">IF(BQ17&lt;=5.9,"",LOOKUP(BQ17,A$109:A$113,B$109:B$113))</f>
        <v>D</v>
      </c>
      <c r="BS17" s="794" t="e">
        <f ca="1">LOOKUP(BP17,A$109:A$113,B$109:B$113)</f>
        <v>#N/A</v>
      </c>
      <c r="BT17" s="500"/>
      <c r="BU17" s="460">
        <f>A17</f>
        <v>12</v>
      </c>
      <c r="BV17" s="693" t="str">
        <f>C17</f>
        <v>Sandra Santosh</v>
      </c>
      <c r="BW17" s="413"/>
      <c r="BX17" s="376">
        <f>IF(BW17="",0,VLOOKUP(BW17,A$100:B$105,2,0))</f>
        <v>0</v>
      </c>
      <c r="BY17" s="413"/>
      <c r="BZ17" s="376">
        <f>IF(BY17="",0,VLOOKUP(BY17,A$100:B$105,2,0))</f>
        <v>0</v>
      </c>
      <c r="CA17" s="413"/>
      <c r="CB17" s="376">
        <f>IF(CA17="",0,VLOOKUP(CA17,A$100:B$105,2,0))</f>
        <v>0</v>
      </c>
      <c r="CC17" s="413"/>
      <c r="CD17" s="376">
        <f>IF(CC17="",0,VLOOKUP(CC17,A$100:B$105,2,0))</f>
        <v>0</v>
      </c>
      <c r="CE17" s="413"/>
      <c r="CF17" s="376">
        <f>IF(CE17="",0,VLOOKUP(CE17,A$100:B$105,2,0))</f>
        <v>0</v>
      </c>
      <c r="CG17" s="413"/>
      <c r="CH17" s="411">
        <f>IF(CG17="",0,VLOOKUP(CG17,A$100:B$105,2,0))</f>
        <v>0</v>
      </c>
      <c r="CI17" s="806">
        <f>BX17+BZ17+CB17+CD17+CF17+CH17</f>
        <v>0</v>
      </c>
      <c r="CJ17" s="807" t="str">
        <f ca="1">IF(CI17&lt;=5.9,"",LOOKUP(CI17,A$109:A$113,B$109:B$113))</f>
        <v/>
      </c>
      <c r="CK17" s="500"/>
      <c r="CL17" s="684">
        <f>A17</f>
        <v>12</v>
      </c>
      <c r="CM17" s="693" t="str">
        <f>C17</f>
        <v>Sandra Santosh</v>
      </c>
      <c r="CN17" s="413"/>
      <c r="CO17" s="376">
        <f>IF(CN17="",0,VLOOKUP(CN17,A$100:B$105,2,0))</f>
        <v>0</v>
      </c>
      <c r="CP17" s="413"/>
      <c r="CQ17" s="376">
        <f>IF(CP17="",0,VLOOKUP(CP17,A$100:B$105,2,0))</f>
        <v>0</v>
      </c>
      <c r="CR17" s="413"/>
      <c r="CS17" s="376">
        <f>IF(CR17="",0,VLOOKUP(CR17,A$100:B$105,2,0))</f>
        <v>0</v>
      </c>
      <c r="CT17" s="413"/>
      <c r="CU17" s="376">
        <f>IF(CT17="",0,VLOOKUP(CT17,A$100:B$105,2,0))</f>
        <v>0</v>
      </c>
      <c r="CV17" s="413"/>
      <c r="CW17" s="376">
        <f>IF(CV17="",0,VLOOKUP(CV17,A$100:B$105,2,0))</f>
        <v>0</v>
      </c>
      <c r="CX17" s="413"/>
      <c r="CY17" s="634">
        <f>IF(CX17="",0,VLOOKUP(CX17,A$100:B$105,2,0))</f>
        <v>0</v>
      </c>
      <c r="CZ17" s="753">
        <f>CO17+CQ17+CS17+CU17+CW17+CY17</f>
        <v>0</v>
      </c>
      <c r="DA17" s="819" t="str">
        <f ca="1">IF(CZ17&lt;=5.9,"",LOOKUP(CZ17,A$109:A$113,B$109:B$113))</f>
        <v/>
      </c>
      <c r="DB17" s="500"/>
      <c r="DC17" s="684">
        <f>A17</f>
        <v>12</v>
      </c>
      <c r="DD17" s="693" t="str">
        <f>C17</f>
        <v>Sandra Santosh</v>
      </c>
      <c r="DE17" s="413"/>
      <c r="DF17" s="376">
        <f>IF(DE17="",0,VLOOKUP(DE17,A$100:B$105,2,0))</f>
        <v>0</v>
      </c>
      <c r="DG17" s="413"/>
      <c r="DH17" s="376">
        <f>IF(DG17="",0,VLOOKUP(DG17,A$100:B$105,2,0))</f>
        <v>0</v>
      </c>
      <c r="DI17" s="413"/>
      <c r="DJ17" s="376">
        <f>IF(DI17="",0,VLOOKUP(DI17,A$100:B$105,2,0))</f>
        <v>0</v>
      </c>
      <c r="DK17" s="413"/>
      <c r="DL17" s="376">
        <f>IF(DK17="",0,VLOOKUP(DK17,A$100:B$105,2,0))</f>
        <v>0</v>
      </c>
      <c r="DM17" s="413"/>
      <c r="DN17" s="376">
        <f>IF(DM17="",0,VLOOKUP(DM17,A$100:B$105,2,0))</f>
        <v>0</v>
      </c>
      <c r="DO17" s="413"/>
      <c r="DP17" s="634">
        <f>IF(DO17="",0,VLOOKUP(DO17,A$100:B$105,2,0))</f>
        <v>0</v>
      </c>
      <c r="DQ17" s="753">
        <f>DF17+DH17+DJ17+DL17+DN17+DP17</f>
        <v>0</v>
      </c>
      <c r="DR17" s="824" t="str">
        <f ca="1">IF(DQ17&lt;=5.9,"",LOOKUP(DQ17,A$109:A$113,B$109:B$113))</f>
        <v/>
      </c>
      <c r="DT17" s="684">
        <f>A17</f>
        <v>12</v>
      </c>
      <c r="DU17" s="693" t="str">
        <f>C17</f>
        <v>Sandra Santosh</v>
      </c>
      <c r="DV17" s="413" t="s">
        <v>295</v>
      </c>
      <c r="DW17" s="376">
        <f t="shared" ref="DW17:DW21" si="135">IF(DV17="",0,VLOOKUP(DV17,A$100:B$105,2,0))</f>
        <v>3</v>
      </c>
      <c r="DX17" s="413" t="s">
        <v>186</v>
      </c>
      <c r="DY17" s="376">
        <f t="shared" ref="DY17:DY21" si="136">IF(DX17="",0,VLOOKUP(DX17,A$100:B$105,2,0))</f>
        <v>4</v>
      </c>
      <c r="DZ17" s="413" t="s">
        <v>295</v>
      </c>
      <c r="EA17" s="376">
        <f t="shared" ref="EA17:EA21" si="137">IF(DZ17="",0,VLOOKUP(DZ17,A$100:B$105,2,0))</f>
        <v>3</v>
      </c>
      <c r="EB17" s="413" t="s">
        <v>295</v>
      </c>
      <c r="EC17" s="376">
        <f t="shared" ref="EC17:EC21" si="138">IF(EB17="",0,VLOOKUP(EB17,A$100:B$105,2,0))</f>
        <v>3</v>
      </c>
      <c r="ED17" s="413" t="s">
        <v>295</v>
      </c>
      <c r="EE17" s="376">
        <f t="shared" ref="EE17:EE21" si="139">IF(ED17="",0,VLOOKUP(ED17,A$100:B$105,2,0))</f>
        <v>3</v>
      </c>
      <c r="EF17" s="413" t="s">
        <v>295</v>
      </c>
      <c r="EG17" s="634">
        <f>IF(EF17="",0,VLOOKUP(EF17,A$100:B$105,2,0))</f>
        <v>3</v>
      </c>
      <c r="EH17" s="634">
        <f>DW17+DY17+EA17+EC17+EE17+EG17</f>
        <v>19</v>
      </c>
      <c r="EI17" s="836">
        <f>ROUND(EH17/4,0)</f>
        <v>5</v>
      </c>
      <c r="EJ17" s="837">
        <f>(CI17+CZ17+DQ17+EH17)/4</f>
        <v>4.75</v>
      </c>
      <c r="EK17" s="819" t="str">
        <f ca="1">IF(EH17&lt;=5.9,"",LOOKUP(EH17,A$109:A$113,B$109:B$113))</f>
        <v>B</v>
      </c>
      <c r="EL17" s="838" t="str">
        <f ca="1">IF(EJ17&lt;=5.9,"",LOOKUP(EJ17,A$109:A$113,B$109:B$113))</f>
        <v/>
      </c>
      <c r="EM17" s="826"/>
      <c r="EN17" s="839">
        <f>A17</f>
        <v>12</v>
      </c>
      <c r="EO17" s="608" t="str">
        <f>C17</f>
        <v>Sandra Santosh</v>
      </c>
      <c r="EP17" s="616" t="str">
        <f ca="1">IF($EQ17&lt;=5.9,"",LOOKUP(EQ17,A$109:A$113,B$109:B$113))</f>
        <v>D</v>
      </c>
      <c r="EQ17" s="396">
        <f>(BQ17+EJ17)/2</f>
        <v>7.125</v>
      </c>
    </row>
    <row r="18" spans="1:147">
      <c r="A18" s="746">
        <v>13</v>
      </c>
      <c r="B18" s="411">
        <f>'Student Profile'!B18</f>
        <v>1443</v>
      </c>
      <c r="C18" s="635" t="str">
        <f>'Student Profile'!C18</f>
        <v>Sheikh Haniah</v>
      </c>
      <c r="D18" s="413" t="s">
        <v>186</v>
      </c>
      <c r="E18" s="376">
        <f>IF(D18="",0,VLOOKUP(D18,A$100:B$105,2,0))</f>
        <v>4</v>
      </c>
      <c r="F18" s="413" t="s">
        <v>186</v>
      </c>
      <c r="G18" s="376">
        <f>IF(F18="",0,VLOOKUP(F18,A$100:B$105,2,0))</f>
        <v>4</v>
      </c>
      <c r="H18" s="413" t="s">
        <v>295</v>
      </c>
      <c r="I18" s="376">
        <f>IF(H18="",0,VLOOKUP(H18,A$100:B$105,2,0))</f>
        <v>3</v>
      </c>
      <c r="J18" s="413" t="s">
        <v>295</v>
      </c>
      <c r="K18" s="376">
        <f>IF(J18="",0,VLOOKUP(J18,A$100:B$105,2,0))</f>
        <v>3</v>
      </c>
      <c r="L18" s="413" t="s">
        <v>295</v>
      </c>
      <c r="M18" s="376">
        <f>IF(L18="",0,VLOOKUP(L18,A$100:B$105,2,0))</f>
        <v>3</v>
      </c>
      <c r="N18" s="413" t="s">
        <v>295</v>
      </c>
      <c r="O18" s="634">
        <f>IF(N18="",0,VLOOKUP(N18,A$100:B$105,2,0))</f>
        <v>3</v>
      </c>
      <c r="P18" s="753">
        <f>E18+G18+I18+K18+M18+O18</f>
        <v>20</v>
      </c>
      <c r="Q18" s="767" t="str">
        <f ca="1">IF(P18&lt;=5.9,"",LOOKUP(P18,A$109:A$113,B$109:B$113))</f>
        <v>B</v>
      </c>
      <c r="R18" s="500"/>
      <c r="S18" s="651">
        <f>A18</f>
        <v>13</v>
      </c>
      <c r="T18" s="635" t="str">
        <f>C18</f>
        <v>Sheikh Haniah</v>
      </c>
      <c r="U18" s="413"/>
      <c r="V18" s="376">
        <f>IF(U18="",0,VLOOKUP(U18,A$100:B$105,2,0))</f>
        <v>0</v>
      </c>
      <c r="W18" s="413"/>
      <c r="X18" s="376">
        <f>IF(W18="",0,VLOOKUP(W18,A$100:B$105,2,0))</f>
        <v>0</v>
      </c>
      <c r="Y18" s="413"/>
      <c r="Z18" s="376">
        <f>IF(Y18="",0,VLOOKUP(Y18,A$100:B$105,2,0))</f>
        <v>0</v>
      </c>
      <c r="AA18" s="413"/>
      <c r="AB18" s="376">
        <f>IF(AA18="",0,VLOOKUP(AA18,A$100:B$105,2,0))</f>
        <v>0</v>
      </c>
      <c r="AC18" s="413"/>
      <c r="AD18" s="376">
        <f>IF(AC18="",0,VLOOKUP(AC18,A$100:B$105,2,0))</f>
        <v>0</v>
      </c>
      <c r="AE18" s="413"/>
      <c r="AF18" s="634">
        <f>IF(AE18="",0,VLOOKUP(AE18,A$100:B$105,2,0))</f>
        <v>0</v>
      </c>
      <c r="AG18" s="753">
        <f>V18+X18+Z18+AB18+AD18+AF18</f>
        <v>0</v>
      </c>
      <c r="AH18" s="766" t="str">
        <f ca="1">IF(AG18&lt;=5.9,"",LOOKUP(AG18,A$109:A$113,B$109:B$113))</f>
        <v/>
      </c>
      <c r="AI18" s="500"/>
      <c r="AJ18" s="651">
        <f>A18</f>
        <v>13</v>
      </c>
      <c r="AK18" s="635" t="str">
        <f>C18</f>
        <v>Sheikh Haniah</v>
      </c>
      <c r="AL18" s="413"/>
      <c r="AM18" s="634">
        <f>IF(AL18="",0,VLOOKUP(AL18,A$100:B$105,2,0))</f>
        <v>0</v>
      </c>
      <c r="AN18" s="413"/>
      <c r="AO18" s="634">
        <f>IF(AN18="",0,VLOOKUP(AN18,A$100:B$105,2,0))</f>
        <v>0</v>
      </c>
      <c r="AP18" s="413"/>
      <c r="AQ18" s="634">
        <f>IF(AP18="",0,VLOOKUP(AP18,A$100:B$105,2,0))</f>
        <v>0</v>
      </c>
      <c r="AR18" s="413"/>
      <c r="AS18" s="634">
        <f>IF(AR18="",0,VLOOKUP(AR18,A$100:B$105,2,0))</f>
        <v>0</v>
      </c>
      <c r="AT18" s="413"/>
      <c r="AU18" s="634">
        <f>IF(AT18="",0,VLOOKUP(AT18,A$100:B$105,2,0))</f>
        <v>0</v>
      </c>
      <c r="AV18" s="413"/>
      <c r="AW18" s="634">
        <f>IF(AV18="",0,VLOOKUP(AV18,A$100:B$105,2,0))</f>
        <v>0</v>
      </c>
      <c r="AX18" s="753">
        <f>AM18+AO18+AQ18+AS18+AU18+AW18</f>
        <v>0</v>
      </c>
      <c r="AY18" s="766" t="str">
        <f ca="1">IF(AX18&lt;=5.9,"",LOOKUP(AX18,A$109:A$113,B$109:B$113))</f>
        <v/>
      </c>
      <c r="AZ18" s="500"/>
      <c r="BA18" s="651">
        <f>A18</f>
        <v>13</v>
      </c>
      <c r="BB18" s="635" t="str">
        <f>C18</f>
        <v>Sheikh Haniah</v>
      </c>
      <c r="BC18" s="413" t="s">
        <v>150</v>
      </c>
      <c r="BD18" s="376">
        <f>IF(BC18="",0,VLOOKUP(BC18,A$100:B$105,2,0))</f>
        <v>5</v>
      </c>
      <c r="BE18" s="413" t="s">
        <v>186</v>
      </c>
      <c r="BF18" s="376">
        <f>IF(BE18="",0,VLOOKUP(BE18,A$100:B$105,2,0))</f>
        <v>4</v>
      </c>
      <c r="BG18" s="413" t="s">
        <v>186</v>
      </c>
      <c r="BH18" s="376">
        <f>IF(BG18="",0,VLOOKUP(BG18,A$100:B$105,2,0))</f>
        <v>4</v>
      </c>
      <c r="BI18" s="413" t="s">
        <v>186</v>
      </c>
      <c r="BJ18" s="376">
        <f>IF(BI18="",0,VLOOKUP(BI18,A$100:B$105,2,0))</f>
        <v>4</v>
      </c>
      <c r="BK18" s="413" t="s">
        <v>186</v>
      </c>
      <c r="BL18" s="376">
        <f>IF(BK18="",0,VLOOKUP(BK18,A$100:B$105,2,0))</f>
        <v>4</v>
      </c>
      <c r="BM18" s="413" t="s">
        <v>186</v>
      </c>
      <c r="BN18" s="634">
        <f>IF(BM18="",0,VLOOKUP(BM18,A$100:B$105,2,0))</f>
        <v>4</v>
      </c>
      <c r="BO18" s="753">
        <f>BD18+BF18+BH18+BJ18+BL18+BN18</f>
        <v>25</v>
      </c>
      <c r="BP18" s="670" t="str">
        <f ca="1">IF(BO18&lt;=5.9,"",LOOKUP(BO18,A$109:A$113,B$109:B$113))</f>
        <v>A</v>
      </c>
      <c r="BQ18" s="793">
        <f>(P18+AG18+AX18+BO18)/4</f>
        <v>11.25</v>
      </c>
      <c r="BR18" s="683" t="str">
        <f ca="1">IF(BQ18&lt;=5.9,"",LOOKUP(BQ18,A$109:A$113,B$109:B$113))</f>
        <v>C</v>
      </c>
      <c r="BS18" s="794" t="e">
        <f ca="1">LOOKUP(BP18,A$109:A$113,B$109:B$113)</f>
        <v>#N/A</v>
      </c>
      <c r="BT18" s="500"/>
      <c r="BU18" s="460">
        <f>A18</f>
        <v>13</v>
      </c>
      <c r="BV18" s="693" t="str">
        <f>C18</f>
        <v>Sheikh Haniah</v>
      </c>
      <c r="BW18" s="413"/>
      <c r="BX18" s="376">
        <f>IF(BW18="",0,VLOOKUP(BW18,A$100:B$105,2,0))</f>
        <v>0</v>
      </c>
      <c r="BY18" s="413"/>
      <c r="BZ18" s="376">
        <f>IF(BY18="",0,VLOOKUP(BY18,A$100:B$105,2,0))</f>
        <v>0</v>
      </c>
      <c r="CA18" s="413"/>
      <c r="CB18" s="376">
        <f>IF(CA18="",0,VLOOKUP(CA18,A$100:B$105,2,0))</f>
        <v>0</v>
      </c>
      <c r="CC18" s="413"/>
      <c r="CD18" s="376">
        <f>IF(CC18="",0,VLOOKUP(CC18,A$100:B$105,2,0))</f>
        <v>0</v>
      </c>
      <c r="CE18" s="413"/>
      <c r="CF18" s="376">
        <f>IF(CE18="",0,VLOOKUP(CE18,A$100:B$105,2,0))</f>
        <v>0</v>
      </c>
      <c r="CG18" s="413"/>
      <c r="CH18" s="411">
        <f>IF(CG18="",0,VLOOKUP(CG18,A$100:B$105,2,0))</f>
        <v>0</v>
      </c>
      <c r="CI18" s="806">
        <f>BX18+BZ18+CB18+CD18+CF18+CH18</f>
        <v>0</v>
      </c>
      <c r="CJ18" s="807" t="str">
        <f ca="1">IF(CI18&lt;=5.9,"",LOOKUP(CI18,A$109:A$113,B$109:B$113))</f>
        <v/>
      </c>
      <c r="CK18" s="500"/>
      <c r="CL18" s="684">
        <f>A18</f>
        <v>13</v>
      </c>
      <c r="CM18" s="693" t="str">
        <f>C18</f>
        <v>Sheikh Haniah</v>
      </c>
      <c r="CN18" s="413"/>
      <c r="CO18" s="376">
        <f>IF(CN18="",0,VLOOKUP(CN18,A$100:B$105,2,0))</f>
        <v>0</v>
      </c>
      <c r="CP18" s="413"/>
      <c r="CQ18" s="376">
        <f>IF(CP18="",0,VLOOKUP(CP18,A$100:B$105,2,0))</f>
        <v>0</v>
      </c>
      <c r="CR18" s="413"/>
      <c r="CS18" s="376">
        <f>IF(CR18="",0,VLOOKUP(CR18,A$100:B$105,2,0))</f>
        <v>0</v>
      </c>
      <c r="CT18" s="413"/>
      <c r="CU18" s="376">
        <f>IF(CT18="",0,VLOOKUP(CT18,A$100:B$105,2,0))</f>
        <v>0</v>
      </c>
      <c r="CV18" s="413"/>
      <c r="CW18" s="376">
        <f>IF(CV18="",0,VLOOKUP(CV18,A$100:B$105,2,0))</f>
        <v>0</v>
      </c>
      <c r="CX18" s="413"/>
      <c r="CY18" s="634">
        <f>IF(CX18="",0,VLOOKUP(CX18,A$100:B$105,2,0))</f>
        <v>0</v>
      </c>
      <c r="CZ18" s="753">
        <f>CO18+CQ18+CS18+CU18+CW18+CY18</f>
        <v>0</v>
      </c>
      <c r="DA18" s="819" t="str">
        <f ca="1">IF(CZ18&lt;=5.9,"",LOOKUP(CZ18,A$109:A$113,B$109:B$113))</f>
        <v/>
      </c>
      <c r="DB18" s="500"/>
      <c r="DC18" s="684">
        <f>A18</f>
        <v>13</v>
      </c>
      <c r="DD18" s="693" t="str">
        <f>C18</f>
        <v>Sheikh Haniah</v>
      </c>
      <c r="DE18" s="413"/>
      <c r="DF18" s="376">
        <f>IF(DE18="",0,VLOOKUP(DE18,A$100:B$105,2,0))</f>
        <v>0</v>
      </c>
      <c r="DG18" s="413"/>
      <c r="DH18" s="376">
        <f>IF(DG18="",0,VLOOKUP(DG18,A$100:B$105,2,0))</f>
        <v>0</v>
      </c>
      <c r="DI18" s="413"/>
      <c r="DJ18" s="376">
        <f>IF(DI18="",0,VLOOKUP(DI18,A$100:B$105,2,0))</f>
        <v>0</v>
      </c>
      <c r="DK18" s="413"/>
      <c r="DL18" s="376">
        <f>IF(DK18="",0,VLOOKUP(DK18,A$100:B$105,2,0))</f>
        <v>0</v>
      </c>
      <c r="DM18" s="413"/>
      <c r="DN18" s="376">
        <f>IF(DM18="",0,VLOOKUP(DM18,A$100:B$105,2,0))</f>
        <v>0</v>
      </c>
      <c r="DO18" s="413"/>
      <c r="DP18" s="634">
        <f>IF(DO18="",0,VLOOKUP(DO18,A$100:B$105,2,0))</f>
        <v>0</v>
      </c>
      <c r="DQ18" s="753">
        <f>DF18+DH18+DJ18+DL18+DN18+DP18</f>
        <v>0</v>
      </c>
      <c r="DR18" s="824" t="str">
        <f ca="1">IF(DQ18&lt;=5.9,"",LOOKUP(DQ18,A$109:A$113,B$109:B$113))</f>
        <v/>
      </c>
      <c r="DT18" s="684">
        <f>A18</f>
        <v>13</v>
      </c>
      <c r="DU18" s="693" t="str">
        <f>C18</f>
        <v>Sheikh Haniah</v>
      </c>
      <c r="DV18" s="413" t="s">
        <v>150</v>
      </c>
      <c r="DW18" s="376">
        <f>IF(DV18="",0,VLOOKUP(DV18,A$100:B$105,2,0))</f>
        <v>5</v>
      </c>
      <c r="DX18" s="413" t="s">
        <v>186</v>
      </c>
      <c r="DY18" s="376">
        <f>IF(DX18="",0,VLOOKUP(DX18,A$100:B$105,2,0))</f>
        <v>4</v>
      </c>
      <c r="DZ18" s="413" t="s">
        <v>299</v>
      </c>
      <c r="EA18" s="376">
        <f>IF(DZ18="",0,VLOOKUP(DZ18,A$100:B$105,2,0))</f>
        <v>2</v>
      </c>
      <c r="EB18" s="413" t="s">
        <v>299</v>
      </c>
      <c r="EC18" s="376">
        <f>IF(EB18="",0,VLOOKUP(EB18,A$100:B$105,2,0))</f>
        <v>2</v>
      </c>
      <c r="ED18" s="413" t="s">
        <v>186</v>
      </c>
      <c r="EE18" s="376">
        <f>IF(ED18="",0,VLOOKUP(ED18,A$100:B$105,2,0))</f>
        <v>4</v>
      </c>
      <c r="EF18" s="413" t="s">
        <v>299</v>
      </c>
      <c r="EG18" s="634">
        <f>IF(EF18="",0,VLOOKUP(EF18,A$100:B$105,2,0))</f>
        <v>2</v>
      </c>
      <c r="EH18" s="634">
        <f>DW18+DY18+EA18+EC18+EE18+EG18</f>
        <v>19</v>
      </c>
      <c r="EI18" s="836">
        <f>ROUND(EH18/4,0)</f>
        <v>5</v>
      </c>
      <c r="EJ18" s="837">
        <f>(CI18+CZ18+DQ18+EH18)/4</f>
        <v>4.75</v>
      </c>
      <c r="EK18" s="819" t="str">
        <f ca="1">IF(EH18&lt;=5.9,"",LOOKUP(EH18,A$109:A$113,B$109:B$113))</f>
        <v>B</v>
      </c>
      <c r="EL18" s="838" t="str">
        <f ca="1">IF(EJ18&lt;=5.9,"",LOOKUP(EJ18,A$109:A$113,B$109:B$113))</f>
        <v/>
      </c>
      <c r="EM18" s="826"/>
      <c r="EN18" s="839">
        <f>A18</f>
        <v>13</v>
      </c>
      <c r="EO18" s="608" t="str">
        <f>C18</f>
        <v>Sheikh Haniah</v>
      </c>
      <c r="EP18" s="616" t="str">
        <f ca="1">IF($EQ18&lt;=5.9,"",LOOKUP(EQ18,A$109:A$113,B$109:B$113))</f>
        <v>D</v>
      </c>
      <c r="EQ18" s="396">
        <f>(BQ18+EJ18)/2</f>
        <v>8</v>
      </c>
    </row>
    <row r="19" spans="1:147">
      <c r="A19" s="746">
        <v>14</v>
      </c>
      <c r="B19" s="411">
        <f>'Student Profile'!B19</f>
        <v>1554</v>
      </c>
      <c r="C19" s="635" t="str">
        <f>'Student Profile'!C19</f>
        <v>Shwetha Saji</v>
      </c>
      <c r="D19" s="413" t="s">
        <v>186</v>
      </c>
      <c r="E19" s="376">
        <f>IF(D19="",0,VLOOKUP(D19,A$100:B$105,2,0))</f>
        <v>4</v>
      </c>
      <c r="F19" s="413" t="s">
        <v>186</v>
      </c>
      <c r="G19" s="376">
        <f>IF(F19="",0,VLOOKUP(F19,A$100:B$105,2,0))</f>
        <v>4</v>
      </c>
      <c r="H19" s="413" t="s">
        <v>295</v>
      </c>
      <c r="I19" s="376">
        <f>IF(H19="",0,VLOOKUP(H19,A$100:B$105,2,0))</f>
        <v>3</v>
      </c>
      <c r="J19" s="413" t="s">
        <v>295</v>
      </c>
      <c r="K19" s="376">
        <f>IF(J19="",0,VLOOKUP(J19,A$100:B$105,2,0))</f>
        <v>3</v>
      </c>
      <c r="L19" s="413" t="s">
        <v>295</v>
      </c>
      <c r="M19" s="376">
        <f>IF(L19="",0,VLOOKUP(L19,A$100:B$105,2,0))</f>
        <v>3</v>
      </c>
      <c r="N19" s="413" t="s">
        <v>295</v>
      </c>
      <c r="O19" s="634">
        <f>IF(N19="",0,VLOOKUP(N19,A$100:B$105,2,0))</f>
        <v>3</v>
      </c>
      <c r="P19" s="753">
        <f>E19+G19+I19+K19+M19+O19</f>
        <v>20</v>
      </c>
      <c r="Q19" s="767" t="str">
        <f ca="1">IF(P19&lt;=5.9,"",LOOKUP(P19,A$109:A$113,B$109:B$113))</f>
        <v>B</v>
      </c>
      <c r="R19" s="500"/>
      <c r="S19" s="651">
        <f>A19</f>
        <v>14</v>
      </c>
      <c r="T19" s="635" t="str">
        <f>C19</f>
        <v>Shwetha Saji</v>
      </c>
      <c r="U19" s="413"/>
      <c r="V19" s="376">
        <f>IF(U19="",0,VLOOKUP(U19,A$100:B$105,2,0))</f>
        <v>0</v>
      </c>
      <c r="W19" s="413"/>
      <c r="X19" s="376">
        <f>IF(W19="",0,VLOOKUP(W19,A$100:B$105,2,0))</f>
        <v>0</v>
      </c>
      <c r="Y19" s="413"/>
      <c r="Z19" s="376">
        <f>IF(Y19="",0,VLOOKUP(Y19,A$100:B$105,2,0))</f>
        <v>0</v>
      </c>
      <c r="AA19" s="413"/>
      <c r="AB19" s="376">
        <f>IF(AA19="",0,VLOOKUP(AA19,A$100:B$105,2,0))</f>
        <v>0</v>
      </c>
      <c r="AC19" s="413"/>
      <c r="AD19" s="376">
        <f>IF(AC19="",0,VLOOKUP(AC19,A$100:B$105,2,0))</f>
        <v>0</v>
      </c>
      <c r="AE19" s="413"/>
      <c r="AF19" s="634">
        <f>IF(AE19="",0,VLOOKUP(AE19,A$100:B$105,2,0))</f>
        <v>0</v>
      </c>
      <c r="AG19" s="753">
        <f>V19+X19+Z19+AB19+AD19+AF19</f>
        <v>0</v>
      </c>
      <c r="AH19" s="766" t="str">
        <f ca="1">IF(AG19&lt;=5.9,"",LOOKUP(AG19,A$109:A$113,B$109:B$113))</f>
        <v/>
      </c>
      <c r="AI19" s="500"/>
      <c r="AJ19" s="651">
        <f>A19</f>
        <v>14</v>
      </c>
      <c r="AK19" s="635" t="str">
        <f>C19</f>
        <v>Shwetha Saji</v>
      </c>
      <c r="AL19" s="413"/>
      <c r="AM19" s="634">
        <f>IF(AL19="",0,VLOOKUP(AL19,A$100:B$105,2,0))</f>
        <v>0</v>
      </c>
      <c r="AN19" s="413"/>
      <c r="AO19" s="634">
        <f>IF(AN19="",0,VLOOKUP(AN19,A$100:B$105,2,0))</f>
        <v>0</v>
      </c>
      <c r="AP19" s="413"/>
      <c r="AQ19" s="634">
        <f>IF(AP19="",0,VLOOKUP(AP19,A$100:B$105,2,0))</f>
        <v>0</v>
      </c>
      <c r="AR19" s="413"/>
      <c r="AS19" s="634">
        <f>IF(AR19="",0,VLOOKUP(AR19,A$100:B$105,2,0))</f>
        <v>0</v>
      </c>
      <c r="AT19" s="413"/>
      <c r="AU19" s="634">
        <f>IF(AT19="",0,VLOOKUP(AT19,A$100:B$105,2,0))</f>
        <v>0</v>
      </c>
      <c r="AV19" s="413"/>
      <c r="AW19" s="634">
        <f>IF(AV19="",0,VLOOKUP(AV19,A$100:B$105,2,0))</f>
        <v>0</v>
      </c>
      <c r="AX19" s="753">
        <f>AM19+AO19+AQ19+AS19+AU19+AW19</f>
        <v>0</v>
      </c>
      <c r="AY19" s="766" t="str">
        <f ca="1">IF(AX19&lt;=5.9,"",LOOKUP(AX19,A$109:A$113,B$109:B$113))</f>
        <v/>
      </c>
      <c r="AZ19" s="500"/>
      <c r="BA19" s="651">
        <f>A19</f>
        <v>14</v>
      </c>
      <c r="BB19" s="635" t="str">
        <f>C19</f>
        <v>Shwetha Saji</v>
      </c>
      <c r="BC19" s="413" t="s">
        <v>295</v>
      </c>
      <c r="BD19" s="376">
        <f t="shared" ref="BD19:BD24" si="140">IF(BC19="",0,VLOOKUP(BC19,A$100:B$105,2,0))</f>
        <v>3</v>
      </c>
      <c r="BE19" s="413" t="s">
        <v>186</v>
      </c>
      <c r="BF19" s="376">
        <f t="shared" ref="BF19:BF24" si="141">IF(BE19="",0,VLOOKUP(BE19,A$100:B$105,2,0))</f>
        <v>4</v>
      </c>
      <c r="BG19" s="413" t="s">
        <v>295</v>
      </c>
      <c r="BH19" s="376">
        <f t="shared" ref="BH19:BH24" si="142">IF(BG19="",0,VLOOKUP(BG19,A$100:B$105,2,0))</f>
        <v>3</v>
      </c>
      <c r="BI19" s="413" t="s">
        <v>295</v>
      </c>
      <c r="BJ19" s="376">
        <f t="shared" ref="BJ19:BJ24" si="143">IF(BI19="",0,VLOOKUP(BI19,A$100:B$105,2,0))</f>
        <v>3</v>
      </c>
      <c r="BK19" s="413" t="s">
        <v>295</v>
      </c>
      <c r="BL19" s="376">
        <f t="shared" ref="BL19:BL24" si="144">IF(BK19="",0,VLOOKUP(BK19,A$100:B$105,2,0))</f>
        <v>3</v>
      </c>
      <c r="BM19" s="413" t="s">
        <v>295</v>
      </c>
      <c r="BN19" s="634">
        <f>IF(BM19="",0,VLOOKUP(BM19,A$100:B$105,2,0))</f>
        <v>3</v>
      </c>
      <c r="BO19" s="753">
        <f>BD19+BF19+BH19+BJ19+BL19+BN19</f>
        <v>19</v>
      </c>
      <c r="BP19" s="670" t="str">
        <f ca="1">IF(BO19&lt;=5.9,"",LOOKUP(BO19,A$109:A$113,B$109:B$113))</f>
        <v>B</v>
      </c>
      <c r="BQ19" s="793">
        <f>(P19+AG19+AX19+BO19)/4</f>
        <v>9.75</v>
      </c>
      <c r="BR19" s="683" t="str">
        <f ca="1">IF(BQ19&lt;=5.9,"",LOOKUP(BQ19,A$109:A$113,B$109:B$113))</f>
        <v>D</v>
      </c>
      <c r="BS19" s="794" t="e">
        <f ca="1">LOOKUP(BP19,A$109:A$113,B$109:B$113)</f>
        <v>#N/A</v>
      </c>
      <c r="BT19" s="500"/>
      <c r="BU19" s="460">
        <f>A19</f>
        <v>14</v>
      </c>
      <c r="BV19" s="693" t="str">
        <f>C19</f>
        <v>Shwetha Saji</v>
      </c>
      <c r="BW19" s="413"/>
      <c r="BX19" s="376">
        <f t="shared" ref="BX19:BX23" si="145">IF(BW19="",0,VLOOKUP(BW19,A$100:B$105,2,0))</f>
        <v>0</v>
      </c>
      <c r="BY19" s="413"/>
      <c r="BZ19" s="376">
        <f t="shared" ref="BZ19:BZ23" si="146">IF(BY19="",0,VLOOKUP(BY19,A$100:B$105,2,0))</f>
        <v>0</v>
      </c>
      <c r="CA19" s="413"/>
      <c r="CB19" s="376">
        <f t="shared" ref="CB19:CB23" si="147">IF(CA19="",0,VLOOKUP(CA19,A$100:B$105,2,0))</f>
        <v>0</v>
      </c>
      <c r="CC19" s="413"/>
      <c r="CD19" s="376">
        <f t="shared" ref="CD19:CD23" si="148">IF(CC19="",0,VLOOKUP(CC19,A$100:B$105,2,0))</f>
        <v>0</v>
      </c>
      <c r="CE19" s="413"/>
      <c r="CF19" s="376">
        <f t="shared" ref="CF19:CF23" si="149">IF(CE19="",0,VLOOKUP(CE19,A$100:B$105,2,0))</f>
        <v>0</v>
      </c>
      <c r="CG19" s="413"/>
      <c r="CH19" s="411">
        <f>IF(CG19="",0,VLOOKUP(CG19,A$100:B$105,2,0))</f>
        <v>0</v>
      </c>
      <c r="CI19" s="806">
        <f>BX19+BZ19+CB19+CD19+CF19+CH19</f>
        <v>0</v>
      </c>
      <c r="CJ19" s="807" t="str">
        <f ca="1">IF(CI19&lt;=5.9,"",LOOKUP(CI19,A$109:A$113,B$109:B$113))</f>
        <v/>
      </c>
      <c r="CK19" s="500"/>
      <c r="CL19" s="684">
        <f>A19</f>
        <v>14</v>
      </c>
      <c r="CM19" s="693" t="str">
        <f>C19</f>
        <v>Shwetha Saji</v>
      </c>
      <c r="CN19" s="413"/>
      <c r="CO19" s="376">
        <f t="shared" ref="CO19:CO22" si="150">IF(CN19="",0,VLOOKUP(CN19,A$100:B$105,2,0))</f>
        <v>0</v>
      </c>
      <c r="CP19" s="413"/>
      <c r="CQ19" s="376">
        <f t="shared" ref="CQ19:CQ22" si="151">IF(CP19="",0,VLOOKUP(CP19,A$100:B$105,2,0))</f>
        <v>0</v>
      </c>
      <c r="CR19" s="413"/>
      <c r="CS19" s="376">
        <f t="shared" ref="CS19:CS22" si="152">IF(CR19="",0,VLOOKUP(CR19,A$100:B$105,2,0))</f>
        <v>0</v>
      </c>
      <c r="CT19" s="413"/>
      <c r="CU19" s="376">
        <f t="shared" ref="CU19:CU22" si="153">IF(CT19="",0,VLOOKUP(CT19,A$100:B$105,2,0))</f>
        <v>0</v>
      </c>
      <c r="CV19" s="413"/>
      <c r="CW19" s="376">
        <f t="shared" ref="CW19:CW22" si="154">IF(CV19="",0,VLOOKUP(CV19,A$100:B$105,2,0))</f>
        <v>0</v>
      </c>
      <c r="CX19" s="413"/>
      <c r="CY19" s="634">
        <f>IF(CX19="",0,VLOOKUP(CX19,A$100:B$105,2,0))</f>
        <v>0</v>
      </c>
      <c r="CZ19" s="753">
        <f>CO19+CQ19+CS19+CU19+CW19+CY19</f>
        <v>0</v>
      </c>
      <c r="DA19" s="819" t="str">
        <f ca="1">IF(CZ19&lt;=5.9,"",LOOKUP(CZ19,A$109:A$113,B$109:B$113))</f>
        <v/>
      </c>
      <c r="DB19" s="500"/>
      <c r="DC19" s="684">
        <f>A19</f>
        <v>14</v>
      </c>
      <c r="DD19" s="693" t="str">
        <f>C19</f>
        <v>Shwetha Saji</v>
      </c>
      <c r="DE19" s="413"/>
      <c r="DF19" s="376">
        <f t="shared" ref="DF19:DF22" si="155">IF(DE19="",0,VLOOKUP(DE19,A$100:B$105,2,0))</f>
        <v>0</v>
      </c>
      <c r="DG19" s="413"/>
      <c r="DH19" s="376">
        <f t="shared" ref="DH19:DH22" si="156">IF(DG19="",0,VLOOKUP(DG19,A$100:B$105,2,0))</f>
        <v>0</v>
      </c>
      <c r="DI19" s="413"/>
      <c r="DJ19" s="376">
        <f t="shared" ref="DJ19:DJ22" si="157">IF(DI19="",0,VLOOKUP(DI19,A$100:B$105,2,0))</f>
        <v>0</v>
      </c>
      <c r="DK19" s="413"/>
      <c r="DL19" s="376">
        <f t="shared" ref="DL19:DL22" si="158">IF(DK19="",0,VLOOKUP(DK19,A$100:B$105,2,0))</f>
        <v>0</v>
      </c>
      <c r="DM19" s="413"/>
      <c r="DN19" s="376">
        <f t="shared" ref="DN19:DN22" si="159">IF(DM19="",0,VLOOKUP(DM19,A$100:B$105,2,0))</f>
        <v>0</v>
      </c>
      <c r="DO19" s="413"/>
      <c r="DP19" s="634">
        <f>IF(DO19="",0,VLOOKUP(DO19,A$100:B$105,2,0))</f>
        <v>0</v>
      </c>
      <c r="DQ19" s="753">
        <f>DF19+DH19+DJ19+DL19+DN19+DP19</f>
        <v>0</v>
      </c>
      <c r="DR19" s="824" t="str">
        <f ca="1">IF(DQ19&lt;=5.9,"",LOOKUP(DQ19,A$109:A$113,B$109:B$113))</f>
        <v/>
      </c>
      <c r="DT19" s="684">
        <f>A19</f>
        <v>14</v>
      </c>
      <c r="DU19" s="693" t="str">
        <f>C19</f>
        <v>Shwetha Saji</v>
      </c>
      <c r="DV19" s="413" t="s">
        <v>299</v>
      </c>
      <c r="DW19" s="376">
        <f>IF(DV19="",0,VLOOKUP(DV19,A$100:B$105,2,0))</f>
        <v>2</v>
      </c>
      <c r="DX19" s="413" t="s">
        <v>186</v>
      </c>
      <c r="DY19" s="376">
        <f>IF(DX19="",0,VLOOKUP(DX19,A$100:B$105,2,0))</f>
        <v>4</v>
      </c>
      <c r="DZ19" s="413" t="s">
        <v>299</v>
      </c>
      <c r="EA19" s="376">
        <f>IF(DZ19="",0,VLOOKUP(DZ19,A$100:B$105,2,0))</f>
        <v>2</v>
      </c>
      <c r="EB19" s="413" t="s">
        <v>299</v>
      </c>
      <c r="EC19" s="376">
        <f>IF(EB19="",0,VLOOKUP(EB19,A$100:B$105,2,0))</f>
        <v>2</v>
      </c>
      <c r="ED19" s="413" t="s">
        <v>299</v>
      </c>
      <c r="EE19" s="376">
        <f>IF(ED19="",0,VLOOKUP(ED19,A$100:B$105,2,0))</f>
        <v>2</v>
      </c>
      <c r="EF19" s="413" t="s">
        <v>299</v>
      </c>
      <c r="EG19" s="634">
        <f>IF(EF19="",0,VLOOKUP(EF19,A$100:B$105,2,0))</f>
        <v>2</v>
      </c>
      <c r="EH19" s="634">
        <f>DW19+DY19+EA19+EC19+EE19+EG19</f>
        <v>14</v>
      </c>
      <c r="EI19" s="836">
        <f>ROUND(EH19/4,0)</f>
        <v>4</v>
      </c>
      <c r="EJ19" s="837">
        <f>(CI19+CZ19+DQ19+EH19)/4</f>
        <v>3.5</v>
      </c>
      <c r="EK19" s="819" t="str">
        <f ca="1">IF(EH19&lt;=5.9,"",LOOKUP(EH19,A$109:A$113,B$109:B$113))</f>
        <v>C</v>
      </c>
      <c r="EL19" s="838" t="str">
        <f ca="1">IF(EJ19&lt;=5.9,"",LOOKUP(EJ19,A$109:A$113,B$109:B$113))</f>
        <v/>
      </c>
      <c r="EM19" s="826"/>
      <c r="EN19" s="839">
        <f>A19</f>
        <v>14</v>
      </c>
      <c r="EO19" s="608" t="str">
        <f>C19</f>
        <v>Shwetha Saji</v>
      </c>
      <c r="EP19" s="616" t="str">
        <f ca="1">IF($EQ19&lt;=5.9,"",LOOKUP(EQ19,A$109:A$113,B$109:B$113))</f>
        <v>D</v>
      </c>
      <c r="EQ19" s="396">
        <f>(BQ19+EJ19)/2</f>
        <v>6.625</v>
      </c>
    </row>
    <row r="20" spans="1:147">
      <c r="A20" s="746">
        <v>15</v>
      </c>
      <c r="B20" s="411">
        <f>'Student Profile'!B20</f>
        <v>1665</v>
      </c>
      <c r="C20" s="635" t="str">
        <f>'Student Profile'!C20</f>
        <v>Tanushree</v>
      </c>
      <c r="D20" s="413" t="s">
        <v>186</v>
      </c>
      <c r="E20" s="376">
        <f>IF(D20="",0,VLOOKUP(D20,A$100:B$105,2,0))</f>
        <v>4</v>
      </c>
      <c r="F20" s="413" t="s">
        <v>186</v>
      </c>
      <c r="G20" s="376">
        <f>IF(F20="",0,VLOOKUP(F20,A$100:B$105,2,0))</f>
        <v>4</v>
      </c>
      <c r="H20" s="413" t="s">
        <v>295</v>
      </c>
      <c r="I20" s="376">
        <f>IF(H20="",0,VLOOKUP(H20,A$100:B$105,2,0))</f>
        <v>3</v>
      </c>
      <c r="J20" s="413" t="s">
        <v>295</v>
      </c>
      <c r="K20" s="376">
        <f>IF(J20="",0,VLOOKUP(J20,A$100:B$105,2,0))</f>
        <v>3</v>
      </c>
      <c r="L20" s="413" t="s">
        <v>295</v>
      </c>
      <c r="M20" s="376">
        <f>IF(L20="",0,VLOOKUP(L20,A$100:B$105,2,0))</f>
        <v>3</v>
      </c>
      <c r="N20" s="413" t="s">
        <v>295</v>
      </c>
      <c r="O20" s="634">
        <f>IF(N20="",0,VLOOKUP(N20,A$100:B$105,2,0))</f>
        <v>3</v>
      </c>
      <c r="P20" s="753">
        <f>E20+G20+I20+K20+M20+O20</f>
        <v>20</v>
      </c>
      <c r="Q20" s="767" t="str">
        <f ca="1">IF(P20&lt;=5.9,"",LOOKUP(P20,A$109:A$113,B$109:B$113))</f>
        <v>B</v>
      </c>
      <c r="R20" s="500"/>
      <c r="S20" s="651">
        <f>A20</f>
        <v>15</v>
      </c>
      <c r="T20" s="635" t="str">
        <f>C20</f>
        <v>Tanushree</v>
      </c>
      <c r="U20" s="413"/>
      <c r="V20" s="376">
        <f t="shared" ref="V20:V25" si="160">IF(U20="",0,VLOOKUP(U20,A$100:B$105,2,0))</f>
        <v>0</v>
      </c>
      <c r="W20" s="413"/>
      <c r="X20" s="376">
        <f t="shared" ref="X20:X25" si="161">IF(W20="",0,VLOOKUP(W20,A$100:B$105,2,0))</f>
        <v>0</v>
      </c>
      <c r="Y20" s="413"/>
      <c r="Z20" s="376">
        <f t="shared" ref="Z20:Z25" si="162">IF(Y20="",0,VLOOKUP(Y20,A$100:B$105,2,0))</f>
        <v>0</v>
      </c>
      <c r="AA20" s="413"/>
      <c r="AB20" s="376">
        <f t="shared" ref="AB20:AB25" si="163">IF(AA20="",0,VLOOKUP(AA20,A$100:B$105,2,0))</f>
        <v>0</v>
      </c>
      <c r="AC20" s="413"/>
      <c r="AD20" s="376">
        <f t="shared" ref="AD20:AD25" si="164">IF(AC20="",0,VLOOKUP(AC20,A$100:B$105,2,0))</f>
        <v>0</v>
      </c>
      <c r="AE20" s="413"/>
      <c r="AF20" s="634">
        <f>IF(AE20="",0,VLOOKUP(AE20,A$100:B$105,2,0))</f>
        <v>0</v>
      </c>
      <c r="AG20" s="753">
        <f>V20+X20+Z20+AB20+AD20+AF20</f>
        <v>0</v>
      </c>
      <c r="AH20" s="766" t="str">
        <f ca="1">IF(AG20&lt;=5.9,"",LOOKUP(AG20,A$109:A$113,B$109:B$113))</f>
        <v/>
      </c>
      <c r="AI20" s="500"/>
      <c r="AJ20" s="651">
        <f>A20</f>
        <v>15</v>
      </c>
      <c r="AK20" s="635" t="str">
        <f>C20</f>
        <v>Tanushree</v>
      </c>
      <c r="AL20" s="413"/>
      <c r="AM20" s="634">
        <f>IF(AL20="",0,VLOOKUP(AL20,A$100:B$105,2,0))</f>
        <v>0</v>
      </c>
      <c r="AN20" s="413"/>
      <c r="AO20" s="634">
        <f>IF(AN20="",0,VLOOKUP(AN20,A$100:B$105,2,0))</f>
        <v>0</v>
      </c>
      <c r="AP20" s="413"/>
      <c r="AQ20" s="634">
        <f>IF(AP20="",0,VLOOKUP(AP20,A$100:B$105,2,0))</f>
        <v>0</v>
      </c>
      <c r="AR20" s="413"/>
      <c r="AS20" s="634">
        <f>IF(AR20="",0,VLOOKUP(AR20,A$100:B$105,2,0))</f>
        <v>0</v>
      </c>
      <c r="AT20" s="413"/>
      <c r="AU20" s="634">
        <f>IF(AT20="",0,VLOOKUP(AT20,A$100:B$105,2,0))</f>
        <v>0</v>
      </c>
      <c r="AV20" s="413"/>
      <c r="AW20" s="634">
        <f>IF(AV20="",0,VLOOKUP(AV20,A$100:B$105,2,0))</f>
        <v>0</v>
      </c>
      <c r="AX20" s="753">
        <f>AM20+AO20+AQ20+AS20+AU20+AW20</f>
        <v>0</v>
      </c>
      <c r="AY20" s="766" t="str">
        <f ca="1">IF(AX20&lt;=5.9,"",LOOKUP(AX20,A$109:A$113,B$109:B$113))</f>
        <v/>
      </c>
      <c r="AZ20" s="500"/>
      <c r="BA20" s="651">
        <f>A20</f>
        <v>15</v>
      </c>
      <c r="BB20" s="635" t="str">
        <f>C20</f>
        <v>Tanushree</v>
      </c>
      <c r="BC20" s="413" t="s">
        <v>150</v>
      </c>
      <c r="BD20" s="376">
        <f>IF(BC20="",0,VLOOKUP(BC20,A$100:B$105,2,0))</f>
        <v>5</v>
      </c>
      <c r="BE20" s="413" t="s">
        <v>186</v>
      </c>
      <c r="BF20" s="376">
        <f>IF(BE20="",0,VLOOKUP(BE20,A$100:B$105,2,0))</f>
        <v>4</v>
      </c>
      <c r="BG20" s="413" t="s">
        <v>299</v>
      </c>
      <c r="BH20" s="376">
        <f>IF(BG20="",0,VLOOKUP(BG20,A$100:B$105,2,0))</f>
        <v>2</v>
      </c>
      <c r="BI20" s="413" t="s">
        <v>299</v>
      </c>
      <c r="BJ20" s="376">
        <f>IF(BI20="",0,VLOOKUP(BI20,A$100:B$105,2,0))</f>
        <v>2</v>
      </c>
      <c r="BK20" s="413" t="s">
        <v>186</v>
      </c>
      <c r="BL20" s="376">
        <f>IF(BK20="",0,VLOOKUP(BK20,A$100:B$105,2,0))</f>
        <v>4</v>
      </c>
      <c r="BM20" s="413" t="s">
        <v>299</v>
      </c>
      <c r="BN20" s="634">
        <f>IF(BM20="",0,VLOOKUP(BM20,A$100:B$105,2,0))</f>
        <v>2</v>
      </c>
      <c r="BO20" s="753">
        <f>BD20+BF20+BH20+BJ20+BL20+BN20</f>
        <v>19</v>
      </c>
      <c r="BP20" s="670" t="str">
        <f ca="1">IF(BO20&lt;=5.9,"",LOOKUP(BO20,A$109:A$113,B$109:B$113))</f>
        <v>B</v>
      </c>
      <c r="BQ20" s="793">
        <f>(P20+AG20+AX20+BO20)/4</f>
        <v>9.75</v>
      </c>
      <c r="BR20" s="683" t="str">
        <f ca="1">IF(BQ20&lt;=5.9,"",LOOKUP(BQ20,A$109:A$113,B$109:B$113))</f>
        <v>D</v>
      </c>
      <c r="BS20" s="794" t="e">
        <f ca="1">LOOKUP(BP20,A$109:A$113,B$109:B$113)</f>
        <v>#N/A</v>
      </c>
      <c r="BT20" s="500"/>
      <c r="BU20" s="460">
        <f>A20</f>
        <v>15</v>
      </c>
      <c r="BV20" s="693" t="str">
        <f>C20</f>
        <v>Tanushree</v>
      </c>
      <c r="BW20" s="413"/>
      <c r="BX20" s="376">
        <f>IF(BW20="",0,VLOOKUP(BW20,A$100:B$105,2,0))</f>
        <v>0</v>
      </c>
      <c r="BY20" s="413"/>
      <c r="BZ20" s="376">
        <f>IF(BY20="",0,VLOOKUP(BY20,A$100:B$105,2,0))</f>
        <v>0</v>
      </c>
      <c r="CA20" s="413"/>
      <c r="CB20" s="376">
        <f>IF(CA20="",0,VLOOKUP(CA20,A$100:B$105,2,0))</f>
        <v>0</v>
      </c>
      <c r="CC20" s="413"/>
      <c r="CD20" s="376">
        <f>IF(CC20="",0,VLOOKUP(CC20,A$100:B$105,2,0))</f>
        <v>0</v>
      </c>
      <c r="CE20" s="413"/>
      <c r="CF20" s="376">
        <f>IF(CE20="",0,VLOOKUP(CE20,A$100:B$105,2,0))</f>
        <v>0</v>
      </c>
      <c r="CG20" s="413"/>
      <c r="CH20" s="411">
        <f>IF(CG20="",0,VLOOKUP(CG20,A$100:B$105,2,0))</f>
        <v>0</v>
      </c>
      <c r="CI20" s="806">
        <f>BX20+BZ20+CB20+CD20+CF20+CH20</f>
        <v>0</v>
      </c>
      <c r="CJ20" s="807" t="str">
        <f ca="1">IF(CI20&lt;=5.9,"",LOOKUP(CI20,A$109:A$113,B$109:B$113))</f>
        <v/>
      </c>
      <c r="CK20" s="500"/>
      <c r="CL20" s="684">
        <f>A20</f>
        <v>15</v>
      </c>
      <c r="CM20" s="693" t="str">
        <f>C20</f>
        <v>Tanushree</v>
      </c>
      <c r="CN20" s="413"/>
      <c r="CO20" s="376">
        <f>IF(CN20="",0,VLOOKUP(CN20,A$100:B$105,2,0))</f>
        <v>0</v>
      </c>
      <c r="CP20" s="413"/>
      <c r="CQ20" s="376">
        <f>IF(CP20="",0,VLOOKUP(CP20,A$100:B$105,2,0))</f>
        <v>0</v>
      </c>
      <c r="CR20" s="413"/>
      <c r="CS20" s="376">
        <f>IF(CR20="",0,VLOOKUP(CR20,A$100:B$105,2,0))</f>
        <v>0</v>
      </c>
      <c r="CT20" s="413"/>
      <c r="CU20" s="376">
        <f>IF(CT20="",0,VLOOKUP(CT20,A$100:B$105,2,0))</f>
        <v>0</v>
      </c>
      <c r="CV20" s="413"/>
      <c r="CW20" s="376">
        <f>IF(CV20="",0,VLOOKUP(CV20,A$100:B$105,2,0))</f>
        <v>0</v>
      </c>
      <c r="CX20" s="413"/>
      <c r="CY20" s="634">
        <f>IF(CX20="",0,VLOOKUP(CX20,A$100:B$105,2,0))</f>
        <v>0</v>
      </c>
      <c r="CZ20" s="753">
        <f>CO20+CQ20+CS20+CU20+CW20+CY20</f>
        <v>0</v>
      </c>
      <c r="DA20" s="819" t="str">
        <f ca="1">IF(CZ20&lt;=5.9,"",LOOKUP(CZ20,A$109:A$113,B$109:B$113))</f>
        <v/>
      </c>
      <c r="DB20" s="500"/>
      <c r="DC20" s="684">
        <f>A20</f>
        <v>15</v>
      </c>
      <c r="DD20" s="693" t="str">
        <f>C20</f>
        <v>Tanushree</v>
      </c>
      <c r="DE20" s="413"/>
      <c r="DF20" s="376">
        <f>IF(DE20="",0,VLOOKUP(DE20,A$100:B$105,2,0))</f>
        <v>0</v>
      </c>
      <c r="DG20" s="413"/>
      <c r="DH20" s="376">
        <f>IF(DG20="",0,VLOOKUP(DG20,A$100:B$105,2,0))</f>
        <v>0</v>
      </c>
      <c r="DI20" s="413"/>
      <c r="DJ20" s="376">
        <f>IF(DI20="",0,VLOOKUP(DI20,A$100:B$105,2,0))</f>
        <v>0</v>
      </c>
      <c r="DK20" s="413"/>
      <c r="DL20" s="376">
        <f>IF(DK20="",0,VLOOKUP(DK20,A$100:B$105,2,0))</f>
        <v>0</v>
      </c>
      <c r="DM20" s="413"/>
      <c r="DN20" s="376">
        <f>IF(DM20="",0,VLOOKUP(DM20,A$100:B$105,2,0))</f>
        <v>0</v>
      </c>
      <c r="DO20" s="413"/>
      <c r="DP20" s="634">
        <f>IF(DO20="",0,VLOOKUP(DO20,A$100:B$105,2,0))</f>
        <v>0</v>
      </c>
      <c r="DQ20" s="753">
        <f>DF20+DH20+DJ20+DL20+DN20+DP20</f>
        <v>0</v>
      </c>
      <c r="DR20" s="824" t="str">
        <f ca="1">IF(DQ20&lt;=5.9,"",LOOKUP(DQ20,A$109:A$113,B$109:B$113))</f>
        <v/>
      </c>
      <c r="DT20" s="684">
        <f>A20</f>
        <v>15</v>
      </c>
      <c r="DU20" s="693" t="str">
        <f>C20</f>
        <v>Tanushree</v>
      </c>
      <c r="DV20" s="413" t="s">
        <v>299</v>
      </c>
      <c r="DW20" s="376">
        <f>IF(DV20="",0,VLOOKUP(DV20,A$100:B$105,2,0))</f>
        <v>2</v>
      </c>
      <c r="DX20" s="413" t="s">
        <v>299</v>
      </c>
      <c r="DY20" s="376">
        <f>IF(DX20="",0,VLOOKUP(DX20,A$100:B$105,2,0))</f>
        <v>2</v>
      </c>
      <c r="DZ20" s="413" t="s">
        <v>338</v>
      </c>
      <c r="EA20" s="376">
        <f>IF(DZ20="",0,VLOOKUP(DZ20,A$100:B$105,2,0))</f>
        <v>3</v>
      </c>
      <c r="EB20" s="413" t="s">
        <v>336</v>
      </c>
      <c r="EC20" s="376">
        <f>IF(EB20="",0,VLOOKUP(EB20,A$100:B$105,2,0))</f>
        <v>4</v>
      </c>
      <c r="ED20" s="413" t="s">
        <v>338</v>
      </c>
      <c r="EE20" s="376">
        <f>IF(ED20="",0,VLOOKUP(ED20,A$100:B$105,2,0))</f>
        <v>3</v>
      </c>
      <c r="EF20" s="413" t="s">
        <v>337</v>
      </c>
      <c r="EG20" s="634">
        <f>IF(EF20="",0,VLOOKUP(EF20,A$100:B$105,2,0))</f>
        <v>2</v>
      </c>
      <c r="EH20" s="634">
        <f>DW20+DY20+EA20+EC20+EE20+EG20</f>
        <v>16</v>
      </c>
      <c r="EI20" s="836">
        <f>ROUND(EH20/4,0)</f>
        <v>4</v>
      </c>
      <c r="EJ20" s="837">
        <f>(CI20+CZ20+DQ20+EH20)/4</f>
        <v>4</v>
      </c>
      <c r="EK20" s="819" t="str">
        <f ca="1">IF(EH20&lt;=5.9,"",LOOKUP(EH20,A$109:A$113,B$109:B$113))</f>
        <v>C</v>
      </c>
      <c r="EL20" s="838" t="str">
        <f ca="1">IF(EJ20&lt;=5.9,"",LOOKUP(EJ20,A$109:A$113,B$109:B$113))</f>
        <v/>
      </c>
      <c r="EM20" s="826"/>
      <c r="EN20" s="839">
        <f>A20</f>
        <v>15</v>
      </c>
      <c r="EO20" s="608" t="str">
        <f>C20</f>
        <v>Tanushree</v>
      </c>
      <c r="EP20" s="616" t="str">
        <f ca="1">IF($EQ20&lt;=5.9,"",LOOKUP(EQ20,A$109:A$113,B$109:B$113))</f>
        <v>D</v>
      </c>
      <c r="EQ20" s="396">
        <f>(BQ20+EJ20)/2</f>
        <v>6.875</v>
      </c>
    </row>
    <row r="21" spans="1:147">
      <c r="A21" s="746">
        <v>16</v>
      </c>
      <c r="B21" s="411">
        <f>'Student Profile'!B21</f>
        <v>1776</v>
      </c>
      <c r="C21" s="635" t="str">
        <f>'Student Profile'!C21</f>
        <v>Vaishnavi</v>
      </c>
      <c r="D21" s="413" t="s">
        <v>186</v>
      </c>
      <c r="E21" s="376">
        <f>IF(D21="",0,VLOOKUP(D21,A$100:B$105,2,0))</f>
        <v>4</v>
      </c>
      <c r="F21" s="413" t="s">
        <v>186</v>
      </c>
      <c r="G21" s="376">
        <f>IF(F21="",0,VLOOKUP(F21,A$100:B$105,2,0))</f>
        <v>4</v>
      </c>
      <c r="H21" s="413" t="s">
        <v>295</v>
      </c>
      <c r="I21" s="376">
        <f>IF(H21="",0,VLOOKUP(H21,A$100:B$105,2,0))</f>
        <v>3</v>
      </c>
      <c r="J21" s="413" t="s">
        <v>295</v>
      </c>
      <c r="K21" s="376">
        <f>IF(J21="",0,VLOOKUP(J21,A$100:B$105,2,0))</f>
        <v>3</v>
      </c>
      <c r="L21" s="413" t="s">
        <v>295</v>
      </c>
      <c r="M21" s="376">
        <f>IF(L21="",0,VLOOKUP(L21,A$100:B$105,2,0))</f>
        <v>3</v>
      </c>
      <c r="N21" s="413" t="s">
        <v>295</v>
      </c>
      <c r="O21" s="634">
        <f>IF(N21="",0,VLOOKUP(N21,A$100:B$105,2,0))</f>
        <v>3</v>
      </c>
      <c r="P21" s="753">
        <f>E21+G21+I21+K21+M21+O21</f>
        <v>20</v>
      </c>
      <c r="Q21" s="767" t="str">
        <f ca="1">IF(P21&lt;=5.9,"",LOOKUP(P21,A$109:A$113,B$109:B$113))</f>
        <v>B</v>
      </c>
      <c r="R21" s="500"/>
      <c r="S21" s="651">
        <f>A21</f>
        <v>16</v>
      </c>
      <c r="T21" s="635" t="str">
        <f>C21</f>
        <v>Vaishnavi</v>
      </c>
      <c r="U21" s="413"/>
      <c r="V21" s="376">
        <f>IF(U21="",0,VLOOKUP(U21,A$100:B$105,2,0))</f>
        <v>0</v>
      </c>
      <c r="W21" s="413"/>
      <c r="X21" s="376">
        <f>IF(W21="",0,VLOOKUP(W21,A$100:B$105,2,0))</f>
        <v>0</v>
      </c>
      <c r="Y21" s="413"/>
      <c r="Z21" s="376">
        <f>IF(Y21="",0,VLOOKUP(Y21,A$100:B$105,2,0))</f>
        <v>0</v>
      </c>
      <c r="AA21" s="413"/>
      <c r="AB21" s="376">
        <f>IF(AA21="",0,VLOOKUP(AA21,A$100:B$105,2,0))</f>
        <v>0</v>
      </c>
      <c r="AC21" s="413"/>
      <c r="AD21" s="376">
        <f>IF(AC21="",0,VLOOKUP(AC21,A$100:B$105,2,0))</f>
        <v>0</v>
      </c>
      <c r="AE21" s="413"/>
      <c r="AF21" s="634">
        <f>IF(AE21="",0,VLOOKUP(AE21,A$100:B$105,2,0))</f>
        <v>0</v>
      </c>
      <c r="AG21" s="753">
        <f>V21+X21+Z21+AB21+AD21+AF21</f>
        <v>0</v>
      </c>
      <c r="AH21" s="766" t="str">
        <f ca="1">IF(AG21&lt;=5.9,"",LOOKUP(AG21,A$109:A$113,B$109:B$113))</f>
        <v/>
      </c>
      <c r="AI21" s="500"/>
      <c r="AJ21" s="651">
        <f>A21</f>
        <v>16</v>
      </c>
      <c r="AK21" s="635" t="str">
        <f>C21</f>
        <v>Vaishnavi</v>
      </c>
      <c r="AL21" s="413"/>
      <c r="AM21" s="634">
        <f>IF(AL21="",0,VLOOKUP(AL21,A$100:B$105,2,0))</f>
        <v>0</v>
      </c>
      <c r="AN21" s="413"/>
      <c r="AO21" s="634">
        <f>IF(AN21="",0,VLOOKUP(AN21,A$100:B$105,2,0))</f>
        <v>0</v>
      </c>
      <c r="AP21" s="413"/>
      <c r="AQ21" s="634">
        <f>IF(AP21="",0,VLOOKUP(AP21,A$100:B$105,2,0))</f>
        <v>0</v>
      </c>
      <c r="AR21" s="413"/>
      <c r="AS21" s="634">
        <f>IF(AR21="",0,VLOOKUP(AR21,A$100:B$105,2,0))</f>
        <v>0</v>
      </c>
      <c r="AT21" s="413"/>
      <c r="AU21" s="634">
        <f>IF(AT21="",0,VLOOKUP(AT21,A$100:B$105,2,0))</f>
        <v>0</v>
      </c>
      <c r="AV21" s="413"/>
      <c r="AW21" s="634">
        <f>IF(AV21="",0,VLOOKUP(AV21,A$100:B$105,2,0))</f>
        <v>0</v>
      </c>
      <c r="AX21" s="753">
        <f>AM21+AO21+AQ21+AS21+AU21+AW21</f>
        <v>0</v>
      </c>
      <c r="AY21" s="766" t="str">
        <f ca="1">IF(AX21&lt;=5.9,"",LOOKUP(AX21,A$109:A$113,B$109:B$113))</f>
        <v/>
      </c>
      <c r="AZ21" s="500"/>
      <c r="BA21" s="651">
        <f>A21</f>
        <v>16</v>
      </c>
      <c r="BB21" s="635" t="str">
        <f>C21</f>
        <v>Vaishnavi</v>
      </c>
      <c r="BC21" s="413" t="s">
        <v>299</v>
      </c>
      <c r="BD21" s="376">
        <f>IF(BC21="",0,VLOOKUP(BC21,A$100:B$105,2,0))</f>
        <v>2</v>
      </c>
      <c r="BE21" s="413" t="s">
        <v>186</v>
      </c>
      <c r="BF21" s="376">
        <f>IF(BE21="",0,VLOOKUP(BE21,A$100:B$105,2,0))</f>
        <v>4</v>
      </c>
      <c r="BG21" s="413" t="s">
        <v>299</v>
      </c>
      <c r="BH21" s="376">
        <f>IF(BG21="",0,VLOOKUP(BG21,A$100:B$105,2,0))</f>
        <v>2</v>
      </c>
      <c r="BI21" s="413" t="s">
        <v>299</v>
      </c>
      <c r="BJ21" s="376">
        <f>IF(BI21="",0,VLOOKUP(BI21,A$100:B$105,2,0))</f>
        <v>2</v>
      </c>
      <c r="BK21" s="413" t="s">
        <v>299</v>
      </c>
      <c r="BL21" s="376">
        <f>IF(BK21="",0,VLOOKUP(BK21,A$100:B$105,2,0))</f>
        <v>2</v>
      </c>
      <c r="BM21" s="413" t="s">
        <v>299</v>
      </c>
      <c r="BN21" s="634">
        <f>IF(BM21="",0,VLOOKUP(BM21,A$100:B$105,2,0))</f>
        <v>2</v>
      </c>
      <c r="BO21" s="753">
        <f>BD21+BF21+BH21+BJ21+BL21+BN21</f>
        <v>14</v>
      </c>
      <c r="BP21" s="670" t="str">
        <f ca="1">IF(BO21&lt;=5.9,"",LOOKUP(BO21,A$109:A$113,B$109:B$113))</f>
        <v>C</v>
      </c>
      <c r="BQ21" s="793">
        <f>(P21+AG21+AX21+BO21)/4</f>
        <v>8.5</v>
      </c>
      <c r="BR21" s="683" t="str">
        <f ca="1">IF(BQ21&lt;=5.9,"",LOOKUP(BQ21,A$109:A$113,B$109:B$113))</f>
        <v>D</v>
      </c>
      <c r="BS21" s="794" t="e">
        <f ca="1">LOOKUP(BP21,A$109:A$113,B$109:B$113)</f>
        <v>#N/A</v>
      </c>
      <c r="BT21" s="500"/>
      <c r="BU21" s="460">
        <f>A21</f>
        <v>16</v>
      </c>
      <c r="BV21" s="693" t="str">
        <f>C21</f>
        <v>Vaishnavi</v>
      </c>
      <c r="BW21" s="413"/>
      <c r="BX21" s="376">
        <f>IF(BW21="",0,VLOOKUP(BW21,A$100:B$105,2,0))</f>
        <v>0</v>
      </c>
      <c r="BY21" s="413"/>
      <c r="BZ21" s="376">
        <f>IF(BY21="",0,VLOOKUP(BY21,A$100:B$105,2,0))</f>
        <v>0</v>
      </c>
      <c r="CA21" s="413"/>
      <c r="CB21" s="376">
        <f>IF(CA21="",0,VLOOKUP(CA21,A$100:B$105,2,0))</f>
        <v>0</v>
      </c>
      <c r="CC21" s="413"/>
      <c r="CD21" s="376">
        <f>IF(CC21="",0,VLOOKUP(CC21,A$100:B$105,2,0))</f>
        <v>0</v>
      </c>
      <c r="CE21" s="413"/>
      <c r="CF21" s="376">
        <f>IF(CE21="",0,VLOOKUP(CE21,A$100:B$105,2,0))</f>
        <v>0</v>
      </c>
      <c r="CG21" s="413"/>
      <c r="CH21" s="411">
        <f>IF(CG21="",0,VLOOKUP(CG21,A$100:B$105,2,0))</f>
        <v>0</v>
      </c>
      <c r="CI21" s="806">
        <f>BX21+BZ21+CB21+CD21+CF21+CH21</f>
        <v>0</v>
      </c>
      <c r="CJ21" s="807" t="str">
        <f ca="1">IF(CI21&lt;=5.9,"",LOOKUP(CI21,A$109:A$113,B$109:B$113))</f>
        <v/>
      </c>
      <c r="CK21" s="500"/>
      <c r="CL21" s="684">
        <f>A21</f>
        <v>16</v>
      </c>
      <c r="CM21" s="693" t="str">
        <f>C21</f>
        <v>Vaishnavi</v>
      </c>
      <c r="CN21" s="413"/>
      <c r="CO21" s="376">
        <f>IF(CN21="",0,VLOOKUP(CN21,A$100:B$105,2,0))</f>
        <v>0</v>
      </c>
      <c r="CP21" s="413"/>
      <c r="CQ21" s="376">
        <f>IF(CP21="",0,VLOOKUP(CP21,A$100:B$105,2,0))</f>
        <v>0</v>
      </c>
      <c r="CR21" s="413"/>
      <c r="CS21" s="376">
        <f>IF(CR21="",0,VLOOKUP(CR21,A$100:B$105,2,0))</f>
        <v>0</v>
      </c>
      <c r="CT21" s="413"/>
      <c r="CU21" s="376">
        <f>IF(CT21="",0,VLOOKUP(CT21,A$100:B$105,2,0))</f>
        <v>0</v>
      </c>
      <c r="CV21" s="413"/>
      <c r="CW21" s="376">
        <f>IF(CV21="",0,VLOOKUP(CV21,A$100:B$105,2,0))</f>
        <v>0</v>
      </c>
      <c r="CX21" s="413"/>
      <c r="CY21" s="634">
        <f>IF(CX21="",0,VLOOKUP(CX21,A$100:B$105,2,0))</f>
        <v>0</v>
      </c>
      <c r="CZ21" s="753">
        <f>CO21+CQ21+CS21+CU21+CW21+CY21</f>
        <v>0</v>
      </c>
      <c r="DA21" s="819" t="str">
        <f ca="1">IF(CZ21&lt;=5.9,"",LOOKUP(CZ21,A$109:A$113,B$109:B$113))</f>
        <v/>
      </c>
      <c r="DB21" s="500"/>
      <c r="DC21" s="684">
        <f>A21</f>
        <v>16</v>
      </c>
      <c r="DD21" s="693" t="str">
        <f>C21</f>
        <v>Vaishnavi</v>
      </c>
      <c r="DE21" s="413"/>
      <c r="DF21" s="376">
        <f>IF(DE21="",0,VLOOKUP(DE21,A$100:B$105,2,0))</f>
        <v>0</v>
      </c>
      <c r="DG21" s="413"/>
      <c r="DH21" s="376">
        <f>IF(DG21="",0,VLOOKUP(DG21,A$100:B$105,2,0))</f>
        <v>0</v>
      </c>
      <c r="DI21" s="413"/>
      <c r="DJ21" s="376">
        <f>IF(DI21="",0,VLOOKUP(DI21,A$100:B$105,2,0))</f>
        <v>0</v>
      </c>
      <c r="DK21" s="413"/>
      <c r="DL21" s="376">
        <f>IF(DK21="",0,VLOOKUP(DK21,A$100:B$105,2,0))</f>
        <v>0</v>
      </c>
      <c r="DM21" s="413"/>
      <c r="DN21" s="376">
        <f>IF(DM21="",0,VLOOKUP(DM21,A$100:B$105,2,0))</f>
        <v>0</v>
      </c>
      <c r="DO21" s="413"/>
      <c r="DP21" s="634">
        <f>IF(DO21="",0,VLOOKUP(DO21,A$100:B$105,2,0))</f>
        <v>0</v>
      </c>
      <c r="DQ21" s="753">
        <f>DF21+DH21+DJ21+DL21+DN21+DP21</f>
        <v>0</v>
      </c>
      <c r="DR21" s="824" t="str">
        <f ca="1">IF(DQ21&lt;=5.9,"",LOOKUP(DQ21,A$109:A$113,B$109:B$113))</f>
        <v/>
      </c>
      <c r="DT21" s="684">
        <f>A21</f>
        <v>16</v>
      </c>
      <c r="DU21" s="693" t="str">
        <f>C21</f>
        <v>Vaishnavi</v>
      </c>
      <c r="DV21" s="413" t="s">
        <v>150</v>
      </c>
      <c r="DW21" s="376">
        <f>IF(DV21="",0,VLOOKUP(DV21,A$100:B$105,2,0))</f>
        <v>5</v>
      </c>
      <c r="DX21" s="413" t="s">
        <v>186</v>
      </c>
      <c r="DY21" s="376">
        <f>IF(DX21="",0,VLOOKUP(DX21,A$100:B$105,2,0))</f>
        <v>4</v>
      </c>
      <c r="DZ21" s="413" t="s">
        <v>186</v>
      </c>
      <c r="EA21" s="376">
        <f>IF(DZ21="",0,VLOOKUP(DZ21,A$100:B$105,2,0))</f>
        <v>4</v>
      </c>
      <c r="EB21" s="413" t="s">
        <v>186</v>
      </c>
      <c r="EC21" s="376">
        <f>IF(EB21="",0,VLOOKUP(EB21,A$100:B$105,2,0))</f>
        <v>4</v>
      </c>
      <c r="ED21" s="413" t="s">
        <v>186</v>
      </c>
      <c r="EE21" s="376">
        <f>IF(ED21="",0,VLOOKUP(ED21,A$100:B$105,2,0))</f>
        <v>4</v>
      </c>
      <c r="EF21" s="413" t="s">
        <v>186</v>
      </c>
      <c r="EG21" s="634">
        <f>IF(EF21="",0,VLOOKUP(EF21,A$100:B$105,2,0))</f>
        <v>4</v>
      </c>
      <c r="EH21" s="634">
        <f>DW21+DY21+EA21+EC21+EE21+EG21</f>
        <v>25</v>
      </c>
      <c r="EI21" s="836">
        <f>ROUND(EH21/4,0)</f>
        <v>6</v>
      </c>
      <c r="EJ21" s="837">
        <f>(CI21+CZ21+DQ21+EH21)/4</f>
        <v>6.25</v>
      </c>
      <c r="EK21" s="819" t="str">
        <f ca="1">IF(EH21&lt;=5.9,"",LOOKUP(EH21,A$109:A$113,B$109:B$113))</f>
        <v>A</v>
      </c>
      <c r="EL21" s="838" t="str">
        <f ca="1">IF(EJ21&lt;=5.9,"",LOOKUP(EJ21,A$109:A$113,B$109:B$113))</f>
        <v>D</v>
      </c>
      <c r="EM21" s="826"/>
      <c r="EN21" s="839">
        <f>A21</f>
        <v>16</v>
      </c>
      <c r="EO21" s="608" t="str">
        <f>C21</f>
        <v>Vaishnavi</v>
      </c>
      <c r="EP21" s="616" t="str">
        <f ca="1">IF($EQ21&lt;=5.9,"",LOOKUP(EQ21,A$109:A$113,B$109:B$113))</f>
        <v>D</v>
      </c>
      <c r="EQ21" s="396">
        <f>(BQ21+EJ21)/2</f>
        <v>7.375</v>
      </c>
    </row>
    <row r="22" spans="1:147">
      <c r="A22" s="746">
        <v>17</v>
      </c>
      <c r="B22" s="411">
        <f>'Student Profile'!B22</f>
        <v>1887</v>
      </c>
      <c r="C22" s="635" t="str">
        <f>'Student Profile'!C22</f>
        <v>Aashish Sharma</v>
      </c>
      <c r="D22" s="413" t="s">
        <v>186</v>
      </c>
      <c r="E22" s="376">
        <f>IF(D22="",0,VLOOKUP(D22,A$100:B$105,2,0))</f>
        <v>4</v>
      </c>
      <c r="F22" s="413" t="s">
        <v>186</v>
      </c>
      <c r="G22" s="376">
        <f>IF(F22="",0,VLOOKUP(F22,A$100:B$105,2,0))</f>
        <v>4</v>
      </c>
      <c r="H22" s="413" t="s">
        <v>295</v>
      </c>
      <c r="I22" s="376">
        <f>IF(H22="",0,VLOOKUP(H22,A$100:B$105,2,0))</f>
        <v>3</v>
      </c>
      <c r="J22" s="413" t="s">
        <v>295</v>
      </c>
      <c r="K22" s="376">
        <f>IF(J22="",0,VLOOKUP(J22,A$100:B$105,2,0))</f>
        <v>3</v>
      </c>
      <c r="L22" s="413" t="s">
        <v>295</v>
      </c>
      <c r="M22" s="376">
        <f>IF(L22="",0,VLOOKUP(L22,A$100:B$105,2,0))</f>
        <v>3</v>
      </c>
      <c r="N22" s="413" t="s">
        <v>295</v>
      </c>
      <c r="O22" s="634">
        <f>IF(N22="",0,VLOOKUP(N22,A$100:B$105,2,0))</f>
        <v>3</v>
      </c>
      <c r="P22" s="753">
        <f>E22+G22+I22+K22+M22+O22</f>
        <v>20</v>
      </c>
      <c r="Q22" s="767" t="str">
        <f ca="1">IF(P22&lt;=5.9,"",LOOKUP(P22,A$109:A$113,B$109:B$113))</f>
        <v>B</v>
      </c>
      <c r="R22" s="500"/>
      <c r="S22" s="651">
        <f>A22</f>
        <v>17</v>
      </c>
      <c r="T22" s="635" t="str">
        <f>C22</f>
        <v>Aashish Sharma</v>
      </c>
      <c r="U22" s="413"/>
      <c r="V22" s="376">
        <f>IF(U22="",0,VLOOKUP(U22,A$100:B$105,2,0))</f>
        <v>0</v>
      </c>
      <c r="W22" s="413"/>
      <c r="X22" s="376">
        <f>IF(W22="",0,VLOOKUP(W22,A$100:B$105,2,0))</f>
        <v>0</v>
      </c>
      <c r="Y22" s="413"/>
      <c r="Z22" s="376">
        <f>IF(Y22="",0,VLOOKUP(Y22,A$100:B$105,2,0))</f>
        <v>0</v>
      </c>
      <c r="AA22" s="413"/>
      <c r="AB22" s="376">
        <f>IF(AA22="",0,VLOOKUP(AA22,A$100:B$105,2,0))</f>
        <v>0</v>
      </c>
      <c r="AC22" s="413"/>
      <c r="AD22" s="376">
        <f>IF(AC22="",0,VLOOKUP(AC22,A$100:B$105,2,0))</f>
        <v>0</v>
      </c>
      <c r="AE22" s="413"/>
      <c r="AF22" s="634">
        <f>IF(AE22="",0,VLOOKUP(AE22,A$100:B$105,2,0))</f>
        <v>0</v>
      </c>
      <c r="AG22" s="753">
        <f>V22+X22+Z22+AB22+AD22+AF22</f>
        <v>0</v>
      </c>
      <c r="AH22" s="766" t="str">
        <f ca="1">IF(AG22&lt;=5.9,"",LOOKUP(AG22,A$109:A$113,B$109:B$113))</f>
        <v/>
      </c>
      <c r="AI22" s="500"/>
      <c r="AJ22" s="651">
        <f>A22</f>
        <v>17</v>
      </c>
      <c r="AK22" s="635" t="str">
        <f>C22</f>
        <v>Aashish Sharma</v>
      </c>
      <c r="AL22" s="413"/>
      <c r="AM22" s="634">
        <f>IF(AL22="",0,VLOOKUP(AL22,A$100:B$105,2,0))</f>
        <v>0</v>
      </c>
      <c r="AN22" s="413"/>
      <c r="AO22" s="634">
        <f>IF(AN22="",0,VLOOKUP(AN22,A$100:B$105,2,0))</f>
        <v>0</v>
      </c>
      <c r="AP22" s="413"/>
      <c r="AQ22" s="634">
        <f>IF(AP22="",0,VLOOKUP(AP22,A$100:B$105,2,0))</f>
        <v>0</v>
      </c>
      <c r="AR22" s="413"/>
      <c r="AS22" s="634">
        <f>IF(AR22="",0,VLOOKUP(AR22,A$100:B$105,2,0))</f>
        <v>0</v>
      </c>
      <c r="AT22" s="413"/>
      <c r="AU22" s="634">
        <f>IF(AT22="",0,VLOOKUP(AT22,A$100:B$105,2,0))</f>
        <v>0</v>
      </c>
      <c r="AV22" s="413"/>
      <c r="AW22" s="634">
        <f>IF(AV22="",0,VLOOKUP(AV22,A$100:B$105,2,0))</f>
        <v>0</v>
      </c>
      <c r="AX22" s="753">
        <f>AM22+AO22+AQ22+AS22+AU22+AW22</f>
        <v>0</v>
      </c>
      <c r="AY22" s="766" t="str">
        <f ca="1">IF(AX22&lt;=5.9,"",LOOKUP(AX22,A$109:A$113,B$109:B$113))</f>
        <v/>
      </c>
      <c r="AZ22" s="500"/>
      <c r="BA22" s="651">
        <f>A22</f>
        <v>17</v>
      </c>
      <c r="BB22" s="635" t="str">
        <f>C22</f>
        <v>Aashish Sharma</v>
      </c>
      <c r="BC22" s="413" t="s">
        <v>299</v>
      </c>
      <c r="BD22" s="376">
        <f>IF(BC22="",0,VLOOKUP(BC22,A$100:B$105,2,0))</f>
        <v>2</v>
      </c>
      <c r="BE22" s="413" t="s">
        <v>299</v>
      </c>
      <c r="BF22" s="376">
        <f>IF(BE22="",0,VLOOKUP(BE22,A$100:B$105,2,0))</f>
        <v>2</v>
      </c>
      <c r="BG22" s="413" t="s">
        <v>337</v>
      </c>
      <c r="BH22" s="376">
        <f>IF(BG22="",0,VLOOKUP(BG22,A$100:B$105,2,0))</f>
        <v>2</v>
      </c>
      <c r="BI22" s="413" t="s">
        <v>337</v>
      </c>
      <c r="BJ22" s="376">
        <f>IF(BI22="",0,VLOOKUP(BI22,A$100:B$105,2,0))</f>
        <v>2</v>
      </c>
      <c r="BK22" s="413" t="s">
        <v>337</v>
      </c>
      <c r="BL22" s="376">
        <f>IF(BK22="",0,VLOOKUP(BK22,A$100:B$105,2,0))</f>
        <v>2</v>
      </c>
      <c r="BM22" s="413" t="s">
        <v>337</v>
      </c>
      <c r="BN22" s="634">
        <f>IF(BM22="",0,VLOOKUP(BM22,A$100:B$105,2,0))</f>
        <v>2</v>
      </c>
      <c r="BO22" s="753">
        <f>BD22+BF22+BH22+BJ22+BL22+BN22</f>
        <v>12</v>
      </c>
      <c r="BP22" s="670" t="str">
        <f ca="1">IF(BO22&lt;=5.9,"",LOOKUP(BO22,A$109:A$113,B$109:B$113))</f>
        <v>C</v>
      </c>
      <c r="BQ22" s="793">
        <f>(P22+AG22+AX22+BO22)/4</f>
        <v>8</v>
      </c>
      <c r="BR22" s="683" t="str">
        <f ca="1">IF(BQ22&lt;=5.9,"",LOOKUP(BQ22,A$109:A$113,B$109:B$113))</f>
        <v>D</v>
      </c>
      <c r="BS22" s="794" t="e">
        <f ca="1">LOOKUP(BP22,A$109:A$113,B$109:B$113)</f>
        <v>#N/A</v>
      </c>
      <c r="BT22" s="500"/>
      <c r="BU22" s="460">
        <f>A22</f>
        <v>17</v>
      </c>
      <c r="BV22" s="693" t="str">
        <f>C22</f>
        <v>Aashish Sharma</v>
      </c>
      <c r="BW22" s="413"/>
      <c r="BX22" s="376">
        <f>IF(BW22="",0,VLOOKUP(BW22,A$100:B$105,2,0))</f>
        <v>0</v>
      </c>
      <c r="BY22" s="413"/>
      <c r="BZ22" s="376">
        <f>IF(BY22="",0,VLOOKUP(BY22,A$100:B$105,2,0))</f>
        <v>0</v>
      </c>
      <c r="CA22" s="413"/>
      <c r="CB22" s="376">
        <f>IF(CA22="",0,VLOOKUP(CA22,A$100:B$105,2,0))</f>
        <v>0</v>
      </c>
      <c r="CC22" s="413"/>
      <c r="CD22" s="376">
        <f>IF(CC22="",0,VLOOKUP(CC22,A$100:B$105,2,0))</f>
        <v>0</v>
      </c>
      <c r="CE22" s="413"/>
      <c r="CF22" s="376">
        <f>IF(CE22="",0,VLOOKUP(CE22,A$100:B$105,2,0))</f>
        <v>0</v>
      </c>
      <c r="CG22" s="413"/>
      <c r="CH22" s="411">
        <f>IF(CG22="",0,VLOOKUP(CG22,A$100:B$105,2,0))</f>
        <v>0</v>
      </c>
      <c r="CI22" s="806">
        <f>BX22+BZ22+CB22+CD22+CF22+CH22</f>
        <v>0</v>
      </c>
      <c r="CJ22" s="807" t="str">
        <f ca="1">IF(CI22&lt;=5.9,"",LOOKUP(CI22,A$109:A$113,B$109:B$113))</f>
        <v/>
      </c>
      <c r="CK22" s="500"/>
      <c r="CL22" s="684">
        <f>A22</f>
        <v>17</v>
      </c>
      <c r="CM22" s="693" t="str">
        <f>C22</f>
        <v>Aashish Sharma</v>
      </c>
      <c r="CN22" s="413"/>
      <c r="CO22" s="376">
        <f>IF(CN22="",0,VLOOKUP(CN22,A$100:B$105,2,0))</f>
        <v>0</v>
      </c>
      <c r="CP22" s="413"/>
      <c r="CQ22" s="376">
        <f>IF(CP22="",0,VLOOKUP(CP22,A$100:B$105,2,0))</f>
        <v>0</v>
      </c>
      <c r="CR22" s="413"/>
      <c r="CS22" s="376">
        <f>IF(CR22="",0,VLOOKUP(CR22,A$100:B$105,2,0))</f>
        <v>0</v>
      </c>
      <c r="CT22" s="413"/>
      <c r="CU22" s="376">
        <f>IF(CT22="",0,VLOOKUP(CT22,A$100:B$105,2,0))</f>
        <v>0</v>
      </c>
      <c r="CV22" s="413"/>
      <c r="CW22" s="376">
        <f>IF(CV22="",0,VLOOKUP(CV22,A$100:B$105,2,0))</f>
        <v>0</v>
      </c>
      <c r="CX22" s="413"/>
      <c r="CY22" s="634">
        <f>IF(CX22="",0,VLOOKUP(CX22,A$100:B$105,2,0))</f>
        <v>0</v>
      </c>
      <c r="CZ22" s="753">
        <f>CO22+CQ22+CS22+CU22+CW22+CY22</f>
        <v>0</v>
      </c>
      <c r="DA22" s="819" t="str">
        <f ca="1">IF(CZ22&lt;=5.9,"",LOOKUP(CZ22,A$109:A$113,B$109:B$113))</f>
        <v/>
      </c>
      <c r="DB22" s="500"/>
      <c r="DC22" s="684">
        <f>A22</f>
        <v>17</v>
      </c>
      <c r="DD22" s="693" t="str">
        <f>C22</f>
        <v>Aashish Sharma</v>
      </c>
      <c r="DE22" s="413"/>
      <c r="DF22" s="376">
        <f>IF(DE22="",0,VLOOKUP(DE22,A$100:B$105,2,0))</f>
        <v>0</v>
      </c>
      <c r="DG22" s="413"/>
      <c r="DH22" s="376">
        <f>IF(DG22="",0,VLOOKUP(DG22,A$100:B$105,2,0))</f>
        <v>0</v>
      </c>
      <c r="DI22" s="413"/>
      <c r="DJ22" s="376">
        <f>IF(DI22="",0,VLOOKUP(DI22,A$100:B$105,2,0))</f>
        <v>0</v>
      </c>
      <c r="DK22" s="413"/>
      <c r="DL22" s="376">
        <f>IF(DK22="",0,VLOOKUP(DK22,A$100:B$105,2,0))</f>
        <v>0</v>
      </c>
      <c r="DM22" s="413"/>
      <c r="DN22" s="376">
        <f>IF(DM22="",0,VLOOKUP(DM22,A$100:B$105,2,0))</f>
        <v>0</v>
      </c>
      <c r="DO22" s="413"/>
      <c r="DP22" s="634">
        <f>IF(DO22="",0,VLOOKUP(DO22,A$100:B$105,2,0))</f>
        <v>0</v>
      </c>
      <c r="DQ22" s="753">
        <f>DF22+DH22+DJ22+DL22+DN22+DP22</f>
        <v>0</v>
      </c>
      <c r="DR22" s="824" t="str">
        <f ca="1">IF(DQ22&lt;=5.9,"",LOOKUP(DQ22,A$109:A$113,B$109:B$113))</f>
        <v/>
      </c>
      <c r="DT22" s="684">
        <f>A22</f>
        <v>17</v>
      </c>
      <c r="DU22" s="693" t="str">
        <f>C22</f>
        <v>Aashish Sharma</v>
      </c>
      <c r="DV22" s="413" t="s">
        <v>295</v>
      </c>
      <c r="DW22" s="376">
        <f t="shared" ref="DW22:DW27" si="165">IF(DV22="",0,VLOOKUP(DV22,A$100:B$105,2,0))</f>
        <v>3</v>
      </c>
      <c r="DX22" s="413" t="s">
        <v>186</v>
      </c>
      <c r="DY22" s="376">
        <f t="shared" ref="DY22:DY27" si="166">IF(DX22="",0,VLOOKUP(DX22,A$100:B$105,2,0))</f>
        <v>4</v>
      </c>
      <c r="DZ22" s="413" t="s">
        <v>295</v>
      </c>
      <c r="EA22" s="376">
        <f t="shared" ref="EA22:EA27" si="167">IF(DZ22="",0,VLOOKUP(DZ22,A$100:B$105,2,0))</f>
        <v>3</v>
      </c>
      <c r="EB22" s="413" t="s">
        <v>295</v>
      </c>
      <c r="EC22" s="376">
        <f t="shared" ref="EC22:EC27" si="168">IF(EB22="",0,VLOOKUP(EB22,A$100:B$105,2,0))</f>
        <v>3</v>
      </c>
      <c r="ED22" s="413" t="s">
        <v>295</v>
      </c>
      <c r="EE22" s="376">
        <f t="shared" ref="EE22:EE27" si="169">IF(ED22="",0,VLOOKUP(ED22,A$100:B$105,2,0))</f>
        <v>3</v>
      </c>
      <c r="EF22" s="413" t="s">
        <v>295</v>
      </c>
      <c r="EG22" s="634">
        <f>IF(EF22="",0,VLOOKUP(EF22,A$100:B$105,2,0))</f>
        <v>3</v>
      </c>
      <c r="EH22" s="634">
        <f>DW22+DY22+EA22+EC22+EE22+EG22</f>
        <v>19</v>
      </c>
      <c r="EI22" s="836">
        <f>ROUND(EH22/4,0)</f>
        <v>5</v>
      </c>
      <c r="EJ22" s="837">
        <f>(CI22+CZ22+DQ22+EH22)/4</f>
        <v>4.75</v>
      </c>
      <c r="EK22" s="819" t="str">
        <f ca="1">IF(EH22&lt;=5.9,"",LOOKUP(EH22,A$109:A$113,B$109:B$113))</f>
        <v>B</v>
      </c>
      <c r="EL22" s="838" t="str">
        <f ca="1">IF(EJ22&lt;=5.9,"",LOOKUP(EJ22,A$109:A$113,B$109:B$113))</f>
        <v/>
      </c>
      <c r="EM22" s="826"/>
      <c r="EN22" s="839">
        <f>A22</f>
        <v>17</v>
      </c>
      <c r="EO22" s="608" t="str">
        <f>C22</f>
        <v>Aashish Sharma</v>
      </c>
      <c r="EP22" s="616" t="str">
        <f ca="1">IF($EQ22&lt;=5.9,"",LOOKUP(EQ22,A$109:A$113,B$109:B$113))</f>
        <v>D</v>
      </c>
      <c r="EQ22" s="396">
        <f>(BQ22+EJ22)/2</f>
        <v>6.375</v>
      </c>
    </row>
    <row r="23" spans="1:147">
      <c r="A23" s="746">
        <v>18</v>
      </c>
      <c r="B23" s="411">
        <f>'Student Profile'!B23</f>
        <v>1998</v>
      </c>
      <c r="C23" s="635" t="str">
        <f>'Student Profile'!C23</f>
        <v>V S Abhishek</v>
      </c>
      <c r="D23" s="413" t="s">
        <v>186</v>
      </c>
      <c r="E23" s="376">
        <f>IF(D23="",0,VLOOKUP(D23,A$100:B$105,2,0))</f>
        <v>4</v>
      </c>
      <c r="F23" s="413" t="s">
        <v>186</v>
      </c>
      <c r="G23" s="376">
        <f>IF(F23="",0,VLOOKUP(F23,A$100:B$105,2,0))</f>
        <v>4</v>
      </c>
      <c r="H23" s="413" t="s">
        <v>295</v>
      </c>
      <c r="I23" s="376">
        <f>IF(H23="",0,VLOOKUP(H23,A$100:B$105,2,0))</f>
        <v>3</v>
      </c>
      <c r="J23" s="413" t="s">
        <v>295</v>
      </c>
      <c r="K23" s="376">
        <f>IF(J23="",0,VLOOKUP(J23,A$100:B$105,2,0))</f>
        <v>3</v>
      </c>
      <c r="L23" s="413" t="s">
        <v>295</v>
      </c>
      <c r="M23" s="376">
        <f>IF(L23="",0,VLOOKUP(L23,A$100:B$105,2,0))</f>
        <v>3</v>
      </c>
      <c r="N23" s="413" t="s">
        <v>295</v>
      </c>
      <c r="O23" s="634">
        <f>IF(N23="",0,VLOOKUP(N23,A$100:B$105,2,0))</f>
        <v>3</v>
      </c>
      <c r="P23" s="753">
        <f>E23+G23+I23+K23+M23+O23</f>
        <v>20</v>
      </c>
      <c r="Q23" s="767" t="str">
        <f ca="1">IF(P23&lt;=5.9,"",LOOKUP(P23,A$109:A$113,B$109:B$113))</f>
        <v>B</v>
      </c>
      <c r="R23" s="500"/>
      <c r="S23" s="651">
        <f>A23</f>
        <v>18</v>
      </c>
      <c r="T23" s="635" t="str">
        <f>C23</f>
        <v>V S Abhishek</v>
      </c>
      <c r="U23" s="413"/>
      <c r="V23" s="376">
        <f>IF(U23="",0,VLOOKUP(U23,A$100:B$105,2,0))</f>
        <v>0</v>
      </c>
      <c r="W23" s="413"/>
      <c r="X23" s="376">
        <f>IF(W23="",0,VLOOKUP(W23,A$100:B$105,2,0))</f>
        <v>0</v>
      </c>
      <c r="Y23" s="413"/>
      <c r="Z23" s="376">
        <f>IF(Y23="",0,VLOOKUP(Y23,A$100:B$105,2,0))</f>
        <v>0</v>
      </c>
      <c r="AA23" s="413"/>
      <c r="AB23" s="376">
        <f>IF(AA23="",0,VLOOKUP(AA23,A$100:B$105,2,0))</f>
        <v>0</v>
      </c>
      <c r="AC23" s="413"/>
      <c r="AD23" s="376">
        <f>IF(AC23="",0,VLOOKUP(AC23,A$100:B$105,2,0))</f>
        <v>0</v>
      </c>
      <c r="AE23" s="413"/>
      <c r="AF23" s="634">
        <f>IF(AE23="",0,VLOOKUP(AE23,A$100:B$105,2,0))</f>
        <v>0</v>
      </c>
      <c r="AG23" s="753">
        <f>V23+X23+Z23+AB23+AD23+AF23</f>
        <v>0</v>
      </c>
      <c r="AH23" s="766" t="str">
        <f ca="1">IF(AG23&lt;=5.9,"",LOOKUP(AG23,A$109:A$113,B$109:B$113))</f>
        <v/>
      </c>
      <c r="AI23" s="500"/>
      <c r="AJ23" s="651">
        <f>A23</f>
        <v>18</v>
      </c>
      <c r="AK23" s="635" t="str">
        <f>C23</f>
        <v>V S Abhishek</v>
      </c>
      <c r="AL23" s="413"/>
      <c r="AM23" s="634">
        <f>IF(AL23="",0,VLOOKUP(AL23,A$100:B$105,2,0))</f>
        <v>0</v>
      </c>
      <c r="AN23" s="413"/>
      <c r="AO23" s="634">
        <f>IF(AN23="",0,VLOOKUP(AN23,A$100:B$105,2,0))</f>
        <v>0</v>
      </c>
      <c r="AP23" s="413"/>
      <c r="AQ23" s="634">
        <f>IF(AP23="",0,VLOOKUP(AP23,A$100:B$105,2,0))</f>
        <v>0</v>
      </c>
      <c r="AR23" s="413"/>
      <c r="AS23" s="634">
        <f>IF(AR23="",0,VLOOKUP(AR23,A$100:B$105,2,0))</f>
        <v>0</v>
      </c>
      <c r="AT23" s="413"/>
      <c r="AU23" s="634">
        <f>IF(AT23="",0,VLOOKUP(AT23,A$100:B$105,2,0))</f>
        <v>0</v>
      </c>
      <c r="AV23" s="413"/>
      <c r="AW23" s="634">
        <f>IF(AV23="",0,VLOOKUP(AV23,A$100:B$105,2,0))</f>
        <v>0</v>
      </c>
      <c r="AX23" s="753">
        <f>AM23+AO23+AQ23+AS23+AU23+AW23</f>
        <v>0</v>
      </c>
      <c r="AY23" s="766" t="str">
        <f ca="1">IF(AX23&lt;=5.9,"",LOOKUP(AX23,A$109:A$113,B$109:B$113))</f>
        <v/>
      </c>
      <c r="AZ23" s="500"/>
      <c r="BA23" s="651">
        <f>A23</f>
        <v>18</v>
      </c>
      <c r="BB23" s="635" t="str">
        <f>C23</f>
        <v>V S Abhishek</v>
      </c>
      <c r="BC23" s="413" t="s">
        <v>337</v>
      </c>
      <c r="BD23" s="376">
        <f>IF(BC23="",0,VLOOKUP(BC23,A$100:B$105,2,0))</f>
        <v>2</v>
      </c>
      <c r="BE23" s="413" t="s">
        <v>186</v>
      </c>
      <c r="BF23" s="376">
        <f>IF(BE23="",0,VLOOKUP(BE23,A$100:B$105,2,0))</f>
        <v>4</v>
      </c>
      <c r="BG23" s="413" t="s">
        <v>338</v>
      </c>
      <c r="BH23" s="376">
        <f>IF(BG23="",0,VLOOKUP(BG23,A$100:B$105,2,0))</f>
        <v>3</v>
      </c>
      <c r="BI23" s="413" t="s">
        <v>338</v>
      </c>
      <c r="BJ23" s="376">
        <f>IF(BI23="",0,VLOOKUP(BI23,A$100:B$105,2,0))</f>
        <v>3</v>
      </c>
      <c r="BK23" s="413" t="s">
        <v>336</v>
      </c>
      <c r="BL23" s="376">
        <f>IF(BK23="",0,VLOOKUP(BK23,A$100:B$105,2,0))</f>
        <v>4</v>
      </c>
      <c r="BM23" s="413" t="s">
        <v>337</v>
      </c>
      <c r="BN23" s="634">
        <f>IF(BM23="",0,VLOOKUP(BM23,A$100:B$105,2,0))</f>
        <v>2</v>
      </c>
      <c r="BO23" s="753">
        <f>BD23+BF23+BH23+BJ23+BL23+BN23</f>
        <v>18</v>
      </c>
      <c r="BP23" s="670" t="str">
        <f ca="1">IF(BO23&lt;=5.9,"",LOOKUP(BO23,A$109:A$113,B$109:B$113))</f>
        <v>B</v>
      </c>
      <c r="BQ23" s="793">
        <f>(P23+AG23+AX23+BO23)/4</f>
        <v>9.5</v>
      </c>
      <c r="BR23" s="683" t="str">
        <f ca="1">IF(BQ23&lt;=5.9,"",LOOKUP(BQ23,A$109:A$113,B$109:B$113))</f>
        <v>D</v>
      </c>
      <c r="BS23" s="794" t="e">
        <f ca="1">LOOKUP(BP23,A$109:A$113,B$109:B$113)</f>
        <v>#N/A</v>
      </c>
      <c r="BT23" s="500"/>
      <c r="BU23" s="460">
        <f>A23</f>
        <v>18</v>
      </c>
      <c r="BV23" s="693" t="str">
        <f>C23</f>
        <v>V S Abhishek</v>
      </c>
      <c r="BW23" s="413"/>
      <c r="BX23" s="376">
        <f>IF(BW23="",0,VLOOKUP(BW23,A$100:B$105,2,0))</f>
        <v>0</v>
      </c>
      <c r="BY23" s="413"/>
      <c r="BZ23" s="376">
        <f>IF(BY23="",0,VLOOKUP(BY23,A$100:B$105,2,0))</f>
        <v>0</v>
      </c>
      <c r="CA23" s="413"/>
      <c r="CB23" s="376">
        <f>IF(CA23="",0,VLOOKUP(CA23,A$100:B$105,2,0))</f>
        <v>0</v>
      </c>
      <c r="CC23" s="413"/>
      <c r="CD23" s="376">
        <f>IF(CC23="",0,VLOOKUP(CC23,A$100:B$105,2,0))</f>
        <v>0</v>
      </c>
      <c r="CE23" s="413"/>
      <c r="CF23" s="376">
        <f>IF(CE23="",0,VLOOKUP(CE23,A$100:B$105,2,0))</f>
        <v>0</v>
      </c>
      <c r="CG23" s="413"/>
      <c r="CH23" s="411">
        <f>IF(CG23="",0,VLOOKUP(CG23,A$100:B$105,2,0))</f>
        <v>0</v>
      </c>
      <c r="CI23" s="806">
        <f>BX23+BZ23+CB23+CD23+CF23+CH23</f>
        <v>0</v>
      </c>
      <c r="CJ23" s="807" t="str">
        <f ca="1">IF(CI23&lt;=5.9,"",LOOKUP(CI23,A$109:A$113,B$109:B$113))</f>
        <v/>
      </c>
      <c r="CK23" s="500"/>
      <c r="CL23" s="684">
        <f>A23</f>
        <v>18</v>
      </c>
      <c r="CM23" s="693" t="str">
        <f>C23</f>
        <v>V S Abhishek</v>
      </c>
      <c r="CN23" s="413"/>
      <c r="CO23" s="376">
        <f t="shared" ref="CO23:CO26" si="170">IF(CN23="",0,VLOOKUP(CN23,A$100:B$105,2,0))</f>
        <v>0</v>
      </c>
      <c r="CP23" s="413"/>
      <c r="CQ23" s="376">
        <f t="shared" ref="CQ23:CQ26" si="171">IF(CP23="",0,VLOOKUP(CP23,A$100:B$105,2,0))</f>
        <v>0</v>
      </c>
      <c r="CR23" s="413"/>
      <c r="CS23" s="376">
        <f t="shared" ref="CS23:CS26" si="172">IF(CR23="",0,VLOOKUP(CR23,A$100:B$105,2,0))</f>
        <v>0</v>
      </c>
      <c r="CT23" s="413"/>
      <c r="CU23" s="376">
        <f t="shared" ref="CU23:CU26" si="173">IF(CT23="",0,VLOOKUP(CT23,A$100:B$105,2,0))</f>
        <v>0</v>
      </c>
      <c r="CV23" s="413"/>
      <c r="CW23" s="376">
        <f t="shared" ref="CW23:CW26" si="174">IF(CV23="",0,VLOOKUP(CV23,A$100:B$105,2,0))</f>
        <v>0</v>
      </c>
      <c r="CX23" s="413"/>
      <c r="CY23" s="634">
        <f>IF(CX23="",0,VLOOKUP(CX23,A$100:B$105,2,0))</f>
        <v>0</v>
      </c>
      <c r="CZ23" s="753">
        <f>CO23+CQ23+CS23+CU23+CW23+CY23</f>
        <v>0</v>
      </c>
      <c r="DA23" s="819" t="str">
        <f ca="1">IF(CZ23&lt;=5.9,"",LOOKUP(CZ23,A$109:A$113,B$109:B$113))</f>
        <v/>
      </c>
      <c r="DB23" s="500"/>
      <c r="DC23" s="684">
        <f>A23</f>
        <v>18</v>
      </c>
      <c r="DD23" s="693" t="str">
        <f>C23</f>
        <v>V S Abhishek</v>
      </c>
      <c r="DE23" s="413"/>
      <c r="DF23" s="376">
        <f t="shared" ref="DF23:DF26" si="175">IF(DE23="",0,VLOOKUP(DE23,A$100:B$105,2,0))</f>
        <v>0</v>
      </c>
      <c r="DG23" s="413"/>
      <c r="DH23" s="376">
        <f t="shared" ref="DH23:DH26" si="176">IF(DG23="",0,VLOOKUP(DG23,A$100:B$105,2,0))</f>
        <v>0</v>
      </c>
      <c r="DI23" s="413"/>
      <c r="DJ23" s="376">
        <f t="shared" ref="DJ23:DJ26" si="177">IF(DI23="",0,VLOOKUP(DI23,A$100:B$105,2,0))</f>
        <v>0</v>
      </c>
      <c r="DK23" s="413"/>
      <c r="DL23" s="376">
        <f t="shared" ref="DL23:DL26" si="178">IF(DK23="",0,VLOOKUP(DK23,A$100:B$105,2,0))</f>
        <v>0</v>
      </c>
      <c r="DM23" s="413"/>
      <c r="DN23" s="376">
        <f t="shared" ref="DN23:DN26" si="179">IF(DM23="",0,VLOOKUP(DM23,A$100:B$105,2,0))</f>
        <v>0</v>
      </c>
      <c r="DO23" s="413"/>
      <c r="DP23" s="634">
        <f>IF(DO23="",0,VLOOKUP(DO23,A$100:B$105,2,0))</f>
        <v>0</v>
      </c>
      <c r="DQ23" s="753">
        <f>DF23+DH23+DJ23+DL23+DN23+DP23</f>
        <v>0</v>
      </c>
      <c r="DR23" s="824" t="str">
        <f ca="1">IF(DQ23&lt;=5.9,"",LOOKUP(DQ23,A$109:A$113,B$109:B$113))</f>
        <v/>
      </c>
      <c r="DT23" s="684">
        <f>A23</f>
        <v>18</v>
      </c>
      <c r="DU23" s="693" t="str">
        <f>C23</f>
        <v>V S Abhishek</v>
      </c>
      <c r="DV23" s="413" t="s">
        <v>150</v>
      </c>
      <c r="DW23" s="376">
        <f>IF(DV23="",0,VLOOKUP(DV23,A$100:B$105,2,0))</f>
        <v>5</v>
      </c>
      <c r="DX23" s="413" t="s">
        <v>186</v>
      </c>
      <c r="DY23" s="376">
        <f>IF(DX23="",0,VLOOKUP(DX23,A$100:B$105,2,0))</f>
        <v>4</v>
      </c>
      <c r="DZ23" s="413" t="s">
        <v>299</v>
      </c>
      <c r="EA23" s="376">
        <f>IF(DZ23="",0,VLOOKUP(DZ23,A$100:B$105,2,0))</f>
        <v>2</v>
      </c>
      <c r="EB23" s="413" t="s">
        <v>299</v>
      </c>
      <c r="EC23" s="376">
        <f>IF(EB23="",0,VLOOKUP(EB23,A$100:B$105,2,0))</f>
        <v>2</v>
      </c>
      <c r="ED23" s="413" t="s">
        <v>186</v>
      </c>
      <c r="EE23" s="376">
        <f>IF(ED23="",0,VLOOKUP(ED23,A$100:B$105,2,0))</f>
        <v>4</v>
      </c>
      <c r="EF23" s="413" t="s">
        <v>299</v>
      </c>
      <c r="EG23" s="634">
        <f>IF(EF23="",0,VLOOKUP(EF23,A$100:B$105,2,0))</f>
        <v>2</v>
      </c>
      <c r="EH23" s="634">
        <f>DW23+DY23+EA23+EC23+EE23+EG23</f>
        <v>19</v>
      </c>
      <c r="EI23" s="836">
        <f>ROUND(EH23/4,0)</f>
        <v>5</v>
      </c>
      <c r="EJ23" s="837">
        <f>(CI23+CZ23+DQ23+EH23)/4</f>
        <v>4.75</v>
      </c>
      <c r="EK23" s="819" t="str">
        <f ca="1">IF(EH23&lt;=5.9,"",LOOKUP(EH23,A$109:A$113,B$109:B$113))</f>
        <v>B</v>
      </c>
      <c r="EL23" s="838" t="str">
        <f ca="1">IF(EJ23&lt;=5.9,"",LOOKUP(EJ23,A$109:A$113,B$109:B$113))</f>
        <v/>
      </c>
      <c r="EM23" s="826"/>
      <c r="EN23" s="839">
        <f>A23</f>
        <v>18</v>
      </c>
      <c r="EO23" s="608" t="str">
        <f>C23</f>
        <v>V S Abhishek</v>
      </c>
      <c r="EP23" s="616" t="str">
        <f ca="1">IF($EQ23&lt;=5.9,"",LOOKUP(EQ23,A$109:A$113,B$109:B$113))</f>
        <v>D</v>
      </c>
      <c r="EQ23" s="396">
        <f>(BQ23+EJ23)/2</f>
        <v>7.125</v>
      </c>
    </row>
    <row r="24" spans="1:147">
      <c r="A24" s="746">
        <v>19</v>
      </c>
      <c r="B24" s="411">
        <f>'Student Profile'!B24</f>
        <v>2109</v>
      </c>
      <c r="C24" s="635" t="str">
        <f>'Student Profile'!C24</f>
        <v>Aman Dhyani</v>
      </c>
      <c r="D24" s="413" t="s">
        <v>186</v>
      </c>
      <c r="E24" s="376">
        <f>IF(D24="",0,VLOOKUP(D24,A$100:B$105,2,0))</f>
        <v>4</v>
      </c>
      <c r="F24" s="413" t="s">
        <v>186</v>
      </c>
      <c r="G24" s="376">
        <f>IF(F24="",0,VLOOKUP(F24,A$100:B$105,2,0))</f>
        <v>4</v>
      </c>
      <c r="H24" s="413" t="s">
        <v>295</v>
      </c>
      <c r="I24" s="376">
        <f>IF(H24="",0,VLOOKUP(H24,A$100:B$105,2,0))</f>
        <v>3</v>
      </c>
      <c r="J24" s="413" t="s">
        <v>295</v>
      </c>
      <c r="K24" s="376">
        <f>IF(J24="",0,VLOOKUP(J24,A$100:B$105,2,0))</f>
        <v>3</v>
      </c>
      <c r="L24" s="413" t="s">
        <v>295</v>
      </c>
      <c r="M24" s="376">
        <f>IF(L24="",0,VLOOKUP(L24,A$100:B$105,2,0))</f>
        <v>3</v>
      </c>
      <c r="N24" s="413" t="s">
        <v>295</v>
      </c>
      <c r="O24" s="634">
        <f>IF(N24="",0,VLOOKUP(N24,A$100:B$105,2,0))</f>
        <v>3</v>
      </c>
      <c r="P24" s="753">
        <f>E24+G24+I24+K24+M24+O24</f>
        <v>20</v>
      </c>
      <c r="Q24" s="767" t="str">
        <f ca="1">IF(P24&lt;=5.9,"",LOOKUP(P24,A$109:A$113,B$109:B$113))</f>
        <v>B</v>
      </c>
      <c r="R24" s="500"/>
      <c r="S24" s="651">
        <f>A24</f>
        <v>19</v>
      </c>
      <c r="T24" s="635" t="str">
        <f>C24</f>
        <v>Aman Dhyani</v>
      </c>
      <c r="U24" s="413"/>
      <c r="V24" s="376">
        <f>IF(U24="",0,VLOOKUP(U24,A$100:B$105,2,0))</f>
        <v>0</v>
      </c>
      <c r="W24" s="413"/>
      <c r="X24" s="376">
        <f>IF(W24="",0,VLOOKUP(W24,A$100:B$105,2,0))</f>
        <v>0</v>
      </c>
      <c r="Y24" s="413"/>
      <c r="Z24" s="376">
        <f>IF(Y24="",0,VLOOKUP(Y24,A$100:B$105,2,0))</f>
        <v>0</v>
      </c>
      <c r="AA24" s="413"/>
      <c r="AB24" s="376">
        <f>IF(AA24="",0,VLOOKUP(AA24,A$100:B$105,2,0))</f>
        <v>0</v>
      </c>
      <c r="AC24" s="413"/>
      <c r="AD24" s="376">
        <f>IF(AC24="",0,VLOOKUP(AC24,A$100:B$105,2,0))</f>
        <v>0</v>
      </c>
      <c r="AE24" s="413"/>
      <c r="AF24" s="634">
        <f>IF(AE24="",0,VLOOKUP(AE24,A$100:B$105,2,0))</f>
        <v>0</v>
      </c>
      <c r="AG24" s="753">
        <f>V24+X24+Z24+AB24+AD24+AF24</f>
        <v>0</v>
      </c>
      <c r="AH24" s="766" t="str">
        <f ca="1">IF(AG24&lt;=5.9,"",LOOKUP(AG24,A$109:A$113,B$109:B$113))</f>
        <v/>
      </c>
      <c r="AI24" s="500"/>
      <c r="AJ24" s="651">
        <f>A24</f>
        <v>19</v>
      </c>
      <c r="AK24" s="635" t="str">
        <f>C24</f>
        <v>Aman Dhyani</v>
      </c>
      <c r="AL24" s="413"/>
      <c r="AM24" s="634">
        <f>IF(AL24="",0,VLOOKUP(AL24,A$100:B$105,2,0))</f>
        <v>0</v>
      </c>
      <c r="AN24" s="413"/>
      <c r="AO24" s="634">
        <f>IF(AN24="",0,VLOOKUP(AN24,A$100:B$105,2,0))</f>
        <v>0</v>
      </c>
      <c r="AP24" s="413"/>
      <c r="AQ24" s="634">
        <f>IF(AP24="",0,VLOOKUP(AP24,A$100:B$105,2,0))</f>
        <v>0</v>
      </c>
      <c r="AR24" s="413"/>
      <c r="AS24" s="634">
        <f>IF(AR24="",0,VLOOKUP(AR24,A$100:B$105,2,0))</f>
        <v>0</v>
      </c>
      <c r="AT24" s="413"/>
      <c r="AU24" s="634">
        <f>IF(AT24="",0,VLOOKUP(AT24,A$100:B$105,2,0))</f>
        <v>0</v>
      </c>
      <c r="AV24" s="413"/>
      <c r="AW24" s="634">
        <f>IF(AV24="",0,VLOOKUP(AV24,A$100:B$105,2,0))</f>
        <v>0</v>
      </c>
      <c r="AX24" s="753">
        <f>AM24+AO24+AQ24+AS24+AU24+AW24</f>
        <v>0</v>
      </c>
      <c r="AY24" s="766" t="str">
        <f ca="1">IF(AX24&lt;=5.9,"",LOOKUP(AX24,A$109:A$113,B$109:B$113))</f>
        <v/>
      </c>
      <c r="AZ24" s="500"/>
      <c r="BA24" s="651">
        <f>A24</f>
        <v>19</v>
      </c>
      <c r="BB24" s="635" t="str">
        <f>C24</f>
        <v>Aman Dhyani</v>
      </c>
      <c r="BC24" s="413" t="s">
        <v>150</v>
      </c>
      <c r="BD24" s="376">
        <f>IF(BC24="",0,VLOOKUP(BC24,A$100:B$105,2,0))</f>
        <v>5</v>
      </c>
      <c r="BE24" s="413" t="s">
        <v>186</v>
      </c>
      <c r="BF24" s="376">
        <f>IF(BE24="",0,VLOOKUP(BE24,A$100:B$105,2,0))</f>
        <v>4</v>
      </c>
      <c r="BG24" s="413" t="s">
        <v>186</v>
      </c>
      <c r="BH24" s="376">
        <f>IF(BG24="",0,VLOOKUP(BG24,A$100:B$105,2,0))</f>
        <v>4</v>
      </c>
      <c r="BI24" s="413" t="s">
        <v>186</v>
      </c>
      <c r="BJ24" s="376">
        <f>IF(BI24="",0,VLOOKUP(BI24,A$100:B$105,2,0))</f>
        <v>4</v>
      </c>
      <c r="BK24" s="413" t="s">
        <v>186</v>
      </c>
      <c r="BL24" s="376">
        <f>IF(BK24="",0,VLOOKUP(BK24,A$100:B$105,2,0))</f>
        <v>4</v>
      </c>
      <c r="BM24" s="413" t="s">
        <v>186</v>
      </c>
      <c r="BN24" s="634">
        <f>IF(BM24="",0,VLOOKUP(BM24,A$100:B$105,2,0))</f>
        <v>4</v>
      </c>
      <c r="BO24" s="753">
        <f>BD24+BF24+BH24+BJ24+BL24+BN24</f>
        <v>25</v>
      </c>
      <c r="BP24" s="670" t="str">
        <f ca="1">IF(BO24&lt;=5.9,"",LOOKUP(BO24,A$109:A$113,B$109:B$113))</f>
        <v>A</v>
      </c>
      <c r="BQ24" s="793">
        <f>(P24+AG24+AX24+BO24)/4</f>
        <v>11.25</v>
      </c>
      <c r="BR24" s="683" t="str">
        <f ca="1">IF(BQ24&lt;=5.9,"",LOOKUP(BQ24,A$109:A$113,B$109:B$113))</f>
        <v>C</v>
      </c>
      <c r="BS24" s="794" t="e">
        <f ca="1">LOOKUP(BP24,A$109:A$113,B$109:B$113)</f>
        <v>#N/A</v>
      </c>
      <c r="BT24" s="500"/>
      <c r="BU24" s="460">
        <f>A24</f>
        <v>19</v>
      </c>
      <c r="BV24" s="693" t="str">
        <f>C24</f>
        <v>Aman Dhyani</v>
      </c>
      <c r="BW24" s="413"/>
      <c r="BX24" s="376">
        <f t="shared" ref="BX24:BX27" si="180">IF(BW24="",0,VLOOKUP(BW24,A$100:B$105,2,0))</f>
        <v>0</v>
      </c>
      <c r="BY24" s="413"/>
      <c r="BZ24" s="376">
        <f t="shared" ref="BZ24:BZ27" si="181">IF(BY24="",0,VLOOKUP(BY24,A$100:B$105,2,0))</f>
        <v>0</v>
      </c>
      <c r="CA24" s="413"/>
      <c r="CB24" s="376">
        <f t="shared" ref="CB24:CB27" si="182">IF(CA24="",0,VLOOKUP(CA24,A$100:B$105,2,0))</f>
        <v>0</v>
      </c>
      <c r="CC24" s="413"/>
      <c r="CD24" s="376">
        <f t="shared" ref="CD24:CD27" si="183">IF(CC24="",0,VLOOKUP(CC24,A$100:B$105,2,0))</f>
        <v>0</v>
      </c>
      <c r="CE24" s="413"/>
      <c r="CF24" s="376">
        <f t="shared" ref="CF24:CF27" si="184">IF(CE24="",0,VLOOKUP(CE24,A$100:B$105,2,0))</f>
        <v>0</v>
      </c>
      <c r="CG24" s="413"/>
      <c r="CH24" s="411">
        <f>IF(CG24="",0,VLOOKUP(CG24,A$100:B$105,2,0))</f>
        <v>0</v>
      </c>
      <c r="CI24" s="806">
        <f>BX24+BZ24+CB24+CD24+CF24+CH24</f>
        <v>0</v>
      </c>
      <c r="CJ24" s="807" t="str">
        <f ca="1">IF(CI24&lt;=5.9,"",LOOKUP(CI24,A$109:A$113,B$109:B$113))</f>
        <v/>
      </c>
      <c r="CK24" s="500"/>
      <c r="CL24" s="684">
        <f>A24</f>
        <v>19</v>
      </c>
      <c r="CM24" s="693" t="str">
        <f>C24</f>
        <v>Aman Dhyani</v>
      </c>
      <c r="CN24" s="413"/>
      <c r="CO24" s="376">
        <f>IF(CN24="",0,VLOOKUP(CN24,A$100:B$105,2,0))</f>
        <v>0</v>
      </c>
      <c r="CP24" s="413"/>
      <c r="CQ24" s="376">
        <f>IF(CP24="",0,VLOOKUP(CP24,A$100:B$105,2,0))</f>
        <v>0</v>
      </c>
      <c r="CR24" s="413"/>
      <c r="CS24" s="376">
        <f>IF(CR24="",0,VLOOKUP(CR24,A$100:B$105,2,0))</f>
        <v>0</v>
      </c>
      <c r="CT24" s="413"/>
      <c r="CU24" s="376">
        <f>IF(CT24="",0,VLOOKUP(CT24,A$100:B$105,2,0))</f>
        <v>0</v>
      </c>
      <c r="CV24" s="413"/>
      <c r="CW24" s="376">
        <f>IF(CV24="",0,VLOOKUP(CV24,A$100:B$105,2,0))</f>
        <v>0</v>
      </c>
      <c r="CX24" s="413"/>
      <c r="CY24" s="634">
        <f>IF(CX24="",0,VLOOKUP(CX24,A$100:B$105,2,0))</f>
        <v>0</v>
      </c>
      <c r="CZ24" s="753">
        <f>CO24+CQ24+CS24+CU24+CW24+CY24</f>
        <v>0</v>
      </c>
      <c r="DA24" s="819" t="str">
        <f ca="1">IF(CZ24&lt;=5.9,"",LOOKUP(CZ24,A$109:A$113,B$109:B$113))</f>
        <v/>
      </c>
      <c r="DB24" s="500"/>
      <c r="DC24" s="684">
        <f>A24</f>
        <v>19</v>
      </c>
      <c r="DD24" s="693" t="str">
        <f>C24</f>
        <v>Aman Dhyani</v>
      </c>
      <c r="DE24" s="413"/>
      <c r="DF24" s="376">
        <f>IF(DE24="",0,VLOOKUP(DE24,A$100:B$105,2,0))</f>
        <v>0</v>
      </c>
      <c r="DG24" s="413"/>
      <c r="DH24" s="376">
        <f>IF(DG24="",0,VLOOKUP(DG24,A$100:B$105,2,0))</f>
        <v>0</v>
      </c>
      <c r="DI24" s="413"/>
      <c r="DJ24" s="376">
        <f>IF(DI24="",0,VLOOKUP(DI24,A$100:B$105,2,0))</f>
        <v>0</v>
      </c>
      <c r="DK24" s="413"/>
      <c r="DL24" s="376">
        <f>IF(DK24="",0,VLOOKUP(DK24,A$100:B$105,2,0))</f>
        <v>0</v>
      </c>
      <c r="DM24" s="413"/>
      <c r="DN24" s="376">
        <f>IF(DM24="",0,VLOOKUP(DM24,A$100:B$105,2,0))</f>
        <v>0</v>
      </c>
      <c r="DO24" s="413"/>
      <c r="DP24" s="634">
        <f>IF(DO24="",0,VLOOKUP(DO24,A$100:B$105,2,0))</f>
        <v>0</v>
      </c>
      <c r="DQ24" s="753">
        <f>DF24+DH24+DJ24+DL24+DN24+DP24</f>
        <v>0</v>
      </c>
      <c r="DR24" s="824" t="str">
        <f ca="1">IF(DQ24&lt;=5.9,"",LOOKUP(DQ24,A$109:A$113,B$109:B$113))</f>
        <v/>
      </c>
      <c r="DT24" s="684">
        <f>A24</f>
        <v>19</v>
      </c>
      <c r="DU24" s="693" t="str">
        <f>C24</f>
        <v>Aman Dhyani</v>
      </c>
      <c r="DV24" s="413" t="s">
        <v>299</v>
      </c>
      <c r="DW24" s="376">
        <f>IF(DV24="",0,VLOOKUP(DV24,A$100:B$105,2,0))</f>
        <v>2</v>
      </c>
      <c r="DX24" s="413" t="s">
        <v>186</v>
      </c>
      <c r="DY24" s="376">
        <f>IF(DX24="",0,VLOOKUP(DX24,A$100:B$105,2,0))</f>
        <v>4</v>
      </c>
      <c r="DZ24" s="413" t="s">
        <v>299</v>
      </c>
      <c r="EA24" s="376">
        <f>IF(DZ24="",0,VLOOKUP(DZ24,A$100:B$105,2,0))</f>
        <v>2</v>
      </c>
      <c r="EB24" s="413" t="s">
        <v>299</v>
      </c>
      <c r="EC24" s="376">
        <f>IF(EB24="",0,VLOOKUP(EB24,A$100:B$105,2,0))</f>
        <v>2</v>
      </c>
      <c r="ED24" s="413" t="s">
        <v>299</v>
      </c>
      <c r="EE24" s="376">
        <f>IF(ED24="",0,VLOOKUP(ED24,A$100:B$105,2,0))</f>
        <v>2</v>
      </c>
      <c r="EF24" s="413" t="s">
        <v>299</v>
      </c>
      <c r="EG24" s="634">
        <f>IF(EF24="",0,VLOOKUP(EF24,A$100:B$105,2,0))</f>
        <v>2</v>
      </c>
      <c r="EH24" s="634">
        <f>DW24+DY24+EA24+EC24+EE24+EG24</f>
        <v>14</v>
      </c>
      <c r="EI24" s="836">
        <f>ROUND(EH24/4,0)</f>
        <v>4</v>
      </c>
      <c r="EJ24" s="837">
        <f>(CI24+CZ24+DQ24+EH24)/4</f>
        <v>3.5</v>
      </c>
      <c r="EK24" s="819" t="str">
        <f ca="1">IF(EH24&lt;=5.9,"",LOOKUP(EH24,A$109:A$113,B$109:B$113))</f>
        <v>C</v>
      </c>
      <c r="EL24" s="838" t="str">
        <f ca="1">IF(EJ24&lt;=5.9,"",LOOKUP(EJ24,A$109:A$113,B$109:B$113))</f>
        <v/>
      </c>
      <c r="EM24" s="826"/>
      <c r="EN24" s="839">
        <f>A24</f>
        <v>19</v>
      </c>
      <c r="EO24" s="608" t="str">
        <f>C24</f>
        <v>Aman Dhyani</v>
      </c>
      <c r="EP24" s="616" t="str">
        <f ca="1">IF($EQ24&lt;=5.9,"",LOOKUP(EQ24,A$109:A$113,B$109:B$113))</f>
        <v>D</v>
      </c>
      <c r="EQ24" s="396">
        <f>(BQ24+EJ24)/2</f>
        <v>7.375</v>
      </c>
    </row>
    <row r="25" spans="1:147">
      <c r="A25" s="746">
        <v>20</v>
      </c>
      <c r="B25" s="411">
        <f>'Student Profile'!B25</f>
        <v>2220</v>
      </c>
      <c r="C25" s="635" t="str">
        <f>'Student Profile'!C25</f>
        <v>Amitesh Verma</v>
      </c>
      <c r="D25" s="413" t="s">
        <v>186</v>
      </c>
      <c r="E25" s="376">
        <f>IF(D25="",0,VLOOKUP(D25,A$100:B$105,2,0))</f>
        <v>4</v>
      </c>
      <c r="F25" s="413" t="s">
        <v>186</v>
      </c>
      <c r="G25" s="376">
        <f>IF(F25="",0,VLOOKUP(F25,A$100:B$105,2,0))</f>
        <v>4</v>
      </c>
      <c r="H25" s="413" t="s">
        <v>295</v>
      </c>
      <c r="I25" s="376">
        <f>IF(H25="",0,VLOOKUP(H25,A$100:B$105,2,0))</f>
        <v>3</v>
      </c>
      <c r="J25" s="413" t="s">
        <v>295</v>
      </c>
      <c r="K25" s="376">
        <f>IF(J25="",0,VLOOKUP(J25,A$100:B$105,2,0))</f>
        <v>3</v>
      </c>
      <c r="L25" s="413" t="s">
        <v>295</v>
      </c>
      <c r="M25" s="376">
        <f>IF(L25="",0,VLOOKUP(L25,A$100:B$105,2,0))</f>
        <v>3</v>
      </c>
      <c r="N25" s="413" t="s">
        <v>295</v>
      </c>
      <c r="O25" s="634">
        <f>IF(N25="",0,VLOOKUP(N25,A$100:B$105,2,0))</f>
        <v>3</v>
      </c>
      <c r="P25" s="753">
        <f>E25+G25+I25+K25+M25+O25</f>
        <v>20</v>
      </c>
      <c r="Q25" s="767" t="str">
        <f ca="1">IF(P25&lt;=5.9,"",LOOKUP(P25,A$109:A$113,B$109:B$113))</f>
        <v>B</v>
      </c>
      <c r="R25" s="500"/>
      <c r="S25" s="651">
        <f>A25</f>
        <v>20</v>
      </c>
      <c r="T25" s="635" t="str">
        <f>C25</f>
        <v>Amitesh Verma</v>
      </c>
      <c r="U25" s="413"/>
      <c r="V25" s="376">
        <f>IF(U25="",0,VLOOKUP(U25,A$100:B$105,2,0))</f>
        <v>0</v>
      </c>
      <c r="W25" s="413"/>
      <c r="X25" s="376">
        <f>IF(W25="",0,VLOOKUP(W25,A$100:B$105,2,0))</f>
        <v>0</v>
      </c>
      <c r="Y25" s="413"/>
      <c r="Z25" s="376">
        <f>IF(Y25="",0,VLOOKUP(Y25,A$100:B$105,2,0))</f>
        <v>0</v>
      </c>
      <c r="AA25" s="413"/>
      <c r="AB25" s="376">
        <f>IF(AA25="",0,VLOOKUP(AA25,A$100:B$105,2,0))</f>
        <v>0</v>
      </c>
      <c r="AC25" s="413"/>
      <c r="AD25" s="376">
        <f>IF(AC25="",0,VLOOKUP(AC25,A$100:B$105,2,0))</f>
        <v>0</v>
      </c>
      <c r="AE25" s="413"/>
      <c r="AF25" s="634">
        <f>IF(AE25="",0,VLOOKUP(AE25,A$100:B$105,2,0))</f>
        <v>0</v>
      </c>
      <c r="AG25" s="753">
        <f>V25+X25+Z25+AB25+AD25+AF25</f>
        <v>0</v>
      </c>
      <c r="AH25" s="766" t="str">
        <f ca="1">IF(AG25&lt;=5.9,"",LOOKUP(AG25,A$109:A$113,B$109:B$113))</f>
        <v/>
      </c>
      <c r="AI25" s="500"/>
      <c r="AJ25" s="651">
        <f>A25</f>
        <v>20</v>
      </c>
      <c r="AK25" s="635" t="str">
        <f>C25</f>
        <v>Amitesh Verma</v>
      </c>
      <c r="AL25" s="413"/>
      <c r="AM25" s="634">
        <f>IF(AL25="",0,VLOOKUP(AL25,A$100:B$105,2,0))</f>
        <v>0</v>
      </c>
      <c r="AN25" s="413"/>
      <c r="AO25" s="634">
        <f>IF(AN25="",0,VLOOKUP(AN25,A$100:B$105,2,0))</f>
        <v>0</v>
      </c>
      <c r="AP25" s="413"/>
      <c r="AQ25" s="634">
        <f>IF(AP25="",0,VLOOKUP(AP25,A$100:B$105,2,0))</f>
        <v>0</v>
      </c>
      <c r="AR25" s="413"/>
      <c r="AS25" s="634">
        <f>IF(AR25="",0,VLOOKUP(AR25,A$100:B$105,2,0))</f>
        <v>0</v>
      </c>
      <c r="AT25" s="413"/>
      <c r="AU25" s="634">
        <f>IF(AT25="",0,VLOOKUP(AT25,A$100:B$105,2,0))</f>
        <v>0</v>
      </c>
      <c r="AV25" s="413"/>
      <c r="AW25" s="634">
        <f>IF(AV25="",0,VLOOKUP(AV25,A$100:B$105,2,0))</f>
        <v>0</v>
      </c>
      <c r="AX25" s="753">
        <f>AM25+AO25+AQ25+AS25+AU25+AW25</f>
        <v>0</v>
      </c>
      <c r="AY25" s="766" t="str">
        <f ca="1">IF(AX25&lt;=5.9,"",LOOKUP(AX25,A$109:A$113,B$109:B$113))</f>
        <v/>
      </c>
      <c r="AZ25" s="500"/>
      <c r="BA25" s="651">
        <f>A25</f>
        <v>20</v>
      </c>
      <c r="BB25" s="635" t="str">
        <f>C25</f>
        <v>Amitesh Verma</v>
      </c>
      <c r="BC25" s="413" t="s">
        <v>295</v>
      </c>
      <c r="BD25" s="376">
        <f t="shared" ref="BD25:BD30" si="185">IF(BC25="",0,VLOOKUP(BC25,A$100:B$105,2,0))</f>
        <v>3</v>
      </c>
      <c r="BE25" s="413" t="s">
        <v>186</v>
      </c>
      <c r="BF25" s="376">
        <f t="shared" ref="BF25:BF30" si="186">IF(BE25="",0,VLOOKUP(BE25,A$100:B$105,2,0))</f>
        <v>4</v>
      </c>
      <c r="BG25" s="413" t="s">
        <v>295</v>
      </c>
      <c r="BH25" s="376">
        <f t="shared" ref="BH25:BH30" si="187">IF(BG25="",0,VLOOKUP(BG25,A$100:B$105,2,0))</f>
        <v>3</v>
      </c>
      <c r="BI25" s="413" t="s">
        <v>295</v>
      </c>
      <c r="BJ25" s="376">
        <f t="shared" ref="BJ25:BJ30" si="188">IF(BI25="",0,VLOOKUP(BI25,A$100:B$105,2,0))</f>
        <v>3</v>
      </c>
      <c r="BK25" s="413" t="s">
        <v>295</v>
      </c>
      <c r="BL25" s="376">
        <f t="shared" ref="BL25:BL30" si="189">IF(BK25="",0,VLOOKUP(BK25,A$100:B$105,2,0))</f>
        <v>3</v>
      </c>
      <c r="BM25" s="413" t="s">
        <v>295</v>
      </c>
      <c r="BN25" s="634">
        <f>IF(BM25="",0,VLOOKUP(BM25,A$100:B$105,2,0))</f>
        <v>3</v>
      </c>
      <c r="BO25" s="753">
        <f>BD25+BF25+BH25+BJ25+BL25+BN25</f>
        <v>19</v>
      </c>
      <c r="BP25" s="670" t="str">
        <f ca="1">IF(BO25&lt;=5.9,"",LOOKUP(BO25,A$109:A$113,B$109:B$113))</f>
        <v>B</v>
      </c>
      <c r="BQ25" s="793">
        <f>(P25+AG25+AX25+BO25)/4</f>
        <v>9.75</v>
      </c>
      <c r="BR25" s="683" t="str">
        <f ca="1">IF(BQ25&lt;=5.9,"",LOOKUP(BQ25,A$109:A$113,B$109:B$113))</f>
        <v>D</v>
      </c>
      <c r="BS25" s="794" t="e">
        <f ca="1">LOOKUP(BP25,A$109:A$113,B$109:B$113)</f>
        <v>#N/A</v>
      </c>
      <c r="BT25" s="500"/>
      <c r="BU25" s="460">
        <f>A25</f>
        <v>20</v>
      </c>
      <c r="BV25" s="693" t="str">
        <f>C25</f>
        <v>Amitesh Verma</v>
      </c>
      <c r="BW25" s="413"/>
      <c r="BX25" s="376">
        <f>IF(BW25="",0,VLOOKUP(BW25,A$100:B$105,2,0))</f>
        <v>0</v>
      </c>
      <c r="BY25" s="413"/>
      <c r="BZ25" s="376">
        <f>IF(BY25="",0,VLOOKUP(BY25,A$100:B$105,2,0))</f>
        <v>0</v>
      </c>
      <c r="CA25" s="413"/>
      <c r="CB25" s="376">
        <f>IF(CA25="",0,VLOOKUP(CA25,A$100:B$105,2,0))</f>
        <v>0</v>
      </c>
      <c r="CC25" s="413"/>
      <c r="CD25" s="376">
        <f>IF(CC25="",0,VLOOKUP(CC25,A$100:B$105,2,0))</f>
        <v>0</v>
      </c>
      <c r="CE25" s="413"/>
      <c r="CF25" s="376">
        <f>IF(CE25="",0,VLOOKUP(CE25,A$100:B$105,2,0))</f>
        <v>0</v>
      </c>
      <c r="CG25" s="413"/>
      <c r="CH25" s="411">
        <f>IF(CG25="",0,VLOOKUP(CG25,A$100:B$105,2,0))</f>
        <v>0</v>
      </c>
      <c r="CI25" s="806">
        <f>BX25+BZ25+CB25+CD25+CF25+CH25</f>
        <v>0</v>
      </c>
      <c r="CJ25" s="807" t="str">
        <f ca="1">IF(CI25&lt;=5.9,"",LOOKUP(CI25,A$109:A$113,B$109:B$113))</f>
        <v/>
      </c>
      <c r="CK25" s="500"/>
      <c r="CL25" s="684">
        <f>A25</f>
        <v>20</v>
      </c>
      <c r="CM25" s="693" t="str">
        <f>C25</f>
        <v>Amitesh Verma</v>
      </c>
      <c r="CN25" s="413"/>
      <c r="CO25" s="376">
        <f>IF(CN25="",0,VLOOKUP(CN25,A$100:B$105,2,0))</f>
        <v>0</v>
      </c>
      <c r="CP25" s="413"/>
      <c r="CQ25" s="376">
        <f>IF(CP25="",0,VLOOKUP(CP25,A$100:B$105,2,0))</f>
        <v>0</v>
      </c>
      <c r="CR25" s="413"/>
      <c r="CS25" s="376">
        <f>IF(CR25="",0,VLOOKUP(CR25,A$100:B$105,2,0))</f>
        <v>0</v>
      </c>
      <c r="CT25" s="413"/>
      <c r="CU25" s="376">
        <f>IF(CT25="",0,VLOOKUP(CT25,A$100:B$105,2,0))</f>
        <v>0</v>
      </c>
      <c r="CV25" s="413"/>
      <c r="CW25" s="376">
        <f>IF(CV25="",0,VLOOKUP(CV25,A$100:B$105,2,0))</f>
        <v>0</v>
      </c>
      <c r="CX25" s="413"/>
      <c r="CY25" s="634">
        <f>IF(CX25="",0,VLOOKUP(CX25,A$100:B$105,2,0))</f>
        <v>0</v>
      </c>
      <c r="CZ25" s="753">
        <f>CO25+CQ25+CS25+CU25+CW25+CY25</f>
        <v>0</v>
      </c>
      <c r="DA25" s="819" t="str">
        <f ca="1">IF(CZ25&lt;=5.9,"",LOOKUP(CZ25,A$109:A$113,B$109:B$113))</f>
        <v/>
      </c>
      <c r="DB25" s="500"/>
      <c r="DC25" s="684">
        <f>A25</f>
        <v>20</v>
      </c>
      <c r="DD25" s="693" t="str">
        <f>C25</f>
        <v>Amitesh Verma</v>
      </c>
      <c r="DE25" s="413"/>
      <c r="DF25" s="376">
        <f>IF(DE25="",0,VLOOKUP(DE25,A$100:B$105,2,0))</f>
        <v>0</v>
      </c>
      <c r="DG25" s="413"/>
      <c r="DH25" s="376">
        <f>IF(DG25="",0,VLOOKUP(DG25,A$100:B$105,2,0))</f>
        <v>0</v>
      </c>
      <c r="DI25" s="413"/>
      <c r="DJ25" s="376">
        <f>IF(DI25="",0,VLOOKUP(DI25,A$100:B$105,2,0))</f>
        <v>0</v>
      </c>
      <c r="DK25" s="413"/>
      <c r="DL25" s="376">
        <f>IF(DK25="",0,VLOOKUP(DK25,A$100:B$105,2,0))</f>
        <v>0</v>
      </c>
      <c r="DM25" s="413"/>
      <c r="DN25" s="376">
        <f>IF(DM25="",0,VLOOKUP(DM25,A$100:B$105,2,0))</f>
        <v>0</v>
      </c>
      <c r="DO25" s="413"/>
      <c r="DP25" s="634">
        <f>IF(DO25="",0,VLOOKUP(DO25,A$100:B$105,2,0))</f>
        <v>0</v>
      </c>
      <c r="DQ25" s="753">
        <f>DF25+DH25+DJ25+DL25+DN25+DP25</f>
        <v>0</v>
      </c>
      <c r="DR25" s="824" t="str">
        <f ca="1">IF(DQ25&lt;=5.9,"",LOOKUP(DQ25,A$109:A$113,B$109:B$113))</f>
        <v/>
      </c>
      <c r="DT25" s="684">
        <f>A25</f>
        <v>20</v>
      </c>
      <c r="DU25" s="693" t="str">
        <f>C25</f>
        <v>Amitesh Verma</v>
      </c>
      <c r="DV25" s="413" t="s">
        <v>299</v>
      </c>
      <c r="DW25" s="376">
        <f>IF(DV25="",0,VLOOKUP(DV25,A$100:B$105,2,0))</f>
        <v>2</v>
      </c>
      <c r="DX25" s="413" t="s">
        <v>299</v>
      </c>
      <c r="DY25" s="376">
        <f>IF(DX25="",0,VLOOKUP(DX25,A$100:B$105,2,0))</f>
        <v>2</v>
      </c>
      <c r="DZ25" s="413" t="s">
        <v>338</v>
      </c>
      <c r="EA25" s="376">
        <f>IF(DZ25="",0,VLOOKUP(DZ25,A$100:B$105,2,0))</f>
        <v>3</v>
      </c>
      <c r="EB25" s="413" t="s">
        <v>336</v>
      </c>
      <c r="EC25" s="376">
        <f>IF(EB25="",0,VLOOKUP(EB25,A$100:B$105,2,0))</f>
        <v>4</v>
      </c>
      <c r="ED25" s="413" t="s">
        <v>338</v>
      </c>
      <c r="EE25" s="376">
        <f>IF(ED25="",0,VLOOKUP(ED25,A$100:B$105,2,0))</f>
        <v>3</v>
      </c>
      <c r="EF25" s="413" t="s">
        <v>337</v>
      </c>
      <c r="EG25" s="634">
        <f>IF(EF25="",0,VLOOKUP(EF25,A$100:B$105,2,0))</f>
        <v>2</v>
      </c>
      <c r="EH25" s="634">
        <f>DW25+DY25+EA25+EC25+EE25+EG25</f>
        <v>16</v>
      </c>
      <c r="EI25" s="836">
        <f>ROUND(EH25/4,0)</f>
        <v>4</v>
      </c>
      <c r="EJ25" s="837">
        <f>(CI25+CZ25+DQ25+EH25)/4</f>
        <v>4</v>
      </c>
      <c r="EK25" s="819" t="str">
        <f ca="1">IF(EH25&lt;=5.9,"",LOOKUP(EH25,A$109:A$113,B$109:B$113))</f>
        <v>C</v>
      </c>
      <c r="EL25" s="838" t="str">
        <f ca="1">IF(EJ25&lt;=5.9,"",LOOKUP(EJ25,A$109:A$113,B$109:B$113))</f>
        <v/>
      </c>
      <c r="EM25" s="826"/>
      <c r="EN25" s="839">
        <f>A25</f>
        <v>20</v>
      </c>
      <c r="EO25" s="608" t="str">
        <f>C25</f>
        <v>Amitesh Verma</v>
      </c>
      <c r="EP25" s="616" t="str">
        <f ca="1">IF($EQ25&lt;=5.9,"",LOOKUP(EQ25,A$109:A$113,B$109:B$113))</f>
        <v>D</v>
      </c>
      <c r="EQ25" s="396">
        <f>(BQ25+EJ25)/2</f>
        <v>6.875</v>
      </c>
    </row>
    <row r="26" spans="1:147">
      <c r="A26" s="746">
        <v>21</v>
      </c>
      <c r="B26" s="411">
        <f>'Student Profile'!B26</f>
        <v>2331</v>
      </c>
      <c r="C26" s="635" t="str">
        <f>'Student Profile'!C26</f>
        <v>Amogh Patel DK</v>
      </c>
      <c r="D26" s="413" t="s">
        <v>186</v>
      </c>
      <c r="E26" s="376">
        <f>IF(D26="",0,VLOOKUP(D26,A$100:B$105,2,0))</f>
        <v>4</v>
      </c>
      <c r="F26" s="413" t="s">
        <v>186</v>
      </c>
      <c r="G26" s="376">
        <f>IF(F26="",0,VLOOKUP(F26,A$100:B$105,2,0))</f>
        <v>4</v>
      </c>
      <c r="H26" s="413" t="s">
        <v>295</v>
      </c>
      <c r="I26" s="376">
        <f>IF(H26="",0,VLOOKUP(H26,A$100:B$105,2,0))</f>
        <v>3</v>
      </c>
      <c r="J26" s="413" t="s">
        <v>295</v>
      </c>
      <c r="K26" s="376">
        <f>IF(J26="",0,VLOOKUP(J26,A$100:B$105,2,0))</f>
        <v>3</v>
      </c>
      <c r="L26" s="413" t="s">
        <v>295</v>
      </c>
      <c r="M26" s="376">
        <f>IF(L26="",0,VLOOKUP(L26,A$100:B$105,2,0))</f>
        <v>3</v>
      </c>
      <c r="N26" s="413" t="s">
        <v>295</v>
      </c>
      <c r="O26" s="634">
        <f>IF(N26="",0,VLOOKUP(N26,A$100:B$105,2,0))</f>
        <v>3</v>
      </c>
      <c r="P26" s="753">
        <f>E26+G26+I26+K26+M26+O26</f>
        <v>20</v>
      </c>
      <c r="Q26" s="767" t="str">
        <f ca="1">IF(P26&lt;=5.9,"",LOOKUP(P26,A$109:A$113,B$109:B$113))</f>
        <v>B</v>
      </c>
      <c r="R26" s="500"/>
      <c r="S26" s="651">
        <f>A26</f>
        <v>21</v>
      </c>
      <c r="T26" s="635" t="str">
        <f>C26</f>
        <v>Amogh Patel DK</v>
      </c>
      <c r="U26" s="413"/>
      <c r="V26" s="376">
        <f t="shared" ref="V26:V31" si="190">IF(U26="",0,VLOOKUP(U26,A$100:B$105,2,0))</f>
        <v>0</v>
      </c>
      <c r="W26" s="413"/>
      <c r="X26" s="376">
        <f t="shared" ref="X26:X31" si="191">IF(W26="",0,VLOOKUP(W26,A$100:B$105,2,0))</f>
        <v>0</v>
      </c>
      <c r="Y26" s="413"/>
      <c r="Z26" s="376">
        <f t="shared" ref="Z26:Z31" si="192">IF(Y26="",0,VLOOKUP(Y26,A$100:B$105,2,0))</f>
        <v>0</v>
      </c>
      <c r="AA26" s="413"/>
      <c r="AB26" s="376">
        <f t="shared" ref="AB26:AB31" si="193">IF(AA26="",0,VLOOKUP(AA26,A$100:B$105,2,0))</f>
        <v>0</v>
      </c>
      <c r="AC26" s="413"/>
      <c r="AD26" s="376">
        <f t="shared" ref="AD26:AD31" si="194">IF(AC26="",0,VLOOKUP(AC26,A$100:B$105,2,0))</f>
        <v>0</v>
      </c>
      <c r="AE26" s="413"/>
      <c r="AF26" s="634">
        <f>IF(AE26="",0,VLOOKUP(AE26,A$100:B$105,2,0))</f>
        <v>0</v>
      </c>
      <c r="AG26" s="753">
        <f>V26+X26+Z26+AB26+AD26+AF26</f>
        <v>0</v>
      </c>
      <c r="AH26" s="766" t="str">
        <f ca="1">IF(AG26&lt;=5.9,"",LOOKUP(AG26,A$109:A$113,B$109:B$113))</f>
        <v/>
      </c>
      <c r="AI26" s="500"/>
      <c r="AJ26" s="651">
        <f>A26</f>
        <v>21</v>
      </c>
      <c r="AK26" s="635" t="str">
        <f>C26</f>
        <v>Amogh Patel DK</v>
      </c>
      <c r="AL26" s="413"/>
      <c r="AM26" s="634">
        <f>IF(AL26="",0,VLOOKUP(AL26,A$100:B$105,2,0))</f>
        <v>0</v>
      </c>
      <c r="AN26" s="413"/>
      <c r="AO26" s="634">
        <f>IF(AN26="",0,VLOOKUP(AN26,A$100:B$105,2,0))</f>
        <v>0</v>
      </c>
      <c r="AP26" s="413"/>
      <c r="AQ26" s="634">
        <f>IF(AP26="",0,VLOOKUP(AP26,A$100:B$105,2,0))</f>
        <v>0</v>
      </c>
      <c r="AR26" s="413"/>
      <c r="AS26" s="634">
        <f>IF(AR26="",0,VLOOKUP(AR26,A$100:B$105,2,0))</f>
        <v>0</v>
      </c>
      <c r="AT26" s="413"/>
      <c r="AU26" s="634">
        <f>IF(AT26="",0,VLOOKUP(AT26,A$100:B$105,2,0))</f>
        <v>0</v>
      </c>
      <c r="AV26" s="413"/>
      <c r="AW26" s="634">
        <f>IF(AV26="",0,VLOOKUP(AV26,A$100:B$105,2,0))</f>
        <v>0</v>
      </c>
      <c r="AX26" s="753">
        <f>AM26+AO26+AQ26+AS26+AU26+AW26</f>
        <v>0</v>
      </c>
      <c r="AY26" s="766" t="str">
        <f ca="1">IF(AX26&lt;=5.9,"",LOOKUP(AX26,A$109:A$113,B$109:B$113))</f>
        <v/>
      </c>
      <c r="AZ26" s="500"/>
      <c r="BA26" s="651">
        <f>A26</f>
        <v>21</v>
      </c>
      <c r="BB26" s="635" t="str">
        <f>C26</f>
        <v>Amogh Patel DK</v>
      </c>
      <c r="BC26" s="413" t="s">
        <v>150</v>
      </c>
      <c r="BD26" s="376">
        <f>IF(BC26="",0,VLOOKUP(BC26,A$100:B$105,2,0))</f>
        <v>5</v>
      </c>
      <c r="BE26" s="413" t="s">
        <v>186</v>
      </c>
      <c r="BF26" s="376">
        <f>IF(BE26="",0,VLOOKUP(BE26,A$100:B$105,2,0))</f>
        <v>4</v>
      </c>
      <c r="BG26" s="413" t="s">
        <v>299</v>
      </c>
      <c r="BH26" s="376">
        <f>IF(BG26="",0,VLOOKUP(BG26,A$100:B$105,2,0))</f>
        <v>2</v>
      </c>
      <c r="BI26" s="413" t="s">
        <v>299</v>
      </c>
      <c r="BJ26" s="376">
        <f>IF(BI26="",0,VLOOKUP(BI26,A$100:B$105,2,0))</f>
        <v>2</v>
      </c>
      <c r="BK26" s="413" t="s">
        <v>186</v>
      </c>
      <c r="BL26" s="376">
        <f>IF(BK26="",0,VLOOKUP(BK26,A$100:B$105,2,0))</f>
        <v>4</v>
      </c>
      <c r="BM26" s="413" t="s">
        <v>299</v>
      </c>
      <c r="BN26" s="634">
        <f>IF(BM26="",0,VLOOKUP(BM26,A$100:B$105,2,0))</f>
        <v>2</v>
      </c>
      <c r="BO26" s="753">
        <f>BD26+BF26+BH26+BJ26+BL26+BN26</f>
        <v>19</v>
      </c>
      <c r="BP26" s="670" t="str">
        <f ca="1">IF(BO26&lt;=5.9,"",LOOKUP(BO26,A$109:A$113,B$109:B$113))</f>
        <v>B</v>
      </c>
      <c r="BQ26" s="793">
        <f>(P26+AG26+AX26+BO26)/4</f>
        <v>9.75</v>
      </c>
      <c r="BR26" s="683" t="str">
        <f ca="1">IF(BQ26&lt;=5.9,"",LOOKUP(BQ26,A$109:A$113,B$109:B$113))</f>
        <v>D</v>
      </c>
      <c r="BS26" s="794" t="e">
        <f ca="1">LOOKUP(BP26,A$109:A$113,B$109:B$113)</f>
        <v>#N/A</v>
      </c>
      <c r="BT26" s="500"/>
      <c r="BU26" s="460">
        <f>A26</f>
        <v>21</v>
      </c>
      <c r="BV26" s="693" t="str">
        <f>C26</f>
        <v>Amogh Patel DK</v>
      </c>
      <c r="BW26" s="413"/>
      <c r="BX26" s="376">
        <f>IF(BW26="",0,VLOOKUP(BW26,A$100:B$105,2,0))</f>
        <v>0</v>
      </c>
      <c r="BY26" s="413"/>
      <c r="BZ26" s="376">
        <f>IF(BY26="",0,VLOOKUP(BY26,A$100:B$105,2,0))</f>
        <v>0</v>
      </c>
      <c r="CA26" s="413"/>
      <c r="CB26" s="376">
        <f>IF(CA26="",0,VLOOKUP(CA26,A$100:B$105,2,0))</f>
        <v>0</v>
      </c>
      <c r="CC26" s="413"/>
      <c r="CD26" s="376">
        <f>IF(CC26="",0,VLOOKUP(CC26,A$100:B$105,2,0))</f>
        <v>0</v>
      </c>
      <c r="CE26" s="413"/>
      <c r="CF26" s="376">
        <f>IF(CE26="",0,VLOOKUP(CE26,A$100:B$105,2,0))</f>
        <v>0</v>
      </c>
      <c r="CG26" s="413"/>
      <c r="CH26" s="411">
        <f>IF(CG26="",0,VLOOKUP(CG26,A$100:B$105,2,0))</f>
        <v>0</v>
      </c>
      <c r="CI26" s="806">
        <f>BX26+BZ26+CB26+CD26+CF26+CH26</f>
        <v>0</v>
      </c>
      <c r="CJ26" s="807" t="str">
        <f ca="1">IF(CI26&lt;=5.9,"",LOOKUP(CI26,A$109:A$113,B$109:B$113))</f>
        <v/>
      </c>
      <c r="CK26" s="500"/>
      <c r="CL26" s="684">
        <f>A26</f>
        <v>21</v>
      </c>
      <c r="CM26" s="693" t="str">
        <f>C26</f>
        <v>Amogh Patel DK</v>
      </c>
      <c r="CN26" s="413"/>
      <c r="CO26" s="376">
        <f>IF(CN26="",0,VLOOKUP(CN26,A$100:B$105,2,0))</f>
        <v>0</v>
      </c>
      <c r="CP26" s="413"/>
      <c r="CQ26" s="376">
        <f>IF(CP26="",0,VLOOKUP(CP26,A$100:B$105,2,0))</f>
        <v>0</v>
      </c>
      <c r="CR26" s="413"/>
      <c r="CS26" s="376">
        <f>IF(CR26="",0,VLOOKUP(CR26,A$100:B$105,2,0))</f>
        <v>0</v>
      </c>
      <c r="CT26" s="413"/>
      <c r="CU26" s="376">
        <f>IF(CT26="",0,VLOOKUP(CT26,A$100:B$105,2,0))</f>
        <v>0</v>
      </c>
      <c r="CV26" s="413"/>
      <c r="CW26" s="376">
        <f>IF(CV26="",0,VLOOKUP(CV26,A$100:B$105,2,0))</f>
        <v>0</v>
      </c>
      <c r="CX26" s="413"/>
      <c r="CY26" s="634">
        <f>IF(CX26="",0,VLOOKUP(CX26,A$100:B$105,2,0))</f>
        <v>0</v>
      </c>
      <c r="CZ26" s="753">
        <f>CO26+CQ26+CS26+CU26+CW26+CY26</f>
        <v>0</v>
      </c>
      <c r="DA26" s="819" t="str">
        <f ca="1">IF(CZ26&lt;=5.9,"",LOOKUP(CZ26,A$109:A$113,B$109:B$113))</f>
        <v/>
      </c>
      <c r="DB26" s="500"/>
      <c r="DC26" s="684">
        <f>A26</f>
        <v>21</v>
      </c>
      <c r="DD26" s="693" t="str">
        <f>C26</f>
        <v>Amogh Patel DK</v>
      </c>
      <c r="DE26" s="413"/>
      <c r="DF26" s="376">
        <f>IF(DE26="",0,VLOOKUP(DE26,A$100:B$105,2,0))</f>
        <v>0</v>
      </c>
      <c r="DG26" s="413"/>
      <c r="DH26" s="376">
        <f>IF(DG26="",0,VLOOKUP(DG26,A$100:B$105,2,0))</f>
        <v>0</v>
      </c>
      <c r="DI26" s="413"/>
      <c r="DJ26" s="376">
        <f>IF(DI26="",0,VLOOKUP(DI26,A$100:B$105,2,0))</f>
        <v>0</v>
      </c>
      <c r="DK26" s="413"/>
      <c r="DL26" s="376">
        <f>IF(DK26="",0,VLOOKUP(DK26,A$100:B$105,2,0))</f>
        <v>0</v>
      </c>
      <c r="DM26" s="413"/>
      <c r="DN26" s="376">
        <f>IF(DM26="",0,VLOOKUP(DM26,A$100:B$105,2,0))</f>
        <v>0</v>
      </c>
      <c r="DO26" s="413"/>
      <c r="DP26" s="634">
        <f>IF(DO26="",0,VLOOKUP(DO26,A$100:B$105,2,0))</f>
        <v>0</v>
      </c>
      <c r="DQ26" s="753">
        <f>DF26+DH26+DJ26+DL26+DN26+DP26</f>
        <v>0</v>
      </c>
      <c r="DR26" s="824" t="str">
        <f ca="1">IF(DQ26&lt;=5.9,"",LOOKUP(DQ26,A$109:A$113,B$109:B$113))</f>
        <v/>
      </c>
      <c r="DT26" s="684">
        <f>A26</f>
        <v>21</v>
      </c>
      <c r="DU26" s="693" t="str">
        <f>C26</f>
        <v>Amogh Patel DK</v>
      </c>
      <c r="DV26" s="413" t="s">
        <v>299</v>
      </c>
      <c r="DW26" s="376">
        <f>IF(DV26="",0,VLOOKUP(DV26,A$100:B$105,2,0))</f>
        <v>2</v>
      </c>
      <c r="DX26" s="413" t="s">
        <v>299</v>
      </c>
      <c r="DY26" s="376">
        <f>IF(DX26="",0,VLOOKUP(DX26,A$100:B$105,2,0))</f>
        <v>2</v>
      </c>
      <c r="DZ26" s="413" t="s">
        <v>338</v>
      </c>
      <c r="EA26" s="376">
        <f>IF(DZ26="",0,VLOOKUP(DZ26,A$100:B$105,2,0))</f>
        <v>3</v>
      </c>
      <c r="EB26" s="413" t="s">
        <v>336</v>
      </c>
      <c r="EC26" s="376">
        <f>IF(EB26="",0,VLOOKUP(EB26,A$100:B$105,2,0))</f>
        <v>4</v>
      </c>
      <c r="ED26" s="413" t="s">
        <v>338</v>
      </c>
      <c r="EE26" s="376">
        <f>IF(ED26="",0,VLOOKUP(ED26,A$100:B$105,2,0))</f>
        <v>3</v>
      </c>
      <c r="EF26" s="413" t="s">
        <v>337</v>
      </c>
      <c r="EG26" s="634">
        <f>IF(EF26="",0,VLOOKUP(EF26,A$100:B$105,2,0))</f>
        <v>2</v>
      </c>
      <c r="EH26" s="634">
        <f>DW26+DY26+EA26+EC26+EE26+EG26</f>
        <v>16</v>
      </c>
      <c r="EI26" s="836">
        <f>ROUND(EH26/4,0)</f>
        <v>4</v>
      </c>
      <c r="EJ26" s="837">
        <f>(CI26+CZ26+DQ26+EH26)/4</f>
        <v>4</v>
      </c>
      <c r="EK26" s="819" t="str">
        <f ca="1">IF(EH26&lt;=5.9,"",LOOKUP(EH26,A$109:A$113,B$109:B$113))</f>
        <v>C</v>
      </c>
      <c r="EL26" s="838" t="str">
        <f ca="1">IF(EJ26&lt;=5.9,"",LOOKUP(EJ26,A$109:A$113,B$109:B$113))</f>
        <v/>
      </c>
      <c r="EM26" s="826"/>
      <c r="EN26" s="839">
        <f>A26</f>
        <v>21</v>
      </c>
      <c r="EO26" s="608" t="str">
        <f>C26</f>
        <v>Amogh Patel DK</v>
      </c>
      <c r="EP26" s="616" t="str">
        <f ca="1">IF($EQ26&lt;=5.9,"",LOOKUP(EQ26,A$109:A$113,B$109:B$113))</f>
        <v>D</v>
      </c>
      <c r="EQ26" s="396">
        <f>(BQ26+EJ26)/2</f>
        <v>6.875</v>
      </c>
    </row>
    <row r="27" spans="1:147">
      <c r="A27" s="746">
        <v>22</v>
      </c>
      <c r="B27" s="411">
        <f>'Student Profile'!B27</f>
        <v>2442</v>
      </c>
      <c r="C27" s="635" t="str">
        <f>'Student Profile'!C27</f>
        <v>Angom Hardson</v>
      </c>
      <c r="D27" s="413" t="s">
        <v>186</v>
      </c>
      <c r="E27" s="376">
        <f>IF(D27="",0,VLOOKUP(D27,A$100:B$105,2,0))</f>
        <v>4</v>
      </c>
      <c r="F27" s="413" t="s">
        <v>186</v>
      </c>
      <c r="G27" s="376">
        <f>IF(F27="",0,VLOOKUP(F27,A$100:B$105,2,0))</f>
        <v>4</v>
      </c>
      <c r="H27" s="413" t="s">
        <v>295</v>
      </c>
      <c r="I27" s="376">
        <f>IF(H27="",0,VLOOKUP(H27,A$100:B$105,2,0))</f>
        <v>3</v>
      </c>
      <c r="J27" s="413" t="s">
        <v>295</v>
      </c>
      <c r="K27" s="376">
        <f>IF(J27="",0,VLOOKUP(J27,A$100:B$105,2,0))</f>
        <v>3</v>
      </c>
      <c r="L27" s="413" t="s">
        <v>295</v>
      </c>
      <c r="M27" s="376">
        <f>IF(L27="",0,VLOOKUP(L27,A$100:B$105,2,0))</f>
        <v>3</v>
      </c>
      <c r="N27" s="413" t="s">
        <v>295</v>
      </c>
      <c r="O27" s="634">
        <f>IF(N27="",0,VLOOKUP(N27,A$100:B$105,2,0))</f>
        <v>3</v>
      </c>
      <c r="P27" s="753">
        <f>E27+G27+I27+K27+M27+O27</f>
        <v>20</v>
      </c>
      <c r="Q27" s="767" t="str">
        <f ca="1">IF(P27&lt;=5.9,"",LOOKUP(P27,A$109:A$113,B$109:B$113))</f>
        <v>B</v>
      </c>
      <c r="R27" s="500"/>
      <c r="S27" s="651">
        <f>A27</f>
        <v>22</v>
      </c>
      <c r="T27" s="635" t="str">
        <f>C27</f>
        <v>Angom Hardson</v>
      </c>
      <c r="U27" s="413"/>
      <c r="V27" s="376">
        <f>IF(U27="",0,VLOOKUP(U27,A$100:B$105,2,0))</f>
        <v>0</v>
      </c>
      <c r="W27" s="413"/>
      <c r="X27" s="376">
        <f>IF(W27="",0,VLOOKUP(W27,A$100:B$105,2,0))</f>
        <v>0</v>
      </c>
      <c r="Y27" s="413"/>
      <c r="Z27" s="376">
        <f>IF(Y27="",0,VLOOKUP(Y27,A$100:B$105,2,0))</f>
        <v>0</v>
      </c>
      <c r="AA27" s="413"/>
      <c r="AB27" s="376">
        <f>IF(AA27="",0,VLOOKUP(AA27,A$100:B$105,2,0))</f>
        <v>0</v>
      </c>
      <c r="AC27" s="413"/>
      <c r="AD27" s="376">
        <f>IF(AC27="",0,VLOOKUP(AC27,A$100:B$105,2,0))</f>
        <v>0</v>
      </c>
      <c r="AE27" s="413"/>
      <c r="AF27" s="634">
        <f>IF(AE27="",0,VLOOKUP(AE27,A$100:B$105,2,0))</f>
        <v>0</v>
      </c>
      <c r="AG27" s="753">
        <f>V27+X27+Z27+AB27+AD27+AF27</f>
        <v>0</v>
      </c>
      <c r="AH27" s="766" t="str">
        <f ca="1">IF(AG27&lt;=5.9,"",LOOKUP(AG27,A$109:A$113,B$109:B$113))</f>
        <v/>
      </c>
      <c r="AI27" s="500"/>
      <c r="AJ27" s="651">
        <f>A27</f>
        <v>22</v>
      </c>
      <c r="AK27" s="635" t="str">
        <f>C27</f>
        <v>Angom Hardson</v>
      </c>
      <c r="AL27" s="413"/>
      <c r="AM27" s="634">
        <f>IF(AL27="",0,VLOOKUP(AL27,A$100:B$105,2,0))</f>
        <v>0</v>
      </c>
      <c r="AN27" s="413"/>
      <c r="AO27" s="634">
        <f>IF(AN27="",0,VLOOKUP(AN27,A$100:B$105,2,0))</f>
        <v>0</v>
      </c>
      <c r="AP27" s="413"/>
      <c r="AQ27" s="634">
        <f>IF(AP27="",0,VLOOKUP(AP27,A$100:B$105,2,0))</f>
        <v>0</v>
      </c>
      <c r="AR27" s="413"/>
      <c r="AS27" s="634">
        <f>IF(AR27="",0,VLOOKUP(AR27,A$100:B$105,2,0))</f>
        <v>0</v>
      </c>
      <c r="AT27" s="413"/>
      <c r="AU27" s="634">
        <f>IF(AT27="",0,VLOOKUP(AT27,A$100:B$105,2,0))</f>
        <v>0</v>
      </c>
      <c r="AV27" s="413"/>
      <c r="AW27" s="634">
        <f>IF(AV27="",0,VLOOKUP(AV27,A$100:B$105,2,0))</f>
        <v>0</v>
      </c>
      <c r="AX27" s="753">
        <f>AM27+AO27+AQ27+AS27+AU27+AW27</f>
        <v>0</v>
      </c>
      <c r="AY27" s="766" t="str">
        <f ca="1">IF(AX27&lt;=5.9,"",LOOKUP(AX27,A$109:A$113,B$109:B$113))</f>
        <v/>
      </c>
      <c r="AZ27" s="500"/>
      <c r="BA27" s="651">
        <f>A27</f>
        <v>22</v>
      </c>
      <c r="BB27" s="635" t="str">
        <f>C27</f>
        <v>Angom Hardson</v>
      </c>
      <c r="BC27" s="413" t="s">
        <v>299</v>
      </c>
      <c r="BD27" s="376">
        <f>IF(BC27="",0,VLOOKUP(BC27,A$100:B$105,2,0))</f>
        <v>2</v>
      </c>
      <c r="BE27" s="413" t="s">
        <v>186</v>
      </c>
      <c r="BF27" s="376">
        <f>IF(BE27="",0,VLOOKUP(BE27,A$100:B$105,2,0))</f>
        <v>4</v>
      </c>
      <c r="BG27" s="413" t="s">
        <v>299</v>
      </c>
      <c r="BH27" s="376">
        <f>IF(BG27="",0,VLOOKUP(BG27,A$100:B$105,2,0))</f>
        <v>2</v>
      </c>
      <c r="BI27" s="413" t="s">
        <v>299</v>
      </c>
      <c r="BJ27" s="376">
        <f>IF(BI27="",0,VLOOKUP(BI27,A$100:B$105,2,0))</f>
        <v>2</v>
      </c>
      <c r="BK27" s="413" t="s">
        <v>299</v>
      </c>
      <c r="BL27" s="376">
        <f>IF(BK27="",0,VLOOKUP(BK27,A$100:B$105,2,0))</f>
        <v>2</v>
      </c>
      <c r="BM27" s="413" t="s">
        <v>299</v>
      </c>
      <c r="BN27" s="634">
        <f>IF(BM27="",0,VLOOKUP(BM27,A$100:B$105,2,0))</f>
        <v>2</v>
      </c>
      <c r="BO27" s="753">
        <f>BD27+BF27+BH27+BJ27+BL27+BN27</f>
        <v>14</v>
      </c>
      <c r="BP27" s="670" t="str">
        <f ca="1">IF(BO27&lt;=5.9,"",LOOKUP(BO27,A$109:A$113,B$109:B$113))</f>
        <v>C</v>
      </c>
      <c r="BQ27" s="793">
        <f>(P27+AG27+AX27+BO27)/4</f>
        <v>8.5</v>
      </c>
      <c r="BR27" s="683" t="str">
        <f ca="1">IF(BQ27&lt;=5.9,"",LOOKUP(BQ27,A$109:A$113,B$109:B$113))</f>
        <v>D</v>
      </c>
      <c r="BS27" s="794" t="e">
        <f ca="1">LOOKUP(BP27,A$109:A$113,B$109:B$113)</f>
        <v>#N/A</v>
      </c>
      <c r="BT27" s="500"/>
      <c r="BU27" s="460">
        <f>A27</f>
        <v>22</v>
      </c>
      <c r="BV27" s="693" t="str">
        <f>C27</f>
        <v>Angom Hardson</v>
      </c>
      <c r="BW27" s="413"/>
      <c r="BX27" s="376">
        <f>IF(BW27="",0,VLOOKUP(BW27,A$100:B$105,2,0))</f>
        <v>0</v>
      </c>
      <c r="BY27" s="413"/>
      <c r="BZ27" s="376">
        <f>IF(BY27="",0,VLOOKUP(BY27,A$100:B$105,2,0))</f>
        <v>0</v>
      </c>
      <c r="CA27" s="413"/>
      <c r="CB27" s="376">
        <f>IF(CA27="",0,VLOOKUP(CA27,A$100:B$105,2,0))</f>
        <v>0</v>
      </c>
      <c r="CC27" s="413"/>
      <c r="CD27" s="376">
        <f>IF(CC27="",0,VLOOKUP(CC27,A$100:B$105,2,0))</f>
        <v>0</v>
      </c>
      <c r="CE27" s="413"/>
      <c r="CF27" s="376">
        <f>IF(CE27="",0,VLOOKUP(CE27,A$100:B$105,2,0))</f>
        <v>0</v>
      </c>
      <c r="CG27" s="413"/>
      <c r="CH27" s="411">
        <f>IF(CG27="",0,VLOOKUP(CG27,A$100:B$105,2,0))</f>
        <v>0</v>
      </c>
      <c r="CI27" s="806">
        <f>BX27+BZ27+CB27+CD27+CF27+CH27</f>
        <v>0</v>
      </c>
      <c r="CJ27" s="807" t="str">
        <f ca="1">IF(CI27&lt;=5.9,"",LOOKUP(CI27,A$109:A$113,B$109:B$113))</f>
        <v/>
      </c>
      <c r="CK27" s="500"/>
      <c r="CL27" s="684">
        <f>A27</f>
        <v>22</v>
      </c>
      <c r="CM27" s="693" t="str">
        <f>C27</f>
        <v>Angom Hardson</v>
      </c>
      <c r="CN27" s="413"/>
      <c r="CO27" s="376">
        <f t="shared" ref="CO27:CO30" si="195">IF(CN27="",0,VLOOKUP(CN27,A$100:B$105,2,0))</f>
        <v>0</v>
      </c>
      <c r="CP27" s="413"/>
      <c r="CQ27" s="376">
        <f t="shared" ref="CQ27:CQ30" si="196">IF(CP27="",0,VLOOKUP(CP27,A$100:B$105,2,0))</f>
        <v>0</v>
      </c>
      <c r="CR27" s="413"/>
      <c r="CS27" s="376">
        <f t="shared" ref="CS27:CS30" si="197">IF(CR27="",0,VLOOKUP(CR27,A$100:B$105,2,0))</f>
        <v>0</v>
      </c>
      <c r="CT27" s="413"/>
      <c r="CU27" s="376">
        <f t="shared" ref="CU27:CU30" si="198">IF(CT27="",0,VLOOKUP(CT27,A$100:B$105,2,0))</f>
        <v>0</v>
      </c>
      <c r="CV27" s="413"/>
      <c r="CW27" s="376">
        <f t="shared" ref="CW27:CW30" si="199">IF(CV27="",0,VLOOKUP(CV27,A$100:B$105,2,0))</f>
        <v>0</v>
      </c>
      <c r="CX27" s="413"/>
      <c r="CY27" s="634">
        <f>IF(CX27="",0,VLOOKUP(CX27,A$100:B$105,2,0))</f>
        <v>0</v>
      </c>
      <c r="CZ27" s="753">
        <f>CO27+CQ27+CS27+CU27+CW27+CY27</f>
        <v>0</v>
      </c>
      <c r="DA27" s="819" t="str">
        <f ca="1">IF(CZ27&lt;=5.9,"",LOOKUP(CZ27,A$109:A$113,B$109:B$113))</f>
        <v/>
      </c>
      <c r="DB27" s="500"/>
      <c r="DC27" s="684">
        <f>A27</f>
        <v>22</v>
      </c>
      <c r="DD27" s="693" t="str">
        <f>C27</f>
        <v>Angom Hardson</v>
      </c>
      <c r="DE27" s="413"/>
      <c r="DF27" s="376">
        <f t="shared" ref="DF27:DF30" si="200">IF(DE27="",0,VLOOKUP(DE27,A$100:B$105,2,0))</f>
        <v>0</v>
      </c>
      <c r="DG27" s="413"/>
      <c r="DH27" s="376">
        <f t="shared" ref="DH27:DH30" si="201">IF(DG27="",0,VLOOKUP(DG27,A$100:B$105,2,0))</f>
        <v>0</v>
      </c>
      <c r="DI27" s="413"/>
      <c r="DJ27" s="376">
        <f t="shared" ref="DJ27:DJ30" si="202">IF(DI27="",0,VLOOKUP(DI27,A$100:B$105,2,0))</f>
        <v>0</v>
      </c>
      <c r="DK27" s="413"/>
      <c r="DL27" s="376">
        <f t="shared" ref="DL27:DL30" si="203">IF(DK27="",0,VLOOKUP(DK27,A$100:B$105,2,0))</f>
        <v>0</v>
      </c>
      <c r="DM27" s="413"/>
      <c r="DN27" s="376">
        <f t="shared" ref="DN27:DN30" si="204">IF(DM27="",0,VLOOKUP(DM27,A$100:B$105,2,0))</f>
        <v>0</v>
      </c>
      <c r="DO27" s="413"/>
      <c r="DP27" s="634">
        <f>IF(DO27="",0,VLOOKUP(DO27,A$100:B$105,2,0))</f>
        <v>0</v>
      </c>
      <c r="DQ27" s="753">
        <f>DF27+DH27+DJ27+DL27+DN27+DP27</f>
        <v>0</v>
      </c>
      <c r="DR27" s="824" t="str">
        <f ca="1">IF(DQ27&lt;=5.9,"",LOOKUP(DQ27,A$109:A$113,B$109:B$113))</f>
        <v/>
      </c>
      <c r="DT27" s="684">
        <f>A27</f>
        <v>22</v>
      </c>
      <c r="DU27" s="693" t="str">
        <f>C27</f>
        <v>Angom Hardson</v>
      </c>
      <c r="DV27" s="413" t="s">
        <v>150</v>
      </c>
      <c r="DW27" s="376">
        <f>IF(DV27="",0,VLOOKUP(DV27,A$100:B$105,2,0))</f>
        <v>5</v>
      </c>
      <c r="DX27" s="413" t="s">
        <v>186</v>
      </c>
      <c r="DY27" s="376">
        <f>IF(DX27="",0,VLOOKUP(DX27,A$100:B$105,2,0))</f>
        <v>4</v>
      </c>
      <c r="DZ27" s="413" t="s">
        <v>186</v>
      </c>
      <c r="EA27" s="376">
        <f>IF(DZ27="",0,VLOOKUP(DZ27,A$100:B$105,2,0))</f>
        <v>4</v>
      </c>
      <c r="EB27" s="413" t="s">
        <v>186</v>
      </c>
      <c r="EC27" s="376">
        <f>IF(EB27="",0,VLOOKUP(EB27,A$100:B$105,2,0))</f>
        <v>4</v>
      </c>
      <c r="ED27" s="413" t="s">
        <v>186</v>
      </c>
      <c r="EE27" s="376">
        <f>IF(ED27="",0,VLOOKUP(ED27,A$100:B$105,2,0))</f>
        <v>4</v>
      </c>
      <c r="EF27" s="413" t="s">
        <v>186</v>
      </c>
      <c r="EG27" s="634">
        <f>IF(EF27="",0,VLOOKUP(EF27,A$100:B$105,2,0))</f>
        <v>4</v>
      </c>
      <c r="EH27" s="634">
        <f>DW27+DY27+EA27+EC27+EE27+EG27</f>
        <v>25</v>
      </c>
      <c r="EI27" s="836">
        <f>ROUND(EH27/4,0)</f>
        <v>6</v>
      </c>
      <c r="EJ27" s="837">
        <f>(CI27+CZ27+DQ27+EH27)/4</f>
        <v>6.25</v>
      </c>
      <c r="EK27" s="819" t="str">
        <f ca="1">IF(EH27&lt;=5.9,"",LOOKUP(EH27,A$109:A$113,B$109:B$113))</f>
        <v>A</v>
      </c>
      <c r="EL27" s="838" t="str">
        <f ca="1">IF(EJ27&lt;=5.9,"",LOOKUP(EJ27,A$109:A$113,B$109:B$113))</f>
        <v>D</v>
      </c>
      <c r="EM27" s="826"/>
      <c r="EN27" s="839">
        <f>A27</f>
        <v>22</v>
      </c>
      <c r="EO27" s="608" t="str">
        <f>C27</f>
        <v>Angom Hardson</v>
      </c>
      <c r="EP27" s="616" t="str">
        <f ca="1">IF($EQ27&lt;=5.9,"",LOOKUP(EQ27,A$109:A$113,B$109:B$113))</f>
        <v>D</v>
      </c>
      <c r="EQ27" s="396">
        <f>(BQ27+EJ27)/2</f>
        <v>7.375</v>
      </c>
    </row>
    <row r="28" spans="1:147">
      <c r="A28" s="746">
        <v>23</v>
      </c>
      <c r="B28" s="411">
        <f>'Student Profile'!B28</f>
        <v>2553</v>
      </c>
      <c r="C28" s="635" t="str">
        <f>'Student Profile'!C28</f>
        <v>Arihant Sukesh</v>
      </c>
      <c r="D28" s="413" t="s">
        <v>186</v>
      </c>
      <c r="E28" s="376">
        <f>IF(D28="",0,VLOOKUP(D28,A$100:B$105,2,0))</f>
        <v>4</v>
      </c>
      <c r="F28" s="413" t="s">
        <v>186</v>
      </c>
      <c r="G28" s="376">
        <f>IF(F28="",0,VLOOKUP(F28,A$100:B$105,2,0))</f>
        <v>4</v>
      </c>
      <c r="H28" s="413" t="s">
        <v>295</v>
      </c>
      <c r="I28" s="376">
        <f>IF(H28="",0,VLOOKUP(H28,A$100:B$105,2,0))</f>
        <v>3</v>
      </c>
      <c r="J28" s="413" t="s">
        <v>295</v>
      </c>
      <c r="K28" s="376">
        <f>IF(J28="",0,VLOOKUP(J28,A$100:B$105,2,0))</f>
        <v>3</v>
      </c>
      <c r="L28" s="413" t="s">
        <v>295</v>
      </c>
      <c r="M28" s="376">
        <f>IF(L28="",0,VLOOKUP(L28,A$100:B$105,2,0))</f>
        <v>3</v>
      </c>
      <c r="N28" s="413" t="s">
        <v>295</v>
      </c>
      <c r="O28" s="634">
        <f>IF(N28="",0,VLOOKUP(N28,A$100:B$105,2,0))</f>
        <v>3</v>
      </c>
      <c r="P28" s="753">
        <f>E28+G28+I28+K28+M28+O28</f>
        <v>20</v>
      </c>
      <c r="Q28" s="767" t="str">
        <f ca="1">IF(P28&lt;=5.9,"",LOOKUP(P28,A$109:A$113,B$109:B$113))</f>
        <v>B</v>
      </c>
      <c r="R28" s="500"/>
      <c r="S28" s="651">
        <f>A28</f>
        <v>23</v>
      </c>
      <c r="T28" s="635" t="str">
        <f>C28</f>
        <v>Arihant Sukesh</v>
      </c>
      <c r="U28" s="413"/>
      <c r="V28" s="376">
        <f>IF(U28="",0,VLOOKUP(U28,A$100:B$105,2,0))</f>
        <v>0</v>
      </c>
      <c r="W28" s="413"/>
      <c r="X28" s="376">
        <f>IF(W28="",0,VLOOKUP(W28,A$100:B$105,2,0))</f>
        <v>0</v>
      </c>
      <c r="Y28" s="413"/>
      <c r="Z28" s="376">
        <f>IF(Y28="",0,VLOOKUP(Y28,A$100:B$105,2,0))</f>
        <v>0</v>
      </c>
      <c r="AA28" s="413"/>
      <c r="AB28" s="376">
        <f>IF(AA28="",0,VLOOKUP(AA28,A$100:B$105,2,0))</f>
        <v>0</v>
      </c>
      <c r="AC28" s="413"/>
      <c r="AD28" s="376">
        <f>IF(AC28="",0,VLOOKUP(AC28,A$100:B$105,2,0))</f>
        <v>0</v>
      </c>
      <c r="AE28" s="413"/>
      <c r="AF28" s="634">
        <f>IF(AE28="",0,VLOOKUP(AE28,A$100:B$105,2,0))</f>
        <v>0</v>
      </c>
      <c r="AG28" s="753">
        <f>V28+X28+Z28+AB28+AD28+AF28</f>
        <v>0</v>
      </c>
      <c r="AH28" s="766" t="str">
        <f ca="1">IF(AG28&lt;=5.9,"",LOOKUP(AG28,A$109:A$113,B$109:B$113))</f>
        <v/>
      </c>
      <c r="AI28" s="500"/>
      <c r="AJ28" s="651">
        <f>A28</f>
        <v>23</v>
      </c>
      <c r="AK28" s="635" t="str">
        <f>C28</f>
        <v>Arihant Sukesh</v>
      </c>
      <c r="AL28" s="413"/>
      <c r="AM28" s="634">
        <f>IF(AL28="",0,VLOOKUP(AL28,A$100:B$105,2,0))</f>
        <v>0</v>
      </c>
      <c r="AN28" s="413"/>
      <c r="AO28" s="634">
        <f>IF(AN28="",0,VLOOKUP(AN28,A$100:B$105,2,0))</f>
        <v>0</v>
      </c>
      <c r="AP28" s="413"/>
      <c r="AQ28" s="634">
        <f>IF(AP28="",0,VLOOKUP(AP28,A$100:B$105,2,0))</f>
        <v>0</v>
      </c>
      <c r="AR28" s="413"/>
      <c r="AS28" s="634">
        <f>IF(AR28="",0,VLOOKUP(AR28,A$100:B$105,2,0))</f>
        <v>0</v>
      </c>
      <c r="AT28" s="413"/>
      <c r="AU28" s="634">
        <f>IF(AT28="",0,VLOOKUP(AT28,A$100:B$105,2,0))</f>
        <v>0</v>
      </c>
      <c r="AV28" s="413"/>
      <c r="AW28" s="634">
        <f>IF(AV28="",0,VLOOKUP(AV28,A$100:B$105,2,0))</f>
        <v>0</v>
      </c>
      <c r="AX28" s="753">
        <f>AM28+AO28+AQ28+AS28+AU28+AW28</f>
        <v>0</v>
      </c>
      <c r="AY28" s="766" t="str">
        <f ca="1">IF(AX28&lt;=5.9,"",LOOKUP(AX28,A$109:A$113,B$109:B$113))</f>
        <v/>
      </c>
      <c r="AZ28" s="500"/>
      <c r="BA28" s="651">
        <f>A28</f>
        <v>23</v>
      </c>
      <c r="BB28" s="635" t="str">
        <f>C28</f>
        <v>Arihant Sukesh</v>
      </c>
      <c r="BC28" s="413" t="s">
        <v>299</v>
      </c>
      <c r="BD28" s="376">
        <f>IF(BC28="",0,VLOOKUP(BC28,A$100:B$105,2,0))</f>
        <v>2</v>
      </c>
      <c r="BE28" s="413" t="s">
        <v>299</v>
      </c>
      <c r="BF28" s="376">
        <f>IF(BE28="",0,VLOOKUP(BE28,A$100:B$105,2,0))</f>
        <v>2</v>
      </c>
      <c r="BG28" s="413" t="s">
        <v>337</v>
      </c>
      <c r="BH28" s="376">
        <f>IF(BG28="",0,VLOOKUP(BG28,A$100:B$105,2,0))</f>
        <v>2</v>
      </c>
      <c r="BI28" s="413" t="s">
        <v>337</v>
      </c>
      <c r="BJ28" s="376">
        <f>IF(BI28="",0,VLOOKUP(BI28,A$100:B$105,2,0))</f>
        <v>2</v>
      </c>
      <c r="BK28" s="413" t="s">
        <v>337</v>
      </c>
      <c r="BL28" s="376">
        <f>IF(BK28="",0,VLOOKUP(BK28,A$100:B$105,2,0))</f>
        <v>2</v>
      </c>
      <c r="BM28" s="413" t="s">
        <v>337</v>
      </c>
      <c r="BN28" s="634">
        <f>IF(BM28="",0,VLOOKUP(BM28,A$100:B$105,2,0))</f>
        <v>2</v>
      </c>
      <c r="BO28" s="753">
        <f>BD28+BF28+BH28+BJ28+BL28+BN28</f>
        <v>12</v>
      </c>
      <c r="BP28" s="670" t="str">
        <f ca="1">IF(BO28&lt;=5.9,"",LOOKUP(BO28,A$109:A$113,B$109:B$113))</f>
        <v>C</v>
      </c>
      <c r="BQ28" s="793">
        <f>(P28+AG28+AX28+BO28)/4</f>
        <v>8</v>
      </c>
      <c r="BR28" s="683" t="str">
        <f ca="1">IF(BQ28&lt;=5.9,"",LOOKUP(BQ28,A$109:A$113,B$109:B$113))</f>
        <v>D</v>
      </c>
      <c r="BS28" s="794" t="e">
        <f ca="1">LOOKUP(BP28,A$109:A$113,B$109:B$113)</f>
        <v>#N/A</v>
      </c>
      <c r="BT28" s="500"/>
      <c r="BU28" s="460">
        <f>A28</f>
        <v>23</v>
      </c>
      <c r="BV28" s="693" t="str">
        <f>C28</f>
        <v>Arihant Sukesh</v>
      </c>
      <c r="BW28" s="413"/>
      <c r="BX28" s="376">
        <f t="shared" ref="BX28:BX31" si="205">IF(BW28="",0,VLOOKUP(BW28,A$100:B$105,2,0))</f>
        <v>0</v>
      </c>
      <c r="BY28" s="413"/>
      <c r="BZ28" s="376">
        <f t="shared" ref="BZ28:BZ31" si="206">IF(BY28="",0,VLOOKUP(BY28,A$100:B$105,2,0))</f>
        <v>0</v>
      </c>
      <c r="CA28" s="413"/>
      <c r="CB28" s="376">
        <f t="shared" ref="CB28:CB31" si="207">IF(CA28="",0,VLOOKUP(CA28,A$100:B$105,2,0))</f>
        <v>0</v>
      </c>
      <c r="CC28" s="413"/>
      <c r="CD28" s="376">
        <f t="shared" ref="CD28:CD31" si="208">IF(CC28="",0,VLOOKUP(CC28,A$100:B$105,2,0))</f>
        <v>0</v>
      </c>
      <c r="CE28" s="413"/>
      <c r="CF28" s="376">
        <f t="shared" ref="CF28:CF31" si="209">IF(CE28="",0,VLOOKUP(CE28,A$100:B$105,2,0))</f>
        <v>0</v>
      </c>
      <c r="CG28" s="413"/>
      <c r="CH28" s="411">
        <f>IF(CG28="",0,VLOOKUP(CG28,A$100:B$105,2,0))</f>
        <v>0</v>
      </c>
      <c r="CI28" s="806">
        <f>BX28+BZ28+CB28+CD28+CF28+CH28</f>
        <v>0</v>
      </c>
      <c r="CJ28" s="807" t="str">
        <f ca="1">IF(CI28&lt;=5.9,"",LOOKUP(CI28,A$109:A$113,B$109:B$113))</f>
        <v/>
      </c>
      <c r="CK28" s="500"/>
      <c r="CL28" s="684">
        <f>A28</f>
        <v>23</v>
      </c>
      <c r="CM28" s="693" t="str">
        <f>C28</f>
        <v>Arihant Sukesh</v>
      </c>
      <c r="CN28" s="413"/>
      <c r="CO28" s="376">
        <f>IF(CN28="",0,VLOOKUP(CN28,A$100:B$105,2,0))</f>
        <v>0</v>
      </c>
      <c r="CP28" s="413"/>
      <c r="CQ28" s="376">
        <f>IF(CP28="",0,VLOOKUP(CP28,A$100:B$105,2,0))</f>
        <v>0</v>
      </c>
      <c r="CR28" s="413"/>
      <c r="CS28" s="376">
        <f>IF(CR28="",0,VLOOKUP(CR28,A$100:B$105,2,0))</f>
        <v>0</v>
      </c>
      <c r="CT28" s="413"/>
      <c r="CU28" s="376">
        <f>IF(CT28="",0,VLOOKUP(CT28,A$100:B$105,2,0))</f>
        <v>0</v>
      </c>
      <c r="CV28" s="413"/>
      <c r="CW28" s="376">
        <f>IF(CV28="",0,VLOOKUP(CV28,A$100:B$105,2,0))</f>
        <v>0</v>
      </c>
      <c r="CX28" s="413"/>
      <c r="CY28" s="634">
        <f>IF(CX28="",0,VLOOKUP(CX28,A$100:B$105,2,0))</f>
        <v>0</v>
      </c>
      <c r="CZ28" s="753">
        <f>CO28+CQ28+CS28+CU28+CW28+CY28</f>
        <v>0</v>
      </c>
      <c r="DA28" s="819" t="str">
        <f ca="1">IF(CZ28&lt;=5.9,"",LOOKUP(CZ28,A$109:A$113,B$109:B$113))</f>
        <v/>
      </c>
      <c r="DB28" s="500"/>
      <c r="DC28" s="684">
        <f>A28</f>
        <v>23</v>
      </c>
      <c r="DD28" s="693" t="str">
        <f>C28</f>
        <v>Arihant Sukesh</v>
      </c>
      <c r="DE28" s="413"/>
      <c r="DF28" s="376">
        <f>IF(DE28="",0,VLOOKUP(DE28,A$100:B$105,2,0))</f>
        <v>0</v>
      </c>
      <c r="DG28" s="413"/>
      <c r="DH28" s="376">
        <f>IF(DG28="",0,VLOOKUP(DG28,A$100:B$105,2,0))</f>
        <v>0</v>
      </c>
      <c r="DI28" s="413"/>
      <c r="DJ28" s="376">
        <f>IF(DI28="",0,VLOOKUP(DI28,A$100:B$105,2,0))</f>
        <v>0</v>
      </c>
      <c r="DK28" s="413"/>
      <c r="DL28" s="376">
        <f>IF(DK28="",0,VLOOKUP(DK28,A$100:B$105,2,0))</f>
        <v>0</v>
      </c>
      <c r="DM28" s="413"/>
      <c r="DN28" s="376">
        <f>IF(DM28="",0,VLOOKUP(DM28,A$100:B$105,2,0))</f>
        <v>0</v>
      </c>
      <c r="DO28" s="413"/>
      <c r="DP28" s="634">
        <f>IF(DO28="",0,VLOOKUP(DO28,A$100:B$105,2,0))</f>
        <v>0</v>
      </c>
      <c r="DQ28" s="753">
        <f>DF28+DH28+DJ28+DL28+DN28+DP28</f>
        <v>0</v>
      </c>
      <c r="DR28" s="824" t="str">
        <f ca="1">IF(DQ28&lt;=5.9,"",LOOKUP(DQ28,A$109:A$113,B$109:B$113))</f>
        <v/>
      </c>
      <c r="DT28" s="684">
        <f>A28</f>
        <v>23</v>
      </c>
      <c r="DU28" s="693" t="str">
        <f>C28</f>
        <v>Arihant Sukesh</v>
      </c>
      <c r="DV28" s="413" t="s">
        <v>295</v>
      </c>
      <c r="DW28" s="376">
        <f t="shared" ref="DW28:DW32" si="210">IF(DV28="",0,VLOOKUP(DV28,A$100:B$105,2,0))</f>
        <v>3</v>
      </c>
      <c r="DX28" s="413" t="s">
        <v>186</v>
      </c>
      <c r="DY28" s="376">
        <f t="shared" ref="DY28:DY32" si="211">IF(DX28="",0,VLOOKUP(DX28,A$100:B$105,2,0))</f>
        <v>4</v>
      </c>
      <c r="DZ28" s="413" t="s">
        <v>295</v>
      </c>
      <c r="EA28" s="376">
        <f t="shared" ref="EA28:EA32" si="212">IF(DZ28="",0,VLOOKUP(DZ28,A$100:B$105,2,0))</f>
        <v>3</v>
      </c>
      <c r="EB28" s="413" t="s">
        <v>295</v>
      </c>
      <c r="EC28" s="376">
        <f t="shared" ref="EC28:EC32" si="213">IF(EB28="",0,VLOOKUP(EB28,A$100:B$105,2,0))</f>
        <v>3</v>
      </c>
      <c r="ED28" s="413" t="s">
        <v>295</v>
      </c>
      <c r="EE28" s="376">
        <f t="shared" ref="EE28:EE32" si="214">IF(ED28="",0,VLOOKUP(ED28,A$100:B$105,2,0))</f>
        <v>3</v>
      </c>
      <c r="EF28" s="413" t="s">
        <v>295</v>
      </c>
      <c r="EG28" s="634">
        <f>IF(EF28="",0,VLOOKUP(EF28,A$100:B$105,2,0))</f>
        <v>3</v>
      </c>
      <c r="EH28" s="634">
        <f>DW28+DY28+EA28+EC28+EE28+EG28</f>
        <v>19</v>
      </c>
      <c r="EI28" s="836">
        <f>ROUND(EH28/4,0)</f>
        <v>5</v>
      </c>
      <c r="EJ28" s="837">
        <f>(CI28+CZ28+DQ28+EH28)/4</f>
        <v>4.75</v>
      </c>
      <c r="EK28" s="819" t="str">
        <f ca="1">IF(EH28&lt;=5.9,"",LOOKUP(EH28,A$109:A$113,B$109:B$113))</f>
        <v>B</v>
      </c>
      <c r="EL28" s="838" t="str">
        <f ca="1">IF(EJ28&lt;=5.9,"",LOOKUP(EJ28,A$109:A$113,B$109:B$113))</f>
        <v/>
      </c>
      <c r="EM28" s="826"/>
      <c r="EN28" s="839">
        <f>A28</f>
        <v>23</v>
      </c>
      <c r="EO28" s="608" t="str">
        <f>C28</f>
        <v>Arihant Sukesh</v>
      </c>
      <c r="EP28" s="616" t="str">
        <f ca="1">IF($EQ28&lt;=5.9,"",LOOKUP(EQ28,A$109:A$113,B$109:B$113))</f>
        <v>D</v>
      </c>
      <c r="EQ28" s="396">
        <f>(BQ28+EJ28)/2</f>
        <v>6.375</v>
      </c>
    </row>
    <row r="29" spans="1:147">
      <c r="A29" s="746">
        <v>24</v>
      </c>
      <c r="B29" s="411">
        <f>'Student Profile'!B29</f>
        <v>2664</v>
      </c>
      <c r="C29" s="635" t="str">
        <f>'Student Profile'!C29</f>
        <v>Arjun Shastry</v>
      </c>
      <c r="D29" s="413" t="s">
        <v>186</v>
      </c>
      <c r="E29" s="376">
        <f>IF(D29="",0,VLOOKUP(D29,A$100:B$105,2,0))</f>
        <v>4</v>
      </c>
      <c r="F29" s="413" t="s">
        <v>186</v>
      </c>
      <c r="G29" s="376">
        <f>IF(F29="",0,VLOOKUP(F29,A$100:B$105,2,0))</f>
        <v>4</v>
      </c>
      <c r="H29" s="413" t="s">
        <v>295</v>
      </c>
      <c r="I29" s="376">
        <f>IF(H29="",0,VLOOKUP(H29,A$100:B$105,2,0))</f>
        <v>3</v>
      </c>
      <c r="J29" s="413" t="s">
        <v>295</v>
      </c>
      <c r="K29" s="376">
        <f>IF(J29="",0,VLOOKUP(J29,A$100:B$105,2,0))</f>
        <v>3</v>
      </c>
      <c r="L29" s="413" t="s">
        <v>295</v>
      </c>
      <c r="M29" s="376">
        <f>IF(L29="",0,VLOOKUP(L29,A$100:B$105,2,0))</f>
        <v>3</v>
      </c>
      <c r="N29" s="413" t="s">
        <v>295</v>
      </c>
      <c r="O29" s="634">
        <f>IF(N29="",0,VLOOKUP(N29,A$100:B$105,2,0))</f>
        <v>3</v>
      </c>
      <c r="P29" s="753">
        <f>E29+G29+I29+K29+M29+O29</f>
        <v>20</v>
      </c>
      <c r="Q29" s="767" t="str">
        <f ca="1">IF(P29&lt;=5.9,"",LOOKUP(P29,A$109:A$113,B$109:B$113))</f>
        <v>B</v>
      </c>
      <c r="R29" s="500"/>
      <c r="S29" s="651">
        <f>A29</f>
        <v>24</v>
      </c>
      <c r="T29" s="635" t="str">
        <f>C29</f>
        <v>Arjun Shastry</v>
      </c>
      <c r="U29" s="413"/>
      <c r="V29" s="376">
        <f>IF(U29="",0,VLOOKUP(U29,A$100:B$105,2,0))</f>
        <v>0</v>
      </c>
      <c r="W29" s="413"/>
      <c r="X29" s="376">
        <f>IF(W29="",0,VLOOKUP(W29,A$100:B$105,2,0))</f>
        <v>0</v>
      </c>
      <c r="Y29" s="413"/>
      <c r="Z29" s="376">
        <f>IF(Y29="",0,VLOOKUP(Y29,A$100:B$105,2,0))</f>
        <v>0</v>
      </c>
      <c r="AA29" s="413"/>
      <c r="AB29" s="376">
        <f>IF(AA29="",0,VLOOKUP(AA29,A$100:B$105,2,0))</f>
        <v>0</v>
      </c>
      <c r="AC29" s="413"/>
      <c r="AD29" s="376">
        <f>IF(AC29="",0,VLOOKUP(AC29,A$100:B$105,2,0))</f>
        <v>0</v>
      </c>
      <c r="AE29" s="413"/>
      <c r="AF29" s="634">
        <f>IF(AE29="",0,VLOOKUP(AE29,A$100:B$105,2,0))</f>
        <v>0</v>
      </c>
      <c r="AG29" s="753">
        <f>V29+X29+Z29+AB29+AD29+AF29</f>
        <v>0</v>
      </c>
      <c r="AH29" s="766" t="str">
        <f ca="1">IF(AG29&lt;=5.9,"",LOOKUP(AG29,A$109:A$113,B$109:B$113))</f>
        <v/>
      </c>
      <c r="AI29" s="500"/>
      <c r="AJ29" s="651">
        <f>A29</f>
        <v>24</v>
      </c>
      <c r="AK29" s="635" t="str">
        <f>C29</f>
        <v>Arjun Shastry</v>
      </c>
      <c r="AL29" s="413"/>
      <c r="AM29" s="634">
        <f>IF(AL29="",0,VLOOKUP(AL29,A$100:B$105,2,0))</f>
        <v>0</v>
      </c>
      <c r="AN29" s="413"/>
      <c r="AO29" s="634">
        <f>IF(AN29="",0,VLOOKUP(AN29,A$100:B$105,2,0))</f>
        <v>0</v>
      </c>
      <c r="AP29" s="413"/>
      <c r="AQ29" s="634">
        <f>IF(AP29="",0,VLOOKUP(AP29,A$100:B$105,2,0))</f>
        <v>0</v>
      </c>
      <c r="AR29" s="413"/>
      <c r="AS29" s="634">
        <f>IF(AR29="",0,VLOOKUP(AR29,A$100:B$105,2,0))</f>
        <v>0</v>
      </c>
      <c r="AT29" s="413"/>
      <c r="AU29" s="634">
        <f>IF(AT29="",0,VLOOKUP(AT29,A$100:B$105,2,0))</f>
        <v>0</v>
      </c>
      <c r="AV29" s="413"/>
      <c r="AW29" s="634">
        <f>IF(AV29="",0,VLOOKUP(AV29,A$100:B$105,2,0))</f>
        <v>0</v>
      </c>
      <c r="AX29" s="753">
        <f>AM29+AO29+AQ29+AS29+AU29+AW29</f>
        <v>0</v>
      </c>
      <c r="AY29" s="766" t="str">
        <f ca="1">IF(AX29&lt;=5.9,"",LOOKUP(AX29,A$109:A$113,B$109:B$113))</f>
        <v/>
      </c>
      <c r="AZ29" s="500"/>
      <c r="BA29" s="651">
        <f>A29</f>
        <v>24</v>
      </c>
      <c r="BB29" s="635" t="str">
        <f>C29</f>
        <v>Arjun Shastry</v>
      </c>
      <c r="BC29" s="413" t="s">
        <v>337</v>
      </c>
      <c r="BD29" s="376">
        <f>IF(BC29="",0,VLOOKUP(BC29,A$100:B$105,2,0))</f>
        <v>2</v>
      </c>
      <c r="BE29" s="413" t="s">
        <v>186</v>
      </c>
      <c r="BF29" s="376">
        <f>IF(BE29="",0,VLOOKUP(BE29,A$100:B$105,2,0))</f>
        <v>4</v>
      </c>
      <c r="BG29" s="413" t="s">
        <v>338</v>
      </c>
      <c r="BH29" s="376">
        <f>IF(BG29="",0,VLOOKUP(BG29,A$100:B$105,2,0))</f>
        <v>3</v>
      </c>
      <c r="BI29" s="413" t="s">
        <v>338</v>
      </c>
      <c r="BJ29" s="376">
        <f>IF(BI29="",0,VLOOKUP(BI29,A$100:B$105,2,0))</f>
        <v>3</v>
      </c>
      <c r="BK29" s="413" t="s">
        <v>336</v>
      </c>
      <c r="BL29" s="376">
        <f>IF(BK29="",0,VLOOKUP(BK29,A$100:B$105,2,0))</f>
        <v>4</v>
      </c>
      <c r="BM29" s="413" t="s">
        <v>337</v>
      </c>
      <c r="BN29" s="634">
        <f>IF(BM29="",0,VLOOKUP(BM29,A$100:B$105,2,0))</f>
        <v>2</v>
      </c>
      <c r="BO29" s="753">
        <f>BD29+BF29+BH29+BJ29+BL29+BN29</f>
        <v>18</v>
      </c>
      <c r="BP29" s="670" t="str">
        <f ca="1">IF(BO29&lt;=5.9,"",LOOKUP(BO29,A$109:A$113,B$109:B$113))</f>
        <v>B</v>
      </c>
      <c r="BQ29" s="793">
        <f>(P29+AG29+AX29+BO29)/4</f>
        <v>9.5</v>
      </c>
      <c r="BR29" s="683" t="str">
        <f ca="1">IF(BQ29&lt;=5.9,"",LOOKUP(BQ29,A$109:A$113,B$109:B$113))</f>
        <v>D</v>
      </c>
      <c r="BS29" s="794" t="e">
        <f ca="1">LOOKUP(BP29,A$109:A$113,B$109:B$113)</f>
        <v>#N/A</v>
      </c>
      <c r="BT29" s="500"/>
      <c r="BU29" s="460">
        <f>A29</f>
        <v>24</v>
      </c>
      <c r="BV29" s="693" t="str">
        <f>C29</f>
        <v>Arjun Shastry</v>
      </c>
      <c r="BW29" s="413"/>
      <c r="BX29" s="376">
        <f>IF(BW29="",0,VLOOKUP(BW29,A$100:B$105,2,0))</f>
        <v>0</v>
      </c>
      <c r="BY29" s="413"/>
      <c r="BZ29" s="376">
        <f>IF(BY29="",0,VLOOKUP(BY29,A$100:B$105,2,0))</f>
        <v>0</v>
      </c>
      <c r="CA29" s="413"/>
      <c r="CB29" s="376">
        <f>IF(CA29="",0,VLOOKUP(CA29,A$100:B$105,2,0))</f>
        <v>0</v>
      </c>
      <c r="CC29" s="413"/>
      <c r="CD29" s="376">
        <f>IF(CC29="",0,VLOOKUP(CC29,A$100:B$105,2,0))</f>
        <v>0</v>
      </c>
      <c r="CE29" s="413"/>
      <c r="CF29" s="376">
        <f>IF(CE29="",0,VLOOKUP(CE29,A$100:B$105,2,0))</f>
        <v>0</v>
      </c>
      <c r="CG29" s="413"/>
      <c r="CH29" s="411">
        <f>IF(CG29="",0,VLOOKUP(CG29,A$100:B$105,2,0))</f>
        <v>0</v>
      </c>
      <c r="CI29" s="806">
        <f>BX29+BZ29+CB29+CD29+CF29+CH29</f>
        <v>0</v>
      </c>
      <c r="CJ29" s="807" t="str">
        <f ca="1">IF(CI29&lt;=5.9,"",LOOKUP(CI29,A$109:A$113,B$109:B$113))</f>
        <v/>
      </c>
      <c r="CK29" s="500"/>
      <c r="CL29" s="684">
        <f>A29</f>
        <v>24</v>
      </c>
      <c r="CM29" s="693" t="str">
        <f>C29</f>
        <v>Arjun Shastry</v>
      </c>
      <c r="CN29" s="413"/>
      <c r="CO29" s="376">
        <f>IF(CN29="",0,VLOOKUP(CN29,A$100:B$105,2,0))</f>
        <v>0</v>
      </c>
      <c r="CP29" s="413"/>
      <c r="CQ29" s="376">
        <f>IF(CP29="",0,VLOOKUP(CP29,A$100:B$105,2,0))</f>
        <v>0</v>
      </c>
      <c r="CR29" s="413"/>
      <c r="CS29" s="376">
        <f>IF(CR29="",0,VLOOKUP(CR29,A$100:B$105,2,0))</f>
        <v>0</v>
      </c>
      <c r="CT29" s="413"/>
      <c r="CU29" s="376">
        <f>IF(CT29="",0,VLOOKUP(CT29,A$100:B$105,2,0))</f>
        <v>0</v>
      </c>
      <c r="CV29" s="413"/>
      <c r="CW29" s="376">
        <f>IF(CV29="",0,VLOOKUP(CV29,A$100:B$105,2,0))</f>
        <v>0</v>
      </c>
      <c r="CX29" s="413"/>
      <c r="CY29" s="634">
        <f>IF(CX29="",0,VLOOKUP(CX29,A$100:B$105,2,0))</f>
        <v>0</v>
      </c>
      <c r="CZ29" s="753">
        <f>CO29+CQ29+CS29+CU29+CW29+CY29</f>
        <v>0</v>
      </c>
      <c r="DA29" s="819" t="str">
        <f ca="1">IF(CZ29&lt;=5.9,"",LOOKUP(CZ29,A$109:A$113,B$109:B$113))</f>
        <v/>
      </c>
      <c r="DB29" s="500"/>
      <c r="DC29" s="684">
        <f>A29</f>
        <v>24</v>
      </c>
      <c r="DD29" s="693" t="str">
        <f>C29</f>
        <v>Arjun Shastry</v>
      </c>
      <c r="DE29" s="413"/>
      <c r="DF29" s="376">
        <f>IF(DE29="",0,VLOOKUP(DE29,A$100:B$105,2,0))</f>
        <v>0</v>
      </c>
      <c r="DG29" s="413"/>
      <c r="DH29" s="376">
        <f>IF(DG29="",0,VLOOKUP(DG29,A$100:B$105,2,0))</f>
        <v>0</v>
      </c>
      <c r="DI29" s="413"/>
      <c r="DJ29" s="376">
        <f>IF(DI29="",0,VLOOKUP(DI29,A$100:B$105,2,0))</f>
        <v>0</v>
      </c>
      <c r="DK29" s="413"/>
      <c r="DL29" s="376">
        <f>IF(DK29="",0,VLOOKUP(DK29,A$100:B$105,2,0))</f>
        <v>0</v>
      </c>
      <c r="DM29" s="413"/>
      <c r="DN29" s="376">
        <f>IF(DM29="",0,VLOOKUP(DM29,A$100:B$105,2,0))</f>
        <v>0</v>
      </c>
      <c r="DO29" s="413"/>
      <c r="DP29" s="634">
        <f>IF(DO29="",0,VLOOKUP(DO29,A$100:B$105,2,0))</f>
        <v>0</v>
      </c>
      <c r="DQ29" s="753">
        <f>DF29+DH29+DJ29+DL29+DN29+DP29</f>
        <v>0</v>
      </c>
      <c r="DR29" s="824" t="str">
        <f ca="1">IF(DQ29&lt;=5.9,"",LOOKUP(DQ29,A$109:A$113,B$109:B$113))</f>
        <v/>
      </c>
      <c r="DT29" s="684">
        <f>A29</f>
        <v>24</v>
      </c>
      <c r="DU29" s="693" t="str">
        <f>C29</f>
        <v>Arjun Shastry</v>
      </c>
      <c r="DV29" s="413" t="s">
        <v>150</v>
      </c>
      <c r="DW29" s="376">
        <f>IF(DV29="",0,VLOOKUP(DV29,A$100:B$105,2,0))</f>
        <v>5</v>
      </c>
      <c r="DX29" s="413" t="s">
        <v>186</v>
      </c>
      <c r="DY29" s="376">
        <f>IF(DX29="",0,VLOOKUP(DX29,A$100:B$105,2,0))</f>
        <v>4</v>
      </c>
      <c r="DZ29" s="413" t="s">
        <v>299</v>
      </c>
      <c r="EA29" s="376">
        <f>IF(DZ29="",0,VLOOKUP(DZ29,A$100:B$105,2,0))</f>
        <v>2</v>
      </c>
      <c r="EB29" s="413" t="s">
        <v>299</v>
      </c>
      <c r="EC29" s="376">
        <f>IF(EB29="",0,VLOOKUP(EB29,A$100:B$105,2,0))</f>
        <v>2</v>
      </c>
      <c r="ED29" s="413" t="s">
        <v>186</v>
      </c>
      <c r="EE29" s="376">
        <f>IF(ED29="",0,VLOOKUP(ED29,A$100:B$105,2,0))</f>
        <v>4</v>
      </c>
      <c r="EF29" s="413" t="s">
        <v>299</v>
      </c>
      <c r="EG29" s="634">
        <f>IF(EF29="",0,VLOOKUP(EF29,A$100:B$105,2,0))</f>
        <v>2</v>
      </c>
      <c r="EH29" s="634">
        <f>DW29+DY29+EA29+EC29+EE29+EG29</f>
        <v>19</v>
      </c>
      <c r="EI29" s="836">
        <f>ROUND(EH29/4,0)</f>
        <v>5</v>
      </c>
      <c r="EJ29" s="837">
        <f>(CI29+CZ29+DQ29+EH29)/4</f>
        <v>4.75</v>
      </c>
      <c r="EK29" s="819" t="str">
        <f ca="1">IF(EH29&lt;=5.9,"",LOOKUP(EH29,A$109:A$113,B$109:B$113))</f>
        <v>B</v>
      </c>
      <c r="EL29" s="838" t="str">
        <f ca="1">IF(EJ29&lt;=5.9,"",LOOKUP(EJ29,A$109:A$113,B$109:B$113))</f>
        <v/>
      </c>
      <c r="EM29" s="826"/>
      <c r="EN29" s="839">
        <f>A29</f>
        <v>24</v>
      </c>
      <c r="EO29" s="608" t="str">
        <f>C29</f>
        <v>Arjun Shastry</v>
      </c>
      <c r="EP29" s="616" t="str">
        <f ca="1">IF($EQ29&lt;=5.9,"",LOOKUP(EQ29,A$109:A$113,B$109:B$113))</f>
        <v>D</v>
      </c>
      <c r="EQ29" s="396">
        <f>(BQ29+EJ29)/2</f>
        <v>7.125</v>
      </c>
    </row>
    <row r="30" spans="1:147">
      <c r="A30" s="746">
        <v>25</v>
      </c>
      <c r="B30" s="411">
        <f>'Student Profile'!B30</f>
        <v>2775</v>
      </c>
      <c r="C30" s="635" t="str">
        <f>'Student Profile'!C30</f>
        <v>Charan N P</v>
      </c>
      <c r="D30" s="413" t="s">
        <v>186</v>
      </c>
      <c r="E30" s="376">
        <f>IF(D30="",0,VLOOKUP(D30,A$100:B$105,2,0))</f>
        <v>4</v>
      </c>
      <c r="F30" s="413" t="s">
        <v>186</v>
      </c>
      <c r="G30" s="376">
        <f>IF(F30="",0,VLOOKUP(F30,A$100:B$105,2,0))</f>
        <v>4</v>
      </c>
      <c r="H30" s="413" t="s">
        <v>295</v>
      </c>
      <c r="I30" s="376">
        <f>IF(H30="",0,VLOOKUP(H30,A$100:B$105,2,0))</f>
        <v>3</v>
      </c>
      <c r="J30" s="413" t="s">
        <v>295</v>
      </c>
      <c r="K30" s="376">
        <f>IF(J30="",0,VLOOKUP(J30,A$100:B$105,2,0))</f>
        <v>3</v>
      </c>
      <c r="L30" s="413" t="s">
        <v>295</v>
      </c>
      <c r="M30" s="376">
        <f>IF(L30="",0,VLOOKUP(L30,A$100:B$105,2,0))</f>
        <v>3</v>
      </c>
      <c r="N30" s="413" t="s">
        <v>295</v>
      </c>
      <c r="O30" s="634">
        <f>IF(N30="",0,VLOOKUP(N30,A$100:B$105,2,0))</f>
        <v>3</v>
      </c>
      <c r="P30" s="753">
        <f>E30+G30+I30+K30+M30+O30</f>
        <v>20</v>
      </c>
      <c r="Q30" s="767" t="str">
        <f ca="1">IF(P30&lt;=5.9,"",LOOKUP(P30,A$109:A$113,B$109:B$113))</f>
        <v>B</v>
      </c>
      <c r="R30" s="500"/>
      <c r="S30" s="651">
        <f>A30</f>
        <v>25</v>
      </c>
      <c r="T30" s="635" t="str">
        <f>C30</f>
        <v>Charan N P</v>
      </c>
      <c r="U30" s="413"/>
      <c r="V30" s="376">
        <f>IF(U30="",0,VLOOKUP(U30,A$100:B$105,2,0))</f>
        <v>0</v>
      </c>
      <c r="W30" s="413"/>
      <c r="X30" s="376">
        <f>IF(W30="",0,VLOOKUP(W30,A$100:B$105,2,0))</f>
        <v>0</v>
      </c>
      <c r="Y30" s="413"/>
      <c r="Z30" s="376">
        <f>IF(Y30="",0,VLOOKUP(Y30,A$100:B$105,2,0))</f>
        <v>0</v>
      </c>
      <c r="AA30" s="413"/>
      <c r="AB30" s="376">
        <f>IF(AA30="",0,VLOOKUP(AA30,A$100:B$105,2,0))</f>
        <v>0</v>
      </c>
      <c r="AC30" s="413"/>
      <c r="AD30" s="376">
        <f>IF(AC30="",0,VLOOKUP(AC30,A$100:B$105,2,0))</f>
        <v>0</v>
      </c>
      <c r="AE30" s="413"/>
      <c r="AF30" s="634">
        <f>IF(AE30="",0,VLOOKUP(AE30,A$100:B$105,2,0))</f>
        <v>0</v>
      </c>
      <c r="AG30" s="753">
        <f>V30+X30+Z30+AB30+AD30+AF30</f>
        <v>0</v>
      </c>
      <c r="AH30" s="766" t="str">
        <f ca="1">IF(AG30&lt;=5.9,"",LOOKUP(AG30,A$109:A$113,B$109:B$113))</f>
        <v/>
      </c>
      <c r="AI30" s="500"/>
      <c r="AJ30" s="651">
        <f>A30</f>
        <v>25</v>
      </c>
      <c r="AK30" s="635" t="str">
        <f>C30</f>
        <v>Charan N P</v>
      </c>
      <c r="AL30" s="413"/>
      <c r="AM30" s="634">
        <f>IF(AL30="",0,VLOOKUP(AL30,A$100:B$105,2,0))</f>
        <v>0</v>
      </c>
      <c r="AN30" s="413"/>
      <c r="AO30" s="634">
        <f>IF(AN30="",0,VLOOKUP(AN30,A$100:B$105,2,0))</f>
        <v>0</v>
      </c>
      <c r="AP30" s="413"/>
      <c r="AQ30" s="634">
        <f>IF(AP30="",0,VLOOKUP(AP30,A$100:B$105,2,0))</f>
        <v>0</v>
      </c>
      <c r="AR30" s="413"/>
      <c r="AS30" s="634">
        <f>IF(AR30="",0,VLOOKUP(AR30,A$100:B$105,2,0))</f>
        <v>0</v>
      </c>
      <c r="AT30" s="413"/>
      <c r="AU30" s="634">
        <f>IF(AT30="",0,VLOOKUP(AT30,A$100:B$105,2,0))</f>
        <v>0</v>
      </c>
      <c r="AV30" s="413"/>
      <c r="AW30" s="634">
        <f>IF(AV30="",0,VLOOKUP(AV30,A$100:B$105,2,0))</f>
        <v>0</v>
      </c>
      <c r="AX30" s="753">
        <f>AM30+AO30+AQ30+AS30+AU30+AW30</f>
        <v>0</v>
      </c>
      <c r="AY30" s="766" t="str">
        <f ca="1">IF(AX30&lt;=5.9,"",LOOKUP(AX30,A$109:A$113,B$109:B$113))</f>
        <v/>
      </c>
      <c r="AZ30" s="500"/>
      <c r="BA30" s="651">
        <f>A30</f>
        <v>25</v>
      </c>
      <c r="BB30" s="635" t="str">
        <f>C30</f>
        <v>Charan N P</v>
      </c>
      <c r="BC30" s="413" t="s">
        <v>150</v>
      </c>
      <c r="BD30" s="376">
        <f>IF(BC30="",0,VLOOKUP(BC30,A$100:B$105,2,0))</f>
        <v>5</v>
      </c>
      <c r="BE30" s="413" t="s">
        <v>186</v>
      </c>
      <c r="BF30" s="376">
        <f>IF(BE30="",0,VLOOKUP(BE30,A$100:B$105,2,0))</f>
        <v>4</v>
      </c>
      <c r="BG30" s="413" t="s">
        <v>186</v>
      </c>
      <c r="BH30" s="376">
        <f>IF(BG30="",0,VLOOKUP(BG30,A$100:B$105,2,0))</f>
        <v>4</v>
      </c>
      <c r="BI30" s="413" t="s">
        <v>186</v>
      </c>
      <c r="BJ30" s="376">
        <f>IF(BI30="",0,VLOOKUP(BI30,A$100:B$105,2,0))</f>
        <v>4</v>
      </c>
      <c r="BK30" s="413" t="s">
        <v>186</v>
      </c>
      <c r="BL30" s="376">
        <f>IF(BK30="",0,VLOOKUP(BK30,A$100:B$105,2,0))</f>
        <v>4</v>
      </c>
      <c r="BM30" s="413" t="s">
        <v>186</v>
      </c>
      <c r="BN30" s="634">
        <f>IF(BM30="",0,VLOOKUP(BM30,A$100:B$105,2,0))</f>
        <v>4</v>
      </c>
      <c r="BO30" s="753">
        <f>BD30+BF30+BH30+BJ30+BL30+BN30</f>
        <v>25</v>
      </c>
      <c r="BP30" s="670" t="str">
        <f ca="1">IF(BO30&lt;=5.9,"",LOOKUP(BO30,A$109:A$113,B$109:B$113))</f>
        <v>A</v>
      </c>
      <c r="BQ30" s="793">
        <f>(P30+AG30+AX30+BO30)/4</f>
        <v>11.25</v>
      </c>
      <c r="BR30" s="683" t="str">
        <f ca="1">IF(BQ30&lt;=5.9,"",LOOKUP(BQ30,A$109:A$113,B$109:B$113))</f>
        <v>C</v>
      </c>
      <c r="BS30" s="794" t="e">
        <f ca="1">LOOKUP(BP30,A$109:A$113,B$109:B$113)</f>
        <v>#N/A</v>
      </c>
      <c r="BT30" s="500"/>
      <c r="BU30" s="460">
        <f>A30</f>
        <v>25</v>
      </c>
      <c r="BV30" s="693" t="str">
        <f>C30</f>
        <v>Charan N P</v>
      </c>
      <c r="BW30" s="413"/>
      <c r="BX30" s="376">
        <f>IF(BW30="",0,VLOOKUP(BW30,A$100:B$105,2,0))</f>
        <v>0</v>
      </c>
      <c r="BY30" s="413"/>
      <c r="BZ30" s="376">
        <f>IF(BY30="",0,VLOOKUP(BY30,A$100:B$105,2,0))</f>
        <v>0</v>
      </c>
      <c r="CA30" s="413"/>
      <c r="CB30" s="376">
        <f>IF(CA30="",0,VLOOKUP(CA30,A$100:B$105,2,0))</f>
        <v>0</v>
      </c>
      <c r="CC30" s="413"/>
      <c r="CD30" s="376">
        <f>IF(CC30="",0,VLOOKUP(CC30,A$100:B$105,2,0))</f>
        <v>0</v>
      </c>
      <c r="CE30" s="413"/>
      <c r="CF30" s="376">
        <f>IF(CE30="",0,VLOOKUP(CE30,A$100:B$105,2,0))</f>
        <v>0</v>
      </c>
      <c r="CG30" s="413"/>
      <c r="CH30" s="411">
        <f>IF(CG30="",0,VLOOKUP(CG30,A$100:B$105,2,0))</f>
        <v>0</v>
      </c>
      <c r="CI30" s="806">
        <f>BX30+BZ30+CB30+CD30+CF30+CH30</f>
        <v>0</v>
      </c>
      <c r="CJ30" s="807" t="str">
        <f ca="1">IF(CI30&lt;=5.9,"",LOOKUP(CI30,A$109:A$113,B$109:B$113))</f>
        <v/>
      </c>
      <c r="CK30" s="500"/>
      <c r="CL30" s="684">
        <f>A30</f>
        <v>25</v>
      </c>
      <c r="CM30" s="693" t="str">
        <f>C30</f>
        <v>Charan N P</v>
      </c>
      <c r="CN30" s="413"/>
      <c r="CO30" s="376">
        <f>IF(CN30="",0,VLOOKUP(CN30,A$100:B$105,2,0))</f>
        <v>0</v>
      </c>
      <c r="CP30" s="413"/>
      <c r="CQ30" s="376">
        <f>IF(CP30="",0,VLOOKUP(CP30,A$100:B$105,2,0))</f>
        <v>0</v>
      </c>
      <c r="CR30" s="413"/>
      <c r="CS30" s="376">
        <f>IF(CR30="",0,VLOOKUP(CR30,A$100:B$105,2,0))</f>
        <v>0</v>
      </c>
      <c r="CT30" s="413"/>
      <c r="CU30" s="376">
        <f>IF(CT30="",0,VLOOKUP(CT30,A$100:B$105,2,0))</f>
        <v>0</v>
      </c>
      <c r="CV30" s="413"/>
      <c r="CW30" s="376">
        <f>IF(CV30="",0,VLOOKUP(CV30,A$100:B$105,2,0))</f>
        <v>0</v>
      </c>
      <c r="CX30" s="413"/>
      <c r="CY30" s="634">
        <f>IF(CX30="",0,VLOOKUP(CX30,A$100:B$105,2,0))</f>
        <v>0</v>
      </c>
      <c r="CZ30" s="753">
        <f>CO30+CQ30+CS30+CU30+CW30+CY30</f>
        <v>0</v>
      </c>
      <c r="DA30" s="819" t="str">
        <f ca="1">IF(CZ30&lt;=5.9,"",LOOKUP(CZ30,A$109:A$113,B$109:B$113))</f>
        <v/>
      </c>
      <c r="DB30" s="500"/>
      <c r="DC30" s="684">
        <f>A30</f>
        <v>25</v>
      </c>
      <c r="DD30" s="693" t="str">
        <f>C30</f>
        <v>Charan N P</v>
      </c>
      <c r="DE30" s="413"/>
      <c r="DF30" s="376">
        <f>IF(DE30="",0,VLOOKUP(DE30,A$100:B$105,2,0))</f>
        <v>0</v>
      </c>
      <c r="DG30" s="413"/>
      <c r="DH30" s="376">
        <f>IF(DG30="",0,VLOOKUP(DG30,A$100:B$105,2,0))</f>
        <v>0</v>
      </c>
      <c r="DI30" s="413"/>
      <c r="DJ30" s="376">
        <f>IF(DI30="",0,VLOOKUP(DI30,A$100:B$105,2,0))</f>
        <v>0</v>
      </c>
      <c r="DK30" s="413"/>
      <c r="DL30" s="376">
        <f>IF(DK30="",0,VLOOKUP(DK30,A$100:B$105,2,0))</f>
        <v>0</v>
      </c>
      <c r="DM30" s="413"/>
      <c r="DN30" s="376">
        <f>IF(DM30="",0,VLOOKUP(DM30,A$100:B$105,2,0))</f>
        <v>0</v>
      </c>
      <c r="DO30" s="413"/>
      <c r="DP30" s="634">
        <f>IF(DO30="",0,VLOOKUP(DO30,A$100:B$105,2,0))</f>
        <v>0</v>
      </c>
      <c r="DQ30" s="753">
        <f>DF30+DH30+DJ30+DL30+DN30+DP30</f>
        <v>0</v>
      </c>
      <c r="DR30" s="824" t="str">
        <f ca="1">IF(DQ30&lt;=5.9,"",LOOKUP(DQ30,A$109:A$113,B$109:B$113))</f>
        <v/>
      </c>
      <c r="DT30" s="684">
        <f>A30</f>
        <v>25</v>
      </c>
      <c r="DU30" s="693" t="str">
        <f>C30</f>
        <v>Charan N P</v>
      </c>
      <c r="DV30" s="413" t="s">
        <v>299</v>
      </c>
      <c r="DW30" s="376">
        <f>IF(DV30="",0,VLOOKUP(DV30,A$100:B$105,2,0))</f>
        <v>2</v>
      </c>
      <c r="DX30" s="413" t="s">
        <v>186</v>
      </c>
      <c r="DY30" s="376">
        <f>IF(DX30="",0,VLOOKUP(DX30,A$100:B$105,2,0))</f>
        <v>4</v>
      </c>
      <c r="DZ30" s="413" t="s">
        <v>299</v>
      </c>
      <c r="EA30" s="376">
        <f>IF(DZ30="",0,VLOOKUP(DZ30,A$100:B$105,2,0))</f>
        <v>2</v>
      </c>
      <c r="EB30" s="413" t="s">
        <v>299</v>
      </c>
      <c r="EC30" s="376">
        <f>IF(EB30="",0,VLOOKUP(EB30,A$100:B$105,2,0))</f>
        <v>2</v>
      </c>
      <c r="ED30" s="413" t="s">
        <v>299</v>
      </c>
      <c r="EE30" s="376">
        <f>IF(ED30="",0,VLOOKUP(ED30,A$100:B$105,2,0))</f>
        <v>2</v>
      </c>
      <c r="EF30" s="413" t="s">
        <v>299</v>
      </c>
      <c r="EG30" s="634">
        <f>IF(EF30="",0,VLOOKUP(EF30,A$100:B$105,2,0))</f>
        <v>2</v>
      </c>
      <c r="EH30" s="634">
        <f>DW30+DY30+EA30+EC30+EE30+EG30</f>
        <v>14</v>
      </c>
      <c r="EI30" s="836">
        <f>ROUND(EH30/4,0)</f>
        <v>4</v>
      </c>
      <c r="EJ30" s="837">
        <f>(CI30+CZ30+DQ30+EH30)/4</f>
        <v>3.5</v>
      </c>
      <c r="EK30" s="819" t="str">
        <f ca="1">IF(EH30&lt;=5.9,"",LOOKUP(EH30,A$109:A$113,B$109:B$113))</f>
        <v>C</v>
      </c>
      <c r="EL30" s="838" t="str">
        <f ca="1">IF(EJ30&lt;=5.9,"",LOOKUP(EJ30,A$109:A$113,B$109:B$113))</f>
        <v/>
      </c>
      <c r="EM30" s="826"/>
      <c r="EN30" s="839">
        <f>A30</f>
        <v>25</v>
      </c>
      <c r="EO30" s="608" t="str">
        <f>C30</f>
        <v>Charan N P</v>
      </c>
      <c r="EP30" s="616" t="str">
        <f ca="1">IF($EQ30&lt;=5.9,"",LOOKUP(EQ30,A$109:A$113,B$109:B$113))</f>
        <v>D</v>
      </c>
      <c r="EQ30" s="396">
        <f>(BQ30+EJ30)/2</f>
        <v>7.375</v>
      </c>
    </row>
    <row r="31" spans="1:147">
      <c r="A31" s="746">
        <v>26</v>
      </c>
      <c r="B31" s="411">
        <f>'Student Profile'!B31</f>
        <v>2886</v>
      </c>
      <c r="C31" s="635" t="str">
        <f>'Student Profile'!C31</f>
        <v>Chenji Leela Sagar</v>
      </c>
      <c r="D31" s="413" t="s">
        <v>186</v>
      </c>
      <c r="E31" s="376">
        <f>IF(D31="",0,VLOOKUP(D31,A$100:B$105,2,0))</f>
        <v>4</v>
      </c>
      <c r="F31" s="413" t="s">
        <v>186</v>
      </c>
      <c r="G31" s="376">
        <f>IF(F31="",0,VLOOKUP(F31,A$100:B$105,2,0))</f>
        <v>4</v>
      </c>
      <c r="H31" s="413" t="s">
        <v>295</v>
      </c>
      <c r="I31" s="376">
        <f>IF(H31="",0,VLOOKUP(H31,A$100:B$105,2,0))</f>
        <v>3</v>
      </c>
      <c r="J31" s="413" t="s">
        <v>295</v>
      </c>
      <c r="K31" s="376">
        <f>IF(J31="",0,VLOOKUP(J31,A$100:B$105,2,0))</f>
        <v>3</v>
      </c>
      <c r="L31" s="413" t="s">
        <v>295</v>
      </c>
      <c r="M31" s="376">
        <f>IF(L31="",0,VLOOKUP(L31,A$100:B$105,2,0))</f>
        <v>3</v>
      </c>
      <c r="N31" s="413" t="s">
        <v>295</v>
      </c>
      <c r="O31" s="634">
        <f>IF(N31="",0,VLOOKUP(N31,A$100:B$105,2,0))</f>
        <v>3</v>
      </c>
      <c r="P31" s="753">
        <f>E31+G31+I31+K31+M31+O31</f>
        <v>20</v>
      </c>
      <c r="Q31" s="767" t="str">
        <f ca="1">IF(P31&lt;=5.9,"",LOOKUP(P31,A$109:A$113,B$109:B$113))</f>
        <v>B</v>
      </c>
      <c r="R31" s="500"/>
      <c r="S31" s="651">
        <f>A31</f>
        <v>26</v>
      </c>
      <c r="T31" s="635" t="str">
        <f>C31</f>
        <v>Chenji Leela Sagar</v>
      </c>
      <c r="U31" s="413"/>
      <c r="V31" s="376">
        <f>IF(U31="",0,VLOOKUP(U31,A$100:B$105,2,0))</f>
        <v>0</v>
      </c>
      <c r="W31" s="413"/>
      <c r="X31" s="376">
        <f>IF(W31="",0,VLOOKUP(W31,A$100:B$105,2,0))</f>
        <v>0</v>
      </c>
      <c r="Y31" s="413"/>
      <c r="Z31" s="376">
        <f>IF(Y31="",0,VLOOKUP(Y31,A$100:B$105,2,0))</f>
        <v>0</v>
      </c>
      <c r="AA31" s="413"/>
      <c r="AB31" s="376">
        <f>IF(AA31="",0,VLOOKUP(AA31,A$100:B$105,2,0))</f>
        <v>0</v>
      </c>
      <c r="AC31" s="413"/>
      <c r="AD31" s="376">
        <f>IF(AC31="",0,VLOOKUP(AC31,A$100:B$105,2,0))</f>
        <v>0</v>
      </c>
      <c r="AE31" s="413"/>
      <c r="AF31" s="634">
        <f>IF(AE31="",0,VLOOKUP(AE31,A$100:B$105,2,0))</f>
        <v>0</v>
      </c>
      <c r="AG31" s="753">
        <f>V31+X31+Z31+AB31+AD31+AF31</f>
        <v>0</v>
      </c>
      <c r="AH31" s="766" t="str">
        <f ca="1">IF(AG31&lt;=5.9,"",LOOKUP(AG31,A$109:A$113,B$109:B$113))</f>
        <v/>
      </c>
      <c r="AI31" s="500"/>
      <c r="AJ31" s="651">
        <f>A31</f>
        <v>26</v>
      </c>
      <c r="AK31" s="635" t="str">
        <f>C31</f>
        <v>Chenji Leela Sagar</v>
      </c>
      <c r="AL31" s="413"/>
      <c r="AM31" s="634">
        <f>IF(AL31="",0,VLOOKUP(AL31,A$100:B$105,2,0))</f>
        <v>0</v>
      </c>
      <c r="AN31" s="413"/>
      <c r="AO31" s="634">
        <f>IF(AN31="",0,VLOOKUP(AN31,A$100:B$105,2,0))</f>
        <v>0</v>
      </c>
      <c r="AP31" s="413"/>
      <c r="AQ31" s="634">
        <f>IF(AP31="",0,VLOOKUP(AP31,A$100:B$105,2,0))</f>
        <v>0</v>
      </c>
      <c r="AR31" s="413"/>
      <c r="AS31" s="634">
        <f>IF(AR31="",0,VLOOKUP(AR31,A$100:B$105,2,0))</f>
        <v>0</v>
      </c>
      <c r="AT31" s="413"/>
      <c r="AU31" s="634">
        <f>IF(AT31="",0,VLOOKUP(AT31,A$100:B$105,2,0))</f>
        <v>0</v>
      </c>
      <c r="AV31" s="413"/>
      <c r="AW31" s="634">
        <f>IF(AV31="",0,VLOOKUP(AV31,A$100:B$105,2,0))</f>
        <v>0</v>
      </c>
      <c r="AX31" s="753">
        <f>AM31+AO31+AQ31+AS31+AU31+AW31</f>
        <v>0</v>
      </c>
      <c r="AY31" s="766" t="str">
        <f ca="1">IF(AX31&lt;=5.9,"",LOOKUP(AX31,A$109:A$113,B$109:B$113))</f>
        <v/>
      </c>
      <c r="AZ31" s="500"/>
      <c r="BA31" s="651">
        <f>A31</f>
        <v>26</v>
      </c>
      <c r="BB31" s="635" t="str">
        <f>C31</f>
        <v>Chenji Leela Sagar</v>
      </c>
      <c r="BC31" s="413" t="s">
        <v>295</v>
      </c>
      <c r="BD31" s="376">
        <f t="shared" ref="BD31:BD36" si="215">IF(BC31="",0,VLOOKUP(BC31,A$100:B$105,2,0))</f>
        <v>3</v>
      </c>
      <c r="BE31" s="413" t="s">
        <v>186</v>
      </c>
      <c r="BF31" s="376">
        <f t="shared" ref="BF31:BF36" si="216">IF(BE31="",0,VLOOKUP(BE31,A$100:B$105,2,0))</f>
        <v>4</v>
      </c>
      <c r="BG31" s="413" t="s">
        <v>295</v>
      </c>
      <c r="BH31" s="376">
        <f t="shared" ref="BH31:BH36" si="217">IF(BG31="",0,VLOOKUP(BG31,A$100:B$105,2,0))</f>
        <v>3</v>
      </c>
      <c r="BI31" s="413" t="s">
        <v>295</v>
      </c>
      <c r="BJ31" s="376">
        <f t="shared" ref="BJ31:BJ36" si="218">IF(BI31="",0,VLOOKUP(BI31,A$100:B$105,2,0))</f>
        <v>3</v>
      </c>
      <c r="BK31" s="413" t="s">
        <v>295</v>
      </c>
      <c r="BL31" s="376">
        <f t="shared" ref="BL31:BL36" si="219">IF(BK31="",0,VLOOKUP(BK31,A$100:B$105,2,0))</f>
        <v>3</v>
      </c>
      <c r="BM31" s="413" t="s">
        <v>295</v>
      </c>
      <c r="BN31" s="634">
        <f>IF(BM31="",0,VLOOKUP(BM31,A$100:B$105,2,0))</f>
        <v>3</v>
      </c>
      <c r="BO31" s="753">
        <f>BD31+BF31+BH31+BJ31+BL31+BN31</f>
        <v>19</v>
      </c>
      <c r="BP31" s="670" t="str">
        <f ca="1">IF(BO31&lt;=5.9,"",LOOKUP(BO31,A$109:A$113,B$109:B$113))</f>
        <v>B</v>
      </c>
      <c r="BQ31" s="793">
        <f>(P31+AG31+AX31+BO31)/4</f>
        <v>9.75</v>
      </c>
      <c r="BR31" s="683" t="str">
        <f ca="1">IF(BQ31&lt;=5.9,"",LOOKUP(BQ31,A$109:A$113,B$109:B$113))</f>
        <v>D</v>
      </c>
      <c r="BS31" s="794" t="e">
        <f ca="1">LOOKUP(BP31,A$109:A$113,B$109:B$113)</f>
        <v>#N/A</v>
      </c>
      <c r="BT31" s="500"/>
      <c r="BU31" s="460">
        <f>A31</f>
        <v>26</v>
      </c>
      <c r="BV31" s="693" t="str">
        <f>C31</f>
        <v>Chenji Leela Sagar</v>
      </c>
      <c r="BW31" s="413"/>
      <c r="BX31" s="376">
        <f>IF(BW31="",0,VLOOKUP(BW31,A$100:B$105,2,0))</f>
        <v>0</v>
      </c>
      <c r="BY31" s="413"/>
      <c r="BZ31" s="376">
        <f>IF(BY31="",0,VLOOKUP(BY31,A$100:B$105,2,0))</f>
        <v>0</v>
      </c>
      <c r="CA31" s="413"/>
      <c r="CB31" s="376">
        <f>IF(CA31="",0,VLOOKUP(CA31,A$100:B$105,2,0))</f>
        <v>0</v>
      </c>
      <c r="CC31" s="413"/>
      <c r="CD31" s="376">
        <f>IF(CC31="",0,VLOOKUP(CC31,A$100:B$105,2,0))</f>
        <v>0</v>
      </c>
      <c r="CE31" s="413"/>
      <c r="CF31" s="376">
        <f>IF(CE31="",0,VLOOKUP(CE31,A$100:B$105,2,0))</f>
        <v>0</v>
      </c>
      <c r="CG31" s="413"/>
      <c r="CH31" s="411">
        <f>IF(CG31="",0,VLOOKUP(CG31,A$100:B$105,2,0))</f>
        <v>0</v>
      </c>
      <c r="CI31" s="806">
        <f>BX31+BZ31+CB31+CD31+CF31+CH31</f>
        <v>0</v>
      </c>
      <c r="CJ31" s="807" t="str">
        <f ca="1">IF(CI31&lt;=5.9,"",LOOKUP(CI31,A$109:A$113,B$109:B$113))</f>
        <v/>
      </c>
      <c r="CK31" s="500"/>
      <c r="CL31" s="684">
        <f>A31</f>
        <v>26</v>
      </c>
      <c r="CM31" s="693" t="str">
        <f>C31</f>
        <v>Chenji Leela Sagar</v>
      </c>
      <c r="CN31" s="413"/>
      <c r="CO31" s="376">
        <f t="shared" ref="CO31:CO34" si="220">IF(CN31="",0,VLOOKUP(CN31,A$100:B$105,2,0))</f>
        <v>0</v>
      </c>
      <c r="CP31" s="413"/>
      <c r="CQ31" s="376">
        <f t="shared" ref="CQ31:CQ34" si="221">IF(CP31="",0,VLOOKUP(CP31,A$100:B$105,2,0))</f>
        <v>0</v>
      </c>
      <c r="CR31" s="413"/>
      <c r="CS31" s="376">
        <f t="shared" ref="CS31:CS34" si="222">IF(CR31="",0,VLOOKUP(CR31,A$100:B$105,2,0))</f>
        <v>0</v>
      </c>
      <c r="CT31" s="413"/>
      <c r="CU31" s="376">
        <f t="shared" ref="CU31:CU34" si="223">IF(CT31="",0,VLOOKUP(CT31,A$100:B$105,2,0))</f>
        <v>0</v>
      </c>
      <c r="CV31" s="413"/>
      <c r="CW31" s="376">
        <f t="shared" ref="CW31:CW34" si="224">IF(CV31="",0,VLOOKUP(CV31,A$100:B$105,2,0))</f>
        <v>0</v>
      </c>
      <c r="CX31" s="413"/>
      <c r="CY31" s="634">
        <f>IF(CX31="",0,VLOOKUP(CX31,A$100:B$105,2,0))</f>
        <v>0</v>
      </c>
      <c r="CZ31" s="753">
        <f>CO31+CQ31+CS31+CU31+CW31+CY31</f>
        <v>0</v>
      </c>
      <c r="DA31" s="819" t="str">
        <f ca="1">IF(CZ31&lt;=5.9,"",LOOKUP(CZ31,A$109:A$113,B$109:B$113))</f>
        <v/>
      </c>
      <c r="DB31" s="500"/>
      <c r="DC31" s="684">
        <f>A31</f>
        <v>26</v>
      </c>
      <c r="DD31" s="693" t="str">
        <f>C31</f>
        <v>Chenji Leela Sagar</v>
      </c>
      <c r="DE31" s="413"/>
      <c r="DF31" s="376">
        <f t="shared" ref="DF31:DF34" si="225">IF(DE31="",0,VLOOKUP(DE31,A$100:B$105,2,0))</f>
        <v>0</v>
      </c>
      <c r="DG31" s="413"/>
      <c r="DH31" s="376">
        <f t="shared" ref="DH31:DH34" si="226">IF(DG31="",0,VLOOKUP(DG31,A$100:B$105,2,0))</f>
        <v>0</v>
      </c>
      <c r="DI31" s="413"/>
      <c r="DJ31" s="376">
        <f t="shared" ref="DJ31:DJ34" si="227">IF(DI31="",0,VLOOKUP(DI31,A$100:B$105,2,0))</f>
        <v>0</v>
      </c>
      <c r="DK31" s="413"/>
      <c r="DL31" s="376">
        <f t="shared" ref="DL31:DL34" si="228">IF(DK31="",0,VLOOKUP(DK31,A$100:B$105,2,0))</f>
        <v>0</v>
      </c>
      <c r="DM31" s="413"/>
      <c r="DN31" s="376">
        <f t="shared" ref="DN31:DN34" si="229">IF(DM31="",0,VLOOKUP(DM31,A$100:B$105,2,0))</f>
        <v>0</v>
      </c>
      <c r="DO31" s="413"/>
      <c r="DP31" s="634">
        <f>IF(DO31="",0,VLOOKUP(DO31,A$100:B$105,2,0))</f>
        <v>0</v>
      </c>
      <c r="DQ31" s="753">
        <f>DF31+DH31+DJ31+DL31+DN31+DP31</f>
        <v>0</v>
      </c>
      <c r="DR31" s="824" t="str">
        <f ca="1">IF(DQ31&lt;=5.9,"",LOOKUP(DQ31,A$109:A$113,B$109:B$113))</f>
        <v/>
      </c>
      <c r="DT31" s="684">
        <f>A31</f>
        <v>26</v>
      </c>
      <c r="DU31" s="693" t="str">
        <f>C31</f>
        <v>Chenji Leela Sagar</v>
      </c>
      <c r="DV31" s="413" t="s">
        <v>299</v>
      </c>
      <c r="DW31" s="376">
        <f>IF(DV31="",0,VLOOKUP(DV31,A$100:B$105,2,0))</f>
        <v>2</v>
      </c>
      <c r="DX31" s="413" t="s">
        <v>299</v>
      </c>
      <c r="DY31" s="376">
        <f>IF(DX31="",0,VLOOKUP(DX31,A$100:B$105,2,0))</f>
        <v>2</v>
      </c>
      <c r="DZ31" s="413" t="s">
        <v>338</v>
      </c>
      <c r="EA31" s="376">
        <f>IF(DZ31="",0,VLOOKUP(DZ31,A$100:B$105,2,0))</f>
        <v>3</v>
      </c>
      <c r="EB31" s="413" t="s">
        <v>336</v>
      </c>
      <c r="EC31" s="376">
        <f>IF(EB31="",0,VLOOKUP(EB31,A$100:B$105,2,0))</f>
        <v>4</v>
      </c>
      <c r="ED31" s="413" t="s">
        <v>338</v>
      </c>
      <c r="EE31" s="376">
        <f>IF(ED31="",0,VLOOKUP(ED31,A$100:B$105,2,0))</f>
        <v>3</v>
      </c>
      <c r="EF31" s="413" t="s">
        <v>337</v>
      </c>
      <c r="EG31" s="634">
        <f>IF(EF31="",0,VLOOKUP(EF31,A$100:B$105,2,0))</f>
        <v>2</v>
      </c>
      <c r="EH31" s="634">
        <f>DW31+DY31+EA31+EC31+EE31+EG31</f>
        <v>16</v>
      </c>
      <c r="EI31" s="836">
        <f>ROUND(EH31/4,0)</f>
        <v>4</v>
      </c>
      <c r="EJ31" s="837">
        <f>(CI31+CZ31+DQ31+EH31)/4</f>
        <v>4</v>
      </c>
      <c r="EK31" s="819" t="str">
        <f ca="1">IF(EH31&lt;=5.9,"",LOOKUP(EH31,A$109:A$113,B$109:B$113))</f>
        <v>C</v>
      </c>
      <c r="EL31" s="838" t="str">
        <f ca="1">IF(EJ31&lt;=5.9,"",LOOKUP(EJ31,A$109:A$113,B$109:B$113))</f>
        <v/>
      </c>
      <c r="EM31" s="826"/>
      <c r="EN31" s="839">
        <f>A31</f>
        <v>26</v>
      </c>
      <c r="EO31" s="608" t="str">
        <f>C31</f>
        <v>Chenji Leela Sagar</v>
      </c>
      <c r="EP31" s="616" t="str">
        <f ca="1">IF($EQ31&lt;=5.9,"",LOOKUP(EQ31,A$109:A$113,B$109:B$113))</f>
        <v>D</v>
      </c>
      <c r="EQ31" s="396">
        <f>(BQ31+EJ31)/2</f>
        <v>6.875</v>
      </c>
    </row>
    <row r="32" spans="1:147">
      <c r="A32" s="746">
        <v>27</v>
      </c>
      <c r="B32" s="411">
        <f>'Student Profile'!B32</f>
        <v>2997</v>
      </c>
      <c r="C32" s="635" t="str">
        <f>'Student Profile'!C32</f>
        <v>A Darshan Aras</v>
      </c>
      <c r="D32" s="413" t="s">
        <v>186</v>
      </c>
      <c r="E32" s="376">
        <f>IF(D32="",0,VLOOKUP(D32,A$100:B$105,2,0))</f>
        <v>4</v>
      </c>
      <c r="F32" s="413" t="s">
        <v>186</v>
      </c>
      <c r="G32" s="376">
        <f>IF(F32="",0,VLOOKUP(F32,A$100:B$105,2,0))</f>
        <v>4</v>
      </c>
      <c r="H32" s="413" t="s">
        <v>295</v>
      </c>
      <c r="I32" s="376">
        <f>IF(H32="",0,VLOOKUP(H32,A$100:B$105,2,0))</f>
        <v>3</v>
      </c>
      <c r="J32" s="413" t="s">
        <v>295</v>
      </c>
      <c r="K32" s="376">
        <f>IF(J32="",0,VLOOKUP(J32,A$100:B$105,2,0))</f>
        <v>3</v>
      </c>
      <c r="L32" s="413" t="s">
        <v>295</v>
      </c>
      <c r="M32" s="376">
        <f>IF(L32="",0,VLOOKUP(L32,A$100:B$105,2,0))</f>
        <v>3</v>
      </c>
      <c r="N32" s="413" t="s">
        <v>295</v>
      </c>
      <c r="O32" s="634">
        <f>IF(N32="",0,VLOOKUP(N32,A$100:B$105,2,0))</f>
        <v>3</v>
      </c>
      <c r="P32" s="753">
        <f>E32+G32+I32+K32+M32+O32</f>
        <v>20</v>
      </c>
      <c r="Q32" s="767" t="str">
        <f ca="1">IF(P32&lt;=5.9,"",LOOKUP(P32,A$109:A$113,B$109:B$113))</f>
        <v>B</v>
      </c>
      <c r="R32" s="500"/>
      <c r="S32" s="651">
        <f>A32</f>
        <v>27</v>
      </c>
      <c r="T32" s="635" t="str">
        <f>C32</f>
        <v>A Darshan Aras</v>
      </c>
      <c r="U32" s="413"/>
      <c r="V32" s="376">
        <f t="shared" ref="V32:V37" si="230">IF(U32="",0,VLOOKUP(U32,A$100:B$105,2,0))</f>
        <v>0</v>
      </c>
      <c r="W32" s="413"/>
      <c r="X32" s="376">
        <f t="shared" ref="X32:X37" si="231">IF(W32="",0,VLOOKUP(W32,A$100:B$105,2,0))</f>
        <v>0</v>
      </c>
      <c r="Y32" s="413"/>
      <c r="Z32" s="376">
        <f t="shared" ref="Z32:Z37" si="232">IF(Y32="",0,VLOOKUP(Y32,A$100:B$105,2,0))</f>
        <v>0</v>
      </c>
      <c r="AA32" s="413"/>
      <c r="AB32" s="376">
        <f t="shared" ref="AB32:AB37" si="233">IF(AA32="",0,VLOOKUP(AA32,A$100:B$105,2,0))</f>
        <v>0</v>
      </c>
      <c r="AC32" s="413"/>
      <c r="AD32" s="376">
        <f t="shared" ref="AD32:AD37" si="234">IF(AC32="",0,VLOOKUP(AC32,A$100:B$105,2,0))</f>
        <v>0</v>
      </c>
      <c r="AE32" s="413"/>
      <c r="AF32" s="634">
        <f>IF(AE32="",0,VLOOKUP(AE32,A$100:B$105,2,0))</f>
        <v>0</v>
      </c>
      <c r="AG32" s="753">
        <f>V32+X32+Z32+AB32+AD32+AF32</f>
        <v>0</v>
      </c>
      <c r="AH32" s="766" t="str">
        <f ca="1">IF(AG32&lt;=5.9,"",LOOKUP(AG32,A$109:A$113,B$109:B$113))</f>
        <v/>
      </c>
      <c r="AI32" s="500"/>
      <c r="AJ32" s="651">
        <f>A32</f>
        <v>27</v>
      </c>
      <c r="AK32" s="635" t="str">
        <f>C32</f>
        <v>A Darshan Aras</v>
      </c>
      <c r="AL32" s="413"/>
      <c r="AM32" s="634">
        <f>IF(AL32="",0,VLOOKUP(AL32,A$100:B$105,2,0))</f>
        <v>0</v>
      </c>
      <c r="AN32" s="413"/>
      <c r="AO32" s="634">
        <f>IF(AN32="",0,VLOOKUP(AN32,A$100:B$105,2,0))</f>
        <v>0</v>
      </c>
      <c r="AP32" s="413"/>
      <c r="AQ32" s="634">
        <f>IF(AP32="",0,VLOOKUP(AP32,A$100:B$105,2,0))</f>
        <v>0</v>
      </c>
      <c r="AR32" s="413"/>
      <c r="AS32" s="634">
        <f>IF(AR32="",0,VLOOKUP(AR32,A$100:B$105,2,0))</f>
        <v>0</v>
      </c>
      <c r="AT32" s="413"/>
      <c r="AU32" s="634">
        <f>IF(AT32="",0,VLOOKUP(AT32,A$100:B$105,2,0))</f>
        <v>0</v>
      </c>
      <c r="AV32" s="413"/>
      <c r="AW32" s="634">
        <f>IF(AV32="",0,VLOOKUP(AV32,A$100:B$105,2,0))</f>
        <v>0</v>
      </c>
      <c r="AX32" s="753">
        <f>AM32+AO32+AQ32+AS32+AU32+AW32</f>
        <v>0</v>
      </c>
      <c r="AY32" s="766" t="str">
        <f ca="1">IF(AX32&lt;=5.9,"",LOOKUP(AX32,A$109:A$113,B$109:B$113))</f>
        <v/>
      </c>
      <c r="AZ32" s="500"/>
      <c r="BA32" s="651">
        <f>A32</f>
        <v>27</v>
      </c>
      <c r="BB32" s="635" t="str">
        <f>C32</f>
        <v>A Darshan Aras</v>
      </c>
      <c r="BC32" s="413" t="s">
        <v>150</v>
      </c>
      <c r="BD32" s="376">
        <f>IF(BC32="",0,VLOOKUP(BC32,A$100:B$105,2,0))</f>
        <v>5</v>
      </c>
      <c r="BE32" s="413" t="s">
        <v>186</v>
      </c>
      <c r="BF32" s="376">
        <f>IF(BE32="",0,VLOOKUP(BE32,A$100:B$105,2,0))</f>
        <v>4</v>
      </c>
      <c r="BG32" s="413" t="s">
        <v>299</v>
      </c>
      <c r="BH32" s="376">
        <f>IF(BG32="",0,VLOOKUP(BG32,A$100:B$105,2,0))</f>
        <v>2</v>
      </c>
      <c r="BI32" s="413" t="s">
        <v>299</v>
      </c>
      <c r="BJ32" s="376">
        <f>IF(BI32="",0,VLOOKUP(BI32,A$100:B$105,2,0))</f>
        <v>2</v>
      </c>
      <c r="BK32" s="413" t="s">
        <v>186</v>
      </c>
      <c r="BL32" s="376">
        <f>IF(BK32="",0,VLOOKUP(BK32,A$100:B$105,2,0))</f>
        <v>4</v>
      </c>
      <c r="BM32" s="413" t="s">
        <v>299</v>
      </c>
      <c r="BN32" s="634">
        <f>IF(BM32="",0,VLOOKUP(BM32,A$100:B$105,2,0))</f>
        <v>2</v>
      </c>
      <c r="BO32" s="753">
        <f>BD32+BF32+BH32+BJ32+BL32+BN32</f>
        <v>19</v>
      </c>
      <c r="BP32" s="670" t="str">
        <f ca="1">IF(BO32&lt;=5.9,"",LOOKUP(BO32,A$109:A$113,B$109:B$113))</f>
        <v>B</v>
      </c>
      <c r="BQ32" s="793">
        <f>(P32+AG32+AX32+BO32)/4</f>
        <v>9.75</v>
      </c>
      <c r="BR32" s="683" t="str">
        <f ca="1">IF(BQ32&lt;=5.9,"",LOOKUP(BQ32,A$109:A$113,B$109:B$113))</f>
        <v>D</v>
      </c>
      <c r="BS32" s="794" t="e">
        <f ca="1">LOOKUP(BP32,A$109:A$113,B$109:B$113)</f>
        <v>#N/A</v>
      </c>
      <c r="BT32" s="500"/>
      <c r="BU32" s="460">
        <f>A32</f>
        <v>27</v>
      </c>
      <c r="BV32" s="693" t="str">
        <f>C32</f>
        <v>A Darshan Aras</v>
      </c>
      <c r="BW32" s="413"/>
      <c r="BX32" s="376">
        <f t="shared" ref="BX32:BX35" si="235">IF(BW32="",0,VLOOKUP(BW32,A$100:B$105,2,0))</f>
        <v>0</v>
      </c>
      <c r="BY32" s="413"/>
      <c r="BZ32" s="376">
        <f t="shared" ref="BZ32:BZ35" si="236">IF(BY32="",0,VLOOKUP(BY32,A$100:B$105,2,0))</f>
        <v>0</v>
      </c>
      <c r="CA32" s="413"/>
      <c r="CB32" s="376">
        <f t="shared" ref="CB32:CB35" si="237">IF(CA32="",0,VLOOKUP(CA32,A$100:B$105,2,0))</f>
        <v>0</v>
      </c>
      <c r="CC32" s="413"/>
      <c r="CD32" s="376">
        <f t="shared" ref="CD32:CD35" si="238">IF(CC32="",0,VLOOKUP(CC32,A$100:B$105,2,0))</f>
        <v>0</v>
      </c>
      <c r="CE32" s="413"/>
      <c r="CF32" s="376">
        <f t="shared" ref="CF32:CF35" si="239">IF(CE32="",0,VLOOKUP(CE32,A$100:B$105,2,0))</f>
        <v>0</v>
      </c>
      <c r="CG32" s="413"/>
      <c r="CH32" s="411">
        <f>IF(CG32="",0,VLOOKUP(CG32,A$100:B$105,2,0))</f>
        <v>0</v>
      </c>
      <c r="CI32" s="806">
        <f>BX32+BZ32+CB32+CD32+CF32+CH32</f>
        <v>0</v>
      </c>
      <c r="CJ32" s="807" t="str">
        <f ca="1">IF(CI32&lt;=5.9,"",LOOKUP(CI32,A$109:A$113,B$109:B$113))</f>
        <v/>
      </c>
      <c r="CK32" s="500"/>
      <c r="CL32" s="684">
        <f>A32</f>
        <v>27</v>
      </c>
      <c r="CM32" s="693" t="str">
        <f>C32</f>
        <v>A Darshan Aras</v>
      </c>
      <c r="CN32" s="413"/>
      <c r="CO32" s="376">
        <f>IF(CN32="",0,VLOOKUP(CN32,A$100:B$105,2,0))</f>
        <v>0</v>
      </c>
      <c r="CP32" s="413"/>
      <c r="CQ32" s="376">
        <f>IF(CP32="",0,VLOOKUP(CP32,A$100:B$105,2,0))</f>
        <v>0</v>
      </c>
      <c r="CR32" s="413"/>
      <c r="CS32" s="376">
        <f>IF(CR32="",0,VLOOKUP(CR32,A$100:B$105,2,0))</f>
        <v>0</v>
      </c>
      <c r="CT32" s="413"/>
      <c r="CU32" s="376">
        <f>IF(CT32="",0,VLOOKUP(CT32,A$100:B$105,2,0))</f>
        <v>0</v>
      </c>
      <c r="CV32" s="413"/>
      <c r="CW32" s="376">
        <f>IF(CV32="",0,VLOOKUP(CV32,A$100:B$105,2,0))</f>
        <v>0</v>
      </c>
      <c r="CX32" s="413"/>
      <c r="CY32" s="634">
        <f>IF(CX32="",0,VLOOKUP(CX32,A$100:B$105,2,0))</f>
        <v>0</v>
      </c>
      <c r="CZ32" s="753">
        <f>CO32+CQ32+CS32+CU32+CW32+CY32</f>
        <v>0</v>
      </c>
      <c r="DA32" s="819" t="str">
        <f ca="1">IF(CZ32&lt;=5.9,"",LOOKUP(CZ32,A$109:A$113,B$109:B$113))</f>
        <v/>
      </c>
      <c r="DB32" s="500"/>
      <c r="DC32" s="684">
        <f>A32</f>
        <v>27</v>
      </c>
      <c r="DD32" s="693" t="str">
        <f>C32</f>
        <v>A Darshan Aras</v>
      </c>
      <c r="DE32" s="413"/>
      <c r="DF32" s="376">
        <f>IF(DE32="",0,VLOOKUP(DE32,A$100:B$105,2,0))</f>
        <v>0</v>
      </c>
      <c r="DG32" s="413"/>
      <c r="DH32" s="376">
        <f>IF(DG32="",0,VLOOKUP(DG32,A$100:B$105,2,0))</f>
        <v>0</v>
      </c>
      <c r="DI32" s="413"/>
      <c r="DJ32" s="376">
        <f>IF(DI32="",0,VLOOKUP(DI32,A$100:B$105,2,0))</f>
        <v>0</v>
      </c>
      <c r="DK32" s="413"/>
      <c r="DL32" s="376">
        <f>IF(DK32="",0,VLOOKUP(DK32,A$100:B$105,2,0))</f>
        <v>0</v>
      </c>
      <c r="DM32" s="413"/>
      <c r="DN32" s="376">
        <f>IF(DM32="",0,VLOOKUP(DM32,A$100:B$105,2,0))</f>
        <v>0</v>
      </c>
      <c r="DO32" s="413"/>
      <c r="DP32" s="634">
        <f>IF(DO32="",0,VLOOKUP(DO32,A$100:B$105,2,0))</f>
        <v>0</v>
      </c>
      <c r="DQ32" s="753">
        <f>DF32+DH32+DJ32+DL32+DN32+DP32</f>
        <v>0</v>
      </c>
      <c r="DR32" s="824" t="str">
        <f ca="1">IF(DQ32&lt;=5.9,"",LOOKUP(DQ32,A$109:A$113,B$109:B$113))</f>
        <v/>
      </c>
      <c r="DT32" s="684">
        <f>A32</f>
        <v>27</v>
      </c>
      <c r="DU32" s="693" t="str">
        <f>C32</f>
        <v>A Darshan Aras</v>
      </c>
      <c r="DV32" s="413" t="s">
        <v>150</v>
      </c>
      <c r="DW32" s="376">
        <f>IF(DV32="",0,VLOOKUP(DV32,A$100:B$105,2,0))</f>
        <v>5</v>
      </c>
      <c r="DX32" s="413" t="s">
        <v>186</v>
      </c>
      <c r="DY32" s="376">
        <f>IF(DX32="",0,VLOOKUP(DX32,A$100:B$105,2,0))</f>
        <v>4</v>
      </c>
      <c r="DZ32" s="413" t="s">
        <v>186</v>
      </c>
      <c r="EA32" s="376">
        <f>IF(DZ32="",0,VLOOKUP(DZ32,A$100:B$105,2,0))</f>
        <v>4</v>
      </c>
      <c r="EB32" s="413" t="s">
        <v>186</v>
      </c>
      <c r="EC32" s="376">
        <f>IF(EB32="",0,VLOOKUP(EB32,A$100:B$105,2,0))</f>
        <v>4</v>
      </c>
      <c r="ED32" s="413" t="s">
        <v>186</v>
      </c>
      <c r="EE32" s="376">
        <f>IF(ED32="",0,VLOOKUP(ED32,A$100:B$105,2,0))</f>
        <v>4</v>
      </c>
      <c r="EF32" s="413" t="s">
        <v>186</v>
      </c>
      <c r="EG32" s="634">
        <f>IF(EF32="",0,VLOOKUP(EF32,A$100:B$105,2,0))</f>
        <v>4</v>
      </c>
      <c r="EH32" s="634">
        <f>DW32+DY32+EA32+EC32+EE32+EG32</f>
        <v>25</v>
      </c>
      <c r="EI32" s="836">
        <f>ROUND(EH32/4,0)</f>
        <v>6</v>
      </c>
      <c r="EJ32" s="837">
        <f>(CI32+CZ32+DQ32+EH32)/4</f>
        <v>6.25</v>
      </c>
      <c r="EK32" s="819" t="str">
        <f ca="1">IF(EH32&lt;=5.9,"",LOOKUP(EH32,A$109:A$113,B$109:B$113))</f>
        <v>A</v>
      </c>
      <c r="EL32" s="838" t="str">
        <f ca="1">IF(EJ32&lt;=5.9,"",LOOKUP(EJ32,A$109:A$113,B$109:B$113))</f>
        <v>D</v>
      </c>
      <c r="EM32" s="826"/>
      <c r="EN32" s="839">
        <f>A32</f>
        <v>27</v>
      </c>
      <c r="EO32" s="608" t="str">
        <f>C32</f>
        <v>A Darshan Aras</v>
      </c>
      <c r="EP32" s="616" t="str">
        <f ca="1">IF($EQ32&lt;=5.9,"",LOOKUP(EQ32,A$109:A$113,B$109:B$113))</f>
        <v>D</v>
      </c>
      <c r="EQ32" s="396">
        <f>(BQ32+EJ32)/2</f>
        <v>8</v>
      </c>
    </row>
    <row r="33" spans="1:147">
      <c r="A33" s="746">
        <v>28</v>
      </c>
      <c r="B33" s="411">
        <f>'Student Profile'!B33</f>
        <v>3108</v>
      </c>
      <c r="C33" s="635" t="str">
        <f>'Student Profile'!C33</f>
        <v>Devang Kumar</v>
      </c>
      <c r="D33" s="413" t="s">
        <v>186</v>
      </c>
      <c r="E33" s="376">
        <f>IF(D33="",0,VLOOKUP(D33,A$100:B$105,2,0))</f>
        <v>4</v>
      </c>
      <c r="F33" s="413" t="s">
        <v>186</v>
      </c>
      <c r="G33" s="376">
        <f>IF(F33="",0,VLOOKUP(F33,A$100:B$105,2,0))</f>
        <v>4</v>
      </c>
      <c r="H33" s="413" t="s">
        <v>295</v>
      </c>
      <c r="I33" s="376">
        <f>IF(H33="",0,VLOOKUP(H33,A$100:B$105,2,0))</f>
        <v>3</v>
      </c>
      <c r="J33" s="413" t="s">
        <v>295</v>
      </c>
      <c r="K33" s="376">
        <f>IF(J33="",0,VLOOKUP(J33,A$100:B$105,2,0))</f>
        <v>3</v>
      </c>
      <c r="L33" s="413" t="s">
        <v>295</v>
      </c>
      <c r="M33" s="376">
        <f>IF(L33="",0,VLOOKUP(L33,A$100:B$105,2,0))</f>
        <v>3</v>
      </c>
      <c r="N33" s="413" t="s">
        <v>295</v>
      </c>
      <c r="O33" s="634">
        <f>IF(N33="",0,VLOOKUP(N33,A$100:B$105,2,0))</f>
        <v>3</v>
      </c>
      <c r="P33" s="753">
        <f>E33+G33+I33+K33+M33+O33</f>
        <v>20</v>
      </c>
      <c r="Q33" s="767" t="str">
        <f ca="1">IF(P33&lt;=5.9,"",LOOKUP(P33,A$109:A$113,B$109:B$113))</f>
        <v>B</v>
      </c>
      <c r="R33" s="500"/>
      <c r="S33" s="651">
        <f>A33</f>
        <v>28</v>
      </c>
      <c r="T33" s="635" t="str">
        <f>C33</f>
        <v>Devang Kumar</v>
      </c>
      <c r="U33" s="413"/>
      <c r="V33" s="376">
        <f>IF(U33="",0,VLOOKUP(U33,A$100:B$105,2,0))</f>
        <v>0</v>
      </c>
      <c r="W33" s="413"/>
      <c r="X33" s="376">
        <f>IF(W33="",0,VLOOKUP(W33,A$100:B$105,2,0))</f>
        <v>0</v>
      </c>
      <c r="Y33" s="413"/>
      <c r="Z33" s="376">
        <f>IF(Y33="",0,VLOOKUP(Y33,A$100:B$105,2,0))</f>
        <v>0</v>
      </c>
      <c r="AA33" s="413"/>
      <c r="AB33" s="376">
        <f>IF(AA33="",0,VLOOKUP(AA33,A$100:B$105,2,0))</f>
        <v>0</v>
      </c>
      <c r="AC33" s="413"/>
      <c r="AD33" s="376">
        <f>IF(AC33="",0,VLOOKUP(AC33,A$100:B$105,2,0))</f>
        <v>0</v>
      </c>
      <c r="AE33" s="413"/>
      <c r="AF33" s="634">
        <f>IF(AE33="",0,VLOOKUP(AE33,A$100:B$105,2,0))</f>
        <v>0</v>
      </c>
      <c r="AG33" s="753">
        <f>V33+X33+Z33+AB33+AD33+AF33</f>
        <v>0</v>
      </c>
      <c r="AH33" s="766" t="str">
        <f ca="1">IF(AG33&lt;=5.9,"",LOOKUP(AG33,A$109:A$113,B$109:B$113))</f>
        <v/>
      </c>
      <c r="AI33" s="500"/>
      <c r="AJ33" s="651">
        <f>A33</f>
        <v>28</v>
      </c>
      <c r="AK33" s="635" t="str">
        <f>C33</f>
        <v>Devang Kumar</v>
      </c>
      <c r="AL33" s="413"/>
      <c r="AM33" s="634">
        <f>IF(AL33="",0,VLOOKUP(AL33,A$100:B$105,2,0))</f>
        <v>0</v>
      </c>
      <c r="AN33" s="413"/>
      <c r="AO33" s="634">
        <f>IF(AN33="",0,VLOOKUP(AN33,A$100:B$105,2,0))</f>
        <v>0</v>
      </c>
      <c r="AP33" s="413"/>
      <c r="AQ33" s="634">
        <f>IF(AP33="",0,VLOOKUP(AP33,A$100:B$105,2,0))</f>
        <v>0</v>
      </c>
      <c r="AR33" s="413"/>
      <c r="AS33" s="634">
        <f>IF(AR33="",0,VLOOKUP(AR33,A$100:B$105,2,0))</f>
        <v>0</v>
      </c>
      <c r="AT33" s="413"/>
      <c r="AU33" s="634">
        <f>IF(AT33="",0,VLOOKUP(AT33,A$100:B$105,2,0))</f>
        <v>0</v>
      </c>
      <c r="AV33" s="413"/>
      <c r="AW33" s="634">
        <f>IF(AV33="",0,VLOOKUP(AV33,A$100:B$105,2,0))</f>
        <v>0</v>
      </c>
      <c r="AX33" s="753">
        <f>AM33+AO33+AQ33+AS33+AU33+AW33</f>
        <v>0</v>
      </c>
      <c r="AY33" s="766" t="str">
        <f ca="1">IF(AX33&lt;=5.9,"",LOOKUP(AX33,A$109:A$113,B$109:B$113))</f>
        <v/>
      </c>
      <c r="AZ33" s="500"/>
      <c r="BA33" s="651">
        <f>A33</f>
        <v>28</v>
      </c>
      <c r="BB33" s="635" t="str">
        <f>C33</f>
        <v>Devang Kumar</v>
      </c>
      <c r="BC33" s="413" t="s">
        <v>299</v>
      </c>
      <c r="BD33" s="376">
        <f>IF(BC33="",0,VLOOKUP(BC33,A$100:B$105,2,0))</f>
        <v>2</v>
      </c>
      <c r="BE33" s="413" t="s">
        <v>186</v>
      </c>
      <c r="BF33" s="376">
        <f>IF(BE33="",0,VLOOKUP(BE33,A$100:B$105,2,0))</f>
        <v>4</v>
      </c>
      <c r="BG33" s="413" t="s">
        <v>299</v>
      </c>
      <c r="BH33" s="376">
        <f>IF(BG33="",0,VLOOKUP(BG33,A$100:B$105,2,0))</f>
        <v>2</v>
      </c>
      <c r="BI33" s="413" t="s">
        <v>299</v>
      </c>
      <c r="BJ33" s="376">
        <f>IF(BI33="",0,VLOOKUP(BI33,A$100:B$105,2,0))</f>
        <v>2</v>
      </c>
      <c r="BK33" s="413" t="s">
        <v>299</v>
      </c>
      <c r="BL33" s="376">
        <f>IF(BK33="",0,VLOOKUP(BK33,A$100:B$105,2,0))</f>
        <v>2</v>
      </c>
      <c r="BM33" s="413" t="s">
        <v>299</v>
      </c>
      <c r="BN33" s="634">
        <f>IF(BM33="",0,VLOOKUP(BM33,A$100:B$105,2,0))</f>
        <v>2</v>
      </c>
      <c r="BO33" s="753">
        <f>BD33+BF33+BH33+BJ33+BL33+BN33</f>
        <v>14</v>
      </c>
      <c r="BP33" s="670" t="str">
        <f ca="1">IF(BO33&lt;=5.9,"",LOOKUP(BO33,A$109:A$113,B$109:B$113))</f>
        <v>C</v>
      </c>
      <c r="BQ33" s="793">
        <f>(P33+AG33+AX33+BO33)/4</f>
        <v>8.5</v>
      </c>
      <c r="BR33" s="683" t="str">
        <f ca="1">IF(BQ33&lt;=5.9,"",LOOKUP(BQ33,A$109:A$113,B$109:B$113))</f>
        <v>D</v>
      </c>
      <c r="BS33" s="794" t="e">
        <f ca="1">LOOKUP(BP33,A$109:A$113,B$109:B$113)</f>
        <v>#N/A</v>
      </c>
      <c r="BT33" s="500"/>
      <c r="BU33" s="460">
        <f>A33</f>
        <v>28</v>
      </c>
      <c r="BV33" s="693" t="str">
        <f>C33</f>
        <v>Devang Kumar</v>
      </c>
      <c r="BW33" s="413"/>
      <c r="BX33" s="376">
        <f>IF(BW33="",0,VLOOKUP(BW33,A$100:B$105,2,0))</f>
        <v>0</v>
      </c>
      <c r="BY33" s="413"/>
      <c r="BZ33" s="376">
        <f>IF(BY33="",0,VLOOKUP(BY33,A$100:B$105,2,0))</f>
        <v>0</v>
      </c>
      <c r="CA33" s="413"/>
      <c r="CB33" s="376">
        <f>IF(CA33="",0,VLOOKUP(CA33,A$100:B$105,2,0))</f>
        <v>0</v>
      </c>
      <c r="CC33" s="413"/>
      <c r="CD33" s="376">
        <f>IF(CC33="",0,VLOOKUP(CC33,A$100:B$105,2,0))</f>
        <v>0</v>
      </c>
      <c r="CE33" s="413"/>
      <c r="CF33" s="376">
        <f>IF(CE33="",0,VLOOKUP(CE33,A$100:B$105,2,0))</f>
        <v>0</v>
      </c>
      <c r="CG33" s="413"/>
      <c r="CH33" s="411">
        <f>IF(CG33="",0,VLOOKUP(CG33,A$100:B$105,2,0))</f>
        <v>0</v>
      </c>
      <c r="CI33" s="806">
        <f>BX33+BZ33+CB33+CD33+CF33+CH33</f>
        <v>0</v>
      </c>
      <c r="CJ33" s="807" t="str">
        <f ca="1">IF(CI33&lt;=5.9,"",LOOKUP(CI33,A$109:A$113,B$109:B$113))</f>
        <v/>
      </c>
      <c r="CK33" s="500"/>
      <c r="CL33" s="684">
        <f>A33</f>
        <v>28</v>
      </c>
      <c r="CM33" s="693" t="str">
        <f>C33</f>
        <v>Devang Kumar</v>
      </c>
      <c r="CN33" s="413"/>
      <c r="CO33" s="376">
        <f>IF(CN33="",0,VLOOKUP(CN33,A$100:B$105,2,0))</f>
        <v>0</v>
      </c>
      <c r="CP33" s="413"/>
      <c r="CQ33" s="376">
        <f>IF(CP33="",0,VLOOKUP(CP33,A$100:B$105,2,0))</f>
        <v>0</v>
      </c>
      <c r="CR33" s="413"/>
      <c r="CS33" s="376">
        <f>IF(CR33="",0,VLOOKUP(CR33,A$100:B$105,2,0))</f>
        <v>0</v>
      </c>
      <c r="CT33" s="413"/>
      <c r="CU33" s="376">
        <f>IF(CT33="",0,VLOOKUP(CT33,A$100:B$105,2,0))</f>
        <v>0</v>
      </c>
      <c r="CV33" s="413"/>
      <c r="CW33" s="376">
        <f>IF(CV33="",0,VLOOKUP(CV33,A$100:B$105,2,0))</f>
        <v>0</v>
      </c>
      <c r="CX33" s="413"/>
      <c r="CY33" s="634">
        <f>IF(CX33="",0,VLOOKUP(CX33,A$100:B$105,2,0))</f>
        <v>0</v>
      </c>
      <c r="CZ33" s="753">
        <f>CO33+CQ33+CS33+CU33+CW33+CY33</f>
        <v>0</v>
      </c>
      <c r="DA33" s="819" t="str">
        <f ca="1">IF(CZ33&lt;=5.9,"",LOOKUP(CZ33,A$109:A$113,B$109:B$113))</f>
        <v/>
      </c>
      <c r="DB33" s="500"/>
      <c r="DC33" s="684">
        <f>A33</f>
        <v>28</v>
      </c>
      <c r="DD33" s="693" t="str">
        <f>C33</f>
        <v>Devang Kumar</v>
      </c>
      <c r="DE33" s="413"/>
      <c r="DF33" s="376">
        <f>IF(DE33="",0,VLOOKUP(DE33,A$100:B$105,2,0))</f>
        <v>0</v>
      </c>
      <c r="DG33" s="413"/>
      <c r="DH33" s="376">
        <f>IF(DG33="",0,VLOOKUP(DG33,A$100:B$105,2,0))</f>
        <v>0</v>
      </c>
      <c r="DI33" s="413"/>
      <c r="DJ33" s="376">
        <f>IF(DI33="",0,VLOOKUP(DI33,A$100:B$105,2,0))</f>
        <v>0</v>
      </c>
      <c r="DK33" s="413"/>
      <c r="DL33" s="376">
        <f>IF(DK33="",0,VLOOKUP(DK33,A$100:B$105,2,0))</f>
        <v>0</v>
      </c>
      <c r="DM33" s="413"/>
      <c r="DN33" s="376">
        <f>IF(DM33="",0,VLOOKUP(DM33,A$100:B$105,2,0))</f>
        <v>0</v>
      </c>
      <c r="DO33" s="413"/>
      <c r="DP33" s="634">
        <f>IF(DO33="",0,VLOOKUP(DO33,A$100:B$105,2,0))</f>
        <v>0</v>
      </c>
      <c r="DQ33" s="753">
        <f>DF33+DH33+DJ33+DL33+DN33+DP33</f>
        <v>0</v>
      </c>
      <c r="DR33" s="824" t="str">
        <f ca="1">IF(DQ33&lt;=5.9,"",LOOKUP(DQ33,A$109:A$113,B$109:B$113))</f>
        <v/>
      </c>
      <c r="DT33" s="684">
        <f>A33</f>
        <v>28</v>
      </c>
      <c r="DU33" s="693" t="str">
        <f>C33</f>
        <v>Devang Kumar</v>
      </c>
      <c r="DV33" s="413" t="s">
        <v>295</v>
      </c>
      <c r="DW33" s="376">
        <f t="shared" ref="DW33:DW37" si="240">IF(DV33="",0,VLOOKUP(DV33,A$100:B$105,2,0))</f>
        <v>3</v>
      </c>
      <c r="DX33" s="413" t="s">
        <v>186</v>
      </c>
      <c r="DY33" s="376">
        <f t="shared" ref="DY33:DY37" si="241">IF(DX33="",0,VLOOKUP(DX33,A$100:B$105,2,0))</f>
        <v>4</v>
      </c>
      <c r="DZ33" s="413" t="s">
        <v>295</v>
      </c>
      <c r="EA33" s="376">
        <f t="shared" ref="EA33:EA37" si="242">IF(DZ33="",0,VLOOKUP(DZ33,A$100:B$105,2,0))</f>
        <v>3</v>
      </c>
      <c r="EB33" s="413" t="s">
        <v>295</v>
      </c>
      <c r="EC33" s="376">
        <f t="shared" ref="EC33:EC37" si="243">IF(EB33="",0,VLOOKUP(EB33,A$100:B$105,2,0))</f>
        <v>3</v>
      </c>
      <c r="ED33" s="413" t="s">
        <v>295</v>
      </c>
      <c r="EE33" s="376">
        <f t="shared" ref="EE33:EE37" si="244">IF(ED33="",0,VLOOKUP(ED33,A$100:B$105,2,0))</f>
        <v>3</v>
      </c>
      <c r="EF33" s="413" t="s">
        <v>295</v>
      </c>
      <c r="EG33" s="634">
        <f>IF(EF33="",0,VLOOKUP(EF33,A$100:B$105,2,0))</f>
        <v>3</v>
      </c>
      <c r="EH33" s="634">
        <f>DW33+DY33+EA33+EC33+EE33+EG33</f>
        <v>19</v>
      </c>
      <c r="EI33" s="836">
        <f>ROUND(EH33/4,0)</f>
        <v>5</v>
      </c>
      <c r="EJ33" s="837">
        <f>(CI33+CZ33+DQ33+EH33)/4</f>
        <v>4.75</v>
      </c>
      <c r="EK33" s="819" t="str">
        <f ca="1">IF(EH33&lt;=5.9,"",LOOKUP(EH33,A$109:A$113,B$109:B$113))</f>
        <v>B</v>
      </c>
      <c r="EL33" s="838" t="str">
        <f ca="1">IF(EJ33&lt;=5.9,"",LOOKUP(EJ33,A$109:A$113,B$109:B$113))</f>
        <v/>
      </c>
      <c r="EM33" s="826"/>
      <c r="EN33" s="839">
        <f>A33</f>
        <v>28</v>
      </c>
      <c r="EO33" s="608" t="str">
        <f>C33</f>
        <v>Devang Kumar</v>
      </c>
      <c r="EP33" s="616" t="str">
        <f ca="1">IF($EQ33&lt;=5.9,"",LOOKUP(EQ33,A$109:A$113,B$109:B$113))</f>
        <v>D</v>
      </c>
      <c r="EQ33" s="396">
        <f>(BQ33+EJ33)/2</f>
        <v>6.625</v>
      </c>
    </row>
    <row r="34" spans="1:147">
      <c r="A34" s="746">
        <v>29</v>
      </c>
      <c r="B34" s="411">
        <f>'Student Profile'!B34</f>
        <v>3219</v>
      </c>
      <c r="C34" s="635" t="str">
        <f>'Student Profile'!C34</f>
        <v>Harman Singh</v>
      </c>
      <c r="D34" s="413" t="s">
        <v>186</v>
      </c>
      <c r="E34" s="376">
        <f>IF(D34="",0,VLOOKUP(D34,A$100:B$105,2,0))</f>
        <v>4</v>
      </c>
      <c r="F34" s="413" t="s">
        <v>186</v>
      </c>
      <c r="G34" s="376">
        <f>IF(F34="",0,VLOOKUP(F34,A$100:B$105,2,0))</f>
        <v>4</v>
      </c>
      <c r="H34" s="413" t="s">
        <v>295</v>
      </c>
      <c r="I34" s="376">
        <f>IF(H34="",0,VLOOKUP(H34,A$100:B$105,2,0))</f>
        <v>3</v>
      </c>
      <c r="J34" s="413" t="s">
        <v>295</v>
      </c>
      <c r="K34" s="376">
        <f>IF(J34="",0,VLOOKUP(J34,A$100:B$105,2,0))</f>
        <v>3</v>
      </c>
      <c r="L34" s="413" t="s">
        <v>295</v>
      </c>
      <c r="M34" s="376">
        <f>IF(L34="",0,VLOOKUP(L34,A$100:B$105,2,0))</f>
        <v>3</v>
      </c>
      <c r="N34" s="413" t="s">
        <v>295</v>
      </c>
      <c r="O34" s="634">
        <f>IF(N34="",0,VLOOKUP(N34,A$100:B$105,2,0))</f>
        <v>3</v>
      </c>
      <c r="P34" s="753">
        <f>E34+G34+I34+K34+M34+O34</f>
        <v>20</v>
      </c>
      <c r="Q34" s="767" t="str">
        <f ca="1">IF(P34&lt;=5.9,"",LOOKUP(P34,A$109:A$113,B$109:B$113))</f>
        <v>B</v>
      </c>
      <c r="R34" s="500"/>
      <c r="S34" s="651">
        <f>A34</f>
        <v>29</v>
      </c>
      <c r="T34" s="635" t="str">
        <f>C34</f>
        <v>Harman Singh</v>
      </c>
      <c r="U34" s="413"/>
      <c r="V34" s="376">
        <f>IF(U34="",0,VLOOKUP(U34,A$100:B$105,2,0))</f>
        <v>0</v>
      </c>
      <c r="W34" s="413"/>
      <c r="X34" s="376">
        <f>IF(W34="",0,VLOOKUP(W34,A$100:B$105,2,0))</f>
        <v>0</v>
      </c>
      <c r="Y34" s="413"/>
      <c r="Z34" s="376">
        <f>IF(Y34="",0,VLOOKUP(Y34,A$100:B$105,2,0))</f>
        <v>0</v>
      </c>
      <c r="AA34" s="413"/>
      <c r="AB34" s="376">
        <f>IF(AA34="",0,VLOOKUP(AA34,A$100:B$105,2,0))</f>
        <v>0</v>
      </c>
      <c r="AC34" s="413"/>
      <c r="AD34" s="376">
        <f>IF(AC34="",0,VLOOKUP(AC34,A$100:B$105,2,0))</f>
        <v>0</v>
      </c>
      <c r="AE34" s="413"/>
      <c r="AF34" s="634">
        <f>IF(AE34="",0,VLOOKUP(AE34,A$100:B$105,2,0))</f>
        <v>0</v>
      </c>
      <c r="AG34" s="753">
        <f>V34+X34+Z34+AB34+AD34+AF34</f>
        <v>0</v>
      </c>
      <c r="AH34" s="766" t="str">
        <f ca="1">IF(AG34&lt;=5.9,"",LOOKUP(AG34,A$109:A$113,B$109:B$113))</f>
        <v/>
      </c>
      <c r="AI34" s="500"/>
      <c r="AJ34" s="651">
        <f>A34</f>
        <v>29</v>
      </c>
      <c r="AK34" s="635" t="str">
        <f>C34</f>
        <v>Harman Singh</v>
      </c>
      <c r="AL34" s="413"/>
      <c r="AM34" s="634">
        <f>IF(AL34="",0,VLOOKUP(AL34,A$100:B$105,2,0))</f>
        <v>0</v>
      </c>
      <c r="AN34" s="413"/>
      <c r="AO34" s="634">
        <f>IF(AN34="",0,VLOOKUP(AN34,A$100:B$105,2,0))</f>
        <v>0</v>
      </c>
      <c r="AP34" s="413"/>
      <c r="AQ34" s="634">
        <f>IF(AP34="",0,VLOOKUP(AP34,A$100:B$105,2,0))</f>
        <v>0</v>
      </c>
      <c r="AR34" s="413"/>
      <c r="AS34" s="634">
        <f>IF(AR34="",0,VLOOKUP(AR34,A$100:B$105,2,0))</f>
        <v>0</v>
      </c>
      <c r="AT34" s="413"/>
      <c r="AU34" s="634">
        <f>IF(AT34="",0,VLOOKUP(AT34,A$100:B$105,2,0))</f>
        <v>0</v>
      </c>
      <c r="AV34" s="413"/>
      <c r="AW34" s="634">
        <f>IF(AV34="",0,VLOOKUP(AV34,A$100:B$105,2,0))</f>
        <v>0</v>
      </c>
      <c r="AX34" s="753">
        <f>AM34+AO34+AQ34+AS34+AU34+AW34</f>
        <v>0</v>
      </c>
      <c r="AY34" s="766" t="str">
        <f ca="1">IF(AX34&lt;=5.9,"",LOOKUP(AX34,A$109:A$113,B$109:B$113))</f>
        <v/>
      </c>
      <c r="AZ34" s="500"/>
      <c r="BA34" s="651">
        <f>A34</f>
        <v>29</v>
      </c>
      <c r="BB34" s="635" t="str">
        <f>C34</f>
        <v>Harman Singh</v>
      </c>
      <c r="BC34" s="413" t="s">
        <v>299</v>
      </c>
      <c r="BD34" s="376">
        <f>IF(BC34="",0,VLOOKUP(BC34,A$100:B$105,2,0))</f>
        <v>2</v>
      </c>
      <c r="BE34" s="413" t="s">
        <v>299</v>
      </c>
      <c r="BF34" s="376">
        <f>IF(BE34="",0,VLOOKUP(BE34,A$100:B$105,2,0))</f>
        <v>2</v>
      </c>
      <c r="BG34" s="413" t="s">
        <v>337</v>
      </c>
      <c r="BH34" s="376">
        <f>IF(BG34="",0,VLOOKUP(BG34,A$100:B$105,2,0))</f>
        <v>2</v>
      </c>
      <c r="BI34" s="413" t="s">
        <v>337</v>
      </c>
      <c r="BJ34" s="376">
        <f>IF(BI34="",0,VLOOKUP(BI34,A$100:B$105,2,0))</f>
        <v>2</v>
      </c>
      <c r="BK34" s="413" t="s">
        <v>337</v>
      </c>
      <c r="BL34" s="376">
        <f>IF(BK34="",0,VLOOKUP(BK34,A$100:B$105,2,0))</f>
        <v>2</v>
      </c>
      <c r="BM34" s="413" t="s">
        <v>337</v>
      </c>
      <c r="BN34" s="634">
        <f>IF(BM34="",0,VLOOKUP(BM34,A$100:B$105,2,0))</f>
        <v>2</v>
      </c>
      <c r="BO34" s="753">
        <f>BD34+BF34+BH34+BJ34+BL34+BN34</f>
        <v>12</v>
      </c>
      <c r="BP34" s="670" t="str">
        <f ca="1">IF(BO34&lt;=5.9,"",LOOKUP(BO34,A$109:A$113,B$109:B$113))</f>
        <v>C</v>
      </c>
      <c r="BQ34" s="793">
        <f>(P34+AG34+AX34+BO34)/4</f>
        <v>8</v>
      </c>
      <c r="BR34" s="683" t="str">
        <f ca="1">IF(BQ34&lt;=5.9,"",LOOKUP(BQ34,A$109:A$113,B$109:B$113))</f>
        <v>D</v>
      </c>
      <c r="BS34" s="794" t="e">
        <f ca="1">LOOKUP(BP34,A$109:A$113,B$109:B$113)</f>
        <v>#N/A</v>
      </c>
      <c r="BT34" s="500"/>
      <c r="BU34" s="460">
        <f>A34</f>
        <v>29</v>
      </c>
      <c r="BV34" s="693" t="str">
        <f>C34</f>
        <v>Harman Singh</v>
      </c>
      <c r="BW34" s="413"/>
      <c r="BX34" s="376">
        <f>IF(BW34="",0,VLOOKUP(BW34,A$100:B$105,2,0))</f>
        <v>0</v>
      </c>
      <c r="BY34" s="413"/>
      <c r="BZ34" s="376">
        <f>IF(BY34="",0,VLOOKUP(BY34,A$100:B$105,2,0))</f>
        <v>0</v>
      </c>
      <c r="CA34" s="413"/>
      <c r="CB34" s="376">
        <f>IF(CA34="",0,VLOOKUP(CA34,A$100:B$105,2,0))</f>
        <v>0</v>
      </c>
      <c r="CC34" s="413"/>
      <c r="CD34" s="376">
        <f>IF(CC34="",0,VLOOKUP(CC34,A$100:B$105,2,0))</f>
        <v>0</v>
      </c>
      <c r="CE34" s="413"/>
      <c r="CF34" s="376">
        <f>IF(CE34="",0,VLOOKUP(CE34,A$100:B$105,2,0))</f>
        <v>0</v>
      </c>
      <c r="CG34" s="413"/>
      <c r="CH34" s="411">
        <f>IF(CG34="",0,VLOOKUP(CG34,A$100:B$105,2,0))</f>
        <v>0</v>
      </c>
      <c r="CI34" s="806">
        <f>BX34+BZ34+CB34+CD34+CF34+CH34</f>
        <v>0</v>
      </c>
      <c r="CJ34" s="807" t="str">
        <f ca="1">IF(CI34&lt;=5.9,"",LOOKUP(CI34,A$109:A$113,B$109:B$113))</f>
        <v/>
      </c>
      <c r="CK34" s="500"/>
      <c r="CL34" s="684">
        <f>A34</f>
        <v>29</v>
      </c>
      <c r="CM34" s="693" t="str">
        <f>C34</f>
        <v>Harman Singh</v>
      </c>
      <c r="CN34" s="413"/>
      <c r="CO34" s="376">
        <f>IF(CN34="",0,VLOOKUP(CN34,A$100:B$105,2,0))</f>
        <v>0</v>
      </c>
      <c r="CP34" s="413"/>
      <c r="CQ34" s="376">
        <f>IF(CP34="",0,VLOOKUP(CP34,A$100:B$105,2,0))</f>
        <v>0</v>
      </c>
      <c r="CR34" s="413"/>
      <c r="CS34" s="376">
        <f>IF(CR34="",0,VLOOKUP(CR34,A$100:B$105,2,0))</f>
        <v>0</v>
      </c>
      <c r="CT34" s="413"/>
      <c r="CU34" s="376">
        <f>IF(CT34="",0,VLOOKUP(CT34,A$100:B$105,2,0))</f>
        <v>0</v>
      </c>
      <c r="CV34" s="413"/>
      <c r="CW34" s="376">
        <f>IF(CV34="",0,VLOOKUP(CV34,A$100:B$105,2,0))</f>
        <v>0</v>
      </c>
      <c r="CX34" s="413"/>
      <c r="CY34" s="634">
        <f>IF(CX34="",0,VLOOKUP(CX34,A$100:B$105,2,0))</f>
        <v>0</v>
      </c>
      <c r="CZ34" s="753">
        <f>CO34+CQ34+CS34+CU34+CW34+CY34</f>
        <v>0</v>
      </c>
      <c r="DA34" s="819" t="str">
        <f ca="1">IF(CZ34&lt;=5.9,"",LOOKUP(CZ34,A$109:A$113,B$109:B$113))</f>
        <v/>
      </c>
      <c r="DB34" s="500"/>
      <c r="DC34" s="684">
        <f>A34</f>
        <v>29</v>
      </c>
      <c r="DD34" s="693" t="str">
        <f>C34</f>
        <v>Harman Singh</v>
      </c>
      <c r="DE34" s="413"/>
      <c r="DF34" s="376">
        <f>IF(DE34="",0,VLOOKUP(DE34,A$100:B$105,2,0))</f>
        <v>0</v>
      </c>
      <c r="DG34" s="413"/>
      <c r="DH34" s="376">
        <f>IF(DG34="",0,VLOOKUP(DG34,A$100:B$105,2,0))</f>
        <v>0</v>
      </c>
      <c r="DI34" s="413"/>
      <c r="DJ34" s="376">
        <f>IF(DI34="",0,VLOOKUP(DI34,A$100:B$105,2,0))</f>
        <v>0</v>
      </c>
      <c r="DK34" s="413"/>
      <c r="DL34" s="376">
        <f>IF(DK34="",0,VLOOKUP(DK34,A$100:B$105,2,0))</f>
        <v>0</v>
      </c>
      <c r="DM34" s="413"/>
      <c r="DN34" s="376">
        <f>IF(DM34="",0,VLOOKUP(DM34,A$100:B$105,2,0))</f>
        <v>0</v>
      </c>
      <c r="DO34" s="413"/>
      <c r="DP34" s="634">
        <f>IF(DO34="",0,VLOOKUP(DO34,A$100:B$105,2,0))</f>
        <v>0</v>
      </c>
      <c r="DQ34" s="753">
        <f>DF34+DH34+DJ34+DL34+DN34+DP34</f>
        <v>0</v>
      </c>
      <c r="DR34" s="824" t="str">
        <f ca="1">IF(DQ34&lt;=5.9,"",LOOKUP(DQ34,A$109:A$113,B$109:B$113))</f>
        <v/>
      </c>
      <c r="DT34" s="684">
        <f>A34</f>
        <v>29</v>
      </c>
      <c r="DU34" s="693" t="str">
        <f>C34</f>
        <v>Harman Singh</v>
      </c>
      <c r="DV34" s="413" t="s">
        <v>150</v>
      </c>
      <c r="DW34" s="376">
        <f>IF(DV34="",0,VLOOKUP(DV34,A$100:B$105,2,0))</f>
        <v>5</v>
      </c>
      <c r="DX34" s="413" t="s">
        <v>186</v>
      </c>
      <c r="DY34" s="376">
        <f>IF(DX34="",0,VLOOKUP(DX34,A$100:B$105,2,0))</f>
        <v>4</v>
      </c>
      <c r="DZ34" s="413" t="s">
        <v>299</v>
      </c>
      <c r="EA34" s="376">
        <f>IF(DZ34="",0,VLOOKUP(DZ34,A$100:B$105,2,0))</f>
        <v>2</v>
      </c>
      <c r="EB34" s="413" t="s">
        <v>299</v>
      </c>
      <c r="EC34" s="376">
        <f>IF(EB34="",0,VLOOKUP(EB34,A$100:B$105,2,0))</f>
        <v>2</v>
      </c>
      <c r="ED34" s="413" t="s">
        <v>186</v>
      </c>
      <c r="EE34" s="376">
        <f>IF(ED34="",0,VLOOKUP(ED34,A$100:B$105,2,0))</f>
        <v>4</v>
      </c>
      <c r="EF34" s="413" t="s">
        <v>299</v>
      </c>
      <c r="EG34" s="634">
        <f>IF(EF34="",0,VLOOKUP(EF34,A$100:B$105,2,0))</f>
        <v>2</v>
      </c>
      <c r="EH34" s="634">
        <f>DW34+DY34+EA34+EC34+EE34+EG34</f>
        <v>19</v>
      </c>
      <c r="EI34" s="836">
        <f>ROUND(EH34/4,0)</f>
        <v>5</v>
      </c>
      <c r="EJ34" s="837">
        <f>(CI34+CZ34+DQ34+EH34)/4</f>
        <v>4.75</v>
      </c>
      <c r="EK34" s="819" t="str">
        <f ca="1">IF(EH34&lt;=5.9,"",LOOKUP(EH34,A$109:A$113,B$109:B$113))</f>
        <v>B</v>
      </c>
      <c r="EL34" s="838" t="str">
        <f ca="1">IF(EJ34&lt;=5.9,"",LOOKUP(EJ34,A$109:A$113,B$109:B$113))</f>
        <v/>
      </c>
      <c r="EM34" s="826"/>
      <c r="EN34" s="839">
        <f>A34</f>
        <v>29</v>
      </c>
      <c r="EO34" s="608" t="str">
        <f>C34</f>
        <v>Harman Singh</v>
      </c>
      <c r="EP34" s="616" t="str">
        <f ca="1">IF($EQ34&lt;=5.9,"",LOOKUP(EQ34,A$109:A$113,B$109:B$113))</f>
        <v>D</v>
      </c>
      <c r="EQ34" s="396">
        <f>(BQ34+EJ34)/2</f>
        <v>6.375</v>
      </c>
    </row>
    <row r="35" spans="1:147">
      <c r="A35" s="746">
        <v>30</v>
      </c>
      <c r="B35" s="411">
        <f>'Student Profile'!B35</f>
        <v>3330</v>
      </c>
      <c r="C35" s="635" t="str">
        <f>'Student Profile'!C35</f>
        <v>Jafar Hussain K S</v>
      </c>
      <c r="D35" s="413" t="s">
        <v>186</v>
      </c>
      <c r="E35" s="376">
        <f>IF(D35="",0,VLOOKUP(D35,A$100:B$105,2,0))</f>
        <v>4</v>
      </c>
      <c r="F35" s="413" t="s">
        <v>186</v>
      </c>
      <c r="G35" s="376">
        <f>IF(F35="",0,VLOOKUP(F35,A$100:B$105,2,0))</f>
        <v>4</v>
      </c>
      <c r="H35" s="413" t="s">
        <v>295</v>
      </c>
      <c r="I35" s="376">
        <f>IF(H35="",0,VLOOKUP(H35,A$100:B$105,2,0))</f>
        <v>3</v>
      </c>
      <c r="J35" s="413" t="s">
        <v>295</v>
      </c>
      <c r="K35" s="376">
        <f>IF(J35="",0,VLOOKUP(J35,A$100:B$105,2,0))</f>
        <v>3</v>
      </c>
      <c r="L35" s="413" t="s">
        <v>295</v>
      </c>
      <c r="M35" s="376">
        <f>IF(L35="",0,VLOOKUP(L35,A$100:B$105,2,0))</f>
        <v>3</v>
      </c>
      <c r="N35" s="413" t="s">
        <v>295</v>
      </c>
      <c r="O35" s="634">
        <f>IF(N35="",0,VLOOKUP(N35,A$100:B$105,2,0))</f>
        <v>3</v>
      </c>
      <c r="P35" s="753">
        <f>E35+G35+I35+K35+M35+O35</f>
        <v>20</v>
      </c>
      <c r="Q35" s="767" t="str">
        <f ca="1">IF(P35&lt;=5.9,"",LOOKUP(P35,A$109:A$113,B$109:B$113))</f>
        <v>B</v>
      </c>
      <c r="R35" s="500"/>
      <c r="S35" s="651">
        <f>A35</f>
        <v>30</v>
      </c>
      <c r="T35" s="635" t="str">
        <f>C35</f>
        <v>Jafar Hussain K S</v>
      </c>
      <c r="U35" s="413"/>
      <c r="V35" s="376">
        <f>IF(U35="",0,VLOOKUP(U35,A$100:B$105,2,0))</f>
        <v>0</v>
      </c>
      <c r="W35" s="413"/>
      <c r="X35" s="376">
        <f>IF(W35="",0,VLOOKUP(W35,A$100:B$105,2,0))</f>
        <v>0</v>
      </c>
      <c r="Y35" s="413"/>
      <c r="Z35" s="376">
        <f>IF(Y35="",0,VLOOKUP(Y35,A$100:B$105,2,0))</f>
        <v>0</v>
      </c>
      <c r="AA35" s="413"/>
      <c r="AB35" s="376">
        <f>IF(AA35="",0,VLOOKUP(AA35,A$100:B$105,2,0))</f>
        <v>0</v>
      </c>
      <c r="AC35" s="413"/>
      <c r="AD35" s="376">
        <f>IF(AC35="",0,VLOOKUP(AC35,A$100:B$105,2,0))</f>
        <v>0</v>
      </c>
      <c r="AE35" s="413"/>
      <c r="AF35" s="634">
        <f>IF(AE35="",0,VLOOKUP(AE35,A$100:B$105,2,0))</f>
        <v>0</v>
      </c>
      <c r="AG35" s="753">
        <f>V35+X35+Z35+AB35+AD35+AF35</f>
        <v>0</v>
      </c>
      <c r="AH35" s="766" t="str">
        <f ca="1">IF(AG35&lt;=5.9,"",LOOKUP(AG35,A$109:A$113,B$109:B$113))</f>
        <v/>
      </c>
      <c r="AI35" s="500"/>
      <c r="AJ35" s="651">
        <f>A35</f>
        <v>30</v>
      </c>
      <c r="AK35" s="635" t="str">
        <f>C35</f>
        <v>Jafar Hussain K S</v>
      </c>
      <c r="AL35" s="413"/>
      <c r="AM35" s="634">
        <f>IF(AL35="",0,VLOOKUP(AL35,A$100:B$105,2,0))</f>
        <v>0</v>
      </c>
      <c r="AN35" s="413"/>
      <c r="AO35" s="634">
        <f>IF(AN35="",0,VLOOKUP(AN35,A$100:B$105,2,0))</f>
        <v>0</v>
      </c>
      <c r="AP35" s="413"/>
      <c r="AQ35" s="634">
        <f>IF(AP35="",0,VLOOKUP(AP35,A$100:B$105,2,0))</f>
        <v>0</v>
      </c>
      <c r="AR35" s="413"/>
      <c r="AS35" s="634">
        <f>IF(AR35="",0,VLOOKUP(AR35,A$100:B$105,2,0))</f>
        <v>0</v>
      </c>
      <c r="AT35" s="413"/>
      <c r="AU35" s="634">
        <f>IF(AT35="",0,VLOOKUP(AT35,A$100:B$105,2,0))</f>
        <v>0</v>
      </c>
      <c r="AV35" s="413"/>
      <c r="AW35" s="634">
        <f>IF(AV35="",0,VLOOKUP(AV35,A$100:B$105,2,0))</f>
        <v>0</v>
      </c>
      <c r="AX35" s="753">
        <f>AM35+AO35+AQ35+AS35+AU35+AW35</f>
        <v>0</v>
      </c>
      <c r="AY35" s="766" t="str">
        <f ca="1">IF(AX35&lt;=5.9,"",LOOKUP(AX35,A$109:A$113,B$109:B$113))</f>
        <v/>
      </c>
      <c r="AZ35" s="500"/>
      <c r="BA35" s="651">
        <f>A35</f>
        <v>30</v>
      </c>
      <c r="BB35" s="635" t="str">
        <f>C35</f>
        <v>Jafar Hussain K S</v>
      </c>
      <c r="BC35" s="413" t="s">
        <v>337</v>
      </c>
      <c r="BD35" s="376">
        <f>IF(BC35="",0,VLOOKUP(BC35,A$100:B$105,2,0))</f>
        <v>2</v>
      </c>
      <c r="BE35" s="413" t="s">
        <v>186</v>
      </c>
      <c r="BF35" s="376">
        <f>IF(BE35="",0,VLOOKUP(BE35,A$100:B$105,2,0))</f>
        <v>4</v>
      </c>
      <c r="BG35" s="413" t="s">
        <v>338</v>
      </c>
      <c r="BH35" s="376">
        <f>IF(BG35="",0,VLOOKUP(BG35,A$100:B$105,2,0))</f>
        <v>3</v>
      </c>
      <c r="BI35" s="413" t="s">
        <v>338</v>
      </c>
      <c r="BJ35" s="376">
        <f>IF(BI35="",0,VLOOKUP(BI35,A$100:B$105,2,0))</f>
        <v>3</v>
      </c>
      <c r="BK35" s="413" t="s">
        <v>336</v>
      </c>
      <c r="BL35" s="376">
        <f>IF(BK35="",0,VLOOKUP(BK35,A$100:B$105,2,0))</f>
        <v>4</v>
      </c>
      <c r="BM35" s="413" t="s">
        <v>337</v>
      </c>
      <c r="BN35" s="634">
        <f>IF(BM35="",0,VLOOKUP(BM35,A$100:B$105,2,0))</f>
        <v>2</v>
      </c>
      <c r="BO35" s="753">
        <f>BD35+BF35+BH35+BJ35+BL35+BN35</f>
        <v>18</v>
      </c>
      <c r="BP35" s="670" t="str">
        <f ca="1">IF(BO35&lt;=5.9,"",LOOKUP(BO35,A$109:A$113,B$109:B$113))</f>
        <v>B</v>
      </c>
      <c r="BQ35" s="793">
        <f>(P35+AG35+AX35+BO35)/4</f>
        <v>9.5</v>
      </c>
      <c r="BR35" s="683" t="str">
        <f ca="1">IF(BQ35&lt;=5.9,"",LOOKUP(BQ35,A$109:A$113,B$109:B$113))</f>
        <v>D</v>
      </c>
      <c r="BS35" s="794" t="e">
        <f ca="1">LOOKUP(BP35,A$109:A$113,B$109:B$113)</f>
        <v>#N/A</v>
      </c>
      <c r="BT35" s="500"/>
      <c r="BU35" s="460">
        <f>A35</f>
        <v>30</v>
      </c>
      <c r="BV35" s="693" t="str">
        <f>C35</f>
        <v>Jafar Hussain K S</v>
      </c>
      <c r="BW35" s="413"/>
      <c r="BX35" s="376">
        <f>IF(BW35="",0,VLOOKUP(BW35,A$100:B$105,2,0))</f>
        <v>0</v>
      </c>
      <c r="BY35" s="413"/>
      <c r="BZ35" s="376">
        <f>IF(BY35="",0,VLOOKUP(BY35,A$100:B$105,2,0))</f>
        <v>0</v>
      </c>
      <c r="CA35" s="413"/>
      <c r="CB35" s="376">
        <f>IF(CA35="",0,VLOOKUP(CA35,A$100:B$105,2,0))</f>
        <v>0</v>
      </c>
      <c r="CC35" s="413"/>
      <c r="CD35" s="376">
        <f>IF(CC35="",0,VLOOKUP(CC35,A$100:B$105,2,0))</f>
        <v>0</v>
      </c>
      <c r="CE35" s="413"/>
      <c r="CF35" s="376">
        <f>IF(CE35="",0,VLOOKUP(CE35,A$100:B$105,2,0))</f>
        <v>0</v>
      </c>
      <c r="CG35" s="413"/>
      <c r="CH35" s="411">
        <f>IF(CG35="",0,VLOOKUP(CG35,A$100:B$105,2,0))</f>
        <v>0</v>
      </c>
      <c r="CI35" s="806">
        <f>BX35+BZ35+CB35+CD35+CF35+CH35</f>
        <v>0</v>
      </c>
      <c r="CJ35" s="807" t="str">
        <f ca="1">IF(CI35&lt;=5.9,"",LOOKUP(CI35,A$109:A$113,B$109:B$113))</f>
        <v/>
      </c>
      <c r="CK35" s="500"/>
      <c r="CL35" s="684">
        <f>A35</f>
        <v>30</v>
      </c>
      <c r="CM35" s="693" t="str">
        <f>C35</f>
        <v>Jafar Hussain K S</v>
      </c>
      <c r="CN35" s="413"/>
      <c r="CO35" s="376">
        <f t="shared" ref="CO35:CO38" si="245">IF(CN35="",0,VLOOKUP(CN35,A$100:B$105,2,0))</f>
        <v>0</v>
      </c>
      <c r="CP35" s="413"/>
      <c r="CQ35" s="376">
        <f t="shared" ref="CQ35:CQ38" si="246">IF(CP35="",0,VLOOKUP(CP35,A$100:B$105,2,0))</f>
        <v>0</v>
      </c>
      <c r="CR35" s="413"/>
      <c r="CS35" s="376">
        <f t="shared" ref="CS35:CS38" si="247">IF(CR35="",0,VLOOKUP(CR35,A$100:B$105,2,0))</f>
        <v>0</v>
      </c>
      <c r="CT35" s="413"/>
      <c r="CU35" s="376">
        <f t="shared" ref="CU35:CU38" si="248">IF(CT35="",0,VLOOKUP(CT35,A$100:B$105,2,0))</f>
        <v>0</v>
      </c>
      <c r="CV35" s="413"/>
      <c r="CW35" s="376">
        <f t="shared" ref="CW35:CW38" si="249">IF(CV35="",0,VLOOKUP(CV35,A$100:B$105,2,0))</f>
        <v>0</v>
      </c>
      <c r="CX35" s="413"/>
      <c r="CY35" s="634">
        <f>IF(CX35="",0,VLOOKUP(CX35,A$100:B$105,2,0))</f>
        <v>0</v>
      </c>
      <c r="CZ35" s="753">
        <f>CO35+CQ35+CS35+CU35+CW35+CY35</f>
        <v>0</v>
      </c>
      <c r="DA35" s="819" t="str">
        <f ca="1">IF(CZ35&lt;=5.9,"",LOOKUP(CZ35,A$109:A$113,B$109:B$113))</f>
        <v/>
      </c>
      <c r="DB35" s="500"/>
      <c r="DC35" s="684">
        <f>A35</f>
        <v>30</v>
      </c>
      <c r="DD35" s="693" t="str">
        <f>C35</f>
        <v>Jafar Hussain K S</v>
      </c>
      <c r="DE35" s="413"/>
      <c r="DF35" s="376">
        <f t="shared" ref="DF35:DF38" si="250">IF(DE35="",0,VLOOKUP(DE35,A$100:B$105,2,0))</f>
        <v>0</v>
      </c>
      <c r="DG35" s="413"/>
      <c r="DH35" s="376">
        <f t="shared" ref="DH35:DH38" si="251">IF(DG35="",0,VLOOKUP(DG35,A$100:B$105,2,0))</f>
        <v>0</v>
      </c>
      <c r="DI35" s="413"/>
      <c r="DJ35" s="376">
        <f t="shared" ref="DJ35:DJ38" si="252">IF(DI35="",0,VLOOKUP(DI35,A$100:B$105,2,0))</f>
        <v>0</v>
      </c>
      <c r="DK35" s="413"/>
      <c r="DL35" s="376">
        <f t="shared" ref="DL35:DL38" si="253">IF(DK35="",0,VLOOKUP(DK35,A$100:B$105,2,0))</f>
        <v>0</v>
      </c>
      <c r="DM35" s="413"/>
      <c r="DN35" s="376">
        <f t="shared" ref="DN35:DN38" si="254">IF(DM35="",0,VLOOKUP(DM35,A$100:B$105,2,0))</f>
        <v>0</v>
      </c>
      <c r="DO35" s="413"/>
      <c r="DP35" s="634">
        <f>IF(DO35="",0,VLOOKUP(DO35,A$100:B$105,2,0))</f>
        <v>0</v>
      </c>
      <c r="DQ35" s="753">
        <f>DF35+DH35+DJ35+DL35+DN35+DP35</f>
        <v>0</v>
      </c>
      <c r="DR35" s="824" t="str">
        <f ca="1">IF(DQ35&lt;=5.9,"",LOOKUP(DQ35,A$109:A$113,B$109:B$113))</f>
        <v/>
      </c>
      <c r="DT35" s="684">
        <f>A35</f>
        <v>30</v>
      </c>
      <c r="DU35" s="693" t="str">
        <f>C35</f>
        <v>Jafar Hussain K S</v>
      </c>
      <c r="DV35" s="413" t="s">
        <v>299</v>
      </c>
      <c r="DW35" s="376">
        <f>IF(DV35="",0,VLOOKUP(DV35,A$100:B$105,2,0))</f>
        <v>2</v>
      </c>
      <c r="DX35" s="413" t="s">
        <v>186</v>
      </c>
      <c r="DY35" s="376">
        <f>IF(DX35="",0,VLOOKUP(DX35,A$100:B$105,2,0))</f>
        <v>4</v>
      </c>
      <c r="DZ35" s="413" t="s">
        <v>299</v>
      </c>
      <c r="EA35" s="376">
        <f>IF(DZ35="",0,VLOOKUP(DZ35,A$100:B$105,2,0))</f>
        <v>2</v>
      </c>
      <c r="EB35" s="413" t="s">
        <v>299</v>
      </c>
      <c r="EC35" s="376">
        <f>IF(EB35="",0,VLOOKUP(EB35,A$100:B$105,2,0))</f>
        <v>2</v>
      </c>
      <c r="ED35" s="413" t="s">
        <v>299</v>
      </c>
      <c r="EE35" s="376">
        <f>IF(ED35="",0,VLOOKUP(ED35,A$100:B$105,2,0))</f>
        <v>2</v>
      </c>
      <c r="EF35" s="413" t="s">
        <v>299</v>
      </c>
      <c r="EG35" s="634">
        <f>IF(EF35="",0,VLOOKUP(EF35,A$100:B$105,2,0))</f>
        <v>2</v>
      </c>
      <c r="EH35" s="634">
        <f>DW35+DY35+EA35+EC35+EE35+EG35</f>
        <v>14</v>
      </c>
      <c r="EI35" s="836">
        <f>ROUND(EH35/4,0)</f>
        <v>4</v>
      </c>
      <c r="EJ35" s="837">
        <f>(CI35+CZ35+DQ35+EH35)/4</f>
        <v>3.5</v>
      </c>
      <c r="EK35" s="819" t="str">
        <f ca="1">IF(EH35&lt;=5.9,"",LOOKUP(EH35,A$109:A$113,B$109:B$113))</f>
        <v>C</v>
      </c>
      <c r="EL35" s="838" t="str">
        <f ca="1">IF(EJ35&lt;=5.9,"",LOOKUP(EJ35,A$109:A$113,B$109:B$113))</f>
        <v/>
      </c>
      <c r="EM35" s="826"/>
      <c r="EN35" s="839">
        <f>A35</f>
        <v>30</v>
      </c>
      <c r="EO35" s="608" t="str">
        <f>C35</f>
        <v>Jafar Hussain K S</v>
      </c>
      <c r="EP35" s="616" t="str">
        <f ca="1">IF($EQ35&lt;=5.9,"",LOOKUP(EQ35,A$109:A$113,B$109:B$113))</f>
        <v>D</v>
      </c>
      <c r="EQ35" s="396">
        <f>(BQ35+EJ35)/2</f>
        <v>6.5</v>
      </c>
    </row>
    <row r="36" spans="1:147">
      <c r="A36" s="746">
        <v>31</v>
      </c>
      <c r="B36" s="411">
        <f>'Student Profile'!B36</f>
        <v>3441</v>
      </c>
      <c r="C36" s="635" t="str">
        <f>'Student Profile'!C36</f>
        <v>Jaysheel Vinay</v>
      </c>
      <c r="D36" s="413" t="s">
        <v>186</v>
      </c>
      <c r="E36" s="376">
        <f>IF(D36="",0,VLOOKUP(D36,A$100:B$105,2,0))</f>
        <v>4</v>
      </c>
      <c r="F36" s="413" t="s">
        <v>186</v>
      </c>
      <c r="G36" s="376">
        <f>IF(F36="",0,VLOOKUP(F36,A$100:B$105,2,0))</f>
        <v>4</v>
      </c>
      <c r="H36" s="413" t="s">
        <v>295</v>
      </c>
      <c r="I36" s="376">
        <f>IF(H36="",0,VLOOKUP(H36,A$100:B$105,2,0))</f>
        <v>3</v>
      </c>
      <c r="J36" s="413" t="s">
        <v>295</v>
      </c>
      <c r="K36" s="376">
        <f>IF(J36="",0,VLOOKUP(J36,A$100:B$105,2,0))</f>
        <v>3</v>
      </c>
      <c r="L36" s="413" t="s">
        <v>295</v>
      </c>
      <c r="M36" s="376">
        <f>IF(L36="",0,VLOOKUP(L36,A$100:B$105,2,0))</f>
        <v>3</v>
      </c>
      <c r="N36" s="413" t="s">
        <v>295</v>
      </c>
      <c r="O36" s="634">
        <f>IF(N36="",0,VLOOKUP(N36,A$100:B$105,2,0))</f>
        <v>3</v>
      </c>
      <c r="P36" s="753">
        <f>E36+G36+I36+K36+M36+O36</f>
        <v>20</v>
      </c>
      <c r="Q36" s="767" t="str">
        <f ca="1">IF(P36&lt;=5.9,"",LOOKUP(P36,A$109:A$113,B$109:B$113))</f>
        <v>B</v>
      </c>
      <c r="R36" s="500"/>
      <c r="S36" s="651">
        <f>A36</f>
        <v>31</v>
      </c>
      <c r="T36" s="635" t="str">
        <f>C36</f>
        <v>Jaysheel Vinay</v>
      </c>
      <c r="U36" s="413"/>
      <c r="V36" s="376">
        <f>IF(U36="",0,VLOOKUP(U36,A$100:B$105,2,0))</f>
        <v>0</v>
      </c>
      <c r="W36" s="413"/>
      <c r="X36" s="376">
        <f>IF(W36="",0,VLOOKUP(W36,A$100:B$105,2,0))</f>
        <v>0</v>
      </c>
      <c r="Y36" s="413"/>
      <c r="Z36" s="376">
        <f>IF(Y36="",0,VLOOKUP(Y36,A$100:B$105,2,0))</f>
        <v>0</v>
      </c>
      <c r="AA36" s="413"/>
      <c r="AB36" s="376">
        <f>IF(AA36="",0,VLOOKUP(AA36,A$100:B$105,2,0))</f>
        <v>0</v>
      </c>
      <c r="AC36" s="413"/>
      <c r="AD36" s="376">
        <f>IF(AC36="",0,VLOOKUP(AC36,A$100:B$105,2,0))</f>
        <v>0</v>
      </c>
      <c r="AE36" s="413"/>
      <c r="AF36" s="634">
        <f>IF(AE36="",0,VLOOKUP(AE36,A$100:B$105,2,0))</f>
        <v>0</v>
      </c>
      <c r="AG36" s="753">
        <f>V36+X36+Z36+AB36+AD36+AF36</f>
        <v>0</v>
      </c>
      <c r="AH36" s="766" t="str">
        <f ca="1">IF(AG36&lt;=5.9,"",LOOKUP(AG36,A$109:A$113,B$109:B$113))</f>
        <v/>
      </c>
      <c r="AI36" s="500"/>
      <c r="AJ36" s="651">
        <f>A36</f>
        <v>31</v>
      </c>
      <c r="AK36" s="635" t="str">
        <f>C36</f>
        <v>Jaysheel Vinay</v>
      </c>
      <c r="AL36" s="413"/>
      <c r="AM36" s="634">
        <f>IF(AL36="",0,VLOOKUP(AL36,A$100:B$105,2,0))</f>
        <v>0</v>
      </c>
      <c r="AN36" s="413"/>
      <c r="AO36" s="634">
        <f>IF(AN36="",0,VLOOKUP(AN36,A$100:B$105,2,0))</f>
        <v>0</v>
      </c>
      <c r="AP36" s="413"/>
      <c r="AQ36" s="634">
        <f>IF(AP36="",0,VLOOKUP(AP36,A$100:B$105,2,0))</f>
        <v>0</v>
      </c>
      <c r="AR36" s="413"/>
      <c r="AS36" s="634">
        <f>IF(AR36="",0,VLOOKUP(AR36,A$100:B$105,2,0))</f>
        <v>0</v>
      </c>
      <c r="AT36" s="413"/>
      <c r="AU36" s="634">
        <f>IF(AT36="",0,VLOOKUP(AT36,A$100:B$105,2,0))</f>
        <v>0</v>
      </c>
      <c r="AV36" s="413"/>
      <c r="AW36" s="634">
        <f>IF(AV36="",0,VLOOKUP(AV36,A$100:B$105,2,0))</f>
        <v>0</v>
      </c>
      <c r="AX36" s="753">
        <f>AM36+AO36+AQ36+AS36+AU36+AW36</f>
        <v>0</v>
      </c>
      <c r="AY36" s="766" t="str">
        <f ca="1">IF(AX36&lt;=5.9,"",LOOKUP(AX36,A$109:A$113,B$109:B$113))</f>
        <v/>
      </c>
      <c r="AZ36" s="500"/>
      <c r="BA36" s="651">
        <f>A36</f>
        <v>31</v>
      </c>
      <c r="BB36" s="635" t="str">
        <f>C36</f>
        <v>Jaysheel Vinay</v>
      </c>
      <c r="BC36" s="413" t="s">
        <v>150</v>
      </c>
      <c r="BD36" s="376">
        <f>IF(BC36="",0,VLOOKUP(BC36,A$100:B$105,2,0))</f>
        <v>5</v>
      </c>
      <c r="BE36" s="413" t="s">
        <v>186</v>
      </c>
      <c r="BF36" s="376">
        <f>IF(BE36="",0,VLOOKUP(BE36,A$100:B$105,2,0))</f>
        <v>4</v>
      </c>
      <c r="BG36" s="413" t="s">
        <v>186</v>
      </c>
      <c r="BH36" s="376">
        <f>IF(BG36="",0,VLOOKUP(BG36,A$100:B$105,2,0))</f>
        <v>4</v>
      </c>
      <c r="BI36" s="413" t="s">
        <v>186</v>
      </c>
      <c r="BJ36" s="376">
        <f>IF(BI36="",0,VLOOKUP(BI36,A$100:B$105,2,0))</f>
        <v>4</v>
      </c>
      <c r="BK36" s="413" t="s">
        <v>186</v>
      </c>
      <c r="BL36" s="376">
        <f>IF(BK36="",0,VLOOKUP(BK36,A$100:B$105,2,0))</f>
        <v>4</v>
      </c>
      <c r="BM36" s="413" t="s">
        <v>186</v>
      </c>
      <c r="BN36" s="634">
        <f>IF(BM36="",0,VLOOKUP(BM36,A$100:B$105,2,0))</f>
        <v>4</v>
      </c>
      <c r="BO36" s="753">
        <f>BD36+BF36+BH36+BJ36+BL36+BN36</f>
        <v>25</v>
      </c>
      <c r="BP36" s="670" t="str">
        <f ca="1">IF(BO36&lt;=5.9,"",LOOKUP(BO36,A$109:A$113,B$109:B$113))</f>
        <v>A</v>
      </c>
      <c r="BQ36" s="793">
        <f>(P36+AG36+AX36+BO36)/4</f>
        <v>11.25</v>
      </c>
      <c r="BR36" s="683" t="str">
        <f ca="1">IF(BQ36&lt;=5.9,"",LOOKUP(BQ36,A$109:A$113,B$109:B$113))</f>
        <v>C</v>
      </c>
      <c r="BS36" s="794" t="e">
        <f ca="1">LOOKUP(BP36,A$109:A$113,B$109:B$113)</f>
        <v>#N/A</v>
      </c>
      <c r="BT36" s="500"/>
      <c r="BU36" s="460">
        <f>A36</f>
        <v>31</v>
      </c>
      <c r="BV36" s="693" t="str">
        <f>C36</f>
        <v>Jaysheel Vinay</v>
      </c>
      <c r="BW36" s="413"/>
      <c r="BX36" s="376">
        <f t="shared" ref="BX36:BX40" si="255">IF(BW36="",0,VLOOKUP(BW36,A$100:B$105,2,0))</f>
        <v>0</v>
      </c>
      <c r="BY36" s="413"/>
      <c r="BZ36" s="376">
        <f t="shared" ref="BZ36:BZ40" si="256">IF(BY36="",0,VLOOKUP(BY36,A$100:B$105,2,0))</f>
        <v>0</v>
      </c>
      <c r="CA36" s="413"/>
      <c r="CB36" s="376">
        <f t="shared" ref="CB36:CB40" si="257">IF(CA36="",0,VLOOKUP(CA36,A$100:B$105,2,0))</f>
        <v>0</v>
      </c>
      <c r="CC36" s="413"/>
      <c r="CD36" s="376">
        <f t="shared" ref="CD36:CD40" si="258">IF(CC36="",0,VLOOKUP(CC36,A$100:B$105,2,0))</f>
        <v>0</v>
      </c>
      <c r="CE36" s="413"/>
      <c r="CF36" s="376">
        <f t="shared" ref="CF36:CF40" si="259">IF(CE36="",0,VLOOKUP(CE36,A$100:B$105,2,0))</f>
        <v>0</v>
      </c>
      <c r="CG36" s="413"/>
      <c r="CH36" s="411">
        <f>IF(CG36="",0,VLOOKUP(CG36,A$100:B$105,2,0))</f>
        <v>0</v>
      </c>
      <c r="CI36" s="806">
        <f>BX36+BZ36+CB36+CD36+CF36+CH36</f>
        <v>0</v>
      </c>
      <c r="CJ36" s="807" t="str">
        <f ca="1">IF(CI36&lt;=5.9,"",LOOKUP(CI36,A$109:A$113,B$109:B$113))</f>
        <v/>
      </c>
      <c r="CK36" s="500"/>
      <c r="CL36" s="684">
        <f>A36</f>
        <v>31</v>
      </c>
      <c r="CM36" s="693" t="str">
        <f>C36</f>
        <v>Jaysheel Vinay</v>
      </c>
      <c r="CN36" s="413"/>
      <c r="CO36" s="376">
        <f>IF(CN36="",0,VLOOKUP(CN36,A$100:B$105,2,0))</f>
        <v>0</v>
      </c>
      <c r="CP36" s="413"/>
      <c r="CQ36" s="376">
        <f>IF(CP36="",0,VLOOKUP(CP36,A$100:B$105,2,0))</f>
        <v>0</v>
      </c>
      <c r="CR36" s="413"/>
      <c r="CS36" s="376">
        <f>IF(CR36="",0,VLOOKUP(CR36,A$100:B$105,2,0))</f>
        <v>0</v>
      </c>
      <c r="CT36" s="413"/>
      <c r="CU36" s="376">
        <f>IF(CT36="",0,VLOOKUP(CT36,A$100:B$105,2,0))</f>
        <v>0</v>
      </c>
      <c r="CV36" s="413"/>
      <c r="CW36" s="376">
        <f>IF(CV36="",0,VLOOKUP(CV36,A$100:B$105,2,0))</f>
        <v>0</v>
      </c>
      <c r="CX36" s="413"/>
      <c r="CY36" s="634">
        <f>IF(CX36="",0,VLOOKUP(CX36,A$100:B$105,2,0))</f>
        <v>0</v>
      </c>
      <c r="CZ36" s="753">
        <f>CO36+CQ36+CS36+CU36+CW36+CY36</f>
        <v>0</v>
      </c>
      <c r="DA36" s="819" t="str">
        <f ca="1">IF(CZ36&lt;=5.9,"",LOOKUP(CZ36,A$109:A$113,B$109:B$113))</f>
        <v/>
      </c>
      <c r="DB36" s="500"/>
      <c r="DC36" s="684">
        <f>A36</f>
        <v>31</v>
      </c>
      <c r="DD36" s="693" t="str">
        <f>C36</f>
        <v>Jaysheel Vinay</v>
      </c>
      <c r="DE36" s="413"/>
      <c r="DF36" s="376">
        <f>IF(DE36="",0,VLOOKUP(DE36,A$100:B$105,2,0))</f>
        <v>0</v>
      </c>
      <c r="DG36" s="413"/>
      <c r="DH36" s="376">
        <f>IF(DG36="",0,VLOOKUP(DG36,A$100:B$105,2,0))</f>
        <v>0</v>
      </c>
      <c r="DI36" s="413"/>
      <c r="DJ36" s="376">
        <f>IF(DI36="",0,VLOOKUP(DI36,A$100:B$105,2,0))</f>
        <v>0</v>
      </c>
      <c r="DK36" s="413"/>
      <c r="DL36" s="376">
        <f>IF(DK36="",0,VLOOKUP(DK36,A$100:B$105,2,0))</f>
        <v>0</v>
      </c>
      <c r="DM36" s="413"/>
      <c r="DN36" s="376">
        <f>IF(DM36="",0,VLOOKUP(DM36,A$100:B$105,2,0))</f>
        <v>0</v>
      </c>
      <c r="DO36" s="413"/>
      <c r="DP36" s="634">
        <f>IF(DO36="",0,VLOOKUP(DO36,A$100:B$105,2,0))</f>
        <v>0</v>
      </c>
      <c r="DQ36" s="753">
        <f>DF36+DH36+DJ36+DL36+DN36+DP36</f>
        <v>0</v>
      </c>
      <c r="DR36" s="824" t="str">
        <f ca="1">IF(DQ36&lt;=5.9,"",LOOKUP(DQ36,A$109:A$113,B$109:B$113))</f>
        <v/>
      </c>
      <c r="DT36" s="684">
        <f>A36</f>
        <v>31</v>
      </c>
      <c r="DU36" s="693" t="str">
        <f>C36</f>
        <v>Jaysheel Vinay</v>
      </c>
      <c r="DV36" s="413" t="s">
        <v>299</v>
      </c>
      <c r="DW36" s="376">
        <f>IF(DV36="",0,VLOOKUP(DV36,A$100:B$105,2,0))</f>
        <v>2</v>
      </c>
      <c r="DX36" s="413" t="s">
        <v>299</v>
      </c>
      <c r="DY36" s="376">
        <f>IF(DX36="",0,VLOOKUP(DX36,A$100:B$105,2,0))</f>
        <v>2</v>
      </c>
      <c r="DZ36" s="413" t="s">
        <v>338</v>
      </c>
      <c r="EA36" s="376">
        <f>IF(DZ36="",0,VLOOKUP(DZ36,A$100:B$105,2,0))</f>
        <v>3</v>
      </c>
      <c r="EB36" s="413" t="s">
        <v>336</v>
      </c>
      <c r="EC36" s="376">
        <f>IF(EB36="",0,VLOOKUP(EB36,A$100:B$105,2,0))</f>
        <v>4</v>
      </c>
      <c r="ED36" s="413" t="s">
        <v>338</v>
      </c>
      <c r="EE36" s="376">
        <f>IF(ED36="",0,VLOOKUP(ED36,A$100:B$105,2,0))</f>
        <v>3</v>
      </c>
      <c r="EF36" s="413" t="s">
        <v>337</v>
      </c>
      <c r="EG36" s="634">
        <f>IF(EF36="",0,VLOOKUP(EF36,A$100:B$105,2,0))</f>
        <v>2</v>
      </c>
      <c r="EH36" s="634">
        <f>DW36+DY36+EA36+EC36+EE36+EG36</f>
        <v>16</v>
      </c>
      <c r="EI36" s="836">
        <f>ROUND(EH36/4,0)</f>
        <v>4</v>
      </c>
      <c r="EJ36" s="837">
        <f>(CI36+CZ36+DQ36+EH36)/4</f>
        <v>4</v>
      </c>
      <c r="EK36" s="819" t="str">
        <f ca="1">IF(EH36&lt;=5.9,"",LOOKUP(EH36,A$109:A$113,B$109:B$113))</f>
        <v>C</v>
      </c>
      <c r="EL36" s="838" t="str">
        <f ca="1">IF(EJ36&lt;=5.9,"",LOOKUP(EJ36,A$109:A$113,B$109:B$113))</f>
        <v/>
      </c>
      <c r="EM36" s="826"/>
      <c r="EN36" s="839">
        <f>A36</f>
        <v>31</v>
      </c>
      <c r="EO36" s="608" t="str">
        <f>C36</f>
        <v>Jaysheel Vinay</v>
      </c>
      <c r="EP36" s="616" t="str">
        <f ca="1">IF($EQ36&lt;=5.9,"",LOOKUP(EQ36,A$109:A$113,B$109:B$113))</f>
        <v>D</v>
      </c>
      <c r="EQ36" s="396">
        <f>(BQ36+EJ36)/2</f>
        <v>7.625</v>
      </c>
    </row>
    <row r="37" spans="1:147">
      <c r="A37" s="746">
        <v>32</v>
      </c>
      <c r="B37" s="411">
        <f>'Student Profile'!B37</f>
        <v>3552</v>
      </c>
      <c r="C37" s="635" t="str">
        <f>'Student Profile'!C37</f>
        <v>Karthik</v>
      </c>
      <c r="D37" s="413" t="s">
        <v>186</v>
      </c>
      <c r="E37" s="376">
        <f>IF(D37="",0,VLOOKUP(D37,A$100:B$105,2,0))</f>
        <v>4</v>
      </c>
      <c r="F37" s="413" t="s">
        <v>186</v>
      </c>
      <c r="G37" s="376">
        <f>IF(F37="",0,VLOOKUP(F37,A$100:B$105,2,0))</f>
        <v>4</v>
      </c>
      <c r="H37" s="413" t="s">
        <v>295</v>
      </c>
      <c r="I37" s="376">
        <f>IF(H37="",0,VLOOKUP(H37,A$100:B$105,2,0))</f>
        <v>3</v>
      </c>
      <c r="J37" s="413" t="s">
        <v>295</v>
      </c>
      <c r="K37" s="376">
        <f>IF(J37="",0,VLOOKUP(J37,A$100:B$105,2,0))</f>
        <v>3</v>
      </c>
      <c r="L37" s="413" t="s">
        <v>295</v>
      </c>
      <c r="M37" s="376">
        <f>IF(L37="",0,VLOOKUP(L37,A$100:B$105,2,0))</f>
        <v>3</v>
      </c>
      <c r="N37" s="413" t="s">
        <v>295</v>
      </c>
      <c r="O37" s="634">
        <f>IF(N37="",0,VLOOKUP(N37,A$100:B$105,2,0))</f>
        <v>3</v>
      </c>
      <c r="P37" s="753">
        <f>E37+G37+I37+K37+M37+O37</f>
        <v>20</v>
      </c>
      <c r="Q37" s="767" t="str">
        <f ca="1">IF(P37&lt;=5.9,"",LOOKUP(P37,A$109:A$113,B$109:B$113))</f>
        <v>B</v>
      </c>
      <c r="R37" s="500"/>
      <c r="S37" s="651">
        <f>A37</f>
        <v>32</v>
      </c>
      <c r="T37" s="635" t="str">
        <f>C37</f>
        <v>Karthik</v>
      </c>
      <c r="U37" s="413"/>
      <c r="V37" s="376">
        <f>IF(U37="",0,VLOOKUP(U37,A$100:B$105,2,0))</f>
        <v>0</v>
      </c>
      <c r="W37" s="413"/>
      <c r="X37" s="376">
        <f>IF(W37="",0,VLOOKUP(W37,A$100:B$105,2,0))</f>
        <v>0</v>
      </c>
      <c r="Y37" s="413"/>
      <c r="Z37" s="376">
        <f>IF(Y37="",0,VLOOKUP(Y37,A$100:B$105,2,0))</f>
        <v>0</v>
      </c>
      <c r="AA37" s="413"/>
      <c r="AB37" s="376">
        <f>IF(AA37="",0,VLOOKUP(AA37,A$100:B$105,2,0))</f>
        <v>0</v>
      </c>
      <c r="AC37" s="413"/>
      <c r="AD37" s="376">
        <f>IF(AC37="",0,VLOOKUP(AC37,A$100:B$105,2,0))</f>
        <v>0</v>
      </c>
      <c r="AE37" s="413"/>
      <c r="AF37" s="634">
        <f>IF(AE37="",0,VLOOKUP(AE37,A$100:B$105,2,0))</f>
        <v>0</v>
      </c>
      <c r="AG37" s="753">
        <f>V37+X37+Z37+AB37+AD37+AF37</f>
        <v>0</v>
      </c>
      <c r="AH37" s="766" t="str">
        <f ca="1">IF(AG37&lt;=5.9,"",LOOKUP(AG37,A$109:A$113,B$109:B$113))</f>
        <v/>
      </c>
      <c r="AI37" s="500"/>
      <c r="AJ37" s="651">
        <f>A37</f>
        <v>32</v>
      </c>
      <c r="AK37" s="635" t="str">
        <f>C37</f>
        <v>Karthik</v>
      </c>
      <c r="AL37" s="413"/>
      <c r="AM37" s="634">
        <f>IF(AL37="",0,VLOOKUP(AL37,A$100:B$105,2,0))</f>
        <v>0</v>
      </c>
      <c r="AN37" s="413"/>
      <c r="AO37" s="634">
        <f>IF(AN37="",0,VLOOKUP(AN37,A$100:B$105,2,0))</f>
        <v>0</v>
      </c>
      <c r="AP37" s="413"/>
      <c r="AQ37" s="634">
        <f>IF(AP37="",0,VLOOKUP(AP37,A$100:B$105,2,0))</f>
        <v>0</v>
      </c>
      <c r="AR37" s="413"/>
      <c r="AS37" s="634">
        <f>IF(AR37="",0,VLOOKUP(AR37,A$100:B$105,2,0))</f>
        <v>0</v>
      </c>
      <c r="AT37" s="413"/>
      <c r="AU37" s="634">
        <f>IF(AT37="",0,VLOOKUP(AT37,A$100:B$105,2,0))</f>
        <v>0</v>
      </c>
      <c r="AV37" s="413"/>
      <c r="AW37" s="634">
        <f>IF(AV37="",0,VLOOKUP(AV37,A$100:B$105,2,0))</f>
        <v>0</v>
      </c>
      <c r="AX37" s="753">
        <f>AM37+AO37+AQ37+AS37+AU37+AW37</f>
        <v>0</v>
      </c>
      <c r="AY37" s="766" t="str">
        <f ca="1">IF(AX37&lt;=5.9,"",LOOKUP(AX37,A$109:A$113,B$109:B$113))</f>
        <v/>
      </c>
      <c r="AZ37" s="500"/>
      <c r="BA37" s="651">
        <f>A37</f>
        <v>32</v>
      </c>
      <c r="BB37" s="635" t="str">
        <f>C37</f>
        <v>Karthik</v>
      </c>
      <c r="BC37" s="413" t="s">
        <v>295</v>
      </c>
      <c r="BD37" s="376">
        <f t="shared" ref="BD37:BD42" si="260">IF(BC37="",0,VLOOKUP(BC37,A$100:B$105,2,0))</f>
        <v>3</v>
      </c>
      <c r="BE37" s="413" t="s">
        <v>186</v>
      </c>
      <c r="BF37" s="376">
        <f t="shared" ref="BF37:BF42" si="261">IF(BE37="",0,VLOOKUP(BE37,A$100:B$105,2,0))</f>
        <v>4</v>
      </c>
      <c r="BG37" s="413" t="s">
        <v>295</v>
      </c>
      <c r="BH37" s="376">
        <f t="shared" ref="BH37:BH42" si="262">IF(BG37="",0,VLOOKUP(BG37,A$100:B$105,2,0))</f>
        <v>3</v>
      </c>
      <c r="BI37" s="413" t="s">
        <v>295</v>
      </c>
      <c r="BJ37" s="376">
        <f t="shared" ref="BJ37:BJ42" si="263">IF(BI37="",0,VLOOKUP(BI37,A$100:B$105,2,0))</f>
        <v>3</v>
      </c>
      <c r="BK37" s="413" t="s">
        <v>295</v>
      </c>
      <c r="BL37" s="376">
        <f t="shared" ref="BL37:BL42" si="264">IF(BK37="",0,VLOOKUP(BK37,A$100:B$105,2,0))</f>
        <v>3</v>
      </c>
      <c r="BM37" s="413" t="s">
        <v>295</v>
      </c>
      <c r="BN37" s="634">
        <f>IF(BM37="",0,VLOOKUP(BM37,A$100:B$105,2,0))</f>
        <v>3</v>
      </c>
      <c r="BO37" s="753">
        <f>BD37+BF37+BH37+BJ37+BL37+BN37</f>
        <v>19</v>
      </c>
      <c r="BP37" s="670" t="str">
        <f ca="1">IF(BO37&lt;=5.9,"",LOOKUP(BO37,A$109:A$113,B$109:B$113))</f>
        <v>B</v>
      </c>
      <c r="BQ37" s="793">
        <f>(P37+AG37+AX37+BO37)/4</f>
        <v>9.75</v>
      </c>
      <c r="BR37" s="683" t="str">
        <f ca="1">IF(BQ37&lt;=5.9,"",LOOKUP(BQ37,A$109:A$113,B$109:B$113))</f>
        <v>D</v>
      </c>
      <c r="BS37" s="794" t="e">
        <f ca="1">LOOKUP(BP37,A$109:A$113,B$109:B$113)</f>
        <v>#N/A</v>
      </c>
      <c r="BT37" s="500"/>
      <c r="BU37" s="460">
        <f>A37</f>
        <v>32</v>
      </c>
      <c r="BV37" s="693" t="str">
        <f>C37</f>
        <v>Karthik</v>
      </c>
      <c r="BW37" s="413"/>
      <c r="BX37" s="376">
        <f>IF(BW37="",0,VLOOKUP(BW37,A$100:B$105,2,0))</f>
        <v>0</v>
      </c>
      <c r="BY37" s="413"/>
      <c r="BZ37" s="376">
        <f>IF(BY37="",0,VLOOKUP(BY37,A$100:B$105,2,0))</f>
        <v>0</v>
      </c>
      <c r="CA37" s="413"/>
      <c r="CB37" s="376">
        <f>IF(CA37="",0,VLOOKUP(CA37,A$100:B$105,2,0))</f>
        <v>0</v>
      </c>
      <c r="CC37" s="413"/>
      <c r="CD37" s="376">
        <f>IF(CC37="",0,VLOOKUP(CC37,A$100:B$105,2,0))</f>
        <v>0</v>
      </c>
      <c r="CE37" s="413"/>
      <c r="CF37" s="376">
        <f>IF(CE37="",0,VLOOKUP(CE37,A$100:B$105,2,0))</f>
        <v>0</v>
      </c>
      <c r="CG37" s="413"/>
      <c r="CH37" s="411">
        <f>IF(CG37="",0,VLOOKUP(CG37,A$100:B$105,2,0))</f>
        <v>0</v>
      </c>
      <c r="CI37" s="806">
        <f>BX37+BZ37+CB37+CD37+CF37+CH37</f>
        <v>0</v>
      </c>
      <c r="CJ37" s="807" t="str">
        <f ca="1">IF(CI37&lt;=5.9,"",LOOKUP(CI37,A$109:A$113,B$109:B$113))</f>
        <v/>
      </c>
      <c r="CK37" s="500"/>
      <c r="CL37" s="684">
        <f>A37</f>
        <v>32</v>
      </c>
      <c r="CM37" s="693" t="str">
        <f>C37</f>
        <v>Karthik</v>
      </c>
      <c r="CN37" s="413"/>
      <c r="CO37" s="376">
        <f>IF(CN37="",0,VLOOKUP(CN37,A$100:B$105,2,0))</f>
        <v>0</v>
      </c>
      <c r="CP37" s="413"/>
      <c r="CQ37" s="376">
        <f>IF(CP37="",0,VLOOKUP(CP37,A$100:B$105,2,0))</f>
        <v>0</v>
      </c>
      <c r="CR37" s="413"/>
      <c r="CS37" s="376">
        <f>IF(CR37="",0,VLOOKUP(CR37,A$100:B$105,2,0))</f>
        <v>0</v>
      </c>
      <c r="CT37" s="413"/>
      <c r="CU37" s="376">
        <f>IF(CT37="",0,VLOOKUP(CT37,A$100:B$105,2,0))</f>
        <v>0</v>
      </c>
      <c r="CV37" s="413"/>
      <c r="CW37" s="376">
        <f>IF(CV37="",0,VLOOKUP(CV37,A$100:B$105,2,0))</f>
        <v>0</v>
      </c>
      <c r="CX37" s="413"/>
      <c r="CY37" s="634">
        <f>IF(CX37="",0,VLOOKUP(CX37,A$100:B$105,2,0))</f>
        <v>0</v>
      </c>
      <c r="CZ37" s="753">
        <f>CO37+CQ37+CS37+CU37+CW37+CY37</f>
        <v>0</v>
      </c>
      <c r="DA37" s="819" t="str">
        <f ca="1">IF(CZ37&lt;=5.9,"",LOOKUP(CZ37,A$109:A$113,B$109:B$113))</f>
        <v/>
      </c>
      <c r="DB37" s="500"/>
      <c r="DC37" s="684">
        <f>A37</f>
        <v>32</v>
      </c>
      <c r="DD37" s="693" t="str">
        <f>C37</f>
        <v>Karthik</v>
      </c>
      <c r="DE37" s="413"/>
      <c r="DF37" s="376">
        <f>IF(DE37="",0,VLOOKUP(DE37,A$100:B$105,2,0))</f>
        <v>0</v>
      </c>
      <c r="DG37" s="413"/>
      <c r="DH37" s="376">
        <f>IF(DG37="",0,VLOOKUP(DG37,A$100:B$105,2,0))</f>
        <v>0</v>
      </c>
      <c r="DI37" s="413"/>
      <c r="DJ37" s="376">
        <f>IF(DI37="",0,VLOOKUP(DI37,A$100:B$105,2,0))</f>
        <v>0</v>
      </c>
      <c r="DK37" s="413"/>
      <c r="DL37" s="376">
        <f>IF(DK37="",0,VLOOKUP(DK37,A$100:B$105,2,0))</f>
        <v>0</v>
      </c>
      <c r="DM37" s="413"/>
      <c r="DN37" s="376">
        <f>IF(DM37="",0,VLOOKUP(DM37,A$100:B$105,2,0))</f>
        <v>0</v>
      </c>
      <c r="DO37" s="413"/>
      <c r="DP37" s="634">
        <f>IF(DO37="",0,VLOOKUP(DO37,A$100:B$105,2,0))</f>
        <v>0</v>
      </c>
      <c r="DQ37" s="753">
        <f>DF37+DH37+DJ37+DL37+DN37+DP37</f>
        <v>0</v>
      </c>
      <c r="DR37" s="824" t="str">
        <f ca="1">IF(DQ37&lt;=5.9,"",LOOKUP(DQ37,A$109:A$113,B$109:B$113))</f>
        <v/>
      </c>
      <c r="DT37" s="684">
        <f>A37</f>
        <v>32</v>
      </c>
      <c r="DU37" s="693" t="str">
        <f>C37</f>
        <v>Karthik</v>
      </c>
      <c r="DV37" s="413" t="s">
        <v>150</v>
      </c>
      <c r="DW37" s="376">
        <f>IF(DV37="",0,VLOOKUP(DV37,A$100:B$105,2,0))</f>
        <v>5</v>
      </c>
      <c r="DX37" s="413" t="s">
        <v>186</v>
      </c>
      <c r="DY37" s="376">
        <f>IF(DX37="",0,VLOOKUP(DX37,A$100:B$105,2,0))</f>
        <v>4</v>
      </c>
      <c r="DZ37" s="413" t="s">
        <v>186</v>
      </c>
      <c r="EA37" s="376">
        <f>IF(DZ37="",0,VLOOKUP(DZ37,A$100:B$105,2,0))</f>
        <v>4</v>
      </c>
      <c r="EB37" s="413" t="s">
        <v>186</v>
      </c>
      <c r="EC37" s="376">
        <f>IF(EB37="",0,VLOOKUP(EB37,A$100:B$105,2,0))</f>
        <v>4</v>
      </c>
      <c r="ED37" s="413" t="s">
        <v>186</v>
      </c>
      <c r="EE37" s="376">
        <f>IF(ED37="",0,VLOOKUP(ED37,A$100:B$105,2,0))</f>
        <v>4</v>
      </c>
      <c r="EF37" s="413" t="s">
        <v>186</v>
      </c>
      <c r="EG37" s="634">
        <f>IF(EF37="",0,VLOOKUP(EF37,A$100:B$105,2,0))</f>
        <v>4</v>
      </c>
      <c r="EH37" s="634">
        <f>DW37+DY37+EA37+EC37+EE37+EG37</f>
        <v>25</v>
      </c>
      <c r="EI37" s="836">
        <f>ROUND(EH37/4,0)</f>
        <v>6</v>
      </c>
      <c r="EJ37" s="837">
        <f>(CI37+CZ37+DQ37+EH37)/4</f>
        <v>6.25</v>
      </c>
      <c r="EK37" s="819" t="str">
        <f ca="1">IF(EH37&lt;=5.9,"",LOOKUP(EH37,A$109:A$113,B$109:B$113))</f>
        <v>A</v>
      </c>
      <c r="EL37" s="838" t="str">
        <f ca="1">IF(EJ37&lt;=5.9,"",LOOKUP(EJ37,A$109:A$113,B$109:B$113))</f>
        <v>D</v>
      </c>
      <c r="EM37" s="826"/>
      <c r="EN37" s="839">
        <f>A37</f>
        <v>32</v>
      </c>
      <c r="EO37" s="608" t="str">
        <f>C37</f>
        <v>Karthik</v>
      </c>
      <c r="EP37" s="616" t="str">
        <f ca="1">IF($EQ37&lt;=5.9,"",LOOKUP(EQ37,A$109:A$113,B$109:B$113))</f>
        <v>D</v>
      </c>
      <c r="EQ37" s="396">
        <f>(BQ37+EJ37)/2</f>
        <v>8</v>
      </c>
    </row>
    <row r="38" spans="1:147">
      <c r="A38" s="746">
        <v>33</v>
      </c>
      <c r="B38" s="411">
        <f>'Student Profile'!B38</f>
        <v>3663</v>
      </c>
      <c r="C38" s="635" t="str">
        <f>'Student Profile'!C38</f>
        <v>Krishna</v>
      </c>
      <c r="D38" s="413" t="s">
        <v>186</v>
      </c>
      <c r="E38" s="376">
        <f>IF(D38="",0,VLOOKUP(D38,A$100:B$105,2,0))</f>
        <v>4</v>
      </c>
      <c r="F38" s="413" t="s">
        <v>186</v>
      </c>
      <c r="G38" s="376">
        <f>IF(F38="",0,VLOOKUP(F38,A$100:B$105,2,0))</f>
        <v>4</v>
      </c>
      <c r="H38" s="413" t="s">
        <v>295</v>
      </c>
      <c r="I38" s="376">
        <f>IF(H38="",0,VLOOKUP(H38,A$100:B$105,2,0))</f>
        <v>3</v>
      </c>
      <c r="J38" s="413" t="s">
        <v>295</v>
      </c>
      <c r="K38" s="376">
        <f>IF(J38="",0,VLOOKUP(J38,A$100:B$105,2,0))</f>
        <v>3</v>
      </c>
      <c r="L38" s="413" t="s">
        <v>295</v>
      </c>
      <c r="M38" s="376">
        <f>IF(L38="",0,VLOOKUP(L38,A$100:B$105,2,0))</f>
        <v>3</v>
      </c>
      <c r="N38" s="413" t="s">
        <v>295</v>
      </c>
      <c r="O38" s="634">
        <f>IF(N38="",0,VLOOKUP(N38,A$100:B$105,2,0))</f>
        <v>3</v>
      </c>
      <c r="P38" s="753">
        <f>E38+G38+I38+K38+M38+O38</f>
        <v>20</v>
      </c>
      <c r="Q38" s="767" t="str">
        <f ca="1">IF(P38&lt;=5.9,"",LOOKUP(P38,A$109:A$113,B$109:B$113))</f>
        <v>B</v>
      </c>
      <c r="R38" s="500"/>
      <c r="S38" s="651">
        <f>A38</f>
        <v>33</v>
      </c>
      <c r="T38" s="635" t="str">
        <f>C38</f>
        <v>Krishna</v>
      </c>
      <c r="U38" s="413"/>
      <c r="V38" s="376">
        <f t="shared" ref="V38:V43" si="265">IF(U38="",0,VLOOKUP(U38,A$100:B$105,2,0))</f>
        <v>0</v>
      </c>
      <c r="W38" s="413"/>
      <c r="X38" s="376">
        <f t="shared" ref="X38:X43" si="266">IF(W38="",0,VLOOKUP(W38,A$100:B$105,2,0))</f>
        <v>0</v>
      </c>
      <c r="Y38" s="413"/>
      <c r="Z38" s="376">
        <f t="shared" ref="Z38:Z43" si="267">IF(Y38="",0,VLOOKUP(Y38,A$100:B$105,2,0))</f>
        <v>0</v>
      </c>
      <c r="AA38" s="413"/>
      <c r="AB38" s="376">
        <f t="shared" ref="AB38:AB43" si="268">IF(AA38="",0,VLOOKUP(AA38,A$100:B$105,2,0))</f>
        <v>0</v>
      </c>
      <c r="AC38" s="413"/>
      <c r="AD38" s="376">
        <f t="shared" ref="AD38:AD43" si="269">IF(AC38="",0,VLOOKUP(AC38,A$100:B$105,2,0))</f>
        <v>0</v>
      </c>
      <c r="AE38" s="413"/>
      <c r="AF38" s="634">
        <f>IF(AE38="",0,VLOOKUP(AE38,A$100:B$105,2,0))</f>
        <v>0</v>
      </c>
      <c r="AG38" s="753">
        <f>V38+X38+Z38+AB38+AD38+AF38</f>
        <v>0</v>
      </c>
      <c r="AH38" s="766" t="str">
        <f ca="1">IF(AG38&lt;=5.9,"",LOOKUP(AG38,A$109:A$113,B$109:B$113))</f>
        <v/>
      </c>
      <c r="AI38" s="500"/>
      <c r="AJ38" s="651">
        <f>A38</f>
        <v>33</v>
      </c>
      <c r="AK38" s="635" t="str">
        <f>C38</f>
        <v>Krishna</v>
      </c>
      <c r="AL38" s="413"/>
      <c r="AM38" s="634">
        <f>IF(AL38="",0,VLOOKUP(AL38,A$100:B$105,2,0))</f>
        <v>0</v>
      </c>
      <c r="AN38" s="413"/>
      <c r="AO38" s="634">
        <f>IF(AN38="",0,VLOOKUP(AN38,A$100:B$105,2,0))</f>
        <v>0</v>
      </c>
      <c r="AP38" s="413"/>
      <c r="AQ38" s="634">
        <f>IF(AP38="",0,VLOOKUP(AP38,A$100:B$105,2,0))</f>
        <v>0</v>
      </c>
      <c r="AR38" s="413"/>
      <c r="AS38" s="634">
        <f>IF(AR38="",0,VLOOKUP(AR38,A$100:B$105,2,0))</f>
        <v>0</v>
      </c>
      <c r="AT38" s="413"/>
      <c r="AU38" s="634">
        <f>IF(AT38="",0,VLOOKUP(AT38,A$100:B$105,2,0))</f>
        <v>0</v>
      </c>
      <c r="AV38" s="413"/>
      <c r="AW38" s="634">
        <f>IF(AV38="",0,VLOOKUP(AV38,A$100:B$105,2,0))</f>
        <v>0</v>
      </c>
      <c r="AX38" s="753">
        <f>AM38+AO38+AQ38+AS38+AU38+AW38</f>
        <v>0</v>
      </c>
      <c r="AY38" s="766" t="str">
        <f ca="1">IF(AX38&lt;=5.9,"",LOOKUP(AX38,A$109:A$113,B$109:B$113))</f>
        <v/>
      </c>
      <c r="AZ38" s="500"/>
      <c r="BA38" s="651">
        <f>A38</f>
        <v>33</v>
      </c>
      <c r="BB38" s="635" t="str">
        <f>C38</f>
        <v>Krishna</v>
      </c>
      <c r="BC38" s="413" t="s">
        <v>150</v>
      </c>
      <c r="BD38" s="376">
        <f>IF(BC38="",0,VLOOKUP(BC38,A$100:B$105,2,0))</f>
        <v>5</v>
      </c>
      <c r="BE38" s="413" t="s">
        <v>186</v>
      </c>
      <c r="BF38" s="376">
        <f>IF(BE38="",0,VLOOKUP(BE38,A$100:B$105,2,0))</f>
        <v>4</v>
      </c>
      <c r="BG38" s="413" t="s">
        <v>299</v>
      </c>
      <c r="BH38" s="376">
        <f>IF(BG38="",0,VLOOKUP(BG38,A$100:B$105,2,0))</f>
        <v>2</v>
      </c>
      <c r="BI38" s="413" t="s">
        <v>299</v>
      </c>
      <c r="BJ38" s="376">
        <f>IF(BI38="",0,VLOOKUP(BI38,A$100:B$105,2,0))</f>
        <v>2</v>
      </c>
      <c r="BK38" s="413" t="s">
        <v>186</v>
      </c>
      <c r="BL38" s="376">
        <f>IF(BK38="",0,VLOOKUP(BK38,A$100:B$105,2,0))</f>
        <v>4</v>
      </c>
      <c r="BM38" s="413" t="s">
        <v>299</v>
      </c>
      <c r="BN38" s="634">
        <f>IF(BM38="",0,VLOOKUP(BM38,A$100:B$105,2,0))</f>
        <v>2</v>
      </c>
      <c r="BO38" s="753">
        <f>BD38+BF38+BH38+BJ38+BL38+BN38</f>
        <v>19</v>
      </c>
      <c r="BP38" s="670" t="str">
        <f ca="1">IF(BO38&lt;=5.9,"",LOOKUP(BO38,A$109:A$113,B$109:B$113))</f>
        <v>B</v>
      </c>
      <c r="BQ38" s="793">
        <f>(P38+AG38+AX38+BO38)/4</f>
        <v>9.75</v>
      </c>
      <c r="BR38" s="683" t="str">
        <f ca="1">IF(BQ38&lt;=5.9,"",LOOKUP(BQ38,A$109:A$113,B$109:B$113))</f>
        <v>D</v>
      </c>
      <c r="BS38" s="794" t="e">
        <f ca="1">LOOKUP(BP38,A$109:A$113,B$109:B$113)</f>
        <v>#N/A</v>
      </c>
      <c r="BT38" s="500"/>
      <c r="BU38" s="460">
        <f>A38</f>
        <v>33</v>
      </c>
      <c r="BV38" s="693" t="str">
        <f>C38</f>
        <v>Krishna</v>
      </c>
      <c r="BW38" s="413"/>
      <c r="BX38" s="376">
        <f>IF(BW38="",0,VLOOKUP(BW38,A$100:B$105,2,0))</f>
        <v>0</v>
      </c>
      <c r="BY38" s="413"/>
      <c r="BZ38" s="376">
        <f>IF(BY38="",0,VLOOKUP(BY38,A$100:B$105,2,0))</f>
        <v>0</v>
      </c>
      <c r="CA38" s="413"/>
      <c r="CB38" s="376">
        <f>IF(CA38="",0,VLOOKUP(CA38,A$100:B$105,2,0))</f>
        <v>0</v>
      </c>
      <c r="CC38" s="413"/>
      <c r="CD38" s="376">
        <f>IF(CC38="",0,VLOOKUP(CC38,A$100:B$105,2,0))</f>
        <v>0</v>
      </c>
      <c r="CE38" s="413"/>
      <c r="CF38" s="376">
        <f>IF(CE38="",0,VLOOKUP(CE38,A$100:B$105,2,0))</f>
        <v>0</v>
      </c>
      <c r="CG38" s="413"/>
      <c r="CH38" s="411">
        <f>IF(CG38="",0,VLOOKUP(CG38,A$100:B$105,2,0))</f>
        <v>0</v>
      </c>
      <c r="CI38" s="806">
        <f>BX38+BZ38+CB38+CD38+CF38+CH38</f>
        <v>0</v>
      </c>
      <c r="CJ38" s="807" t="str">
        <f ca="1">IF(CI38&lt;=5.9,"",LOOKUP(CI38,A$109:A$113,B$109:B$113))</f>
        <v/>
      </c>
      <c r="CK38" s="500"/>
      <c r="CL38" s="684">
        <f>A38</f>
        <v>33</v>
      </c>
      <c r="CM38" s="693" t="str">
        <f>C38</f>
        <v>Krishna</v>
      </c>
      <c r="CN38" s="413"/>
      <c r="CO38" s="376">
        <f>IF(CN38="",0,VLOOKUP(CN38,A$100:B$105,2,0))</f>
        <v>0</v>
      </c>
      <c r="CP38" s="413"/>
      <c r="CQ38" s="376">
        <f>IF(CP38="",0,VLOOKUP(CP38,A$100:B$105,2,0))</f>
        <v>0</v>
      </c>
      <c r="CR38" s="413"/>
      <c r="CS38" s="376">
        <f>IF(CR38="",0,VLOOKUP(CR38,A$100:B$105,2,0))</f>
        <v>0</v>
      </c>
      <c r="CT38" s="413"/>
      <c r="CU38" s="376">
        <f>IF(CT38="",0,VLOOKUP(CT38,A$100:B$105,2,0))</f>
        <v>0</v>
      </c>
      <c r="CV38" s="413"/>
      <c r="CW38" s="376">
        <f>IF(CV38="",0,VLOOKUP(CV38,A$100:B$105,2,0))</f>
        <v>0</v>
      </c>
      <c r="CX38" s="413"/>
      <c r="CY38" s="634">
        <f>IF(CX38="",0,VLOOKUP(CX38,A$100:B$105,2,0))</f>
        <v>0</v>
      </c>
      <c r="CZ38" s="753">
        <f>CO38+CQ38+CS38+CU38+CW38+CY38</f>
        <v>0</v>
      </c>
      <c r="DA38" s="819" t="str">
        <f ca="1">IF(CZ38&lt;=5.9,"",LOOKUP(CZ38,A$109:A$113,B$109:B$113))</f>
        <v/>
      </c>
      <c r="DB38" s="500"/>
      <c r="DC38" s="684">
        <f>A38</f>
        <v>33</v>
      </c>
      <c r="DD38" s="693" t="str">
        <f>C38</f>
        <v>Krishna</v>
      </c>
      <c r="DE38" s="413"/>
      <c r="DF38" s="376">
        <f>IF(DE38="",0,VLOOKUP(DE38,A$100:B$105,2,0))</f>
        <v>0</v>
      </c>
      <c r="DG38" s="413"/>
      <c r="DH38" s="376">
        <f>IF(DG38="",0,VLOOKUP(DG38,A$100:B$105,2,0))</f>
        <v>0</v>
      </c>
      <c r="DI38" s="413"/>
      <c r="DJ38" s="376">
        <f>IF(DI38="",0,VLOOKUP(DI38,A$100:B$105,2,0))</f>
        <v>0</v>
      </c>
      <c r="DK38" s="413"/>
      <c r="DL38" s="376">
        <f>IF(DK38="",0,VLOOKUP(DK38,A$100:B$105,2,0))</f>
        <v>0</v>
      </c>
      <c r="DM38" s="413"/>
      <c r="DN38" s="376">
        <f>IF(DM38="",0,VLOOKUP(DM38,A$100:B$105,2,0))</f>
        <v>0</v>
      </c>
      <c r="DO38" s="413"/>
      <c r="DP38" s="634">
        <f>IF(DO38="",0,VLOOKUP(DO38,A$100:B$105,2,0))</f>
        <v>0</v>
      </c>
      <c r="DQ38" s="753">
        <f>DF38+DH38+DJ38+DL38+DN38+DP38</f>
        <v>0</v>
      </c>
      <c r="DR38" s="824" t="str">
        <f ca="1">IF(DQ38&lt;=5.9,"",LOOKUP(DQ38,A$109:A$113,B$109:B$113))</f>
        <v/>
      </c>
      <c r="DT38" s="684">
        <f>A38</f>
        <v>33</v>
      </c>
      <c r="DU38" s="693" t="str">
        <f>C38</f>
        <v>Krishna</v>
      </c>
      <c r="DV38" s="413" t="s">
        <v>295</v>
      </c>
      <c r="DW38" s="376">
        <f t="shared" ref="DW38:DW42" si="270">IF(DV38="",0,VLOOKUP(DV38,A$100:B$105,2,0))</f>
        <v>3</v>
      </c>
      <c r="DX38" s="413" t="s">
        <v>186</v>
      </c>
      <c r="DY38" s="376">
        <f t="shared" ref="DY38:DY42" si="271">IF(DX38="",0,VLOOKUP(DX38,A$100:B$105,2,0))</f>
        <v>4</v>
      </c>
      <c r="DZ38" s="413" t="s">
        <v>295</v>
      </c>
      <c r="EA38" s="376">
        <f t="shared" ref="EA38:EA42" si="272">IF(DZ38="",0,VLOOKUP(DZ38,A$100:B$105,2,0))</f>
        <v>3</v>
      </c>
      <c r="EB38" s="413" t="s">
        <v>295</v>
      </c>
      <c r="EC38" s="376">
        <f t="shared" ref="EC38:EC42" si="273">IF(EB38="",0,VLOOKUP(EB38,A$100:B$105,2,0))</f>
        <v>3</v>
      </c>
      <c r="ED38" s="413" t="s">
        <v>295</v>
      </c>
      <c r="EE38" s="376">
        <f t="shared" ref="EE38:EE42" si="274">IF(ED38="",0,VLOOKUP(ED38,A$100:B$105,2,0))</f>
        <v>3</v>
      </c>
      <c r="EF38" s="413" t="s">
        <v>295</v>
      </c>
      <c r="EG38" s="634">
        <f>IF(EF38="",0,VLOOKUP(EF38,A$100:B$105,2,0))</f>
        <v>3</v>
      </c>
      <c r="EH38" s="634">
        <f>DW38+DY38+EA38+EC38+EE38+EG38</f>
        <v>19</v>
      </c>
      <c r="EI38" s="836">
        <f>ROUND(EH38/4,0)</f>
        <v>5</v>
      </c>
      <c r="EJ38" s="837">
        <f>(CI38+CZ38+DQ38+EH38)/4</f>
        <v>4.75</v>
      </c>
      <c r="EK38" s="819" t="str">
        <f ca="1">IF(EH38&lt;=5.9,"",LOOKUP(EH38,A$109:A$113,B$109:B$113))</f>
        <v>B</v>
      </c>
      <c r="EL38" s="838" t="str">
        <f ca="1">IF(EJ38&lt;=5.9,"",LOOKUP(EJ38,A$109:A$113,B$109:B$113))</f>
        <v/>
      </c>
      <c r="EM38" s="826"/>
      <c r="EN38" s="839">
        <f>A38</f>
        <v>33</v>
      </c>
      <c r="EO38" s="608" t="str">
        <f>C38</f>
        <v>Krishna</v>
      </c>
      <c r="EP38" s="616" t="str">
        <f ca="1">IF($EQ38&lt;=5.9,"",LOOKUP(EQ38,A$109:A$113,B$109:B$113))</f>
        <v>D</v>
      </c>
      <c r="EQ38" s="396">
        <f>(BQ38+EJ38)/2</f>
        <v>7.25</v>
      </c>
    </row>
    <row r="39" spans="1:147">
      <c r="A39" s="746">
        <v>34</v>
      </c>
      <c r="B39" s="411">
        <f>'Student Profile'!B39</f>
        <v>3774</v>
      </c>
      <c r="C39" s="635" t="str">
        <f>'Student Profile'!C39</f>
        <v>Nikhil Anurag</v>
      </c>
      <c r="D39" s="413" t="s">
        <v>186</v>
      </c>
      <c r="E39" s="376">
        <f>IF(D39="",0,VLOOKUP(D39,A$100:B$105,2,0))</f>
        <v>4</v>
      </c>
      <c r="F39" s="413" t="s">
        <v>186</v>
      </c>
      <c r="G39" s="376">
        <f>IF(F39="",0,VLOOKUP(F39,A$100:B$105,2,0))</f>
        <v>4</v>
      </c>
      <c r="H39" s="413" t="s">
        <v>295</v>
      </c>
      <c r="I39" s="376">
        <f>IF(H39="",0,VLOOKUP(H39,A$100:B$105,2,0))</f>
        <v>3</v>
      </c>
      <c r="J39" s="413" t="s">
        <v>295</v>
      </c>
      <c r="K39" s="376">
        <f>IF(J39="",0,VLOOKUP(J39,A$100:B$105,2,0))</f>
        <v>3</v>
      </c>
      <c r="L39" s="413" t="s">
        <v>295</v>
      </c>
      <c r="M39" s="376">
        <f>IF(L39="",0,VLOOKUP(L39,A$100:B$105,2,0))</f>
        <v>3</v>
      </c>
      <c r="N39" s="413" t="s">
        <v>295</v>
      </c>
      <c r="O39" s="634">
        <f>IF(N39="",0,VLOOKUP(N39,A$100:B$105,2,0))</f>
        <v>3</v>
      </c>
      <c r="P39" s="753">
        <f>E39+G39+I39+K39+M39+O39</f>
        <v>20</v>
      </c>
      <c r="Q39" s="767" t="str">
        <f ca="1">IF(P39&lt;=5.9,"",LOOKUP(P39,A$109:A$113,B$109:B$113))</f>
        <v>B</v>
      </c>
      <c r="R39" s="500"/>
      <c r="S39" s="651">
        <f>A39</f>
        <v>34</v>
      </c>
      <c r="T39" s="635" t="str">
        <f>C39</f>
        <v>Nikhil Anurag</v>
      </c>
      <c r="U39" s="413"/>
      <c r="V39" s="376">
        <f>IF(U39="",0,VLOOKUP(U39,A$100:B$105,2,0))</f>
        <v>0</v>
      </c>
      <c r="W39" s="413"/>
      <c r="X39" s="376">
        <f>IF(W39="",0,VLOOKUP(W39,A$100:B$105,2,0))</f>
        <v>0</v>
      </c>
      <c r="Y39" s="413"/>
      <c r="Z39" s="376">
        <f>IF(Y39="",0,VLOOKUP(Y39,A$100:B$105,2,0))</f>
        <v>0</v>
      </c>
      <c r="AA39" s="413"/>
      <c r="AB39" s="376">
        <f>IF(AA39="",0,VLOOKUP(AA39,A$100:B$105,2,0))</f>
        <v>0</v>
      </c>
      <c r="AC39" s="413"/>
      <c r="AD39" s="376">
        <f>IF(AC39="",0,VLOOKUP(AC39,A$100:B$105,2,0))</f>
        <v>0</v>
      </c>
      <c r="AE39" s="413"/>
      <c r="AF39" s="634">
        <f>IF(AE39="",0,VLOOKUP(AE39,A$100:B$105,2,0))</f>
        <v>0</v>
      </c>
      <c r="AG39" s="753">
        <f>V39+X39+Z39+AB39+AD39+AF39</f>
        <v>0</v>
      </c>
      <c r="AH39" s="766" t="str">
        <f ca="1">IF(AG39&lt;=5.9,"",LOOKUP(AG39,A$109:A$113,B$109:B$113))</f>
        <v/>
      </c>
      <c r="AI39" s="500"/>
      <c r="AJ39" s="651">
        <f>A39</f>
        <v>34</v>
      </c>
      <c r="AK39" s="635" t="str">
        <f>C39</f>
        <v>Nikhil Anurag</v>
      </c>
      <c r="AL39" s="413"/>
      <c r="AM39" s="634">
        <f>IF(AL39="",0,VLOOKUP(AL39,A$100:B$105,2,0))</f>
        <v>0</v>
      </c>
      <c r="AN39" s="413"/>
      <c r="AO39" s="634">
        <f>IF(AN39="",0,VLOOKUP(AN39,A$100:B$105,2,0))</f>
        <v>0</v>
      </c>
      <c r="AP39" s="413"/>
      <c r="AQ39" s="634">
        <f>IF(AP39="",0,VLOOKUP(AP39,A$100:B$105,2,0))</f>
        <v>0</v>
      </c>
      <c r="AR39" s="413"/>
      <c r="AS39" s="634">
        <f>IF(AR39="",0,VLOOKUP(AR39,A$100:B$105,2,0))</f>
        <v>0</v>
      </c>
      <c r="AT39" s="413"/>
      <c r="AU39" s="634">
        <f>IF(AT39="",0,VLOOKUP(AT39,A$100:B$105,2,0))</f>
        <v>0</v>
      </c>
      <c r="AV39" s="413"/>
      <c r="AW39" s="634">
        <f>IF(AV39="",0,VLOOKUP(AV39,A$100:B$105,2,0))</f>
        <v>0</v>
      </c>
      <c r="AX39" s="753">
        <f>AM39+AO39+AQ39+AS39+AU39+AW39</f>
        <v>0</v>
      </c>
      <c r="AY39" s="766" t="str">
        <f ca="1">IF(AX39&lt;=5.9,"",LOOKUP(AX39,A$109:A$113,B$109:B$113))</f>
        <v/>
      </c>
      <c r="AZ39" s="500"/>
      <c r="BA39" s="651">
        <f>A39</f>
        <v>34</v>
      </c>
      <c r="BB39" s="635" t="str">
        <f>C39</f>
        <v>Nikhil Anurag</v>
      </c>
      <c r="BC39" s="413" t="s">
        <v>299</v>
      </c>
      <c r="BD39" s="376">
        <f>IF(BC39="",0,VLOOKUP(BC39,A$100:B$105,2,0))</f>
        <v>2</v>
      </c>
      <c r="BE39" s="413" t="s">
        <v>186</v>
      </c>
      <c r="BF39" s="376">
        <f>IF(BE39="",0,VLOOKUP(BE39,A$100:B$105,2,0))</f>
        <v>4</v>
      </c>
      <c r="BG39" s="413" t="s">
        <v>299</v>
      </c>
      <c r="BH39" s="376">
        <f>IF(BG39="",0,VLOOKUP(BG39,A$100:B$105,2,0))</f>
        <v>2</v>
      </c>
      <c r="BI39" s="413" t="s">
        <v>299</v>
      </c>
      <c r="BJ39" s="376">
        <f>IF(BI39="",0,VLOOKUP(BI39,A$100:B$105,2,0))</f>
        <v>2</v>
      </c>
      <c r="BK39" s="413" t="s">
        <v>299</v>
      </c>
      <c r="BL39" s="376">
        <f>IF(BK39="",0,VLOOKUP(BK39,A$100:B$105,2,0))</f>
        <v>2</v>
      </c>
      <c r="BM39" s="413" t="s">
        <v>299</v>
      </c>
      <c r="BN39" s="634">
        <f>IF(BM39="",0,VLOOKUP(BM39,A$100:B$105,2,0))</f>
        <v>2</v>
      </c>
      <c r="BO39" s="753">
        <f>BD39+BF39+BH39+BJ39+BL39+BN39</f>
        <v>14</v>
      </c>
      <c r="BP39" s="670" t="str">
        <f ca="1">IF(BO39&lt;=5.9,"",LOOKUP(BO39,A$109:A$113,B$109:B$113))</f>
        <v>C</v>
      </c>
      <c r="BQ39" s="793">
        <f>(P39+AG39+AX39+BO39)/4</f>
        <v>8.5</v>
      </c>
      <c r="BR39" s="683" t="str">
        <f ca="1">IF(BQ39&lt;=5.9,"",LOOKUP(BQ39,A$109:A$113,B$109:B$113))</f>
        <v>D</v>
      </c>
      <c r="BS39" s="794" t="e">
        <f ca="1">LOOKUP(BP39,A$109:A$113,B$109:B$113)</f>
        <v>#N/A</v>
      </c>
      <c r="BT39" s="500"/>
      <c r="BU39" s="460">
        <f>A39</f>
        <v>34</v>
      </c>
      <c r="BV39" s="693" t="str">
        <f>C39</f>
        <v>Nikhil Anurag</v>
      </c>
      <c r="BW39" s="413"/>
      <c r="BX39" s="376">
        <f>IF(BW39="",0,VLOOKUP(BW39,A$100:B$105,2,0))</f>
        <v>0</v>
      </c>
      <c r="BY39" s="413"/>
      <c r="BZ39" s="376">
        <f>IF(BY39="",0,VLOOKUP(BY39,A$100:B$105,2,0))</f>
        <v>0</v>
      </c>
      <c r="CA39" s="413"/>
      <c r="CB39" s="376">
        <f>IF(CA39="",0,VLOOKUP(CA39,A$100:B$105,2,0))</f>
        <v>0</v>
      </c>
      <c r="CC39" s="413"/>
      <c r="CD39" s="376">
        <f>IF(CC39="",0,VLOOKUP(CC39,A$100:B$105,2,0))</f>
        <v>0</v>
      </c>
      <c r="CE39" s="413"/>
      <c r="CF39" s="376">
        <f>IF(CE39="",0,VLOOKUP(CE39,A$100:B$105,2,0))</f>
        <v>0</v>
      </c>
      <c r="CG39" s="413"/>
      <c r="CH39" s="411">
        <f>IF(CG39="",0,VLOOKUP(CG39,A$100:B$105,2,0))</f>
        <v>0</v>
      </c>
      <c r="CI39" s="806">
        <f>BX39+BZ39+CB39+CD39+CF39+CH39</f>
        <v>0</v>
      </c>
      <c r="CJ39" s="807" t="str">
        <f ca="1">IF(CI39&lt;=5.9,"",LOOKUP(CI39,A$109:A$113,B$109:B$113))</f>
        <v/>
      </c>
      <c r="CK39" s="500"/>
      <c r="CL39" s="684">
        <f>A39</f>
        <v>34</v>
      </c>
      <c r="CM39" s="693" t="str">
        <f>C39</f>
        <v>Nikhil Anurag</v>
      </c>
      <c r="CN39" s="413"/>
      <c r="CO39" s="376">
        <f t="shared" ref="CO39:CO42" si="275">IF(CN39="",0,VLOOKUP(CN39,A$100:B$105,2,0))</f>
        <v>0</v>
      </c>
      <c r="CP39" s="413"/>
      <c r="CQ39" s="376">
        <f t="shared" ref="CQ39:CQ42" si="276">IF(CP39="",0,VLOOKUP(CP39,A$100:B$105,2,0))</f>
        <v>0</v>
      </c>
      <c r="CR39" s="413"/>
      <c r="CS39" s="376">
        <f t="shared" ref="CS39:CS42" si="277">IF(CR39="",0,VLOOKUP(CR39,A$100:B$105,2,0))</f>
        <v>0</v>
      </c>
      <c r="CT39" s="413"/>
      <c r="CU39" s="376">
        <f t="shared" ref="CU39:CU42" si="278">IF(CT39="",0,VLOOKUP(CT39,A$100:B$105,2,0))</f>
        <v>0</v>
      </c>
      <c r="CV39" s="413"/>
      <c r="CW39" s="376">
        <f t="shared" ref="CW39:CW42" si="279">IF(CV39="",0,VLOOKUP(CV39,A$100:B$105,2,0))</f>
        <v>0</v>
      </c>
      <c r="CX39" s="413"/>
      <c r="CY39" s="634">
        <f>IF(CX39="",0,VLOOKUP(CX39,A$100:B$105,2,0))</f>
        <v>0</v>
      </c>
      <c r="CZ39" s="753">
        <f>CO39+CQ39+CS39+CU39+CW39+CY39</f>
        <v>0</v>
      </c>
      <c r="DA39" s="819" t="str">
        <f ca="1">IF(CZ39&lt;=5.9,"",LOOKUP(CZ39,A$109:A$113,B$109:B$113))</f>
        <v/>
      </c>
      <c r="DB39" s="500"/>
      <c r="DC39" s="684">
        <f>A39</f>
        <v>34</v>
      </c>
      <c r="DD39" s="693" t="str">
        <f>C39</f>
        <v>Nikhil Anurag</v>
      </c>
      <c r="DE39" s="413"/>
      <c r="DF39" s="376">
        <f t="shared" ref="DF39:DF42" si="280">IF(DE39="",0,VLOOKUP(DE39,A$100:B$105,2,0))</f>
        <v>0</v>
      </c>
      <c r="DG39" s="413"/>
      <c r="DH39" s="376">
        <f t="shared" ref="DH39:DH42" si="281">IF(DG39="",0,VLOOKUP(DG39,A$100:B$105,2,0))</f>
        <v>0</v>
      </c>
      <c r="DI39" s="413"/>
      <c r="DJ39" s="376">
        <f t="shared" ref="DJ39:DJ42" si="282">IF(DI39="",0,VLOOKUP(DI39,A$100:B$105,2,0))</f>
        <v>0</v>
      </c>
      <c r="DK39" s="413"/>
      <c r="DL39" s="376">
        <f t="shared" ref="DL39:DL42" si="283">IF(DK39="",0,VLOOKUP(DK39,A$100:B$105,2,0))</f>
        <v>0</v>
      </c>
      <c r="DM39" s="413"/>
      <c r="DN39" s="376">
        <f t="shared" ref="DN39:DN42" si="284">IF(DM39="",0,VLOOKUP(DM39,A$100:B$105,2,0))</f>
        <v>0</v>
      </c>
      <c r="DO39" s="413"/>
      <c r="DP39" s="634">
        <f>IF(DO39="",0,VLOOKUP(DO39,A$100:B$105,2,0))</f>
        <v>0</v>
      </c>
      <c r="DQ39" s="753">
        <f>DF39+DH39+DJ39+DL39+DN39+DP39</f>
        <v>0</v>
      </c>
      <c r="DR39" s="824" t="str">
        <f ca="1">IF(DQ39&lt;=5.9,"",LOOKUP(DQ39,A$109:A$113,B$109:B$113))</f>
        <v/>
      </c>
      <c r="DT39" s="684">
        <f>A39</f>
        <v>34</v>
      </c>
      <c r="DU39" s="693" t="str">
        <f>C39</f>
        <v>Nikhil Anurag</v>
      </c>
      <c r="DV39" s="413" t="s">
        <v>150</v>
      </c>
      <c r="DW39" s="376">
        <f>IF(DV39="",0,VLOOKUP(DV39,A$100:B$105,2,0))</f>
        <v>5</v>
      </c>
      <c r="DX39" s="413" t="s">
        <v>186</v>
      </c>
      <c r="DY39" s="376">
        <f>IF(DX39="",0,VLOOKUP(DX39,A$100:B$105,2,0))</f>
        <v>4</v>
      </c>
      <c r="DZ39" s="413" t="s">
        <v>299</v>
      </c>
      <c r="EA39" s="376">
        <f>IF(DZ39="",0,VLOOKUP(DZ39,A$100:B$105,2,0))</f>
        <v>2</v>
      </c>
      <c r="EB39" s="413" t="s">
        <v>299</v>
      </c>
      <c r="EC39" s="376">
        <f>IF(EB39="",0,VLOOKUP(EB39,A$100:B$105,2,0))</f>
        <v>2</v>
      </c>
      <c r="ED39" s="413" t="s">
        <v>186</v>
      </c>
      <c r="EE39" s="376">
        <f>IF(ED39="",0,VLOOKUP(ED39,A$100:B$105,2,0))</f>
        <v>4</v>
      </c>
      <c r="EF39" s="413" t="s">
        <v>299</v>
      </c>
      <c r="EG39" s="634">
        <f>IF(EF39="",0,VLOOKUP(EF39,A$100:B$105,2,0))</f>
        <v>2</v>
      </c>
      <c r="EH39" s="634">
        <f>DW39+DY39+EA39+EC39+EE39+EG39</f>
        <v>19</v>
      </c>
      <c r="EI39" s="836">
        <f>ROUND(EH39/4,0)</f>
        <v>5</v>
      </c>
      <c r="EJ39" s="837">
        <f>(CI39+CZ39+DQ39+EH39)/4</f>
        <v>4.75</v>
      </c>
      <c r="EK39" s="819" t="str">
        <f ca="1">IF(EH39&lt;=5.9,"",LOOKUP(EH39,A$109:A$113,B$109:B$113))</f>
        <v>B</v>
      </c>
      <c r="EL39" s="838" t="str">
        <f ca="1">IF(EJ39&lt;=5.9,"",LOOKUP(EJ39,A$109:A$113,B$109:B$113))</f>
        <v/>
      </c>
      <c r="EM39" s="826"/>
      <c r="EN39" s="839">
        <f>A39</f>
        <v>34</v>
      </c>
      <c r="EO39" s="608" t="str">
        <f>C39</f>
        <v>Nikhil Anurag</v>
      </c>
      <c r="EP39" s="616" t="str">
        <f ca="1">IF($EQ39&lt;=5.9,"",LOOKUP(EQ39,A$109:A$113,B$109:B$113))</f>
        <v>D</v>
      </c>
      <c r="EQ39" s="396">
        <f>(BQ39+EJ39)/2</f>
        <v>6.625</v>
      </c>
    </row>
    <row r="40" spans="1:147">
      <c r="A40" s="746">
        <v>35</v>
      </c>
      <c r="B40" s="411">
        <f>'Student Profile'!B40</f>
        <v>3885</v>
      </c>
      <c r="C40" s="635" t="str">
        <f>'Student Profile'!C40</f>
        <v>Rithik Kumar</v>
      </c>
      <c r="D40" s="413" t="s">
        <v>186</v>
      </c>
      <c r="E40" s="376">
        <f>IF(D40="",0,VLOOKUP(D40,A$100:B$105,2,0))</f>
        <v>4</v>
      </c>
      <c r="F40" s="413" t="s">
        <v>186</v>
      </c>
      <c r="G40" s="376">
        <f>IF(F40="",0,VLOOKUP(F40,A$100:B$105,2,0))</f>
        <v>4</v>
      </c>
      <c r="H40" s="413" t="s">
        <v>295</v>
      </c>
      <c r="I40" s="376">
        <f>IF(H40="",0,VLOOKUP(H40,A$100:B$105,2,0))</f>
        <v>3</v>
      </c>
      <c r="J40" s="413" t="s">
        <v>295</v>
      </c>
      <c r="K40" s="376">
        <f>IF(J40="",0,VLOOKUP(J40,A$100:B$105,2,0))</f>
        <v>3</v>
      </c>
      <c r="L40" s="413" t="s">
        <v>295</v>
      </c>
      <c r="M40" s="376">
        <f>IF(L40="",0,VLOOKUP(L40,A$100:B$105,2,0))</f>
        <v>3</v>
      </c>
      <c r="N40" s="413" t="s">
        <v>295</v>
      </c>
      <c r="O40" s="634">
        <f>IF(N40="",0,VLOOKUP(N40,A$100:B$105,2,0))</f>
        <v>3</v>
      </c>
      <c r="P40" s="753">
        <f>E40+G40+I40+K40+M40+O40</f>
        <v>20</v>
      </c>
      <c r="Q40" s="767" t="str">
        <f ca="1">IF(P40&lt;=5.9,"",LOOKUP(P40,A$109:A$113,B$109:B$113))</f>
        <v>B</v>
      </c>
      <c r="R40" s="500"/>
      <c r="S40" s="651">
        <f>A40</f>
        <v>35</v>
      </c>
      <c r="T40" s="635" t="str">
        <f>C40</f>
        <v>Rithik Kumar</v>
      </c>
      <c r="U40" s="413"/>
      <c r="V40" s="376">
        <f>IF(U40="",0,VLOOKUP(U40,A$100:B$105,2,0))</f>
        <v>0</v>
      </c>
      <c r="W40" s="413"/>
      <c r="X40" s="376">
        <f>IF(W40="",0,VLOOKUP(W40,A$100:B$105,2,0))</f>
        <v>0</v>
      </c>
      <c r="Y40" s="413"/>
      <c r="Z40" s="376">
        <f>IF(Y40="",0,VLOOKUP(Y40,A$100:B$105,2,0))</f>
        <v>0</v>
      </c>
      <c r="AA40" s="413"/>
      <c r="AB40" s="376">
        <f>IF(AA40="",0,VLOOKUP(AA40,A$100:B$105,2,0))</f>
        <v>0</v>
      </c>
      <c r="AC40" s="413"/>
      <c r="AD40" s="376">
        <f>IF(AC40="",0,VLOOKUP(AC40,A$100:B$105,2,0))</f>
        <v>0</v>
      </c>
      <c r="AE40" s="413"/>
      <c r="AF40" s="634">
        <f>IF(AE40="",0,VLOOKUP(AE40,A$100:B$105,2,0))</f>
        <v>0</v>
      </c>
      <c r="AG40" s="753">
        <f>V40+X40+Z40+AB40+AD40+AF40</f>
        <v>0</v>
      </c>
      <c r="AH40" s="766" t="str">
        <f ca="1">IF(AG40&lt;=5.9,"",LOOKUP(AG40,A$109:A$113,B$109:B$113))</f>
        <v/>
      </c>
      <c r="AI40" s="500"/>
      <c r="AJ40" s="651">
        <f>A40</f>
        <v>35</v>
      </c>
      <c r="AK40" s="635" t="str">
        <f>C40</f>
        <v>Rithik Kumar</v>
      </c>
      <c r="AL40" s="413"/>
      <c r="AM40" s="634">
        <f>IF(AL40="",0,VLOOKUP(AL40,A$100:B$105,2,0))</f>
        <v>0</v>
      </c>
      <c r="AN40" s="413"/>
      <c r="AO40" s="634">
        <f>IF(AN40="",0,VLOOKUP(AN40,A$100:B$105,2,0))</f>
        <v>0</v>
      </c>
      <c r="AP40" s="413"/>
      <c r="AQ40" s="634">
        <f>IF(AP40="",0,VLOOKUP(AP40,A$100:B$105,2,0))</f>
        <v>0</v>
      </c>
      <c r="AR40" s="413"/>
      <c r="AS40" s="634">
        <f>IF(AR40="",0,VLOOKUP(AR40,A$100:B$105,2,0))</f>
        <v>0</v>
      </c>
      <c r="AT40" s="413"/>
      <c r="AU40" s="634">
        <f>IF(AT40="",0,VLOOKUP(AT40,A$100:B$105,2,0))</f>
        <v>0</v>
      </c>
      <c r="AV40" s="413"/>
      <c r="AW40" s="634">
        <f>IF(AV40="",0,VLOOKUP(AV40,A$100:B$105,2,0))</f>
        <v>0</v>
      </c>
      <c r="AX40" s="753">
        <f>AM40+AO40+AQ40+AS40+AU40+AW40</f>
        <v>0</v>
      </c>
      <c r="AY40" s="766" t="str">
        <f ca="1">IF(AX40&lt;=5.9,"",LOOKUP(AX40,A$109:A$113,B$109:B$113))</f>
        <v/>
      </c>
      <c r="AZ40" s="500"/>
      <c r="BA40" s="651">
        <f>A40</f>
        <v>35</v>
      </c>
      <c r="BB40" s="635" t="str">
        <f>C40</f>
        <v>Rithik Kumar</v>
      </c>
      <c r="BC40" s="413" t="s">
        <v>299</v>
      </c>
      <c r="BD40" s="376">
        <f>IF(BC40="",0,VLOOKUP(BC40,A$100:B$105,2,0))</f>
        <v>2</v>
      </c>
      <c r="BE40" s="413" t="s">
        <v>299</v>
      </c>
      <c r="BF40" s="376">
        <f>IF(BE40="",0,VLOOKUP(BE40,A$100:B$105,2,0))</f>
        <v>2</v>
      </c>
      <c r="BG40" s="413" t="s">
        <v>337</v>
      </c>
      <c r="BH40" s="376">
        <f>IF(BG40="",0,VLOOKUP(BG40,A$100:B$105,2,0))</f>
        <v>2</v>
      </c>
      <c r="BI40" s="413" t="s">
        <v>337</v>
      </c>
      <c r="BJ40" s="376">
        <f>IF(BI40="",0,VLOOKUP(BI40,A$100:B$105,2,0))</f>
        <v>2</v>
      </c>
      <c r="BK40" s="413" t="s">
        <v>337</v>
      </c>
      <c r="BL40" s="376">
        <f>IF(BK40="",0,VLOOKUP(BK40,A$100:B$105,2,0))</f>
        <v>2</v>
      </c>
      <c r="BM40" s="413" t="s">
        <v>337</v>
      </c>
      <c r="BN40" s="634">
        <f>IF(BM40="",0,VLOOKUP(BM40,A$100:B$105,2,0))</f>
        <v>2</v>
      </c>
      <c r="BO40" s="753">
        <f>BD40+BF40+BH40+BJ40+BL40+BN40</f>
        <v>12</v>
      </c>
      <c r="BP40" s="670" t="str">
        <f ca="1">IF(BO40&lt;=5.9,"",LOOKUP(BO40,A$109:A$113,B$109:B$113))</f>
        <v>C</v>
      </c>
      <c r="BQ40" s="793">
        <f>(P40+AG40+AX40+BO40)/4</f>
        <v>8</v>
      </c>
      <c r="BR40" s="683" t="str">
        <f ca="1">IF(BQ40&lt;=5.9,"",LOOKUP(BQ40,A$109:A$113,B$109:B$113))</f>
        <v>D</v>
      </c>
      <c r="BS40" s="794" t="e">
        <f ca="1">LOOKUP(BP40,A$109:A$113,B$109:B$113)</f>
        <v>#N/A</v>
      </c>
      <c r="BT40" s="500"/>
      <c r="BU40" s="460">
        <f>A40</f>
        <v>35</v>
      </c>
      <c r="BV40" s="693" t="str">
        <f>C40</f>
        <v>Rithik Kumar</v>
      </c>
      <c r="BW40" s="413"/>
      <c r="BX40" s="376">
        <f>IF(BW40="",0,VLOOKUP(BW40,A$100:B$105,2,0))</f>
        <v>0</v>
      </c>
      <c r="BY40" s="413"/>
      <c r="BZ40" s="376">
        <f>IF(BY40="",0,VLOOKUP(BY40,A$100:B$105,2,0))</f>
        <v>0</v>
      </c>
      <c r="CA40" s="413"/>
      <c r="CB40" s="376">
        <f>IF(CA40="",0,VLOOKUP(CA40,A$100:B$105,2,0))</f>
        <v>0</v>
      </c>
      <c r="CC40" s="413"/>
      <c r="CD40" s="376">
        <f>IF(CC40="",0,VLOOKUP(CC40,A$100:B$105,2,0))</f>
        <v>0</v>
      </c>
      <c r="CE40" s="413"/>
      <c r="CF40" s="376">
        <f>IF(CE40="",0,VLOOKUP(CE40,A$100:B$105,2,0))</f>
        <v>0</v>
      </c>
      <c r="CG40" s="413"/>
      <c r="CH40" s="411">
        <f>IF(CG40="",0,VLOOKUP(CG40,A$100:B$105,2,0))</f>
        <v>0</v>
      </c>
      <c r="CI40" s="806">
        <f>BX40+BZ40+CB40+CD40+CF40+CH40</f>
        <v>0</v>
      </c>
      <c r="CJ40" s="807" t="str">
        <f ca="1">IF(CI40&lt;=5.9,"",LOOKUP(CI40,A$109:A$113,B$109:B$113))</f>
        <v/>
      </c>
      <c r="CK40" s="500"/>
      <c r="CL40" s="684">
        <f>A40</f>
        <v>35</v>
      </c>
      <c r="CM40" s="693" t="str">
        <f>C40</f>
        <v>Rithik Kumar</v>
      </c>
      <c r="CN40" s="413"/>
      <c r="CO40" s="376">
        <f>IF(CN40="",0,VLOOKUP(CN40,A$100:B$105,2,0))</f>
        <v>0</v>
      </c>
      <c r="CP40" s="413"/>
      <c r="CQ40" s="376">
        <f>IF(CP40="",0,VLOOKUP(CP40,A$100:B$105,2,0))</f>
        <v>0</v>
      </c>
      <c r="CR40" s="413"/>
      <c r="CS40" s="376">
        <f>IF(CR40="",0,VLOOKUP(CR40,A$100:B$105,2,0))</f>
        <v>0</v>
      </c>
      <c r="CT40" s="413"/>
      <c r="CU40" s="376">
        <f>IF(CT40="",0,VLOOKUP(CT40,A$100:B$105,2,0))</f>
        <v>0</v>
      </c>
      <c r="CV40" s="413"/>
      <c r="CW40" s="376">
        <f>IF(CV40="",0,VLOOKUP(CV40,A$100:B$105,2,0))</f>
        <v>0</v>
      </c>
      <c r="CX40" s="413"/>
      <c r="CY40" s="634">
        <f>IF(CX40="",0,VLOOKUP(CX40,A$100:B$105,2,0))</f>
        <v>0</v>
      </c>
      <c r="CZ40" s="753">
        <f>CO40+CQ40+CS40+CU40+CW40+CY40</f>
        <v>0</v>
      </c>
      <c r="DA40" s="819" t="str">
        <f ca="1">IF(CZ40&lt;=5.9,"",LOOKUP(CZ40,A$109:A$113,B$109:B$113))</f>
        <v/>
      </c>
      <c r="DB40" s="500"/>
      <c r="DC40" s="684">
        <f>A40</f>
        <v>35</v>
      </c>
      <c r="DD40" s="693" t="str">
        <f>C40</f>
        <v>Rithik Kumar</v>
      </c>
      <c r="DE40" s="413"/>
      <c r="DF40" s="376">
        <f>IF(DE40="",0,VLOOKUP(DE40,A$100:B$105,2,0))</f>
        <v>0</v>
      </c>
      <c r="DG40" s="413"/>
      <c r="DH40" s="376">
        <f>IF(DG40="",0,VLOOKUP(DG40,A$100:B$105,2,0))</f>
        <v>0</v>
      </c>
      <c r="DI40" s="413"/>
      <c r="DJ40" s="376">
        <f>IF(DI40="",0,VLOOKUP(DI40,A$100:B$105,2,0))</f>
        <v>0</v>
      </c>
      <c r="DK40" s="413"/>
      <c r="DL40" s="376">
        <f>IF(DK40="",0,VLOOKUP(DK40,A$100:B$105,2,0))</f>
        <v>0</v>
      </c>
      <c r="DM40" s="413"/>
      <c r="DN40" s="376">
        <f>IF(DM40="",0,VLOOKUP(DM40,A$100:B$105,2,0))</f>
        <v>0</v>
      </c>
      <c r="DO40" s="413"/>
      <c r="DP40" s="634">
        <f>IF(DO40="",0,VLOOKUP(DO40,A$100:B$105,2,0))</f>
        <v>0</v>
      </c>
      <c r="DQ40" s="753">
        <f>DF40+DH40+DJ40+DL40+DN40+DP40</f>
        <v>0</v>
      </c>
      <c r="DR40" s="824" t="str">
        <f ca="1">IF(DQ40&lt;=5.9,"",LOOKUP(DQ40,A$109:A$113,B$109:B$113))</f>
        <v/>
      </c>
      <c r="DT40" s="684">
        <f>A40</f>
        <v>35</v>
      </c>
      <c r="DU40" s="693" t="str">
        <f>C40</f>
        <v>Rithik Kumar</v>
      </c>
      <c r="DV40" s="413" t="s">
        <v>299</v>
      </c>
      <c r="DW40" s="376">
        <f>IF(DV40="",0,VLOOKUP(DV40,A$100:B$105,2,0))</f>
        <v>2</v>
      </c>
      <c r="DX40" s="413" t="s">
        <v>186</v>
      </c>
      <c r="DY40" s="376">
        <f>IF(DX40="",0,VLOOKUP(DX40,A$100:B$105,2,0))</f>
        <v>4</v>
      </c>
      <c r="DZ40" s="413" t="s">
        <v>299</v>
      </c>
      <c r="EA40" s="376">
        <f>IF(DZ40="",0,VLOOKUP(DZ40,A$100:B$105,2,0))</f>
        <v>2</v>
      </c>
      <c r="EB40" s="413" t="s">
        <v>299</v>
      </c>
      <c r="EC40" s="376">
        <f>IF(EB40="",0,VLOOKUP(EB40,A$100:B$105,2,0))</f>
        <v>2</v>
      </c>
      <c r="ED40" s="413" t="s">
        <v>299</v>
      </c>
      <c r="EE40" s="376">
        <f>IF(ED40="",0,VLOOKUP(ED40,A$100:B$105,2,0))</f>
        <v>2</v>
      </c>
      <c r="EF40" s="413" t="s">
        <v>299</v>
      </c>
      <c r="EG40" s="634">
        <f>IF(EF40="",0,VLOOKUP(EF40,A$100:B$105,2,0))</f>
        <v>2</v>
      </c>
      <c r="EH40" s="634">
        <f>DW40+DY40+EA40+EC40+EE40+EG40</f>
        <v>14</v>
      </c>
      <c r="EI40" s="836">
        <f>ROUND(EH40/4,0)</f>
        <v>4</v>
      </c>
      <c r="EJ40" s="837">
        <f>(CI40+CZ40+DQ40+EH40)/4</f>
        <v>3.5</v>
      </c>
      <c r="EK40" s="819" t="str">
        <f ca="1">IF(EH40&lt;=5.9,"",LOOKUP(EH40,A$109:A$113,B$109:B$113))</f>
        <v>C</v>
      </c>
      <c r="EL40" s="838" t="str">
        <f ca="1">IF(EJ40&lt;=5.9,"",LOOKUP(EJ40,A$109:A$113,B$109:B$113))</f>
        <v/>
      </c>
      <c r="EM40" s="826"/>
      <c r="EN40" s="839">
        <f>A40</f>
        <v>35</v>
      </c>
      <c r="EO40" s="608" t="str">
        <f>C40</f>
        <v>Rithik Kumar</v>
      </c>
      <c r="EP40" s="616" t="str">
        <f ca="1">IF($EQ40&lt;=5.9,"",LOOKUP(EQ40,A$109:A$113,B$109:B$113))</f>
        <v/>
      </c>
      <c r="EQ40" s="396">
        <f>(BQ40+EJ40)/2</f>
        <v>5.75</v>
      </c>
    </row>
    <row r="41" spans="1:147">
      <c r="A41" s="746">
        <v>36</v>
      </c>
      <c r="B41" s="411">
        <f>'Student Profile'!B41</f>
        <v>8674</v>
      </c>
      <c r="C41" s="635" t="str">
        <f>'Student Profile'!C41</f>
        <v>A R Sidhu</v>
      </c>
      <c r="D41" s="413" t="s">
        <v>186</v>
      </c>
      <c r="E41" s="376">
        <f>IF(D41="",0,VLOOKUP(D41,A$100:B$105,2,0))</f>
        <v>4</v>
      </c>
      <c r="F41" s="413" t="s">
        <v>186</v>
      </c>
      <c r="G41" s="376">
        <f>IF(F41="",0,VLOOKUP(F41,A$100:B$105,2,0))</f>
        <v>4</v>
      </c>
      <c r="H41" s="413" t="s">
        <v>295</v>
      </c>
      <c r="I41" s="376">
        <f>IF(H41="",0,VLOOKUP(H41,A$100:B$105,2,0))</f>
        <v>3</v>
      </c>
      <c r="J41" s="413" t="s">
        <v>295</v>
      </c>
      <c r="K41" s="376">
        <f>IF(J41="",0,VLOOKUP(J41,A$100:B$105,2,0))</f>
        <v>3</v>
      </c>
      <c r="L41" s="413" t="s">
        <v>295</v>
      </c>
      <c r="M41" s="376">
        <f>IF(L41="",0,VLOOKUP(L41,A$100:B$105,2,0))</f>
        <v>3</v>
      </c>
      <c r="N41" s="413" t="s">
        <v>295</v>
      </c>
      <c r="O41" s="634">
        <f>IF(N41="",0,VLOOKUP(N41,A$100:B$105,2,0))</f>
        <v>3</v>
      </c>
      <c r="P41" s="753">
        <f>E41+G41+I41+K41+M41+O41</f>
        <v>20</v>
      </c>
      <c r="Q41" s="767" t="str">
        <f ca="1">IF(P41&lt;=5.9,"",LOOKUP(P41,A$109:A$113,B$109:B$113))</f>
        <v>B</v>
      </c>
      <c r="R41" s="500"/>
      <c r="S41" s="651">
        <f>A41</f>
        <v>36</v>
      </c>
      <c r="T41" s="635" t="str">
        <f>C41</f>
        <v>A R Sidhu</v>
      </c>
      <c r="U41" s="413"/>
      <c r="V41" s="376">
        <f>IF(U41="",0,VLOOKUP(U41,A$100:B$105,2,0))</f>
        <v>0</v>
      </c>
      <c r="W41" s="413"/>
      <c r="X41" s="376">
        <f>IF(W41="",0,VLOOKUP(W41,A$100:B$105,2,0))</f>
        <v>0</v>
      </c>
      <c r="Y41" s="413"/>
      <c r="Z41" s="376">
        <f>IF(Y41="",0,VLOOKUP(Y41,A$100:B$105,2,0))</f>
        <v>0</v>
      </c>
      <c r="AA41" s="413"/>
      <c r="AB41" s="376">
        <f>IF(AA41="",0,VLOOKUP(AA41,A$100:B$105,2,0))</f>
        <v>0</v>
      </c>
      <c r="AC41" s="413"/>
      <c r="AD41" s="376">
        <f>IF(AC41="",0,VLOOKUP(AC41,A$100:B$105,2,0))</f>
        <v>0</v>
      </c>
      <c r="AE41" s="413"/>
      <c r="AF41" s="634">
        <f>IF(AE41="",0,VLOOKUP(AE41,A$100:B$105,2,0))</f>
        <v>0</v>
      </c>
      <c r="AG41" s="753">
        <f>V41+X41+Z41+AB41+AD41+AF41</f>
        <v>0</v>
      </c>
      <c r="AH41" s="766" t="str">
        <f ca="1">IF(AG41&lt;=5.9,"",LOOKUP(AG41,A$109:A$113,B$109:B$113))</f>
        <v/>
      </c>
      <c r="AI41" s="500"/>
      <c r="AJ41" s="651">
        <f>A41</f>
        <v>36</v>
      </c>
      <c r="AK41" s="635" t="str">
        <f>C41</f>
        <v>A R Sidhu</v>
      </c>
      <c r="AL41" s="413"/>
      <c r="AM41" s="634">
        <f>IF(AL41="",0,VLOOKUP(AL41,A$100:B$105,2,0))</f>
        <v>0</v>
      </c>
      <c r="AN41" s="413"/>
      <c r="AO41" s="634">
        <f>IF(AN41="",0,VLOOKUP(AN41,A$100:B$105,2,0))</f>
        <v>0</v>
      </c>
      <c r="AP41" s="413"/>
      <c r="AQ41" s="634">
        <f>IF(AP41="",0,VLOOKUP(AP41,A$100:B$105,2,0))</f>
        <v>0</v>
      </c>
      <c r="AR41" s="413"/>
      <c r="AS41" s="634">
        <f>IF(AR41="",0,VLOOKUP(AR41,A$100:B$105,2,0))</f>
        <v>0</v>
      </c>
      <c r="AT41" s="413"/>
      <c r="AU41" s="634">
        <f>IF(AT41="",0,VLOOKUP(AT41,A$100:B$105,2,0))</f>
        <v>0</v>
      </c>
      <c r="AV41" s="413"/>
      <c r="AW41" s="634">
        <f>IF(AV41="",0,VLOOKUP(AV41,A$100:B$105,2,0))</f>
        <v>0</v>
      </c>
      <c r="AX41" s="753">
        <f>AM41+AO41+AQ41+AS41+AU41+AW41</f>
        <v>0</v>
      </c>
      <c r="AY41" s="766" t="str">
        <f ca="1">IF(AX41&lt;=5.9,"",LOOKUP(AX41,A$109:A$113,B$109:B$113))</f>
        <v/>
      </c>
      <c r="AZ41" s="500"/>
      <c r="BA41" s="651">
        <f>A41</f>
        <v>36</v>
      </c>
      <c r="BB41" s="635" t="str">
        <f>C41</f>
        <v>A R Sidhu</v>
      </c>
      <c r="BC41" s="413" t="s">
        <v>337</v>
      </c>
      <c r="BD41" s="376">
        <f>IF(BC41="",0,VLOOKUP(BC41,A$100:B$105,2,0))</f>
        <v>2</v>
      </c>
      <c r="BE41" s="413" t="s">
        <v>186</v>
      </c>
      <c r="BF41" s="376">
        <f>IF(BE41="",0,VLOOKUP(BE41,A$100:B$105,2,0))</f>
        <v>4</v>
      </c>
      <c r="BG41" s="413" t="s">
        <v>338</v>
      </c>
      <c r="BH41" s="376">
        <f>IF(BG41="",0,VLOOKUP(BG41,A$100:B$105,2,0))</f>
        <v>3</v>
      </c>
      <c r="BI41" s="413" t="s">
        <v>338</v>
      </c>
      <c r="BJ41" s="376">
        <f>IF(BI41="",0,VLOOKUP(BI41,A$100:B$105,2,0))</f>
        <v>3</v>
      </c>
      <c r="BK41" s="413" t="s">
        <v>336</v>
      </c>
      <c r="BL41" s="376">
        <f>IF(BK41="",0,VLOOKUP(BK41,A$100:B$105,2,0))</f>
        <v>4</v>
      </c>
      <c r="BM41" s="413" t="s">
        <v>337</v>
      </c>
      <c r="BN41" s="634">
        <f>IF(BM41="",0,VLOOKUP(BM41,A$100:B$105,2,0))</f>
        <v>2</v>
      </c>
      <c r="BO41" s="753">
        <f>BD41+BF41+BH41+BJ41+BL41+BN41</f>
        <v>18</v>
      </c>
      <c r="BP41" s="670" t="str">
        <f ca="1">IF(BO41&lt;=5.9,"",LOOKUP(BO41,A$109:A$113,B$109:B$113))</f>
        <v>B</v>
      </c>
      <c r="BQ41" s="793">
        <f>(P41+AG41+AX41+BO41)/4</f>
        <v>9.5</v>
      </c>
      <c r="BR41" s="683" t="str">
        <f ca="1">IF(BQ41&lt;=5.9,"",LOOKUP(BQ41,A$109:A$113,B$109:B$113))</f>
        <v>D</v>
      </c>
      <c r="BS41" s="794" t="e">
        <f ca="1">LOOKUP(BP41,A$109:A$113,B$109:B$113)</f>
        <v>#N/A</v>
      </c>
      <c r="BT41" s="500"/>
      <c r="BU41" s="460">
        <f>A41</f>
        <v>36</v>
      </c>
      <c r="BV41" s="693" t="str">
        <f>C41</f>
        <v>A R Sidhu</v>
      </c>
      <c r="BW41" s="413"/>
      <c r="BX41" s="376">
        <f t="shared" ref="BX41:BX44" si="285">IF(BW41="",0,VLOOKUP(BW41,A$100:B$105,2,0))</f>
        <v>0</v>
      </c>
      <c r="BY41" s="413"/>
      <c r="BZ41" s="376">
        <f t="shared" ref="BZ41:BZ44" si="286">IF(BY41="",0,VLOOKUP(BY41,A$100:B$105,2,0))</f>
        <v>0</v>
      </c>
      <c r="CA41" s="413"/>
      <c r="CB41" s="376">
        <f t="shared" ref="CB41:CB44" si="287">IF(CA41="",0,VLOOKUP(CA41,A$100:B$105,2,0))</f>
        <v>0</v>
      </c>
      <c r="CC41" s="413"/>
      <c r="CD41" s="376">
        <f t="shared" ref="CD41:CD44" si="288">IF(CC41="",0,VLOOKUP(CC41,A$100:B$105,2,0))</f>
        <v>0</v>
      </c>
      <c r="CE41" s="413"/>
      <c r="CF41" s="376">
        <f t="shared" ref="CF41:CF44" si="289">IF(CE41="",0,VLOOKUP(CE41,A$100:B$105,2,0))</f>
        <v>0</v>
      </c>
      <c r="CG41" s="413"/>
      <c r="CH41" s="411">
        <f>IF(CG41="",0,VLOOKUP(CG41,A$100:B$105,2,0))</f>
        <v>0</v>
      </c>
      <c r="CI41" s="806">
        <f>BX41+BZ41+CB41+CD41+CF41+CH41</f>
        <v>0</v>
      </c>
      <c r="CJ41" s="807" t="str">
        <f ca="1">IF(CI41&lt;=5.9,"",LOOKUP(CI41,A$109:A$113,B$109:B$113))</f>
        <v/>
      </c>
      <c r="CK41" s="500"/>
      <c r="CL41" s="684">
        <f>A41</f>
        <v>36</v>
      </c>
      <c r="CM41" s="693" t="str">
        <f>C41</f>
        <v>A R Sidhu</v>
      </c>
      <c r="CN41" s="413"/>
      <c r="CO41" s="376">
        <f>IF(CN41="",0,VLOOKUP(CN41,A$100:B$105,2,0))</f>
        <v>0</v>
      </c>
      <c r="CP41" s="413"/>
      <c r="CQ41" s="376">
        <f>IF(CP41="",0,VLOOKUP(CP41,A$100:B$105,2,0))</f>
        <v>0</v>
      </c>
      <c r="CR41" s="413"/>
      <c r="CS41" s="376">
        <f>IF(CR41="",0,VLOOKUP(CR41,A$100:B$105,2,0))</f>
        <v>0</v>
      </c>
      <c r="CT41" s="413"/>
      <c r="CU41" s="376">
        <f>IF(CT41="",0,VLOOKUP(CT41,A$100:B$105,2,0))</f>
        <v>0</v>
      </c>
      <c r="CV41" s="413"/>
      <c r="CW41" s="376">
        <f>IF(CV41="",0,VLOOKUP(CV41,A$100:B$105,2,0))</f>
        <v>0</v>
      </c>
      <c r="CX41" s="413"/>
      <c r="CY41" s="634">
        <f>IF(CX41="",0,VLOOKUP(CX41,A$100:B$105,2,0))</f>
        <v>0</v>
      </c>
      <c r="CZ41" s="753">
        <f>CO41+CQ41+CS41+CU41+CW41+CY41</f>
        <v>0</v>
      </c>
      <c r="DA41" s="819" t="str">
        <f ca="1">IF(CZ41&lt;=5.9,"",LOOKUP(CZ41,A$109:A$113,B$109:B$113))</f>
        <v/>
      </c>
      <c r="DB41" s="500"/>
      <c r="DC41" s="684">
        <f>A41</f>
        <v>36</v>
      </c>
      <c r="DD41" s="693" t="str">
        <f>C41</f>
        <v>A R Sidhu</v>
      </c>
      <c r="DE41" s="413"/>
      <c r="DF41" s="376">
        <f>IF(DE41="",0,VLOOKUP(DE41,A$100:B$105,2,0))</f>
        <v>0</v>
      </c>
      <c r="DG41" s="413"/>
      <c r="DH41" s="376">
        <f>IF(DG41="",0,VLOOKUP(DG41,A$100:B$105,2,0))</f>
        <v>0</v>
      </c>
      <c r="DI41" s="413"/>
      <c r="DJ41" s="376">
        <f>IF(DI41="",0,VLOOKUP(DI41,A$100:B$105,2,0))</f>
        <v>0</v>
      </c>
      <c r="DK41" s="413"/>
      <c r="DL41" s="376">
        <f>IF(DK41="",0,VLOOKUP(DK41,A$100:B$105,2,0))</f>
        <v>0</v>
      </c>
      <c r="DM41" s="413"/>
      <c r="DN41" s="376">
        <f>IF(DM41="",0,VLOOKUP(DM41,A$100:B$105,2,0))</f>
        <v>0</v>
      </c>
      <c r="DO41" s="413"/>
      <c r="DP41" s="634">
        <f>IF(DO41="",0,VLOOKUP(DO41,A$100:B$105,2,0))</f>
        <v>0</v>
      </c>
      <c r="DQ41" s="753">
        <f>DF41+DH41+DJ41+DL41+DN41+DP41</f>
        <v>0</v>
      </c>
      <c r="DR41" s="824" t="str">
        <f ca="1">IF(DQ41&lt;=5.9,"",LOOKUP(DQ41,A$109:A$113,B$109:B$113))</f>
        <v/>
      </c>
      <c r="DT41" s="684">
        <f>A41</f>
        <v>36</v>
      </c>
      <c r="DU41" s="693" t="str">
        <f>C41</f>
        <v>A R Sidhu</v>
      </c>
      <c r="DV41" s="413" t="s">
        <v>299</v>
      </c>
      <c r="DW41" s="376">
        <f>IF(DV41="",0,VLOOKUP(DV41,A$100:B$105,2,0))</f>
        <v>2</v>
      </c>
      <c r="DX41" s="413" t="s">
        <v>299</v>
      </c>
      <c r="DY41" s="376">
        <f>IF(DX41="",0,VLOOKUP(DX41,A$100:B$105,2,0))</f>
        <v>2</v>
      </c>
      <c r="DZ41" s="413" t="s">
        <v>338</v>
      </c>
      <c r="EA41" s="376">
        <f>IF(DZ41="",0,VLOOKUP(DZ41,A$100:B$105,2,0))</f>
        <v>3</v>
      </c>
      <c r="EB41" s="413" t="s">
        <v>336</v>
      </c>
      <c r="EC41" s="376">
        <f>IF(EB41="",0,VLOOKUP(EB41,A$100:B$105,2,0))</f>
        <v>4</v>
      </c>
      <c r="ED41" s="413" t="s">
        <v>338</v>
      </c>
      <c r="EE41" s="376">
        <f>IF(ED41="",0,VLOOKUP(ED41,A$100:B$105,2,0))</f>
        <v>3</v>
      </c>
      <c r="EF41" s="413" t="s">
        <v>337</v>
      </c>
      <c r="EG41" s="634">
        <f>IF(EF41="",0,VLOOKUP(EF41,A$100:B$105,2,0))</f>
        <v>2</v>
      </c>
      <c r="EH41" s="634">
        <f>DW41+DY41+EA41+EC41+EE41+EG41</f>
        <v>16</v>
      </c>
      <c r="EI41" s="836">
        <f>ROUND(EH41/4,0)</f>
        <v>4</v>
      </c>
      <c r="EJ41" s="837">
        <f>(CI41+CZ41+DQ41+EH41)/4</f>
        <v>4</v>
      </c>
      <c r="EK41" s="819" t="str">
        <f ca="1">IF(EH41&lt;=5.9,"",LOOKUP(EH41,A$109:A$113,B$109:B$113))</f>
        <v>C</v>
      </c>
      <c r="EL41" s="838" t="str">
        <f ca="1">IF(EJ41&lt;=5.9,"",LOOKUP(EJ41,A$109:A$113,B$109:B$113))</f>
        <v/>
      </c>
      <c r="EM41" s="826"/>
      <c r="EN41" s="839">
        <f>A41</f>
        <v>36</v>
      </c>
      <c r="EO41" s="608" t="str">
        <f>C41</f>
        <v>A R Sidhu</v>
      </c>
      <c r="EP41" s="616" t="str">
        <f ca="1">IF($EQ41&lt;=5.9,"",LOOKUP(EQ41,A$109:A$113,B$109:B$113))</f>
        <v>D</v>
      </c>
      <c r="EQ41" s="396">
        <f>(BQ41+EJ41)/2</f>
        <v>6.75</v>
      </c>
    </row>
    <row r="42" spans="1:147">
      <c r="A42" s="746">
        <v>37</v>
      </c>
      <c r="B42" s="411">
        <f>'Student Profile'!B42</f>
        <v>8795</v>
      </c>
      <c r="C42" s="635" t="str">
        <f>'Student Profile'!C42</f>
        <v>S Srinivavas</v>
      </c>
      <c r="D42" s="413" t="s">
        <v>186</v>
      </c>
      <c r="E42" s="376">
        <f>IF(D42="",0,VLOOKUP(D42,A$100:B$105,2,0))</f>
        <v>4</v>
      </c>
      <c r="F42" s="413" t="s">
        <v>186</v>
      </c>
      <c r="G42" s="376">
        <f>IF(F42="",0,VLOOKUP(F42,A$100:B$105,2,0))</f>
        <v>4</v>
      </c>
      <c r="H42" s="413" t="s">
        <v>295</v>
      </c>
      <c r="I42" s="376">
        <f>IF(H42="",0,VLOOKUP(H42,A$100:B$105,2,0))</f>
        <v>3</v>
      </c>
      <c r="J42" s="413" t="s">
        <v>295</v>
      </c>
      <c r="K42" s="376">
        <f>IF(J42="",0,VLOOKUP(J42,A$100:B$105,2,0))</f>
        <v>3</v>
      </c>
      <c r="L42" s="413" t="s">
        <v>295</v>
      </c>
      <c r="M42" s="376">
        <f>IF(L42="",0,VLOOKUP(L42,A$100:B$105,2,0))</f>
        <v>3</v>
      </c>
      <c r="N42" s="413" t="s">
        <v>295</v>
      </c>
      <c r="O42" s="634">
        <f>IF(N42="",0,VLOOKUP(N42,A$100:B$105,2,0))</f>
        <v>3</v>
      </c>
      <c r="P42" s="753">
        <f>E42+G42+I42+K42+M42+O42</f>
        <v>20</v>
      </c>
      <c r="Q42" s="767" t="str">
        <f ca="1">IF(P42&lt;=5.9,"",LOOKUP(P42,A$109:A$113,B$109:B$113))</f>
        <v>B</v>
      </c>
      <c r="R42" s="500"/>
      <c r="S42" s="651">
        <f>A42</f>
        <v>37</v>
      </c>
      <c r="T42" s="635" t="str">
        <f>C42</f>
        <v>S Srinivavas</v>
      </c>
      <c r="U42" s="413"/>
      <c r="V42" s="376">
        <f>IF(U42="",0,VLOOKUP(U42,A$100:B$105,2,0))</f>
        <v>0</v>
      </c>
      <c r="W42" s="413"/>
      <c r="X42" s="376">
        <f>IF(W42="",0,VLOOKUP(W42,A$100:B$105,2,0))</f>
        <v>0</v>
      </c>
      <c r="Y42" s="413"/>
      <c r="Z42" s="376">
        <f>IF(Y42="",0,VLOOKUP(Y42,A$100:B$105,2,0))</f>
        <v>0</v>
      </c>
      <c r="AA42" s="413"/>
      <c r="AB42" s="376">
        <f>IF(AA42="",0,VLOOKUP(AA42,A$100:B$105,2,0))</f>
        <v>0</v>
      </c>
      <c r="AC42" s="413"/>
      <c r="AD42" s="376">
        <f>IF(AC42="",0,VLOOKUP(AC42,A$100:B$105,2,0))</f>
        <v>0</v>
      </c>
      <c r="AE42" s="413"/>
      <c r="AF42" s="634">
        <f>IF(AE42="",0,VLOOKUP(AE42,A$100:B$105,2,0))</f>
        <v>0</v>
      </c>
      <c r="AG42" s="753">
        <f>V42+X42+Z42+AB42+AD42+AF42</f>
        <v>0</v>
      </c>
      <c r="AH42" s="766" t="str">
        <f ca="1">IF(AG42&lt;=5.9,"",LOOKUP(AG42,A$109:A$113,B$109:B$113))</f>
        <v/>
      </c>
      <c r="AI42" s="500"/>
      <c r="AJ42" s="651">
        <f>A42</f>
        <v>37</v>
      </c>
      <c r="AK42" s="635" t="str">
        <f>C42</f>
        <v>S Srinivavas</v>
      </c>
      <c r="AL42" s="413"/>
      <c r="AM42" s="634">
        <f>IF(AL42="",0,VLOOKUP(AL42,A$100:B$105,2,0))</f>
        <v>0</v>
      </c>
      <c r="AN42" s="413"/>
      <c r="AO42" s="634">
        <f>IF(AN42="",0,VLOOKUP(AN42,A$100:B$105,2,0))</f>
        <v>0</v>
      </c>
      <c r="AP42" s="413"/>
      <c r="AQ42" s="634">
        <f>IF(AP42="",0,VLOOKUP(AP42,A$100:B$105,2,0))</f>
        <v>0</v>
      </c>
      <c r="AR42" s="413"/>
      <c r="AS42" s="634">
        <f>IF(AR42="",0,VLOOKUP(AR42,A$100:B$105,2,0))</f>
        <v>0</v>
      </c>
      <c r="AT42" s="413"/>
      <c r="AU42" s="634">
        <f>IF(AT42="",0,VLOOKUP(AT42,A$100:B$105,2,0))</f>
        <v>0</v>
      </c>
      <c r="AV42" s="413"/>
      <c r="AW42" s="634">
        <f>IF(AV42="",0,VLOOKUP(AV42,A$100:B$105,2,0))</f>
        <v>0</v>
      </c>
      <c r="AX42" s="753">
        <f>AM42+AO42+AQ42+AS42+AU42+AW42</f>
        <v>0</v>
      </c>
      <c r="AY42" s="766" t="str">
        <f ca="1">IF(AX42&lt;=5.9,"",LOOKUP(AX42,A$109:A$113,B$109:B$113))</f>
        <v/>
      </c>
      <c r="AZ42" s="500"/>
      <c r="BA42" s="651">
        <f>A42</f>
        <v>37</v>
      </c>
      <c r="BB42" s="635" t="str">
        <f>C42</f>
        <v>S Srinivavas</v>
      </c>
      <c r="BC42" s="413" t="s">
        <v>150</v>
      </c>
      <c r="BD42" s="376">
        <f>IF(BC42="",0,VLOOKUP(BC42,A$100:B$105,2,0))</f>
        <v>5</v>
      </c>
      <c r="BE42" s="413" t="s">
        <v>186</v>
      </c>
      <c r="BF42" s="376">
        <f>IF(BE42="",0,VLOOKUP(BE42,A$100:B$105,2,0))</f>
        <v>4</v>
      </c>
      <c r="BG42" s="413" t="s">
        <v>186</v>
      </c>
      <c r="BH42" s="376">
        <f>IF(BG42="",0,VLOOKUP(BG42,A$100:B$105,2,0))</f>
        <v>4</v>
      </c>
      <c r="BI42" s="413" t="s">
        <v>186</v>
      </c>
      <c r="BJ42" s="376">
        <f>IF(BI42="",0,VLOOKUP(BI42,A$100:B$105,2,0))</f>
        <v>4</v>
      </c>
      <c r="BK42" s="413" t="s">
        <v>186</v>
      </c>
      <c r="BL42" s="376">
        <f>IF(BK42="",0,VLOOKUP(BK42,A$100:B$105,2,0))</f>
        <v>4</v>
      </c>
      <c r="BM42" s="413" t="s">
        <v>186</v>
      </c>
      <c r="BN42" s="634">
        <f>IF(BM42="",0,VLOOKUP(BM42,A$100:B$105,2,0))</f>
        <v>4</v>
      </c>
      <c r="BO42" s="753">
        <f>BD42+BF42+BH42+BJ42+BL42+BN42</f>
        <v>25</v>
      </c>
      <c r="BP42" s="670" t="str">
        <f ca="1">IF(BO42&lt;=5.9,"",LOOKUP(BO42,A$109:A$113,B$109:B$113))</f>
        <v>A</v>
      </c>
      <c r="BQ42" s="793">
        <f>(P42+AG42+AX42+BO42)/4</f>
        <v>11.25</v>
      </c>
      <c r="BR42" s="683" t="str">
        <f ca="1">IF(BQ42&lt;=5.9,"",LOOKUP(BQ42,A$109:A$113,B$109:B$113))</f>
        <v>C</v>
      </c>
      <c r="BS42" s="794" t="e">
        <f ca="1">LOOKUP(BP42,A$109:A$113,B$109:B$113)</f>
        <v>#N/A</v>
      </c>
      <c r="BT42" s="500"/>
      <c r="BU42" s="460">
        <f>A42</f>
        <v>37</v>
      </c>
      <c r="BV42" s="693" t="str">
        <f>C42</f>
        <v>S Srinivavas</v>
      </c>
      <c r="BW42" s="413"/>
      <c r="BX42" s="376">
        <f>IF(BW42="",0,VLOOKUP(BW42,A$100:B$105,2,0))</f>
        <v>0</v>
      </c>
      <c r="BY42" s="413"/>
      <c r="BZ42" s="376">
        <f>IF(BY42="",0,VLOOKUP(BY42,A$100:B$105,2,0))</f>
        <v>0</v>
      </c>
      <c r="CA42" s="413"/>
      <c r="CB42" s="376">
        <f>IF(CA42="",0,VLOOKUP(CA42,A$100:B$105,2,0))</f>
        <v>0</v>
      </c>
      <c r="CC42" s="413"/>
      <c r="CD42" s="376">
        <f>IF(CC42="",0,VLOOKUP(CC42,A$100:B$105,2,0))</f>
        <v>0</v>
      </c>
      <c r="CE42" s="413"/>
      <c r="CF42" s="376">
        <f>IF(CE42="",0,VLOOKUP(CE42,A$100:B$105,2,0))</f>
        <v>0</v>
      </c>
      <c r="CG42" s="413"/>
      <c r="CH42" s="411">
        <f>IF(CG42="",0,VLOOKUP(CG42,A$100:B$105,2,0))</f>
        <v>0</v>
      </c>
      <c r="CI42" s="806">
        <f>BX42+BZ42+CB42+CD42+CF42+CH42</f>
        <v>0</v>
      </c>
      <c r="CJ42" s="807" t="str">
        <f ca="1">IF(CI42&lt;=5.9,"",LOOKUP(CI42,A$109:A$113,B$109:B$113))</f>
        <v/>
      </c>
      <c r="CK42" s="500"/>
      <c r="CL42" s="684">
        <f>A42</f>
        <v>37</v>
      </c>
      <c r="CM42" s="693" t="str">
        <f>C42</f>
        <v>S Srinivavas</v>
      </c>
      <c r="CN42" s="413"/>
      <c r="CO42" s="376">
        <f>IF(CN42="",0,VLOOKUP(CN42,A$100:B$105,2,0))</f>
        <v>0</v>
      </c>
      <c r="CP42" s="413"/>
      <c r="CQ42" s="376">
        <f>IF(CP42="",0,VLOOKUP(CP42,A$100:B$105,2,0))</f>
        <v>0</v>
      </c>
      <c r="CR42" s="413"/>
      <c r="CS42" s="376">
        <f>IF(CR42="",0,VLOOKUP(CR42,A$100:B$105,2,0))</f>
        <v>0</v>
      </c>
      <c r="CT42" s="413"/>
      <c r="CU42" s="376">
        <f>IF(CT42="",0,VLOOKUP(CT42,A$100:B$105,2,0))</f>
        <v>0</v>
      </c>
      <c r="CV42" s="413"/>
      <c r="CW42" s="376">
        <f>IF(CV42="",0,VLOOKUP(CV42,A$100:B$105,2,0))</f>
        <v>0</v>
      </c>
      <c r="CX42" s="413"/>
      <c r="CY42" s="634">
        <f>IF(CX42="",0,VLOOKUP(CX42,A$100:B$105,2,0))</f>
        <v>0</v>
      </c>
      <c r="CZ42" s="753">
        <f>CO42+CQ42+CS42+CU42+CW42+CY42</f>
        <v>0</v>
      </c>
      <c r="DA42" s="819" t="str">
        <f ca="1">IF(CZ42&lt;=5.9,"",LOOKUP(CZ42,A$109:A$113,B$109:B$113))</f>
        <v/>
      </c>
      <c r="DB42" s="500"/>
      <c r="DC42" s="684">
        <f>A42</f>
        <v>37</v>
      </c>
      <c r="DD42" s="693" t="str">
        <f>C42</f>
        <v>S Srinivavas</v>
      </c>
      <c r="DE42" s="413"/>
      <c r="DF42" s="376">
        <f>IF(DE42="",0,VLOOKUP(DE42,A$100:B$105,2,0))</f>
        <v>0</v>
      </c>
      <c r="DG42" s="413"/>
      <c r="DH42" s="376">
        <f>IF(DG42="",0,VLOOKUP(DG42,A$100:B$105,2,0))</f>
        <v>0</v>
      </c>
      <c r="DI42" s="413"/>
      <c r="DJ42" s="376">
        <f>IF(DI42="",0,VLOOKUP(DI42,A$100:B$105,2,0))</f>
        <v>0</v>
      </c>
      <c r="DK42" s="413"/>
      <c r="DL42" s="376">
        <f>IF(DK42="",0,VLOOKUP(DK42,A$100:B$105,2,0))</f>
        <v>0</v>
      </c>
      <c r="DM42" s="413"/>
      <c r="DN42" s="376">
        <f>IF(DM42="",0,VLOOKUP(DM42,A$100:B$105,2,0))</f>
        <v>0</v>
      </c>
      <c r="DO42" s="413"/>
      <c r="DP42" s="634">
        <f>IF(DO42="",0,VLOOKUP(DO42,A$100:B$105,2,0))</f>
        <v>0</v>
      </c>
      <c r="DQ42" s="753">
        <f>DF42+DH42+DJ42+DL42+DN42+DP42</f>
        <v>0</v>
      </c>
      <c r="DR42" s="824" t="str">
        <f ca="1">IF(DQ42&lt;=5.9,"",LOOKUP(DQ42,A$109:A$113,B$109:B$113))</f>
        <v/>
      </c>
      <c r="DT42" s="684">
        <f>A42</f>
        <v>37</v>
      </c>
      <c r="DU42" s="693" t="str">
        <f>C42</f>
        <v>S Srinivavas</v>
      </c>
      <c r="DV42" s="413" t="s">
        <v>150</v>
      </c>
      <c r="DW42" s="376">
        <f>IF(DV42="",0,VLOOKUP(DV42,A$100:B$105,2,0))</f>
        <v>5</v>
      </c>
      <c r="DX42" s="413" t="s">
        <v>186</v>
      </c>
      <c r="DY42" s="376">
        <f>IF(DX42="",0,VLOOKUP(DX42,A$100:B$105,2,0))</f>
        <v>4</v>
      </c>
      <c r="DZ42" s="413" t="s">
        <v>186</v>
      </c>
      <c r="EA42" s="376">
        <f>IF(DZ42="",0,VLOOKUP(DZ42,A$100:B$105,2,0))</f>
        <v>4</v>
      </c>
      <c r="EB42" s="413" t="s">
        <v>186</v>
      </c>
      <c r="EC42" s="376">
        <f>IF(EB42="",0,VLOOKUP(EB42,A$100:B$105,2,0))</f>
        <v>4</v>
      </c>
      <c r="ED42" s="413" t="s">
        <v>186</v>
      </c>
      <c r="EE42" s="376">
        <f>IF(ED42="",0,VLOOKUP(ED42,A$100:B$105,2,0))</f>
        <v>4</v>
      </c>
      <c r="EF42" s="413" t="s">
        <v>186</v>
      </c>
      <c r="EG42" s="634">
        <f>IF(EF42="",0,VLOOKUP(EF42,A$100:B$105,2,0))</f>
        <v>4</v>
      </c>
      <c r="EH42" s="634">
        <f>DW42+DY42+EA42+EC42+EE42+EG42</f>
        <v>25</v>
      </c>
      <c r="EI42" s="836">
        <f>ROUND(EH42/4,0)</f>
        <v>6</v>
      </c>
      <c r="EJ42" s="837">
        <f>(CI42+CZ42+DQ42+EH42)/4</f>
        <v>6.25</v>
      </c>
      <c r="EK42" s="819" t="str">
        <f ca="1">IF(EH42&lt;=5.9,"",LOOKUP(EH42,A$109:A$113,B$109:B$113))</f>
        <v>A</v>
      </c>
      <c r="EL42" s="838" t="str">
        <f ca="1">IF(EJ42&lt;=5.9,"",LOOKUP(EJ42,A$109:A$113,B$109:B$113))</f>
        <v>D</v>
      </c>
      <c r="EM42" s="826"/>
      <c r="EN42" s="839">
        <f>A42</f>
        <v>37</v>
      </c>
      <c r="EO42" s="608" t="str">
        <f>C42</f>
        <v>S Srinivavas</v>
      </c>
      <c r="EP42" s="616" t="str">
        <f ca="1">IF($EQ42&lt;=5.9,"",LOOKUP(EQ42,A$109:A$113,B$109:B$113))</f>
        <v>D</v>
      </c>
      <c r="EQ42" s="396">
        <f>(BQ42+EJ42)/2</f>
        <v>8.75</v>
      </c>
    </row>
    <row r="43" spans="1:147">
      <c r="A43" s="746">
        <v>38</v>
      </c>
      <c r="B43" s="411">
        <f>'Student Profile'!B43</f>
        <v>8668</v>
      </c>
      <c r="C43" s="635" t="str">
        <f>'Student Profile'!C43</f>
        <v>Sudhir R</v>
      </c>
      <c r="D43" s="413" t="s">
        <v>186</v>
      </c>
      <c r="E43" s="376">
        <f>IF(D43="",0,VLOOKUP(D43,A$100:B$105,2,0))</f>
        <v>4</v>
      </c>
      <c r="F43" s="413" t="s">
        <v>186</v>
      </c>
      <c r="G43" s="376">
        <f>IF(F43="",0,VLOOKUP(F43,A$100:B$105,2,0))</f>
        <v>4</v>
      </c>
      <c r="H43" s="413" t="s">
        <v>295</v>
      </c>
      <c r="I43" s="376">
        <f>IF(H43="",0,VLOOKUP(H43,A$100:B$105,2,0))</f>
        <v>3</v>
      </c>
      <c r="J43" s="413" t="s">
        <v>295</v>
      </c>
      <c r="K43" s="376">
        <f>IF(J43="",0,VLOOKUP(J43,A$100:B$105,2,0))</f>
        <v>3</v>
      </c>
      <c r="L43" s="413" t="s">
        <v>295</v>
      </c>
      <c r="M43" s="376">
        <f>IF(L43="",0,VLOOKUP(L43,A$100:B$105,2,0))</f>
        <v>3</v>
      </c>
      <c r="N43" s="413" t="s">
        <v>295</v>
      </c>
      <c r="O43" s="634">
        <f>IF(N43="",0,VLOOKUP(N43,A$100:B$105,2,0))</f>
        <v>3</v>
      </c>
      <c r="P43" s="753">
        <f>E43+G43+I43+K43+M43+O43</f>
        <v>20</v>
      </c>
      <c r="Q43" s="767" t="str">
        <f ca="1">IF(P43&lt;=5.9,"",LOOKUP(P43,A$109:A$113,B$109:B$113))</f>
        <v>B</v>
      </c>
      <c r="R43" s="500"/>
      <c r="S43" s="651">
        <f>A43</f>
        <v>38</v>
      </c>
      <c r="T43" s="635" t="str">
        <f>C43</f>
        <v>Sudhir R</v>
      </c>
      <c r="U43" s="413"/>
      <c r="V43" s="376">
        <f>IF(U43="",0,VLOOKUP(U43,A$100:B$105,2,0))</f>
        <v>0</v>
      </c>
      <c r="W43" s="413"/>
      <c r="X43" s="376">
        <f>IF(W43="",0,VLOOKUP(W43,A$100:B$105,2,0))</f>
        <v>0</v>
      </c>
      <c r="Y43" s="413"/>
      <c r="Z43" s="376">
        <f>IF(Y43="",0,VLOOKUP(Y43,A$100:B$105,2,0))</f>
        <v>0</v>
      </c>
      <c r="AA43" s="413"/>
      <c r="AB43" s="376">
        <f>IF(AA43="",0,VLOOKUP(AA43,A$100:B$105,2,0))</f>
        <v>0</v>
      </c>
      <c r="AC43" s="413"/>
      <c r="AD43" s="376">
        <f>IF(AC43="",0,VLOOKUP(AC43,A$100:B$105,2,0))</f>
        <v>0</v>
      </c>
      <c r="AE43" s="413"/>
      <c r="AF43" s="634">
        <f>IF(AE43="",0,VLOOKUP(AE43,A$100:B$105,2,0))</f>
        <v>0</v>
      </c>
      <c r="AG43" s="753">
        <f>V43+X43+Z43+AB43+AD43+AF43</f>
        <v>0</v>
      </c>
      <c r="AH43" s="766" t="str">
        <f ca="1">IF(AG43&lt;=5.9,"",LOOKUP(AG43,A$109:A$113,B$109:B$113))</f>
        <v/>
      </c>
      <c r="AI43" s="500"/>
      <c r="AJ43" s="651">
        <f>A43</f>
        <v>38</v>
      </c>
      <c r="AK43" s="635" t="str">
        <f>C43</f>
        <v>Sudhir R</v>
      </c>
      <c r="AL43" s="413"/>
      <c r="AM43" s="634">
        <f>IF(AL43="",0,VLOOKUP(AL43,A$100:B$105,2,0))</f>
        <v>0</v>
      </c>
      <c r="AN43" s="413"/>
      <c r="AO43" s="634">
        <f>IF(AN43="",0,VLOOKUP(AN43,A$100:B$105,2,0))</f>
        <v>0</v>
      </c>
      <c r="AP43" s="413"/>
      <c r="AQ43" s="634">
        <f>IF(AP43="",0,VLOOKUP(AP43,A$100:B$105,2,0))</f>
        <v>0</v>
      </c>
      <c r="AR43" s="413"/>
      <c r="AS43" s="634">
        <f>IF(AR43="",0,VLOOKUP(AR43,A$100:B$105,2,0))</f>
        <v>0</v>
      </c>
      <c r="AT43" s="413"/>
      <c r="AU43" s="634">
        <f>IF(AT43="",0,VLOOKUP(AT43,A$100:B$105,2,0))</f>
        <v>0</v>
      </c>
      <c r="AV43" s="413"/>
      <c r="AW43" s="634">
        <f>IF(AV43="",0,VLOOKUP(AV43,A$100:B$105,2,0))</f>
        <v>0</v>
      </c>
      <c r="AX43" s="753">
        <f>AM43+AO43+AQ43+AS43+AU43+AW43</f>
        <v>0</v>
      </c>
      <c r="AY43" s="766" t="str">
        <f ca="1">IF(AX43&lt;=5.9,"",LOOKUP(AX43,A$109:A$113,B$109:B$113))</f>
        <v/>
      </c>
      <c r="AZ43" s="500"/>
      <c r="BA43" s="651">
        <f>A43</f>
        <v>38</v>
      </c>
      <c r="BB43" s="635" t="str">
        <f>C43</f>
        <v>Sudhir R</v>
      </c>
      <c r="BC43" s="413" t="s">
        <v>295</v>
      </c>
      <c r="BD43" s="376">
        <f t="shared" ref="BD43:BD48" si="290">IF(BC43="",0,VLOOKUP(BC43,A$100:B$105,2,0))</f>
        <v>3</v>
      </c>
      <c r="BE43" s="413" t="s">
        <v>186</v>
      </c>
      <c r="BF43" s="376">
        <f t="shared" ref="BF43:BF48" si="291">IF(BE43="",0,VLOOKUP(BE43,A$100:B$105,2,0))</f>
        <v>4</v>
      </c>
      <c r="BG43" s="413" t="s">
        <v>295</v>
      </c>
      <c r="BH43" s="376">
        <f t="shared" ref="BH43:BH48" si="292">IF(BG43="",0,VLOOKUP(BG43,A$100:B$105,2,0))</f>
        <v>3</v>
      </c>
      <c r="BI43" s="413" t="s">
        <v>295</v>
      </c>
      <c r="BJ43" s="376">
        <f t="shared" ref="BJ43:BJ48" si="293">IF(BI43="",0,VLOOKUP(BI43,A$100:B$105,2,0))</f>
        <v>3</v>
      </c>
      <c r="BK43" s="413" t="s">
        <v>295</v>
      </c>
      <c r="BL43" s="376">
        <f t="shared" ref="BL43:BL48" si="294">IF(BK43="",0,VLOOKUP(BK43,A$100:B$105,2,0))</f>
        <v>3</v>
      </c>
      <c r="BM43" s="413" t="s">
        <v>295</v>
      </c>
      <c r="BN43" s="634">
        <f>IF(BM43="",0,VLOOKUP(BM43,A$100:B$105,2,0))</f>
        <v>3</v>
      </c>
      <c r="BO43" s="753">
        <f>BD43+BF43+BH43+BJ43+BL43+BN43</f>
        <v>19</v>
      </c>
      <c r="BP43" s="670" t="str">
        <f ca="1">IF(BO43&lt;=5.9,"",LOOKUP(BO43,A$109:A$113,B$109:B$113))</f>
        <v>B</v>
      </c>
      <c r="BQ43" s="793">
        <f>(P43+AG43+AX43+BO43)/4</f>
        <v>9.75</v>
      </c>
      <c r="BR43" s="683" t="str">
        <f ca="1">IF(BQ43&lt;=5.9,"",LOOKUP(BQ43,A$109:A$113,B$109:B$113))</f>
        <v>D</v>
      </c>
      <c r="BS43" s="794" t="e">
        <f ca="1">LOOKUP(BP43,A$109:A$113,B$109:B$113)</f>
        <v>#N/A</v>
      </c>
      <c r="BT43" s="500"/>
      <c r="BU43" s="460">
        <f>A43</f>
        <v>38</v>
      </c>
      <c r="BV43" s="693" t="str">
        <f>C43</f>
        <v>Sudhir R</v>
      </c>
      <c r="BW43" s="413"/>
      <c r="BX43" s="376">
        <f>IF(BW43="",0,VLOOKUP(BW43,A$100:B$105,2,0))</f>
        <v>0</v>
      </c>
      <c r="BY43" s="413"/>
      <c r="BZ43" s="376">
        <f>IF(BY43="",0,VLOOKUP(BY43,A$100:B$105,2,0))</f>
        <v>0</v>
      </c>
      <c r="CA43" s="413"/>
      <c r="CB43" s="376">
        <f>IF(CA43="",0,VLOOKUP(CA43,A$100:B$105,2,0))</f>
        <v>0</v>
      </c>
      <c r="CC43" s="413"/>
      <c r="CD43" s="376">
        <f>IF(CC43="",0,VLOOKUP(CC43,A$100:B$105,2,0))</f>
        <v>0</v>
      </c>
      <c r="CE43" s="413"/>
      <c r="CF43" s="376">
        <f>IF(CE43="",0,VLOOKUP(CE43,A$100:B$105,2,0))</f>
        <v>0</v>
      </c>
      <c r="CG43" s="413"/>
      <c r="CH43" s="411">
        <f>IF(CG43="",0,VLOOKUP(CG43,A$100:B$105,2,0))</f>
        <v>0</v>
      </c>
      <c r="CI43" s="806">
        <f>BX43+BZ43+CB43+CD43+CF43+CH43</f>
        <v>0</v>
      </c>
      <c r="CJ43" s="807" t="str">
        <f ca="1">IF(CI43&lt;=5.9,"",LOOKUP(CI43,A$109:A$113,B$109:B$113))</f>
        <v/>
      </c>
      <c r="CK43" s="500"/>
      <c r="CL43" s="684">
        <f>A43</f>
        <v>38</v>
      </c>
      <c r="CM43" s="693" t="str">
        <f>C43</f>
        <v>Sudhir R</v>
      </c>
      <c r="CN43" s="413"/>
      <c r="CO43" s="376">
        <f t="shared" ref="CO43:CO46" si="295">IF(CN43="",0,VLOOKUP(CN43,A$100:B$105,2,0))</f>
        <v>0</v>
      </c>
      <c r="CP43" s="413"/>
      <c r="CQ43" s="376">
        <f t="shared" ref="CQ43:CQ46" si="296">IF(CP43="",0,VLOOKUP(CP43,A$100:B$105,2,0))</f>
        <v>0</v>
      </c>
      <c r="CR43" s="413"/>
      <c r="CS43" s="376">
        <f t="shared" ref="CS43:CS46" si="297">IF(CR43="",0,VLOOKUP(CR43,A$100:B$105,2,0))</f>
        <v>0</v>
      </c>
      <c r="CT43" s="413"/>
      <c r="CU43" s="376">
        <f t="shared" ref="CU43:CU46" si="298">IF(CT43="",0,VLOOKUP(CT43,A$100:B$105,2,0))</f>
        <v>0</v>
      </c>
      <c r="CV43" s="413"/>
      <c r="CW43" s="376">
        <f t="shared" ref="CW43:CW46" si="299">IF(CV43="",0,VLOOKUP(CV43,A$100:B$105,2,0))</f>
        <v>0</v>
      </c>
      <c r="CX43" s="413"/>
      <c r="CY43" s="634">
        <f>IF(CX43="",0,VLOOKUP(CX43,A$100:B$105,2,0))</f>
        <v>0</v>
      </c>
      <c r="CZ43" s="753">
        <f>CO43+CQ43+CS43+CU43+CW43+CY43</f>
        <v>0</v>
      </c>
      <c r="DA43" s="819" t="str">
        <f ca="1">IF(CZ43&lt;=5.9,"",LOOKUP(CZ43,A$109:A$113,B$109:B$113))</f>
        <v/>
      </c>
      <c r="DB43" s="500"/>
      <c r="DC43" s="684">
        <f>A43</f>
        <v>38</v>
      </c>
      <c r="DD43" s="693" t="str">
        <f>C43</f>
        <v>Sudhir R</v>
      </c>
      <c r="DE43" s="413"/>
      <c r="DF43" s="376">
        <f t="shared" ref="DF43:DF49" si="300">IF(DE43="",0,VLOOKUP(DE43,A$100:B$105,2,0))</f>
        <v>0</v>
      </c>
      <c r="DG43" s="413"/>
      <c r="DH43" s="376">
        <f t="shared" ref="DH43:DH49" si="301">IF(DG43="",0,VLOOKUP(DG43,A$100:B$105,2,0))</f>
        <v>0</v>
      </c>
      <c r="DI43" s="413"/>
      <c r="DJ43" s="376">
        <f t="shared" ref="DJ43:DJ49" si="302">IF(DI43="",0,VLOOKUP(DI43,A$100:B$105,2,0))</f>
        <v>0</v>
      </c>
      <c r="DK43" s="413"/>
      <c r="DL43" s="376">
        <f t="shared" ref="DL43:DL49" si="303">IF(DK43="",0,VLOOKUP(DK43,A$100:B$105,2,0))</f>
        <v>0</v>
      </c>
      <c r="DM43" s="413"/>
      <c r="DN43" s="376">
        <f t="shared" ref="DN43:DN49" si="304">IF(DM43="",0,VLOOKUP(DM43,A$100:B$105,2,0))</f>
        <v>0</v>
      </c>
      <c r="DO43" s="413"/>
      <c r="DP43" s="634">
        <f>IF(DO43="",0,VLOOKUP(DO43,A$100:B$105,2,0))</f>
        <v>0</v>
      </c>
      <c r="DQ43" s="753">
        <f>DF43+DH43+DJ43+DL43+DN43+DP43</f>
        <v>0</v>
      </c>
      <c r="DR43" s="824" t="str">
        <f ca="1">IF(DQ43&lt;=5.9,"",LOOKUP(DQ43,A$109:A$113,B$109:B$113))</f>
        <v/>
      </c>
      <c r="DT43" s="684">
        <f>A43</f>
        <v>38</v>
      </c>
      <c r="DU43" s="693" t="str">
        <f>C43</f>
        <v>Sudhir R</v>
      </c>
      <c r="DV43" s="413" t="s">
        <v>295</v>
      </c>
      <c r="DW43" s="376">
        <f t="shared" ref="DW43:DW47" si="305">IF(DV43="",0,VLOOKUP(DV43,A$100:B$105,2,0))</f>
        <v>3</v>
      </c>
      <c r="DX43" s="413" t="s">
        <v>186</v>
      </c>
      <c r="DY43" s="376">
        <f t="shared" ref="DY43:DY47" si="306">IF(DX43="",0,VLOOKUP(DX43,A$100:B$105,2,0))</f>
        <v>4</v>
      </c>
      <c r="DZ43" s="413" t="s">
        <v>295</v>
      </c>
      <c r="EA43" s="376">
        <f t="shared" ref="EA43:EA47" si="307">IF(DZ43="",0,VLOOKUP(DZ43,A$100:B$105,2,0))</f>
        <v>3</v>
      </c>
      <c r="EB43" s="413" t="s">
        <v>295</v>
      </c>
      <c r="EC43" s="376">
        <f t="shared" ref="EC43:EC47" si="308">IF(EB43="",0,VLOOKUP(EB43,A$100:B$105,2,0))</f>
        <v>3</v>
      </c>
      <c r="ED43" s="413" t="s">
        <v>295</v>
      </c>
      <c r="EE43" s="376">
        <f t="shared" ref="EE43:EE47" si="309">IF(ED43="",0,VLOOKUP(ED43,A$100:B$105,2,0))</f>
        <v>3</v>
      </c>
      <c r="EF43" s="413" t="s">
        <v>295</v>
      </c>
      <c r="EG43" s="634">
        <f>IF(EF43="",0,VLOOKUP(EF43,A$100:B$105,2,0))</f>
        <v>3</v>
      </c>
      <c r="EH43" s="634">
        <f>DW43+DY43+EA43+EC43+EE43+EG43</f>
        <v>19</v>
      </c>
      <c r="EI43" s="836">
        <f>ROUND(EH43/4,0)</f>
        <v>5</v>
      </c>
      <c r="EJ43" s="837">
        <f>(CI43+CZ43+DQ43+EH43)/4</f>
        <v>4.75</v>
      </c>
      <c r="EK43" s="819" t="str">
        <f ca="1">IF(EH43&lt;=5.9,"",LOOKUP(EH43,A$109:A$113,B$109:B$113))</f>
        <v>B</v>
      </c>
      <c r="EL43" s="838" t="str">
        <f ca="1">IF(EJ43&lt;=5.9,"",LOOKUP(EJ43,A$109:A$113,B$109:B$113))</f>
        <v/>
      </c>
      <c r="EM43" s="826"/>
      <c r="EN43" s="839">
        <f>A43</f>
        <v>38</v>
      </c>
      <c r="EO43" s="608" t="str">
        <f>C43</f>
        <v>Sudhir R</v>
      </c>
      <c r="EP43" s="616" t="str">
        <f ca="1">IF($EQ43&lt;=5.9,"",LOOKUP(EQ43,A$109:A$113,B$109:B$113))</f>
        <v>D</v>
      </c>
      <c r="EQ43" s="396">
        <f>(BQ43+EJ43)/2</f>
        <v>7.25</v>
      </c>
    </row>
    <row r="44" spans="1:147">
      <c r="A44" s="746">
        <v>39</v>
      </c>
      <c r="B44" s="411">
        <f>'Student Profile'!B44</f>
        <v>8585</v>
      </c>
      <c r="C44" s="635" t="str">
        <f>'Student Profile'!C44</f>
        <v>Subodh Aryan</v>
      </c>
      <c r="D44" s="413" t="s">
        <v>186</v>
      </c>
      <c r="E44" s="376">
        <f>IF(D44="",0,VLOOKUP(D44,A$100:B$105,2,0))</f>
        <v>4</v>
      </c>
      <c r="F44" s="413" t="s">
        <v>186</v>
      </c>
      <c r="G44" s="376">
        <f>IF(F44="",0,VLOOKUP(F44,A$100:B$105,2,0))</f>
        <v>4</v>
      </c>
      <c r="H44" s="413" t="s">
        <v>295</v>
      </c>
      <c r="I44" s="376">
        <f>IF(H44="",0,VLOOKUP(H44,A$100:B$105,2,0))</f>
        <v>3</v>
      </c>
      <c r="J44" s="413" t="s">
        <v>295</v>
      </c>
      <c r="K44" s="376">
        <f>IF(J44="",0,VLOOKUP(J44,A$100:B$105,2,0))</f>
        <v>3</v>
      </c>
      <c r="L44" s="413" t="s">
        <v>295</v>
      </c>
      <c r="M44" s="376">
        <f>IF(L44="",0,VLOOKUP(L44,A$100:B$105,2,0))</f>
        <v>3</v>
      </c>
      <c r="N44" s="413" t="s">
        <v>295</v>
      </c>
      <c r="O44" s="634">
        <f>IF(N44="",0,VLOOKUP(N44,A$100:B$105,2,0))</f>
        <v>3</v>
      </c>
      <c r="P44" s="753">
        <f>E44+G44+I44+K44+M44+O44</f>
        <v>20</v>
      </c>
      <c r="Q44" s="767" t="str">
        <f ca="1">IF(P44&lt;=5.9,"",LOOKUP(P44,A$109:A$113,B$109:B$113))</f>
        <v>B</v>
      </c>
      <c r="R44" s="500"/>
      <c r="S44" s="651">
        <f>A44</f>
        <v>39</v>
      </c>
      <c r="T44" s="635" t="str">
        <f>C44</f>
        <v>Subodh Aryan</v>
      </c>
      <c r="U44" s="413"/>
      <c r="V44" s="376">
        <f t="shared" ref="V44:V49" si="310">IF(U44="",0,VLOOKUP(U44,A$100:B$105,2,0))</f>
        <v>0</v>
      </c>
      <c r="W44" s="413"/>
      <c r="X44" s="376">
        <f t="shared" ref="X44:X49" si="311">IF(W44="",0,VLOOKUP(W44,A$100:B$105,2,0))</f>
        <v>0</v>
      </c>
      <c r="Y44" s="413"/>
      <c r="Z44" s="376">
        <f t="shared" ref="Z44:Z49" si="312">IF(Y44="",0,VLOOKUP(Y44,A$100:B$105,2,0))</f>
        <v>0</v>
      </c>
      <c r="AA44" s="413"/>
      <c r="AB44" s="376">
        <f t="shared" ref="AB44:AB49" si="313">IF(AA44="",0,VLOOKUP(AA44,A$100:B$105,2,0))</f>
        <v>0</v>
      </c>
      <c r="AC44" s="413"/>
      <c r="AD44" s="376">
        <f t="shared" ref="AD44:AD49" si="314">IF(AC44="",0,VLOOKUP(AC44,A$100:B$105,2,0))</f>
        <v>0</v>
      </c>
      <c r="AE44" s="413"/>
      <c r="AF44" s="634">
        <f>IF(AE44="",0,VLOOKUP(AE44,A$100:B$105,2,0))</f>
        <v>0</v>
      </c>
      <c r="AG44" s="753">
        <f>V44+X44+Z44+AB44+AD44+AF44</f>
        <v>0</v>
      </c>
      <c r="AH44" s="766" t="str">
        <f ca="1">IF(AG44&lt;=5.9,"",LOOKUP(AG44,A$109:A$113,B$109:B$113))</f>
        <v/>
      </c>
      <c r="AI44" s="500"/>
      <c r="AJ44" s="651">
        <f>A44</f>
        <v>39</v>
      </c>
      <c r="AK44" s="635" t="str">
        <f>C44</f>
        <v>Subodh Aryan</v>
      </c>
      <c r="AL44" s="413"/>
      <c r="AM44" s="634">
        <f>IF(AL44="",0,VLOOKUP(AL44,A$100:B$105,2,0))</f>
        <v>0</v>
      </c>
      <c r="AN44" s="413"/>
      <c r="AO44" s="634">
        <f>IF(AN44="",0,VLOOKUP(AN44,A$100:B$105,2,0))</f>
        <v>0</v>
      </c>
      <c r="AP44" s="413"/>
      <c r="AQ44" s="634">
        <f>IF(AP44="",0,VLOOKUP(AP44,A$100:B$105,2,0))</f>
        <v>0</v>
      </c>
      <c r="AR44" s="413"/>
      <c r="AS44" s="634">
        <f>IF(AR44="",0,VLOOKUP(AR44,A$100:B$105,2,0))</f>
        <v>0</v>
      </c>
      <c r="AT44" s="413"/>
      <c r="AU44" s="634">
        <f>IF(AT44="",0,VLOOKUP(AT44,A$100:B$105,2,0))</f>
        <v>0</v>
      </c>
      <c r="AV44" s="413"/>
      <c r="AW44" s="634">
        <f>IF(AV44="",0,VLOOKUP(AV44,A$100:B$105,2,0))</f>
        <v>0</v>
      </c>
      <c r="AX44" s="753">
        <f>AM44+AO44+AQ44+AS44+AU44+AW44</f>
        <v>0</v>
      </c>
      <c r="AY44" s="766" t="str">
        <f ca="1">IF(AX44&lt;=5.9,"",LOOKUP(AX44,A$109:A$113,B$109:B$113))</f>
        <v/>
      </c>
      <c r="AZ44" s="500"/>
      <c r="BA44" s="651">
        <f>A44</f>
        <v>39</v>
      </c>
      <c r="BB44" s="635" t="str">
        <f>C44</f>
        <v>Subodh Aryan</v>
      </c>
      <c r="BC44" s="413" t="s">
        <v>150</v>
      </c>
      <c r="BD44" s="376">
        <f>IF(BC44="",0,VLOOKUP(BC44,A$100:B$105,2,0))</f>
        <v>5</v>
      </c>
      <c r="BE44" s="413" t="s">
        <v>186</v>
      </c>
      <c r="BF44" s="376">
        <f>IF(BE44="",0,VLOOKUP(BE44,A$100:B$105,2,0))</f>
        <v>4</v>
      </c>
      <c r="BG44" s="413" t="s">
        <v>299</v>
      </c>
      <c r="BH44" s="376">
        <f>IF(BG44="",0,VLOOKUP(BG44,A$100:B$105,2,0))</f>
        <v>2</v>
      </c>
      <c r="BI44" s="413" t="s">
        <v>299</v>
      </c>
      <c r="BJ44" s="376">
        <f>IF(BI44="",0,VLOOKUP(BI44,A$100:B$105,2,0))</f>
        <v>2</v>
      </c>
      <c r="BK44" s="413" t="s">
        <v>186</v>
      </c>
      <c r="BL44" s="376">
        <f>IF(BK44="",0,VLOOKUP(BK44,A$100:B$105,2,0))</f>
        <v>4</v>
      </c>
      <c r="BM44" s="413" t="s">
        <v>299</v>
      </c>
      <c r="BN44" s="634">
        <f>IF(BM44="",0,VLOOKUP(BM44,A$100:B$105,2,0))</f>
        <v>2</v>
      </c>
      <c r="BO44" s="753">
        <f>BD44+BF44+BH44+BJ44+BL44+BN44</f>
        <v>19</v>
      </c>
      <c r="BP44" s="670" t="str">
        <f ca="1">IF(BO44&lt;=5.9,"",LOOKUP(BO44,A$109:A$113,B$109:B$113))</f>
        <v>B</v>
      </c>
      <c r="BQ44" s="793">
        <f>(P44+AG44+AX44+BO44)/4</f>
        <v>9.75</v>
      </c>
      <c r="BR44" s="683" t="str">
        <f ca="1">IF(BQ44&lt;=5.9,"",LOOKUP(BQ44,A$109:A$113,B$109:B$113))</f>
        <v>D</v>
      </c>
      <c r="BS44" s="794" t="e">
        <f ca="1">LOOKUP(BP44,A$109:A$113,B$109:B$113)</f>
        <v>#N/A</v>
      </c>
      <c r="BT44" s="500"/>
      <c r="BU44" s="460">
        <f>A44</f>
        <v>39</v>
      </c>
      <c r="BV44" s="693" t="str">
        <f>C44</f>
        <v>Subodh Aryan</v>
      </c>
      <c r="BW44" s="413"/>
      <c r="BX44" s="376">
        <f>IF(BW44="",0,VLOOKUP(BW44,A$100:B$105,2,0))</f>
        <v>0</v>
      </c>
      <c r="BY44" s="413"/>
      <c r="BZ44" s="376">
        <f>IF(BY44="",0,VLOOKUP(BY44,A$100:B$105,2,0))</f>
        <v>0</v>
      </c>
      <c r="CA44" s="413"/>
      <c r="CB44" s="376">
        <f>IF(CA44="",0,VLOOKUP(CA44,A$100:B$105,2,0))</f>
        <v>0</v>
      </c>
      <c r="CC44" s="413"/>
      <c r="CD44" s="376">
        <f>IF(CC44="",0,VLOOKUP(CC44,A$100:B$105,2,0))</f>
        <v>0</v>
      </c>
      <c r="CE44" s="413"/>
      <c r="CF44" s="376">
        <f>IF(CE44="",0,VLOOKUP(CE44,A$100:B$105,2,0))</f>
        <v>0</v>
      </c>
      <c r="CG44" s="413"/>
      <c r="CH44" s="411">
        <f>IF(CG44="",0,VLOOKUP(CG44,A$100:B$105,2,0))</f>
        <v>0</v>
      </c>
      <c r="CI44" s="806">
        <f>BX44+BZ44+CB44+CD44+CF44+CH44</f>
        <v>0</v>
      </c>
      <c r="CJ44" s="807" t="str">
        <f ca="1">IF(CI44&lt;=5.9,"",LOOKUP(CI44,A$109:A$113,B$109:B$113))</f>
        <v/>
      </c>
      <c r="CK44" s="500"/>
      <c r="CL44" s="684">
        <f>A44</f>
        <v>39</v>
      </c>
      <c r="CM44" s="693" t="str">
        <f>C44</f>
        <v>Subodh Aryan</v>
      </c>
      <c r="CN44" s="413"/>
      <c r="CO44" s="376">
        <f>IF(CN44="",0,VLOOKUP(CN44,A$100:B$105,2,0))</f>
        <v>0</v>
      </c>
      <c r="CP44" s="413"/>
      <c r="CQ44" s="376">
        <f>IF(CP44="",0,VLOOKUP(CP44,A$100:B$105,2,0))</f>
        <v>0</v>
      </c>
      <c r="CR44" s="413"/>
      <c r="CS44" s="376">
        <f>IF(CR44="",0,VLOOKUP(CR44,A$100:B$105,2,0))</f>
        <v>0</v>
      </c>
      <c r="CT44" s="413"/>
      <c r="CU44" s="376">
        <f>IF(CT44="",0,VLOOKUP(CT44,A$100:B$105,2,0))</f>
        <v>0</v>
      </c>
      <c r="CV44" s="413"/>
      <c r="CW44" s="376">
        <f>IF(CV44="",0,VLOOKUP(CV44,A$100:B$105,2,0))</f>
        <v>0</v>
      </c>
      <c r="CX44" s="413"/>
      <c r="CY44" s="634">
        <f>IF(CX44="",0,VLOOKUP(CX44,A$100:B$105,2,0))</f>
        <v>0</v>
      </c>
      <c r="CZ44" s="753">
        <f>CO44+CQ44+CS44+CU44+CW44+CY44</f>
        <v>0</v>
      </c>
      <c r="DA44" s="819" t="str">
        <f ca="1">IF(CZ44&lt;=5.9,"",LOOKUP(CZ44,A$109:A$113,B$109:B$113))</f>
        <v/>
      </c>
      <c r="DB44" s="500"/>
      <c r="DC44" s="684">
        <f>A44</f>
        <v>39</v>
      </c>
      <c r="DD44" s="693" t="str">
        <f>C44</f>
        <v>Subodh Aryan</v>
      </c>
      <c r="DE44" s="413"/>
      <c r="DF44" s="376">
        <f>IF(DE44="",0,VLOOKUP(DE44,A$100:B$105,2,0))</f>
        <v>0</v>
      </c>
      <c r="DG44" s="413"/>
      <c r="DH44" s="376">
        <f>IF(DG44="",0,VLOOKUP(DG44,A$100:B$105,2,0))</f>
        <v>0</v>
      </c>
      <c r="DI44" s="413"/>
      <c r="DJ44" s="376">
        <f>IF(DI44="",0,VLOOKUP(DI44,A$100:B$105,2,0))</f>
        <v>0</v>
      </c>
      <c r="DK44" s="413"/>
      <c r="DL44" s="376">
        <f>IF(DK44="",0,VLOOKUP(DK44,A$100:B$105,2,0))</f>
        <v>0</v>
      </c>
      <c r="DM44" s="413"/>
      <c r="DN44" s="376">
        <f>IF(DM44="",0,VLOOKUP(DM44,A$100:B$105,2,0))</f>
        <v>0</v>
      </c>
      <c r="DO44" s="413"/>
      <c r="DP44" s="634">
        <f>IF(DO44="",0,VLOOKUP(DO44,A$100:B$105,2,0))</f>
        <v>0</v>
      </c>
      <c r="DQ44" s="753">
        <f>DF44+DH44+DJ44+DL44+DN44+DP44</f>
        <v>0</v>
      </c>
      <c r="DR44" s="824" t="str">
        <f ca="1">IF(DQ44&lt;=5.9,"",LOOKUP(DQ44,A$109:A$113,B$109:B$113))</f>
        <v/>
      </c>
      <c r="DT44" s="684">
        <f>A44</f>
        <v>39</v>
      </c>
      <c r="DU44" s="693" t="str">
        <f>C44</f>
        <v>Subodh Aryan</v>
      </c>
      <c r="DV44" s="413" t="s">
        <v>150</v>
      </c>
      <c r="DW44" s="376">
        <f>IF(DV44="",0,VLOOKUP(DV44,A$100:B$105,2,0))</f>
        <v>5</v>
      </c>
      <c r="DX44" s="413" t="s">
        <v>186</v>
      </c>
      <c r="DY44" s="376">
        <f>IF(DX44="",0,VLOOKUP(DX44,A$100:B$105,2,0))</f>
        <v>4</v>
      </c>
      <c r="DZ44" s="413" t="s">
        <v>299</v>
      </c>
      <c r="EA44" s="376">
        <f>IF(DZ44="",0,VLOOKUP(DZ44,A$100:B$105,2,0))</f>
        <v>2</v>
      </c>
      <c r="EB44" s="413" t="s">
        <v>299</v>
      </c>
      <c r="EC44" s="376">
        <f>IF(EB44="",0,VLOOKUP(EB44,A$100:B$105,2,0))</f>
        <v>2</v>
      </c>
      <c r="ED44" s="413" t="s">
        <v>186</v>
      </c>
      <c r="EE44" s="376">
        <f>IF(ED44="",0,VLOOKUP(ED44,A$100:B$105,2,0))</f>
        <v>4</v>
      </c>
      <c r="EF44" s="413" t="s">
        <v>299</v>
      </c>
      <c r="EG44" s="634">
        <f>IF(EF44="",0,VLOOKUP(EF44,A$100:B$105,2,0))</f>
        <v>2</v>
      </c>
      <c r="EH44" s="634">
        <f>DW44+DY44+EA44+EC44+EE44+EG44</f>
        <v>19</v>
      </c>
      <c r="EI44" s="836">
        <f>ROUND(EH44/4,0)</f>
        <v>5</v>
      </c>
      <c r="EJ44" s="837">
        <f>(CI44+CZ44+DQ44+EH44)/4</f>
        <v>4.75</v>
      </c>
      <c r="EK44" s="819" t="str">
        <f ca="1">IF(EH44&lt;=5.9,"",LOOKUP(EH44,A$109:A$113,B$109:B$113))</f>
        <v>B</v>
      </c>
      <c r="EL44" s="838" t="str">
        <f ca="1">IF(EJ44&lt;=5.9,"",LOOKUP(EJ44,A$109:A$113,B$109:B$113))</f>
        <v/>
      </c>
      <c r="EM44" s="826"/>
      <c r="EN44" s="839">
        <f>A44</f>
        <v>39</v>
      </c>
      <c r="EO44" s="608" t="str">
        <f>C44</f>
        <v>Subodh Aryan</v>
      </c>
      <c r="EP44" s="616" t="str">
        <f ca="1">IF($EQ44&lt;=5.9,"",LOOKUP(EQ44,A$109:A$113,B$109:B$113))</f>
        <v>D</v>
      </c>
      <c r="EQ44" s="396">
        <f>(BQ44+EJ44)/2</f>
        <v>7.25</v>
      </c>
    </row>
    <row r="45" spans="1:147">
      <c r="A45" s="746">
        <v>40</v>
      </c>
      <c r="B45" s="411">
        <f>'Student Profile'!B45</f>
        <v>8542</v>
      </c>
      <c r="C45" s="635" t="str">
        <f>'Student Profile'!C45</f>
        <v>Vaibhav N</v>
      </c>
      <c r="D45" s="413" t="s">
        <v>186</v>
      </c>
      <c r="E45" s="376">
        <f>IF(D45="",0,VLOOKUP(D45,A$100:B$105,2,0))</f>
        <v>4</v>
      </c>
      <c r="F45" s="413" t="s">
        <v>186</v>
      </c>
      <c r="G45" s="376">
        <f>IF(F45="",0,VLOOKUP(F45,A$100:B$105,2,0))</f>
        <v>4</v>
      </c>
      <c r="H45" s="413" t="s">
        <v>295</v>
      </c>
      <c r="I45" s="376">
        <f>IF(H45="",0,VLOOKUP(H45,A$100:B$105,2,0))</f>
        <v>3</v>
      </c>
      <c r="J45" s="413" t="s">
        <v>295</v>
      </c>
      <c r="K45" s="376">
        <f>IF(J45="",0,VLOOKUP(J45,A$100:B$105,2,0))</f>
        <v>3</v>
      </c>
      <c r="L45" s="413" t="s">
        <v>295</v>
      </c>
      <c r="M45" s="376">
        <f>IF(L45="",0,VLOOKUP(L45,A$100:B$105,2,0))</f>
        <v>3</v>
      </c>
      <c r="N45" s="413" t="s">
        <v>295</v>
      </c>
      <c r="O45" s="634">
        <f>IF(N45="",0,VLOOKUP(N45,A$100:B$105,2,0))</f>
        <v>3</v>
      </c>
      <c r="P45" s="753">
        <f>E45+G45+I45+K45+M45+O45</f>
        <v>20</v>
      </c>
      <c r="Q45" s="767" t="str">
        <f ca="1">IF(P45&lt;=5.9,"",LOOKUP(P45,A$109:A$113,B$109:B$113))</f>
        <v>B</v>
      </c>
      <c r="R45" s="500"/>
      <c r="S45" s="651">
        <f>A45</f>
        <v>40</v>
      </c>
      <c r="T45" s="635" t="str">
        <f>C45</f>
        <v>Vaibhav N</v>
      </c>
      <c r="U45" s="413"/>
      <c r="V45" s="376">
        <f>IF(U45="",0,VLOOKUP(U45,A$100:B$105,2,0))</f>
        <v>0</v>
      </c>
      <c r="W45" s="413"/>
      <c r="X45" s="376">
        <f>IF(W45="",0,VLOOKUP(W45,A$100:B$105,2,0))</f>
        <v>0</v>
      </c>
      <c r="Y45" s="413"/>
      <c r="Z45" s="376">
        <f>IF(Y45="",0,VLOOKUP(Y45,A$100:B$105,2,0))</f>
        <v>0</v>
      </c>
      <c r="AA45" s="413"/>
      <c r="AB45" s="376">
        <f>IF(AA45="",0,VLOOKUP(AA45,A$100:B$105,2,0))</f>
        <v>0</v>
      </c>
      <c r="AC45" s="413"/>
      <c r="AD45" s="376">
        <f>IF(AC45="",0,VLOOKUP(AC45,A$100:B$105,2,0))</f>
        <v>0</v>
      </c>
      <c r="AE45" s="413"/>
      <c r="AF45" s="634">
        <f>IF(AE45="",0,VLOOKUP(AE45,A$100:B$105,2,0))</f>
        <v>0</v>
      </c>
      <c r="AG45" s="753">
        <f>V45+X45+Z45+AB45+AD45+AF45</f>
        <v>0</v>
      </c>
      <c r="AH45" s="766" t="str">
        <f ca="1">IF(AG45&lt;=5.9,"",LOOKUP(AG45,A$109:A$113,B$109:B$113))</f>
        <v/>
      </c>
      <c r="AI45" s="500"/>
      <c r="AJ45" s="651">
        <f>A45</f>
        <v>40</v>
      </c>
      <c r="AK45" s="635" t="str">
        <f>C45</f>
        <v>Vaibhav N</v>
      </c>
      <c r="AL45" s="413"/>
      <c r="AM45" s="634">
        <f>IF(AL45="",0,VLOOKUP(AL45,A$100:B$105,2,0))</f>
        <v>0</v>
      </c>
      <c r="AN45" s="413"/>
      <c r="AO45" s="634">
        <f>IF(AN45="",0,VLOOKUP(AN45,A$100:B$105,2,0))</f>
        <v>0</v>
      </c>
      <c r="AP45" s="413"/>
      <c r="AQ45" s="634">
        <f>IF(AP45="",0,VLOOKUP(AP45,A$100:B$105,2,0))</f>
        <v>0</v>
      </c>
      <c r="AR45" s="413"/>
      <c r="AS45" s="634">
        <f>IF(AR45="",0,VLOOKUP(AR45,A$100:B$105,2,0))</f>
        <v>0</v>
      </c>
      <c r="AT45" s="413"/>
      <c r="AU45" s="634">
        <f>IF(AT45="",0,VLOOKUP(AT45,A$100:B$105,2,0))</f>
        <v>0</v>
      </c>
      <c r="AV45" s="413"/>
      <c r="AW45" s="634">
        <f>IF(AV45="",0,VLOOKUP(AV45,A$100:B$105,2,0))</f>
        <v>0</v>
      </c>
      <c r="AX45" s="753">
        <f>AM45+AO45+AQ45+AS45+AU45+AW45</f>
        <v>0</v>
      </c>
      <c r="AY45" s="766" t="str">
        <f ca="1">IF(AX45&lt;=5.9,"",LOOKUP(AX45,A$109:A$113,B$109:B$113))</f>
        <v/>
      </c>
      <c r="AZ45" s="500"/>
      <c r="BA45" s="651">
        <f>A45</f>
        <v>40</v>
      </c>
      <c r="BB45" s="635" t="str">
        <f>C45</f>
        <v>Vaibhav N</v>
      </c>
      <c r="BC45" s="413" t="s">
        <v>299</v>
      </c>
      <c r="BD45" s="376">
        <f>IF(BC45="",0,VLOOKUP(BC45,A$100:B$105,2,0))</f>
        <v>2</v>
      </c>
      <c r="BE45" s="413" t="s">
        <v>186</v>
      </c>
      <c r="BF45" s="376">
        <f>IF(BE45="",0,VLOOKUP(BE45,A$100:B$105,2,0))</f>
        <v>4</v>
      </c>
      <c r="BG45" s="413" t="s">
        <v>299</v>
      </c>
      <c r="BH45" s="376">
        <f>IF(BG45="",0,VLOOKUP(BG45,A$100:B$105,2,0))</f>
        <v>2</v>
      </c>
      <c r="BI45" s="413" t="s">
        <v>299</v>
      </c>
      <c r="BJ45" s="376">
        <f>IF(BI45="",0,VLOOKUP(BI45,A$100:B$105,2,0))</f>
        <v>2</v>
      </c>
      <c r="BK45" s="413" t="s">
        <v>299</v>
      </c>
      <c r="BL45" s="376">
        <f>IF(BK45="",0,VLOOKUP(BK45,A$100:B$105,2,0))</f>
        <v>2</v>
      </c>
      <c r="BM45" s="413" t="s">
        <v>299</v>
      </c>
      <c r="BN45" s="634">
        <f>IF(BM45="",0,VLOOKUP(BM45,A$100:B$105,2,0))</f>
        <v>2</v>
      </c>
      <c r="BO45" s="753">
        <f>BD45+BF45+BH45+BJ45+BL45+BN45</f>
        <v>14</v>
      </c>
      <c r="BP45" s="670" t="str">
        <f ca="1">IF(BO45&lt;=5.9,"",LOOKUP(BO45,A$109:A$113,B$109:B$113))</f>
        <v>C</v>
      </c>
      <c r="BQ45" s="793">
        <f>(P45+AG45+AX45+BO45)/4</f>
        <v>8.5</v>
      </c>
      <c r="BR45" s="683" t="str">
        <f ca="1">IF(BQ45&lt;=5.9,"",LOOKUP(BQ45,A$109:A$113,B$109:B$113))</f>
        <v>D</v>
      </c>
      <c r="BS45" s="794" t="e">
        <f ca="1">LOOKUP(BP45,A$109:A$113,B$109:B$113)</f>
        <v>#N/A</v>
      </c>
      <c r="BT45" s="500"/>
      <c r="BU45" s="460">
        <f>A45</f>
        <v>40</v>
      </c>
      <c r="BV45" s="693" t="str">
        <f>C45</f>
        <v>Vaibhav N</v>
      </c>
      <c r="BW45" s="413"/>
      <c r="BX45" s="376">
        <f t="shared" ref="BX45:BX48" si="315">IF(BW45="",0,VLOOKUP(BW45,A$100:B$105,2,0))</f>
        <v>0</v>
      </c>
      <c r="BY45" s="413"/>
      <c r="BZ45" s="376">
        <f t="shared" ref="BZ45:BZ48" si="316">IF(BY45="",0,VLOOKUP(BY45,A$100:B$105,2,0))</f>
        <v>0</v>
      </c>
      <c r="CA45" s="413"/>
      <c r="CB45" s="376">
        <f t="shared" ref="CB45:CB48" si="317">IF(CA45="",0,VLOOKUP(CA45,A$100:B$105,2,0))</f>
        <v>0</v>
      </c>
      <c r="CC45" s="413"/>
      <c r="CD45" s="376">
        <f t="shared" ref="CD45:CD48" si="318">IF(CC45="",0,VLOOKUP(CC45,A$100:B$105,2,0))</f>
        <v>0</v>
      </c>
      <c r="CE45" s="413"/>
      <c r="CF45" s="376">
        <f t="shared" ref="CF45:CF48" si="319">IF(CE45="",0,VLOOKUP(CE45,A$100:B$105,2,0))</f>
        <v>0</v>
      </c>
      <c r="CG45" s="413"/>
      <c r="CH45" s="411">
        <f>IF(CG45="",0,VLOOKUP(CG45,A$100:B$105,2,0))</f>
        <v>0</v>
      </c>
      <c r="CI45" s="806">
        <f>BX45+BZ45+CB45+CD45+CF45+CH45</f>
        <v>0</v>
      </c>
      <c r="CJ45" s="807" t="str">
        <f ca="1">IF(CI45&lt;=5.9,"",LOOKUP(CI45,A$109:A$113,B$109:B$113))</f>
        <v/>
      </c>
      <c r="CK45" s="500"/>
      <c r="CL45" s="684">
        <f>A45</f>
        <v>40</v>
      </c>
      <c r="CM45" s="693" t="str">
        <f>C45</f>
        <v>Vaibhav N</v>
      </c>
      <c r="CN45" s="413"/>
      <c r="CO45" s="376">
        <f>IF(CN45="",0,VLOOKUP(CN45,A$100:B$105,2,0))</f>
        <v>0</v>
      </c>
      <c r="CP45" s="413"/>
      <c r="CQ45" s="376">
        <f>IF(CP45="",0,VLOOKUP(CP45,A$100:B$105,2,0))</f>
        <v>0</v>
      </c>
      <c r="CR45" s="413"/>
      <c r="CS45" s="376">
        <f>IF(CR45="",0,VLOOKUP(CR45,A$100:B$105,2,0))</f>
        <v>0</v>
      </c>
      <c r="CT45" s="413"/>
      <c r="CU45" s="376">
        <f>IF(CT45="",0,VLOOKUP(CT45,A$100:B$105,2,0))</f>
        <v>0</v>
      </c>
      <c r="CV45" s="413"/>
      <c r="CW45" s="376">
        <f>IF(CV45="",0,VLOOKUP(CV45,A$100:B$105,2,0))</f>
        <v>0</v>
      </c>
      <c r="CX45" s="413"/>
      <c r="CY45" s="634">
        <f>IF(CX45="",0,VLOOKUP(CX45,A$100:B$105,2,0))</f>
        <v>0</v>
      </c>
      <c r="CZ45" s="753">
        <f>CO45+CQ45+CS45+CU45+CW45+CY45</f>
        <v>0</v>
      </c>
      <c r="DA45" s="819" t="str">
        <f ca="1">IF(CZ45&lt;=5.9,"",LOOKUP(CZ45,A$109:A$113,B$109:B$113))</f>
        <v/>
      </c>
      <c r="DB45" s="500"/>
      <c r="DC45" s="684">
        <f>A45</f>
        <v>40</v>
      </c>
      <c r="DD45" s="693" t="str">
        <f>C45</f>
        <v>Vaibhav N</v>
      </c>
      <c r="DE45" s="413"/>
      <c r="DF45" s="376">
        <f>IF(DE45="",0,VLOOKUP(DE45,A$100:B$105,2,0))</f>
        <v>0</v>
      </c>
      <c r="DG45" s="413"/>
      <c r="DH45" s="376">
        <f>IF(DG45="",0,VLOOKUP(DG45,A$100:B$105,2,0))</f>
        <v>0</v>
      </c>
      <c r="DI45" s="413"/>
      <c r="DJ45" s="376">
        <f>IF(DI45="",0,VLOOKUP(DI45,A$100:B$105,2,0))</f>
        <v>0</v>
      </c>
      <c r="DK45" s="413"/>
      <c r="DL45" s="376">
        <f>IF(DK45="",0,VLOOKUP(DK45,A$100:B$105,2,0))</f>
        <v>0</v>
      </c>
      <c r="DM45" s="413"/>
      <c r="DN45" s="376">
        <f>IF(DM45="",0,VLOOKUP(DM45,A$100:B$105,2,0))</f>
        <v>0</v>
      </c>
      <c r="DO45" s="413"/>
      <c r="DP45" s="634">
        <f>IF(DO45="",0,VLOOKUP(DO45,A$100:B$105,2,0))</f>
        <v>0</v>
      </c>
      <c r="DQ45" s="753">
        <f>DF45+DH45+DJ45+DL45+DN45+DP45</f>
        <v>0</v>
      </c>
      <c r="DR45" s="824" t="str">
        <f ca="1">IF(DQ45&lt;=5.9,"",LOOKUP(DQ45,A$109:A$113,B$109:B$113))</f>
        <v/>
      </c>
      <c r="DT45" s="684">
        <f>A45</f>
        <v>40</v>
      </c>
      <c r="DU45" s="693" t="str">
        <f>C45</f>
        <v>Vaibhav N</v>
      </c>
      <c r="DV45" s="413" t="s">
        <v>299</v>
      </c>
      <c r="DW45" s="376">
        <f>IF(DV45="",0,VLOOKUP(DV45,A$100:B$105,2,0))</f>
        <v>2</v>
      </c>
      <c r="DX45" s="413" t="s">
        <v>186</v>
      </c>
      <c r="DY45" s="376">
        <f>IF(DX45="",0,VLOOKUP(DX45,A$100:B$105,2,0))</f>
        <v>4</v>
      </c>
      <c r="DZ45" s="413" t="s">
        <v>299</v>
      </c>
      <c r="EA45" s="376">
        <f>IF(DZ45="",0,VLOOKUP(DZ45,A$100:B$105,2,0))</f>
        <v>2</v>
      </c>
      <c r="EB45" s="413" t="s">
        <v>299</v>
      </c>
      <c r="EC45" s="376">
        <f>IF(EB45="",0,VLOOKUP(EB45,A$100:B$105,2,0))</f>
        <v>2</v>
      </c>
      <c r="ED45" s="413" t="s">
        <v>299</v>
      </c>
      <c r="EE45" s="376">
        <f>IF(ED45="",0,VLOOKUP(ED45,A$100:B$105,2,0))</f>
        <v>2</v>
      </c>
      <c r="EF45" s="413" t="s">
        <v>299</v>
      </c>
      <c r="EG45" s="634">
        <f>IF(EF45="",0,VLOOKUP(EF45,A$100:B$105,2,0))</f>
        <v>2</v>
      </c>
      <c r="EH45" s="634">
        <f>DW45+DY45+EA45+EC45+EE45+EG45</f>
        <v>14</v>
      </c>
      <c r="EI45" s="836">
        <f>ROUND(EH45/4,0)</f>
        <v>4</v>
      </c>
      <c r="EJ45" s="837">
        <f>(CI45+CZ45+DQ45+EH45)/4</f>
        <v>3.5</v>
      </c>
      <c r="EK45" s="819" t="str">
        <f ca="1">IF(EH45&lt;=5.9,"",LOOKUP(EH45,A$109:A$113,B$109:B$113))</f>
        <v>C</v>
      </c>
      <c r="EL45" s="838" t="str">
        <f ca="1">IF(EJ45&lt;=5.9,"",LOOKUP(EJ45,A$109:A$113,B$109:B$113))</f>
        <v/>
      </c>
      <c r="EM45" s="826"/>
      <c r="EN45" s="839">
        <f>A45</f>
        <v>40</v>
      </c>
      <c r="EO45" s="608" t="str">
        <f>C45</f>
        <v>Vaibhav N</v>
      </c>
      <c r="EP45" s="616" t="str">
        <f ca="1">IF($EQ45&lt;=5.9,"",LOOKUP(EQ45,A$109:A$113,B$109:B$113))</f>
        <v>D</v>
      </c>
      <c r="EQ45" s="396">
        <f>(BQ45+EJ45)/2</f>
        <v>6</v>
      </c>
    </row>
    <row r="46" spans="1:147">
      <c r="A46" s="746">
        <v>41</v>
      </c>
      <c r="B46" s="411">
        <f>'Student Profile'!B46</f>
        <v>8822</v>
      </c>
      <c r="C46" s="635" t="str">
        <f>'Student Profile'!C46</f>
        <v>Venkatsree S</v>
      </c>
      <c r="D46" s="413" t="s">
        <v>186</v>
      </c>
      <c r="E46" s="376">
        <f>IF(D46="",0,VLOOKUP(D46,A$100:B$105,2,0))</f>
        <v>4</v>
      </c>
      <c r="F46" s="413" t="s">
        <v>186</v>
      </c>
      <c r="G46" s="376">
        <f>IF(F46="",0,VLOOKUP(F46,A$100:B$105,2,0))</f>
        <v>4</v>
      </c>
      <c r="H46" s="413" t="s">
        <v>295</v>
      </c>
      <c r="I46" s="376">
        <f>IF(H46="",0,VLOOKUP(H46,A$100:B$105,2,0))</f>
        <v>3</v>
      </c>
      <c r="J46" s="413" t="s">
        <v>295</v>
      </c>
      <c r="K46" s="376">
        <f>IF(J46="",0,VLOOKUP(J46,A$100:B$105,2,0))</f>
        <v>3</v>
      </c>
      <c r="L46" s="413" t="s">
        <v>295</v>
      </c>
      <c r="M46" s="376">
        <f>IF(L46="",0,VLOOKUP(L46,A$100:B$105,2,0))</f>
        <v>3</v>
      </c>
      <c r="N46" s="413" t="s">
        <v>295</v>
      </c>
      <c r="O46" s="634">
        <f>IF(N46="",0,VLOOKUP(N46,A$100:B$105,2,0))</f>
        <v>3</v>
      </c>
      <c r="P46" s="753">
        <f>E46+G46+I46+K46+M46+O46</f>
        <v>20</v>
      </c>
      <c r="Q46" s="767" t="str">
        <f ca="1">IF(P46&lt;=5.9,"",LOOKUP(P46,A$109:A$113,B$109:B$113))</f>
        <v>B</v>
      </c>
      <c r="R46" s="500"/>
      <c r="S46" s="651">
        <f>A46</f>
        <v>41</v>
      </c>
      <c r="T46" s="635" t="str">
        <f>C46</f>
        <v>Venkatsree S</v>
      </c>
      <c r="U46" s="413"/>
      <c r="V46" s="376">
        <f>IF(U46="",0,VLOOKUP(U46,A$100:B$105,2,0))</f>
        <v>0</v>
      </c>
      <c r="W46" s="413"/>
      <c r="X46" s="376">
        <f>IF(W46="",0,VLOOKUP(W46,A$100:B$105,2,0))</f>
        <v>0</v>
      </c>
      <c r="Y46" s="413"/>
      <c r="Z46" s="376">
        <f>IF(Y46="",0,VLOOKUP(Y46,A$100:B$105,2,0))</f>
        <v>0</v>
      </c>
      <c r="AA46" s="413"/>
      <c r="AB46" s="376">
        <f>IF(AA46="",0,VLOOKUP(AA46,A$100:B$105,2,0))</f>
        <v>0</v>
      </c>
      <c r="AC46" s="413"/>
      <c r="AD46" s="376">
        <f>IF(AC46="",0,VLOOKUP(AC46,A$100:B$105,2,0))</f>
        <v>0</v>
      </c>
      <c r="AE46" s="413"/>
      <c r="AF46" s="634">
        <f>IF(AE46="",0,VLOOKUP(AE46,A$100:B$105,2,0))</f>
        <v>0</v>
      </c>
      <c r="AG46" s="753">
        <f>V46+X46+Z46+AB46+AD46+AF46</f>
        <v>0</v>
      </c>
      <c r="AH46" s="766" t="str">
        <f ca="1">IF(AG46&lt;=5.9,"",LOOKUP(AG46,A$109:A$113,B$109:B$113))</f>
        <v/>
      </c>
      <c r="AI46" s="500"/>
      <c r="AJ46" s="651">
        <f>A46</f>
        <v>41</v>
      </c>
      <c r="AK46" s="635" t="str">
        <f>C46</f>
        <v>Venkatsree S</v>
      </c>
      <c r="AL46" s="413"/>
      <c r="AM46" s="634">
        <f>IF(AL46="",0,VLOOKUP(AL46,A$100:B$105,2,0))</f>
        <v>0</v>
      </c>
      <c r="AN46" s="413"/>
      <c r="AO46" s="634">
        <f>IF(AN46="",0,VLOOKUP(AN46,A$100:B$105,2,0))</f>
        <v>0</v>
      </c>
      <c r="AP46" s="413"/>
      <c r="AQ46" s="634">
        <f>IF(AP46="",0,VLOOKUP(AP46,A$100:B$105,2,0))</f>
        <v>0</v>
      </c>
      <c r="AR46" s="413"/>
      <c r="AS46" s="634">
        <f>IF(AR46="",0,VLOOKUP(AR46,A$100:B$105,2,0))</f>
        <v>0</v>
      </c>
      <c r="AT46" s="413"/>
      <c r="AU46" s="634">
        <f>IF(AT46="",0,VLOOKUP(AT46,A$100:B$105,2,0))</f>
        <v>0</v>
      </c>
      <c r="AV46" s="413"/>
      <c r="AW46" s="634">
        <f>IF(AV46="",0,VLOOKUP(AV46,A$100:B$105,2,0))</f>
        <v>0</v>
      </c>
      <c r="AX46" s="753">
        <f>AM46+AO46+AQ46+AS46+AU46+AW46</f>
        <v>0</v>
      </c>
      <c r="AY46" s="766" t="str">
        <f ca="1">IF(AX46&lt;=5.9,"",LOOKUP(AX46,A$109:A$113,B$109:B$113))</f>
        <v/>
      </c>
      <c r="AZ46" s="500"/>
      <c r="BA46" s="651">
        <f>A46</f>
        <v>41</v>
      </c>
      <c r="BB46" s="635" t="str">
        <f>C46</f>
        <v>Venkatsree S</v>
      </c>
      <c r="BC46" s="413" t="s">
        <v>299</v>
      </c>
      <c r="BD46" s="376">
        <f>IF(BC46="",0,VLOOKUP(BC46,A$100:B$105,2,0))</f>
        <v>2</v>
      </c>
      <c r="BE46" s="413" t="s">
        <v>299</v>
      </c>
      <c r="BF46" s="376">
        <f>IF(BE46="",0,VLOOKUP(BE46,A$100:B$105,2,0))</f>
        <v>2</v>
      </c>
      <c r="BG46" s="413" t="s">
        <v>337</v>
      </c>
      <c r="BH46" s="376">
        <f>IF(BG46="",0,VLOOKUP(BG46,A$100:B$105,2,0))</f>
        <v>2</v>
      </c>
      <c r="BI46" s="413" t="s">
        <v>337</v>
      </c>
      <c r="BJ46" s="376">
        <f>IF(BI46="",0,VLOOKUP(BI46,A$100:B$105,2,0))</f>
        <v>2</v>
      </c>
      <c r="BK46" s="413" t="s">
        <v>337</v>
      </c>
      <c r="BL46" s="376">
        <f>IF(BK46="",0,VLOOKUP(BK46,A$100:B$105,2,0))</f>
        <v>2</v>
      </c>
      <c r="BM46" s="413" t="s">
        <v>337</v>
      </c>
      <c r="BN46" s="634">
        <f>IF(BM46="",0,VLOOKUP(BM46,A$100:B$105,2,0))</f>
        <v>2</v>
      </c>
      <c r="BO46" s="753">
        <f>BD46+BF46+BH46+BJ46+BL46+BN46</f>
        <v>12</v>
      </c>
      <c r="BP46" s="670" t="str">
        <f ca="1">IF(BO46&lt;=5.9,"",LOOKUP(BO46,A$109:A$113,B$109:B$113))</f>
        <v>C</v>
      </c>
      <c r="BQ46" s="793">
        <f>(P46+AG46+AX46+BO46)/4</f>
        <v>8</v>
      </c>
      <c r="BR46" s="683" t="str">
        <f ca="1">IF(BQ46&lt;=5.9,"",LOOKUP(BQ46,A$109:A$113,B$109:B$113))</f>
        <v>D</v>
      </c>
      <c r="BS46" s="794" t="e">
        <f ca="1">LOOKUP(BP46,A$109:A$113,B$109:B$113)</f>
        <v>#N/A</v>
      </c>
      <c r="BT46" s="500"/>
      <c r="BU46" s="460">
        <f>A46</f>
        <v>41</v>
      </c>
      <c r="BV46" s="693" t="str">
        <f>C46</f>
        <v>Venkatsree S</v>
      </c>
      <c r="BW46" s="413"/>
      <c r="BX46" s="376">
        <f>IF(BW46="",0,VLOOKUP(BW46,A$100:B$105,2,0))</f>
        <v>0</v>
      </c>
      <c r="BY46" s="413"/>
      <c r="BZ46" s="376">
        <f>IF(BY46="",0,VLOOKUP(BY46,A$100:B$105,2,0))</f>
        <v>0</v>
      </c>
      <c r="CA46" s="413"/>
      <c r="CB46" s="376">
        <f>IF(CA46="",0,VLOOKUP(CA46,A$100:B$105,2,0))</f>
        <v>0</v>
      </c>
      <c r="CC46" s="413"/>
      <c r="CD46" s="376">
        <f>IF(CC46="",0,VLOOKUP(CC46,A$100:B$105,2,0))</f>
        <v>0</v>
      </c>
      <c r="CE46" s="413"/>
      <c r="CF46" s="376">
        <f>IF(CE46="",0,VLOOKUP(CE46,A$100:B$105,2,0))</f>
        <v>0</v>
      </c>
      <c r="CG46" s="413"/>
      <c r="CH46" s="411">
        <f>IF(CG46="",0,VLOOKUP(CG46,A$100:B$105,2,0))</f>
        <v>0</v>
      </c>
      <c r="CI46" s="806">
        <f>BX46+BZ46+CB46+CD46+CF46+CH46</f>
        <v>0</v>
      </c>
      <c r="CJ46" s="807" t="str">
        <f ca="1">IF(CI46&lt;=5.9,"",LOOKUP(CI46,A$109:A$113,B$109:B$113))</f>
        <v/>
      </c>
      <c r="CK46" s="500"/>
      <c r="CL46" s="684">
        <f>A46</f>
        <v>41</v>
      </c>
      <c r="CM46" s="693" t="str">
        <f>C46</f>
        <v>Venkatsree S</v>
      </c>
      <c r="CN46" s="413"/>
      <c r="CO46" s="376">
        <f>IF(CN46="",0,VLOOKUP(CN46,A$100:B$105,2,0))</f>
        <v>0</v>
      </c>
      <c r="CP46" s="413"/>
      <c r="CQ46" s="376">
        <f>IF(CP46="",0,VLOOKUP(CP46,A$100:B$105,2,0))</f>
        <v>0</v>
      </c>
      <c r="CR46" s="413"/>
      <c r="CS46" s="376">
        <f>IF(CR46="",0,VLOOKUP(CR46,A$100:B$105,2,0))</f>
        <v>0</v>
      </c>
      <c r="CT46" s="413"/>
      <c r="CU46" s="376">
        <f>IF(CT46="",0,VLOOKUP(CT46,A$100:B$105,2,0))</f>
        <v>0</v>
      </c>
      <c r="CV46" s="413"/>
      <c r="CW46" s="376">
        <f>IF(CV46="",0,VLOOKUP(CV46,A$100:B$105,2,0))</f>
        <v>0</v>
      </c>
      <c r="CX46" s="413"/>
      <c r="CY46" s="634">
        <f>IF(CX46="",0,VLOOKUP(CX46,A$100:B$105,2,0))</f>
        <v>0</v>
      </c>
      <c r="CZ46" s="753">
        <f>CO46+CQ46+CS46+CU46+CW46+CY46</f>
        <v>0</v>
      </c>
      <c r="DA46" s="819" t="str">
        <f ca="1">IF(CZ46&lt;=5.9,"",LOOKUP(CZ46,A$109:A$113,B$109:B$113))</f>
        <v/>
      </c>
      <c r="DB46" s="500"/>
      <c r="DC46" s="684">
        <f>A46</f>
        <v>41</v>
      </c>
      <c r="DD46" s="693" t="str">
        <f>C46</f>
        <v>Venkatsree S</v>
      </c>
      <c r="DE46" s="413"/>
      <c r="DF46" s="376">
        <f>IF(DE46="",0,VLOOKUP(DE46,A$100:B$105,2,0))</f>
        <v>0</v>
      </c>
      <c r="DG46" s="413"/>
      <c r="DH46" s="376">
        <f>IF(DG46="",0,VLOOKUP(DG46,A$100:B$105,2,0))</f>
        <v>0</v>
      </c>
      <c r="DI46" s="413"/>
      <c r="DJ46" s="376">
        <f>IF(DI46="",0,VLOOKUP(DI46,A$100:B$105,2,0))</f>
        <v>0</v>
      </c>
      <c r="DK46" s="413"/>
      <c r="DL46" s="376">
        <f>IF(DK46="",0,VLOOKUP(DK46,A$100:B$105,2,0))</f>
        <v>0</v>
      </c>
      <c r="DM46" s="413"/>
      <c r="DN46" s="376">
        <f>IF(DM46="",0,VLOOKUP(DM46,A$100:B$105,2,0))</f>
        <v>0</v>
      </c>
      <c r="DO46" s="413"/>
      <c r="DP46" s="634">
        <f>IF(DO46="",0,VLOOKUP(DO46,A$100:B$105,2,0))</f>
        <v>0</v>
      </c>
      <c r="DQ46" s="753">
        <f>DF46+DH46+DJ46+DL46+DN46+DP46</f>
        <v>0</v>
      </c>
      <c r="DR46" s="824" t="str">
        <f ca="1">IF(DQ46&lt;=5.9,"",LOOKUP(DQ46,A$109:A$113,B$109:B$113))</f>
        <v/>
      </c>
      <c r="DT46" s="684">
        <f>A46</f>
        <v>41</v>
      </c>
      <c r="DU46" s="693" t="str">
        <f>C46</f>
        <v>Venkatsree S</v>
      </c>
      <c r="DV46" s="413" t="s">
        <v>299</v>
      </c>
      <c r="DW46" s="376">
        <f>IF(DV46="",0,VLOOKUP(DV46,A$100:B$105,2,0))</f>
        <v>2</v>
      </c>
      <c r="DX46" s="413" t="s">
        <v>299</v>
      </c>
      <c r="DY46" s="376">
        <f>IF(DX46="",0,VLOOKUP(DX46,A$100:B$105,2,0))</f>
        <v>2</v>
      </c>
      <c r="DZ46" s="413" t="s">
        <v>338</v>
      </c>
      <c r="EA46" s="376">
        <f>IF(DZ46="",0,VLOOKUP(DZ46,A$100:B$105,2,0))</f>
        <v>3</v>
      </c>
      <c r="EB46" s="413" t="s">
        <v>336</v>
      </c>
      <c r="EC46" s="376">
        <f>IF(EB46="",0,VLOOKUP(EB46,A$100:B$105,2,0))</f>
        <v>4</v>
      </c>
      <c r="ED46" s="413" t="s">
        <v>338</v>
      </c>
      <c r="EE46" s="376">
        <f>IF(ED46="",0,VLOOKUP(ED46,A$100:B$105,2,0))</f>
        <v>3</v>
      </c>
      <c r="EF46" s="413" t="s">
        <v>337</v>
      </c>
      <c r="EG46" s="634">
        <f>IF(EF46="",0,VLOOKUP(EF46,A$100:B$105,2,0))</f>
        <v>2</v>
      </c>
      <c r="EH46" s="634">
        <f>DW46+DY46+EA46+EC46+EE46+EG46</f>
        <v>16</v>
      </c>
      <c r="EI46" s="836">
        <f>ROUND(EH46/4,0)</f>
        <v>4</v>
      </c>
      <c r="EJ46" s="837">
        <f>(CI46+CZ46+DQ46+EH46)/4</f>
        <v>4</v>
      </c>
      <c r="EK46" s="819" t="str">
        <f ca="1">IF(EH46&lt;=5.9,"",LOOKUP(EH46,A$109:A$113,B$109:B$113))</f>
        <v>C</v>
      </c>
      <c r="EL46" s="838" t="str">
        <f ca="1">IF(EJ46&lt;=5.9,"",LOOKUP(EJ46,A$109:A$113,B$109:B$113))</f>
        <v/>
      </c>
      <c r="EM46" s="826"/>
      <c r="EN46" s="839">
        <f>A46</f>
        <v>41</v>
      </c>
      <c r="EO46" s="608" t="str">
        <f>C46</f>
        <v>Venkatsree S</v>
      </c>
      <c r="EP46" s="616" t="str">
        <f ca="1">IF($EQ46&lt;=5.9,"",LOOKUP(EQ46,A$109:A$113,B$109:B$113))</f>
        <v>D</v>
      </c>
      <c r="EQ46" s="396">
        <f>(BQ46+EJ46)/2</f>
        <v>6</v>
      </c>
    </row>
    <row r="47" spans="1:147">
      <c r="A47" s="746">
        <v>42</v>
      </c>
      <c r="B47" s="411">
        <f>'Student Profile'!B47</f>
        <v>8745</v>
      </c>
      <c r="C47" s="635" t="str">
        <f>'Student Profile'!C47</f>
        <v>M Vishva</v>
      </c>
      <c r="D47" s="413" t="s">
        <v>186</v>
      </c>
      <c r="E47" s="376">
        <f>IF(D47="",0,VLOOKUP(D47,A$100:B$105,2,0))</f>
        <v>4</v>
      </c>
      <c r="F47" s="413" t="s">
        <v>186</v>
      </c>
      <c r="G47" s="376">
        <f>IF(F47="",0,VLOOKUP(F47,A$100:B$105,2,0))</f>
        <v>4</v>
      </c>
      <c r="H47" s="413" t="s">
        <v>295</v>
      </c>
      <c r="I47" s="376">
        <f>IF(H47="",0,VLOOKUP(H47,A$100:B$105,2,0))</f>
        <v>3</v>
      </c>
      <c r="J47" s="413" t="s">
        <v>295</v>
      </c>
      <c r="K47" s="376">
        <f>IF(J47="",0,VLOOKUP(J47,A$100:B$105,2,0))</f>
        <v>3</v>
      </c>
      <c r="L47" s="413" t="s">
        <v>295</v>
      </c>
      <c r="M47" s="376">
        <f>IF(L47="",0,VLOOKUP(L47,A$100:B$105,2,0))</f>
        <v>3</v>
      </c>
      <c r="N47" s="413" t="s">
        <v>295</v>
      </c>
      <c r="O47" s="634">
        <f>IF(N47="",0,VLOOKUP(N47,A$100:B$105,2,0))</f>
        <v>3</v>
      </c>
      <c r="P47" s="753">
        <f>E47+G47+I47+K47+M47+O47</f>
        <v>20</v>
      </c>
      <c r="Q47" s="767" t="str">
        <f ca="1">IF(P47&lt;=5.9,"",LOOKUP(P47,A$109:A$113,B$109:B$113))</f>
        <v>B</v>
      </c>
      <c r="R47" s="500"/>
      <c r="S47" s="651">
        <f>A47</f>
        <v>42</v>
      </c>
      <c r="T47" s="635" t="str">
        <f>C47</f>
        <v>M Vishva</v>
      </c>
      <c r="U47" s="413"/>
      <c r="V47" s="376">
        <f>IF(U47="",0,VLOOKUP(U47,A$100:B$105,2,0))</f>
        <v>0</v>
      </c>
      <c r="W47" s="413"/>
      <c r="X47" s="376">
        <f>IF(W47="",0,VLOOKUP(W47,A$100:B$105,2,0))</f>
        <v>0</v>
      </c>
      <c r="Y47" s="413"/>
      <c r="Z47" s="376">
        <f>IF(Y47="",0,VLOOKUP(Y47,A$100:B$105,2,0))</f>
        <v>0</v>
      </c>
      <c r="AA47" s="413"/>
      <c r="AB47" s="376">
        <f>IF(AA47="",0,VLOOKUP(AA47,A$100:B$105,2,0))</f>
        <v>0</v>
      </c>
      <c r="AC47" s="413"/>
      <c r="AD47" s="376">
        <f>IF(AC47="",0,VLOOKUP(AC47,A$100:B$105,2,0))</f>
        <v>0</v>
      </c>
      <c r="AE47" s="413"/>
      <c r="AF47" s="634">
        <f>IF(AE47="",0,VLOOKUP(AE47,A$100:B$105,2,0))</f>
        <v>0</v>
      </c>
      <c r="AG47" s="753">
        <f>V47+X47+Z47+AB47+AD47+AF47</f>
        <v>0</v>
      </c>
      <c r="AH47" s="766" t="str">
        <f ca="1">IF(AG47&lt;=5.9,"",LOOKUP(AG47,A$109:A$113,B$109:B$113))</f>
        <v/>
      </c>
      <c r="AI47" s="500"/>
      <c r="AJ47" s="651">
        <f>A47</f>
        <v>42</v>
      </c>
      <c r="AK47" s="635" t="str">
        <f>C47</f>
        <v>M Vishva</v>
      </c>
      <c r="AL47" s="413"/>
      <c r="AM47" s="634">
        <f>IF(AL47="",0,VLOOKUP(AL47,A$100:B$105,2,0))</f>
        <v>0</v>
      </c>
      <c r="AN47" s="413"/>
      <c r="AO47" s="634">
        <f>IF(AN47="",0,VLOOKUP(AN47,A$100:B$105,2,0))</f>
        <v>0</v>
      </c>
      <c r="AP47" s="413"/>
      <c r="AQ47" s="634">
        <f>IF(AP47="",0,VLOOKUP(AP47,A$100:B$105,2,0))</f>
        <v>0</v>
      </c>
      <c r="AR47" s="413"/>
      <c r="AS47" s="634">
        <f>IF(AR47="",0,VLOOKUP(AR47,A$100:B$105,2,0))</f>
        <v>0</v>
      </c>
      <c r="AT47" s="413"/>
      <c r="AU47" s="634">
        <f>IF(AT47="",0,VLOOKUP(AT47,A$100:B$105,2,0))</f>
        <v>0</v>
      </c>
      <c r="AV47" s="413"/>
      <c r="AW47" s="634">
        <f>IF(AV47="",0,VLOOKUP(AV47,A$100:B$105,2,0))</f>
        <v>0</v>
      </c>
      <c r="AX47" s="753">
        <f>AM47+AO47+AQ47+AS47+AU47+AW47</f>
        <v>0</v>
      </c>
      <c r="AY47" s="766" t="str">
        <f ca="1">IF(AX47&lt;=5.9,"",LOOKUP(AX47,A$109:A$113,B$109:B$113))</f>
        <v/>
      </c>
      <c r="AZ47" s="500"/>
      <c r="BA47" s="651">
        <f>A47</f>
        <v>42</v>
      </c>
      <c r="BB47" s="635" t="str">
        <f>C47</f>
        <v>M Vishva</v>
      </c>
      <c r="BC47" s="413" t="s">
        <v>337</v>
      </c>
      <c r="BD47" s="376">
        <f>IF(BC47="",0,VLOOKUP(BC47,A$100:B$105,2,0))</f>
        <v>2</v>
      </c>
      <c r="BE47" s="413" t="s">
        <v>186</v>
      </c>
      <c r="BF47" s="376">
        <f>IF(BE47="",0,VLOOKUP(BE47,A$100:B$105,2,0))</f>
        <v>4</v>
      </c>
      <c r="BG47" s="413" t="s">
        <v>338</v>
      </c>
      <c r="BH47" s="376">
        <f>IF(BG47="",0,VLOOKUP(BG47,A$100:B$105,2,0))</f>
        <v>3</v>
      </c>
      <c r="BI47" s="413" t="s">
        <v>338</v>
      </c>
      <c r="BJ47" s="376">
        <f>IF(BI47="",0,VLOOKUP(BI47,A$100:B$105,2,0))</f>
        <v>3</v>
      </c>
      <c r="BK47" s="413" t="s">
        <v>336</v>
      </c>
      <c r="BL47" s="376">
        <f>IF(BK47="",0,VLOOKUP(BK47,A$100:B$105,2,0))</f>
        <v>4</v>
      </c>
      <c r="BM47" s="413" t="s">
        <v>337</v>
      </c>
      <c r="BN47" s="634">
        <f>IF(BM47="",0,VLOOKUP(BM47,A$100:B$105,2,0))</f>
        <v>2</v>
      </c>
      <c r="BO47" s="753">
        <f>BD47+BF47+BH47+BJ47+BL47+BN47</f>
        <v>18</v>
      </c>
      <c r="BP47" s="670" t="str">
        <f ca="1">IF(BO47&lt;=5.9,"",LOOKUP(BO47,A$109:A$113,B$109:B$113))</f>
        <v>B</v>
      </c>
      <c r="BQ47" s="793">
        <f>(P47+AG47+AX47+BO47)/4</f>
        <v>9.5</v>
      </c>
      <c r="BR47" s="683" t="str">
        <f ca="1">IF(BQ47&lt;=5.9,"",LOOKUP(BQ47,A$109:A$113,B$109:B$113))</f>
        <v>D</v>
      </c>
      <c r="BS47" s="794" t="e">
        <f ca="1">LOOKUP(BP47,A$109:A$113,B$109:B$113)</f>
        <v>#N/A</v>
      </c>
      <c r="BT47" s="500"/>
      <c r="BU47" s="460">
        <f>A47</f>
        <v>42</v>
      </c>
      <c r="BV47" s="693" t="str">
        <f>C47</f>
        <v>M Vishva</v>
      </c>
      <c r="BW47" s="413"/>
      <c r="BX47" s="376">
        <f>IF(BW47="",0,VLOOKUP(BW47,A$100:B$105,2,0))</f>
        <v>0</v>
      </c>
      <c r="BY47" s="413"/>
      <c r="BZ47" s="376">
        <f>IF(BY47="",0,VLOOKUP(BY47,A$100:B$105,2,0))</f>
        <v>0</v>
      </c>
      <c r="CA47" s="413"/>
      <c r="CB47" s="376">
        <f>IF(CA47="",0,VLOOKUP(CA47,A$100:B$105,2,0))</f>
        <v>0</v>
      </c>
      <c r="CC47" s="413"/>
      <c r="CD47" s="376">
        <f>IF(CC47="",0,VLOOKUP(CC47,A$100:B$105,2,0))</f>
        <v>0</v>
      </c>
      <c r="CE47" s="413"/>
      <c r="CF47" s="376">
        <f>IF(CE47="",0,VLOOKUP(CE47,A$100:B$105,2,0))</f>
        <v>0</v>
      </c>
      <c r="CG47" s="413"/>
      <c r="CH47" s="411">
        <f>IF(CG47="",0,VLOOKUP(CG47,A$100:B$105,2,0))</f>
        <v>0</v>
      </c>
      <c r="CI47" s="806">
        <f>BX47+BZ47+CB47+CD47+CF47+CH47</f>
        <v>0</v>
      </c>
      <c r="CJ47" s="807" t="str">
        <f ca="1">IF(CI47&lt;=5.9,"",LOOKUP(CI47,A$109:A$113,B$109:B$113))</f>
        <v/>
      </c>
      <c r="CK47" s="500"/>
      <c r="CL47" s="684">
        <f>A47</f>
        <v>42</v>
      </c>
      <c r="CM47" s="693" t="str">
        <f>C47</f>
        <v>M Vishva</v>
      </c>
      <c r="CN47" s="413"/>
      <c r="CO47" s="376">
        <f t="shared" ref="CO47:CO50" si="320">IF(CN47="",0,VLOOKUP(CN47,A$100:B$105,2,0))</f>
        <v>0</v>
      </c>
      <c r="CP47" s="413"/>
      <c r="CQ47" s="376">
        <f t="shared" ref="CQ47:CQ50" si="321">IF(CP47="",0,VLOOKUP(CP47,A$100:B$105,2,0))</f>
        <v>0</v>
      </c>
      <c r="CR47" s="413"/>
      <c r="CS47" s="376">
        <f t="shared" ref="CS47:CS50" si="322">IF(CR47="",0,VLOOKUP(CR47,A$100:B$105,2,0))</f>
        <v>0</v>
      </c>
      <c r="CT47" s="413"/>
      <c r="CU47" s="376">
        <f t="shared" ref="CU47:CU50" si="323">IF(CT47="",0,VLOOKUP(CT47,A$100:B$105,2,0))</f>
        <v>0</v>
      </c>
      <c r="CV47" s="413"/>
      <c r="CW47" s="376">
        <f t="shared" ref="CW47:CW50" si="324">IF(CV47="",0,VLOOKUP(CV47,A$100:B$105,2,0))</f>
        <v>0</v>
      </c>
      <c r="CX47" s="413"/>
      <c r="CY47" s="634">
        <f>IF(CX47="",0,VLOOKUP(CX47,A$100:B$105,2,0))</f>
        <v>0</v>
      </c>
      <c r="CZ47" s="753">
        <f>CO47+CQ47+CS47+CU47+CW47+CY47</f>
        <v>0</v>
      </c>
      <c r="DA47" s="819" t="str">
        <f ca="1">IF(CZ47&lt;=5.9,"",LOOKUP(CZ47,A$109:A$113,B$109:B$113))</f>
        <v/>
      </c>
      <c r="DB47" s="500"/>
      <c r="DC47" s="684">
        <f>A47</f>
        <v>42</v>
      </c>
      <c r="DD47" s="693" t="str">
        <f>C47</f>
        <v>M Vishva</v>
      </c>
      <c r="DE47" s="413"/>
      <c r="DF47" s="376">
        <f>IF(DE47="",0,VLOOKUP(DE47,A$100:B$105,2,0))</f>
        <v>0</v>
      </c>
      <c r="DG47" s="413"/>
      <c r="DH47" s="376">
        <f>IF(DG47="",0,VLOOKUP(DG47,A$100:B$105,2,0))</f>
        <v>0</v>
      </c>
      <c r="DI47" s="413"/>
      <c r="DJ47" s="376">
        <f>IF(DI47="",0,VLOOKUP(DI47,A$100:B$105,2,0))</f>
        <v>0</v>
      </c>
      <c r="DK47" s="413"/>
      <c r="DL47" s="376">
        <f>IF(DK47="",0,VLOOKUP(DK47,A$100:B$105,2,0))</f>
        <v>0</v>
      </c>
      <c r="DM47" s="413"/>
      <c r="DN47" s="376">
        <f>IF(DM47="",0,VLOOKUP(DM47,A$100:B$105,2,0))</f>
        <v>0</v>
      </c>
      <c r="DO47" s="413"/>
      <c r="DP47" s="634">
        <f>IF(DO47="",0,VLOOKUP(DO47,A$100:B$105,2,0))</f>
        <v>0</v>
      </c>
      <c r="DQ47" s="753">
        <f>DF47+DH47+DJ47+DL47+DN47+DP47</f>
        <v>0</v>
      </c>
      <c r="DR47" s="824" t="str">
        <f ca="1">IF(DQ47&lt;=5.9,"",LOOKUP(DQ47,A$109:A$113,B$109:B$113))</f>
        <v/>
      </c>
      <c r="DT47" s="684">
        <f>A47</f>
        <v>42</v>
      </c>
      <c r="DU47" s="693" t="str">
        <f>C47</f>
        <v>M Vishva</v>
      </c>
      <c r="DV47" s="413" t="s">
        <v>150</v>
      </c>
      <c r="DW47" s="376">
        <f>IF(DV47="",0,VLOOKUP(DV47,A$100:B$105,2,0))</f>
        <v>5</v>
      </c>
      <c r="DX47" s="413" t="s">
        <v>186</v>
      </c>
      <c r="DY47" s="376">
        <f>IF(DX47="",0,VLOOKUP(DX47,A$100:B$105,2,0))</f>
        <v>4</v>
      </c>
      <c r="DZ47" s="413" t="s">
        <v>186</v>
      </c>
      <c r="EA47" s="376">
        <f>IF(DZ47="",0,VLOOKUP(DZ47,A$100:B$105,2,0))</f>
        <v>4</v>
      </c>
      <c r="EB47" s="413" t="s">
        <v>186</v>
      </c>
      <c r="EC47" s="376">
        <f>IF(EB47="",0,VLOOKUP(EB47,A$100:B$105,2,0))</f>
        <v>4</v>
      </c>
      <c r="ED47" s="413" t="s">
        <v>186</v>
      </c>
      <c r="EE47" s="376">
        <f>IF(ED47="",0,VLOOKUP(ED47,A$100:B$105,2,0))</f>
        <v>4</v>
      </c>
      <c r="EF47" s="413" t="s">
        <v>186</v>
      </c>
      <c r="EG47" s="634">
        <f>IF(EF47="",0,VLOOKUP(EF47,A$100:B$105,2,0))</f>
        <v>4</v>
      </c>
      <c r="EH47" s="634">
        <f>DW47+DY47+EA47+EC47+EE47+EG47</f>
        <v>25</v>
      </c>
      <c r="EI47" s="836">
        <f>ROUND(EH47/4,0)</f>
        <v>6</v>
      </c>
      <c r="EJ47" s="837">
        <f>(CI47+CZ47+DQ47+EH47)/4</f>
        <v>6.25</v>
      </c>
      <c r="EK47" s="819" t="str">
        <f ca="1">IF(EH47&lt;=5.9,"",LOOKUP(EH47,A$109:A$113,B$109:B$113))</f>
        <v>A</v>
      </c>
      <c r="EL47" s="838" t="str">
        <f ca="1">IF(EJ47&lt;=5.9,"",LOOKUP(EJ47,A$109:A$113,B$109:B$113))</f>
        <v>D</v>
      </c>
      <c r="EM47" s="826"/>
      <c r="EN47" s="839">
        <f>A47</f>
        <v>42</v>
      </c>
      <c r="EO47" s="608" t="str">
        <f>C47</f>
        <v>M Vishva</v>
      </c>
      <c r="EP47" s="616" t="str">
        <f ca="1">IF($EQ47&lt;=5.9,"",LOOKUP(EQ47,A$109:A$113,B$109:B$113))</f>
        <v>D</v>
      </c>
      <c r="EQ47" s="396">
        <f>(BQ47+EJ47)/2</f>
        <v>7.875</v>
      </c>
    </row>
    <row r="48" spans="1:147">
      <c r="A48" s="746">
        <v>43</v>
      </c>
      <c r="B48" s="411">
        <f>'Student Profile'!B48</f>
        <v>0</v>
      </c>
      <c r="C48" s="635">
        <f>'Student Profile'!C48</f>
        <v>0</v>
      </c>
      <c r="D48" s="413" t="s">
        <v>186</v>
      </c>
      <c r="E48" s="376">
        <f>IF(D48="",0,VLOOKUP(D48,A$100:B$105,2,0))</f>
        <v>4</v>
      </c>
      <c r="F48" s="413" t="s">
        <v>186</v>
      </c>
      <c r="G48" s="376">
        <f>IF(F48="",0,VLOOKUP(F48,A$100:B$105,2,0))</f>
        <v>4</v>
      </c>
      <c r="H48" s="413" t="s">
        <v>295</v>
      </c>
      <c r="I48" s="376">
        <f>IF(H48="",0,VLOOKUP(H48,A$100:B$105,2,0))</f>
        <v>3</v>
      </c>
      <c r="J48" s="413" t="s">
        <v>295</v>
      </c>
      <c r="K48" s="376">
        <f>IF(J48="",0,VLOOKUP(J48,A$100:B$105,2,0))</f>
        <v>3</v>
      </c>
      <c r="L48" s="413" t="s">
        <v>295</v>
      </c>
      <c r="M48" s="376">
        <f>IF(L48="",0,VLOOKUP(L48,A$100:B$105,2,0))</f>
        <v>3</v>
      </c>
      <c r="N48" s="413" t="s">
        <v>295</v>
      </c>
      <c r="O48" s="634">
        <f>IF(N48="",0,VLOOKUP(N48,A$100:B$105,2,0))</f>
        <v>3</v>
      </c>
      <c r="P48" s="753">
        <f>E48+G48+I48+K48+M48+O48</f>
        <v>20</v>
      </c>
      <c r="Q48" s="767" t="str">
        <f ca="1">IF(P48&lt;=5.9,"",LOOKUP(P48,A$109:A$113,B$109:B$113))</f>
        <v>B</v>
      </c>
      <c r="R48" s="500"/>
      <c r="S48" s="651">
        <f>A48</f>
        <v>43</v>
      </c>
      <c r="T48" s="635">
        <f>C48</f>
        <v>0</v>
      </c>
      <c r="U48" s="413"/>
      <c r="V48" s="376">
        <f>IF(U48="",0,VLOOKUP(U48,A$100:B$105,2,0))</f>
        <v>0</v>
      </c>
      <c r="W48" s="413"/>
      <c r="X48" s="376">
        <f>IF(W48="",0,VLOOKUP(W48,A$100:B$105,2,0))</f>
        <v>0</v>
      </c>
      <c r="Y48" s="413"/>
      <c r="Z48" s="376">
        <f>IF(Y48="",0,VLOOKUP(Y48,A$100:B$105,2,0))</f>
        <v>0</v>
      </c>
      <c r="AA48" s="413"/>
      <c r="AB48" s="376">
        <f>IF(AA48="",0,VLOOKUP(AA48,A$100:B$105,2,0))</f>
        <v>0</v>
      </c>
      <c r="AC48" s="413"/>
      <c r="AD48" s="376">
        <f>IF(AC48="",0,VLOOKUP(AC48,A$100:B$105,2,0))</f>
        <v>0</v>
      </c>
      <c r="AE48" s="413"/>
      <c r="AF48" s="634">
        <f>IF(AE48="",0,VLOOKUP(AE48,A$100:B$105,2,0))</f>
        <v>0</v>
      </c>
      <c r="AG48" s="753">
        <f>V48+X48+Z48+AB48+AD48+AF48</f>
        <v>0</v>
      </c>
      <c r="AH48" s="766" t="str">
        <f ca="1">IF(AG48&lt;=5.9,"",LOOKUP(AG48,A$109:A$113,B$109:B$113))</f>
        <v/>
      </c>
      <c r="AI48" s="500"/>
      <c r="AJ48" s="651">
        <f>A48</f>
        <v>43</v>
      </c>
      <c r="AK48" s="635">
        <f>C48</f>
        <v>0</v>
      </c>
      <c r="AL48" s="413"/>
      <c r="AM48" s="634">
        <f>IF(AL48="",0,VLOOKUP(AL48,A$100:B$105,2,0))</f>
        <v>0</v>
      </c>
      <c r="AN48" s="413"/>
      <c r="AO48" s="634">
        <f>IF(AN48="",0,VLOOKUP(AN48,A$100:B$105,2,0))</f>
        <v>0</v>
      </c>
      <c r="AP48" s="413"/>
      <c r="AQ48" s="634">
        <f>IF(AP48="",0,VLOOKUP(AP48,A$100:B$105,2,0))</f>
        <v>0</v>
      </c>
      <c r="AR48" s="413"/>
      <c r="AS48" s="634">
        <f>IF(AR48="",0,VLOOKUP(AR48,A$100:B$105,2,0))</f>
        <v>0</v>
      </c>
      <c r="AT48" s="413"/>
      <c r="AU48" s="634">
        <f>IF(AT48="",0,VLOOKUP(AT48,A$100:B$105,2,0))</f>
        <v>0</v>
      </c>
      <c r="AV48" s="413"/>
      <c r="AW48" s="634">
        <f>IF(AV48="",0,VLOOKUP(AV48,A$100:B$105,2,0))</f>
        <v>0</v>
      </c>
      <c r="AX48" s="753">
        <f>AM48+AO48+AQ48+AS48+AU48+AW48</f>
        <v>0</v>
      </c>
      <c r="AY48" s="766" t="str">
        <f ca="1">IF(AX48&lt;=5.9,"",LOOKUP(AX48,A$109:A$113,B$109:B$113))</f>
        <v/>
      </c>
      <c r="AZ48" s="500"/>
      <c r="BA48" s="651">
        <f>A48</f>
        <v>43</v>
      </c>
      <c r="BB48" s="635">
        <f>C48</f>
        <v>0</v>
      </c>
      <c r="BC48" s="413" t="s">
        <v>150</v>
      </c>
      <c r="BD48" s="376">
        <f>IF(BC48="",0,VLOOKUP(BC48,A$100:B$105,2,0))</f>
        <v>5</v>
      </c>
      <c r="BE48" s="413" t="s">
        <v>186</v>
      </c>
      <c r="BF48" s="376">
        <f>IF(BE48="",0,VLOOKUP(BE48,A$100:B$105,2,0))</f>
        <v>4</v>
      </c>
      <c r="BG48" s="413" t="s">
        <v>186</v>
      </c>
      <c r="BH48" s="376">
        <f>IF(BG48="",0,VLOOKUP(BG48,A$100:B$105,2,0))</f>
        <v>4</v>
      </c>
      <c r="BI48" s="413" t="s">
        <v>186</v>
      </c>
      <c r="BJ48" s="376">
        <f>IF(BI48="",0,VLOOKUP(BI48,A$100:B$105,2,0))</f>
        <v>4</v>
      </c>
      <c r="BK48" s="413" t="s">
        <v>186</v>
      </c>
      <c r="BL48" s="376">
        <f>IF(BK48="",0,VLOOKUP(BK48,A$100:B$105,2,0))</f>
        <v>4</v>
      </c>
      <c r="BM48" s="413" t="s">
        <v>186</v>
      </c>
      <c r="BN48" s="634">
        <f>IF(BM48="",0,VLOOKUP(BM48,A$100:B$105,2,0))</f>
        <v>4</v>
      </c>
      <c r="BO48" s="753">
        <f>BD48+BF48+BH48+BJ48+BL48+BN48</f>
        <v>25</v>
      </c>
      <c r="BP48" s="670" t="str">
        <f ca="1">IF(BO48&lt;=5.9,"",LOOKUP(BO48,A$109:A$113,B$109:B$113))</f>
        <v>A</v>
      </c>
      <c r="BQ48" s="793">
        <f>(P48+AG48+AX48+BO48)/4</f>
        <v>11.25</v>
      </c>
      <c r="BR48" s="683" t="str">
        <f ca="1">IF(BQ48&lt;=5.9,"",LOOKUP(BQ48,A$109:A$113,B$109:B$113))</f>
        <v>C</v>
      </c>
      <c r="BS48" s="794" t="e">
        <f ca="1">LOOKUP(BP48,A$109:A$113,B$109:B$113)</f>
        <v>#N/A</v>
      </c>
      <c r="BT48" s="500"/>
      <c r="BU48" s="460">
        <f>A48</f>
        <v>43</v>
      </c>
      <c r="BV48" s="693">
        <f>C48</f>
        <v>0</v>
      </c>
      <c r="BW48" s="413"/>
      <c r="BX48" s="376">
        <f>IF(BW48="",0,VLOOKUP(BW48,A$100:B$105,2,0))</f>
        <v>0</v>
      </c>
      <c r="BY48" s="413"/>
      <c r="BZ48" s="376">
        <f>IF(BY48="",0,VLOOKUP(BY48,A$100:B$105,2,0))</f>
        <v>0</v>
      </c>
      <c r="CA48" s="413"/>
      <c r="CB48" s="376">
        <f>IF(CA48="",0,VLOOKUP(CA48,A$100:B$105,2,0))</f>
        <v>0</v>
      </c>
      <c r="CC48" s="413"/>
      <c r="CD48" s="376">
        <f>IF(CC48="",0,VLOOKUP(CC48,A$100:B$105,2,0))</f>
        <v>0</v>
      </c>
      <c r="CE48" s="413"/>
      <c r="CF48" s="376">
        <f>IF(CE48="",0,VLOOKUP(CE48,A$100:B$105,2,0))</f>
        <v>0</v>
      </c>
      <c r="CG48" s="413"/>
      <c r="CH48" s="411">
        <f>IF(CG48="",0,VLOOKUP(CG48,A$100:B$105,2,0))</f>
        <v>0</v>
      </c>
      <c r="CI48" s="806">
        <f>BX48+BZ48+CB48+CD48+CF48+CH48</f>
        <v>0</v>
      </c>
      <c r="CJ48" s="807" t="str">
        <f ca="1">IF(CI48&lt;=5.9,"",LOOKUP(CI48,A$109:A$113,B$109:B$113))</f>
        <v/>
      </c>
      <c r="CK48" s="500"/>
      <c r="CL48" s="684">
        <f>A48</f>
        <v>43</v>
      </c>
      <c r="CM48" s="693">
        <f>C48</f>
        <v>0</v>
      </c>
      <c r="CN48" s="413"/>
      <c r="CO48" s="376">
        <f>IF(CN48="",0,VLOOKUP(CN48,A$100:B$105,2,0))</f>
        <v>0</v>
      </c>
      <c r="CP48" s="413"/>
      <c r="CQ48" s="376">
        <f>IF(CP48="",0,VLOOKUP(CP48,A$100:B$105,2,0))</f>
        <v>0</v>
      </c>
      <c r="CR48" s="413"/>
      <c r="CS48" s="376">
        <f>IF(CR48="",0,VLOOKUP(CR48,A$100:B$105,2,0))</f>
        <v>0</v>
      </c>
      <c r="CT48" s="413"/>
      <c r="CU48" s="376">
        <f>IF(CT48="",0,VLOOKUP(CT48,A$100:B$105,2,0))</f>
        <v>0</v>
      </c>
      <c r="CV48" s="413"/>
      <c r="CW48" s="376">
        <f>IF(CV48="",0,VLOOKUP(CV48,A$100:B$105,2,0))</f>
        <v>0</v>
      </c>
      <c r="CX48" s="413"/>
      <c r="CY48" s="634">
        <f>IF(CX48="",0,VLOOKUP(CX48,A$100:B$105,2,0))</f>
        <v>0</v>
      </c>
      <c r="CZ48" s="753">
        <f>CO48+CQ48+CS48+CU48+CW48+CY48</f>
        <v>0</v>
      </c>
      <c r="DA48" s="819" t="str">
        <f ca="1">IF(CZ48&lt;=5.9,"",LOOKUP(CZ48,A$109:A$113,B$109:B$113))</f>
        <v/>
      </c>
      <c r="DB48" s="500"/>
      <c r="DC48" s="684">
        <f>A48</f>
        <v>43</v>
      </c>
      <c r="DD48" s="693">
        <f>C48</f>
        <v>0</v>
      </c>
      <c r="DE48" s="413"/>
      <c r="DF48" s="376">
        <f>IF(DE48="",0,VLOOKUP(DE48,A$100:B$105,2,0))</f>
        <v>0</v>
      </c>
      <c r="DG48" s="413"/>
      <c r="DH48" s="376">
        <f>IF(DG48="",0,VLOOKUP(DG48,A$100:B$105,2,0))</f>
        <v>0</v>
      </c>
      <c r="DI48" s="413"/>
      <c r="DJ48" s="376">
        <f>IF(DI48="",0,VLOOKUP(DI48,A$100:B$105,2,0))</f>
        <v>0</v>
      </c>
      <c r="DK48" s="413"/>
      <c r="DL48" s="376">
        <f>IF(DK48="",0,VLOOKUP(DK48,A$100:B$105,2,0))</f>
        <v>0</v>
      </c>
      <c r="DM48" s="413"/>
      <c r="DN48" s="376">
        <f>IF(DM48="",0,VLOOKUP(DM48,A$100:B$105,2,0))</f>
        <v>0</v>
      </c>
      <c r="DO48" s="413"/>
      <c r="DP48" s="634">
        <f>IF(DO48="",0,VLOOKUP(DO48,A$100:B$105,2,0))</f>
        <v>0</v>
      </c>
      <c r="DQ48" s="753">
        <f>DF48+DH48+DJ48+DL48+DN48+DP48</f>
        <v>0</v>
      </c>
      <c r="DR48" s="824" t="str">
        <f ca="1">IF(DQ48&lt;=5.9,"",LOOKUP(DQ48,A$109:A$113,B$109:B$113))</f>
        <v/>
      </c>
      <c r="DT48" s="684">
        <f>A48</f>
        <v>43</v>
      </c>
      <c r="DU48" s="693">
        <f>C48</f>
        <v>0</v>
      </c>
      <c r="DV48" s="413" t="s">
        <v>295</v>
      </c>
      <c r="DW48" s="376">
        <f t="shared" ref="DW48:DW52" si="325">IF(DV48="",0,VLOOKUP(DV48,A$100:B$105,2,0))</f>
        <v>3</v>
      </c>
      <c r="DX48" s="413" t="s">
        <v>186</v>
      </c>
      <c r="DY48" s="376">
        <f t="shared" ref="DY48:DY52" si="326">IF(DX48="",0,VLOOKUP(DX48,A$100:B$105,2,0))</f>
        <v>4</v>
      </c>
      <c r="DZ48" s="413" t="s">
        <v>295</v>
      </c>
      <c r="EA48" s="376">
        <f t="shared" ref="EA48:EA52" si="327">IF(DZ48="",0,VLOOKUP(DZ48,A$100:B$105,2,0))</f>
        <v>3</v>
      </c>
      <c r="EB48" s="413" t="s">
        <v>295</v>
      </c>
      <c r="EC48" s="376">
        <f t="shared" ref="EC48:EC52" si="328">IF(EB48="",0,VLOOKUP(EB48,A$100:B$105,2,0))</f>
        <v>3</v>
      </c>
      <c r="ED48" s="413" t="s">
        <v>295</v>
      </c>
      <c r="EE48" s="376">
        <f t="shared" ref="EE48:EE52" si="329">IF(ED48="",0,VLOOKUP(ED48,A$100:B$105,2,0))</f>
        <v>3</v>
      </c>
      <c r="EF48" s="413" t="s">
        <v>295</v>
      </c>
      <c r="EG48" s="634">
        <f>IF(EF48="",0,VLOOKUP(EF48,A$100:B$105,2,0))</f>
        <v>3</v>
      </c>
      <c r="EH48" s="634">
        <f>DW48+DY48+EA48+EC48+EE48+EG48</f>
        <v>19</v>
      </c>
      <c r="EI48" s="836">
        <f>ROUND(EH48/4,0)</f>
        <v>5</v>
      </c>
      <c r="EJ48" s="837">
        <f>(CI48+CZ48+DQ48+EH48)/4</f>
        <v>4.75</v>
      </c>
      <c r="EK48" s="819" t="str">
        <f ca="1">IF(EH48&lt;=5.9,"",LOOKUP(EH48,A$109:A$113,B$109:B$113))</f>
        <v>B</v>
      </c>
      <c r="EL48" s="838" t="str">
        <f ca="1">IF(EJ48&lt;=5.9,"",LOOKUP(EJ48,A$109:A$113,B$109:B$113))</f>
        <v/>
      </c>
      <c r="EM48" s="826"/>
      <c r="EN48" s="839">
        <f>A48</f>
        <v>43</v>
      </c>
      <c r="EO48" s="608">
        <f>C48</f>
        <v>0</v>
      </c>
      <c r="EP48" s="616" t="str">
        <f ca="1">IF($EQ48&lt;=5.9,"",LOOKUP(EQ48,A$109:A$113,B$109:B$113))</f>
        <v>D</v>
      </c>
      <c r="EQ48" s="396">
        <f>(BQ48+EJ48)/2</f>
        <v>8</v>
      </c>
    </row>
    <row r="49" ht="27" customHeight="1" spans="1:147">
      <c r="A49" s="746">
        <v>44</v>
      </c>
      <c r="B49" s="411">
        <f>'Student Profile'!B49</f>
        <v>0</v>
      </c>
      <c r="C49" s="635">
        <f>'Student Profile'!C49</f>
        <v>0</v>
      </c>
      <c r="D49" s="413" t="s">
        <v>186</v>
      </c>
      <c r="E49" s="376">
        <f>IF(D49="",0,VLOOKUP(D49,A$100:B$105,2,0))</f>
        <v>4</v>
      </c>
      <c r="F49" s="413" t="s">
        <v>186</v>
      </c>
      <c r="G49" s="376">
        <f>IF(F49="",0,VLOOKUP(F49,A$100:B$105,2,0))</f>
        <v>4</v>
      </c>
      <c r="H49" s="413" t="s">
        <v>295</v>
      </c>
      <c r="I49" s="376">
        <f>IF(H49="",0,VLOOKUP(H49,A$100:B$105,2,0))</f>
        <v>3</v>
      </c>
      <c r="J49" s="413" t="s">
        <v>295</v>
      </c>
      <c r="K49" s="376">
        <f>IF(J49="",0,VLOOKUP(J49,A$100:B$105,2,0))</f>
        <v>3</v>
      </c>
      <c r="L49" s="413" t="s">
        <v>295</v>
      </c>
      <c r="M49" s="376">
        <f>IF(L49="",0,VLOOKUP(L49,A$100:B$105,2,0))</f>
        <v>3</v>
      </c>
      <c r="N49" s="413" t="s">
        <v>295</v>
      </c>
      <c r="O49" s="634">
        <f>IF(N49="",0,VLOOKUP(N49,A$100:B$105,2,0))</f>
        <v>3</v>
      </c>
      <c r="P49" s="753">
        <f>E49+G49+I49+K49+M49+O49</f>
        <v>20</v>
      </c>
      <c r="Q49" s="767" t="str">
        <f ca="1">IF(P49&lt;=5.9,"",LOOKUP(P49,A$109:A$113,B$109:B$113))</f>
        <v>B</v>
      </c>
      <c r="R49" s="500"/>
      <c r="S49" s="651">
        <f>A49</f>
        <v>44</v>
      </c>
      <c r="T49" s="635">
        <f>C49</f>
        <v>0</v>
      </c>
      <c r="U49" s="413"/>
      <c r="V49" s="376">
        <f>IF(U49="",0,VLOOKUP(U49,A$100:B$105,2,0))</f>
        <v>0</v>
      </c>
      <c r="W49" s="413"/>
      <c r="X49" s="376">
        <f>IF(W49="",0,VLOOKUP(W49,A$100:B$105,2,0))</f>
        <v>0</v>
      </c>
      <c r="Y49" s="413"/>
      <c r="Z49" s="376">
        <f>IF(Y49="",0,VLOOKUP(Y49,A$100:B$105,2,0))</f>
        <v>0</v>
      </c>
      <c r="AA49" s="413"/>
      <c r="AB49" s="376">
        <f>IF(AA49="",0,VLOOKUP(AA49,A$100:B$105,2,0))</f>
        <v>0</v>
      </c>
      <c r="AC49" s="413"/>
      <c r="AD49" s="376">
        <f>IF(AC49="",0,VLOOKUP(AC49,A$100:B$105,2,0))</f>
        <v>0</v>
      </c>
      <c r="AE49" s="413"/>
      <c r="AF49" s="634">
        <f>IF(AE49="",0,VLOOKUP(AE49,A$100:B$105,2,0))</f>
        <v>0</v>
      </c>
      <c r="AG49" s="753">
        <f>V49+X49+Z49+AB49+AD49+AF49</f>
        <v>0</v>
      </c>
      <c r="AH49" s="766" t="str">
        <f ca="1">IF(AG49&lt;=5.9,"",LOOKUP(AG49,A$109:A$113,B$109:B$113))</f>
        <v/>
      </c>
      <c r="AI49" s="500"/>
      <c r="AJ49" s="651">
        <f>A49</f>
        <v>44</v>
      </c>
      <c r="AK49" s="635">
        <f>C49</f>
        <v>0</v>
      </c>
      <c r="AL49" s="413"/>
      <c r="AM49" s="634">
        <f>IF(AL49="",0,VLOOKUP(AL49,A$100:B$105,2,0))</f>
        <v>0</v>
      </c>
      <c r="AN49" s="413"/>
      <c r="AO49" s="634">
        <f>IF(AN49="",0,VLOOKUP(AN49,A$100:B$105,2,0))</f>
        <v>0</v>
      </c>
      <c r="AP49" s="413"/>
      <c r="AQ49" s="634">
        <f>IF(AP49="",0,VLOOKUP(AP49,A$100:B$105,2,0))</f>
        <v>0</v>
      </c>
      <c r="AR49" s="413"/>
      <c r="AS49" s="634">
        <f>IF(AR49="",0,VLOOKUP(AR49,A$100:B$105,2,0))</f>
        <v>0</v>
      </c>
      <c r="AT49" s="413"/>
      <c r="AU49" s="634">
        <f>IF(AT49="",0,VLOOKUP(AT49,A$100:B$105,2,0))</f>
        <v>0</v>
      </c>
      <c r="AV49" s="413"/>
      <c r="AW49" s="634">
        <f>IF(AV49="",0,VLOOKUP(AV49,A$100:B$105,2,0))</f>
        <v>0</v>
      </c>
      <c r="AX49" s="753">
        <f>AM49+AO49+AQ49+AS49+AU49+AW49</f>
        <v>0</v>
      </c>
      <c r="AY49" s="766" t="str">
        <f ca="1">IF(AX49&lt;=5.9,"",LOOKUP(AX49,A$109:A$113,B$109:B$113))</f>
        <v/>
      </c>
      <c r="AZ49" s="500"/>
      <c r="BA49" s="651">
        <f>A49</f>
        <v>44</v>
      </c>
      <c r="BB49" s="635">
        <f>C49</f>
        <v>0</v>
      </c>
      <c r="BC49" s="413" t="s">
        <v>295</v>
      </c>
      <c r="BD49" s="376">
        <f t="shared" ref="BD49:BD55" si="330">IF(BC49="",0,VLOOKUP(BC49,A$100:B$105,2,0))</f>
        <v>3</v>
      </c>
      <c r="BE49" s="413" t="s">
        <v>186</v>
      </c>
      <c r="BF49" s="376">
        <f t="shared" ref="BF49:BF55" si="331">IF(BE49="",0,VLOOKUP(BE49,A$100:B$105,2,0))</f>
        <v>4</v>
      </c>
      <c r="BG49" s="413" t="s">
        <v>295</v>
      </c>
      <c r="BH49" s="376">
        <f t="shared" ref="BH49:BH55" si="332">IF(BG49="",0,VLOOKUP(BG49,A$100:B$105,2,0))</f>
        <v>3</v>
      </c>
      <c r="BI49" s="413" t="s">
        <v>295</v>
      </c>
      <c r="BJ49" s="376">
        <f t="shared" ref="BJ49:BJ55" si="333">IF(BI49="",0,VLOOKUP(BI49,A$100:B$105,2,0))</f>
        <v>3</v>
      </c>
      <c r="BK49" s="413" t="s">
        <v>295</v>
      </c>
      <c r="BL49" s="376">
        <f t="shared" ref="BL49:BL55" si="334">IF(BK49="",0,VLOOKUP(BK49,A$100:B$105,2,0))</f>
        <v>3</v>
      </c>
      <c r="BM49" s="413" t="s">
        <v>295</v>
      </c>
      <c r="BN49" s="634">
        <f>IF(BM49="",0,VLOOKUP(BM49,A$100:B$105,2,0))</f>
        <v>3</v>
      </c>
      <c r="BO49" s="753">
        <f>BD49+BF49+BH49+BJ49+BL49+BN49</f>
        <v>19</v>
      </c>
      <c r="BP49" s="670" t="str">
        <f ca="1">IF(BO49&lt;=5.9,"",LOOKUP(BO49,A$109:A$113,B$109:B$113))</f>
        <v>B</v>
      </c>
      <c r="BQ49" s="793">
        <f>(P49+AG49+AX49+BO49)/4</f>
        <v>9.75</v>
      </c>
      <c r="BR49" s="683" t="str">
        <f ca="1">IF(BQ49&lt;=5.9,"",LOOKUP(BQ49,A$109:A$113,B$109:B$113))</f>
        <v>D</v>
      </c>
      <c r="BS49" s="794" t="e">
        <f ca="1">LOOKUP(BP49,A$109:A$113,B$109:B$113)</f>
        <v>#N/A</v>
      </c>
      <c r="BT49" s="500"/>
      <c r="BU49" s="460">
        <f>A49</f>
        <v>44</v>
      </c>
      <c r="BV49" s="693">
        <f>C49</f>
        <v>0</v>
      </c>
      <c r="BW49" s="413"/>
      <c r="BX49" s="376">
        <f t="shared" ref="BX49:BX52" si="335">IF(BW49="",0,VLOOKUP(BW49,A$100:B$105,2,0))</f>
        <v>0</v>
      </c>
      <c r="BY49" s="413"/>
      <c r="BZ49" s="376">
        <f t="shared" ref="BZ49:BZ52" si="336">IF(BY49="",0,VLOOKUP(BY49,A$100:B$105,2,0))</f>
        <v>0</v>
      </c>
      <c r="CA49" s="413"/>
      <c r="CB49" s="376">
        <f t="shared" ref="CB49:CB52" si="337">IF(CA49="",0,VLOOKUP(CA49,A$100:B$105,2,0))</f>
        <v>0</v>
      </c>
      <c r="CC49" s="413"/>
      <c r="CD49" s="376">
        <f t="shared" ref="CD49:CD52" si="338">IF(CC49="",0,VLOOKUP(CC49,A$100:B$105,2,0))</f>
        <v>0</v>
      </c>
      <c r="CE49" s="413"/>
      <c r="CF49" s="376">
        <f t="shared" ref="CF49:CF52" si="339">IF(CE49="",0,VLOOKUP(CE49,A$100:B$105,2,0))</f>
        <v>0</v>
      </c>
      <c r="CG49" s="413"/>
      <c r="CH49" s="411">
        <f>IF(CG49="",0,VLOOKUP(CG49,A$100:B$105,2,0))</f>
        <v>0</v>
      </c>
      <c r="CI49" s="806">
        <f>BX49+BZ49+CB49+CD49+CF49+CH49</f>
        <v>0</v>
      </c>
      <c r="CJ49" s="807" t="str">
        <f ca="1">IF(CI49&lt;=5.9,"",LOOKUP(CI49,A$109:A$113,B$109:B$113))</f>
        <v/>
      </c>
      <c r="CK49" s="500"/>
      <c r="CL49" s="684">
        <f>A49</f>
        <v>44</v>
      </c>
      <c r="CM49" s="693">
        <f>C49</f>
        <v>0</v>
      </c>
      <c r="CN49" s="413"/>
      <c r="CO49" s="376">
        <f>IF(CN49="",0,VLOOKUP(CN49,A$100:B$105,2,0))</f>
        <v>0</v>
      </c>
      <c r="CP49" s="413"/>
      <c r="CQ49" s="376">
        <f>IF(CP49="",0,VLOOKUP(CP49,A$100:B$105,2,0))</f>
        <v>0</v>
      </c>
      <c r="CR49" s="413"/>
      <c r="CS49" s="376">
        <f>IF(CR49="",0,VLOOKUP(CR49,A$100:B$105,2,0))</f>
        <v>0</v>
      </c>
      <c r="CT49" s="413"/>
      <c r="CU49" s="376">
        <f>IF(CT49="",0,VLOOKUP(CT49,A$100:B$105,2,0))</f>
        <v>0</v>
      </c>
      <c r="CV49" s="413"/>
      <c r="CW49" s="376">
        <f>IF(CV49="",0,VLOOKUP(CV49,A$100:B$105,2,0))</f>
        <v>0</v>
      </c>
      <c r="CX49" s="413"/>
      <c r="CY49" s="634">
        <f>IF(CX49="",0,VLOOKUP(CX49,A$100:B$105,2,0))</f>
        <v>0</v>
      </c>
      <c r="CZ49" s="753">
        <f>CO49+CQ49+CS49+CU49+CW49+CY49</f>
        <v>0</v>
      </c>
      <c r="DA49" s="819" t="str">
        <f ca="1">IF(CZ49&lt;=5.9,"",LOOKUP(CZ49,A$109:A$113,B$109:B$113))</f>
        <v/>
      </c>
      <c r="DB49" s="500"/>
      <c r="DC49" s="684">
        <f>A49</f>
        <v>44</v>
      </c>
      <c r="DD49" s="693">
        <f>C49</f>
        <v>0</v>
      </c>
      <c r="DE49" s="413"/>
      <c r="DF49" s="376">
        <f>IF(DE49="",0,VLOOKUP(DE49,A$100:B$105,2,0))</f>
        <v>0</v>
      </c>
      <c r="DG49" s="413"/>
      <c r="DH49" s="376">
        <f>IF(DG49="",0,VLOOKUP(DG49,A$100:B$105,2,0))</f>
        <v>0</v>
      </c>
      <c r="DI49" s="413"/>
      <c r="DJ49" s="376">
        <f>IF(DI49="",0,VLOOKUP(DI49,A$100:B$105,2,0))</f>
        <v>0</v>
      </c>
      <c r="DK49" s="413"/>
      <c r="DL49" s="376">
        <f>IF(DK49="",0,VLOOKUP(DK49,A$100:B$105,2,0))</f>
        <v>0</v>
      </c>
      <c r="DM49" s="413"/>
      <c r="DN49" s="376">
        <f>IF(DM49="",0,VLOOKUP(DM49,A$100:B$105,2,0))</f>
        <v>0</v>
      </c>
      <c r="DO49" s="413"/>
      <c r="DP49" s="634">
        <f>IF(DO49="",0,VLOOKUP(DO49,A$100:B$105,2,0))</f>
        <v>0</v>
      </c>
      <c r="DQ49" s="753">
        <f>DF49+DH49+DJ49+DL49+DN49+DP49</f>
        <v>0</v>
      </c>
      <c r="DR49" s="824" t="str">
        <f ca="1">IF(DQ49&lt;=5.9,"",LOOKUP(DQ49,A$109:A$113,B$109:B$113))</f>
        <v/>
      </c>
      <c r="DT49" s="684">
        <f>A49</f>
        <v>44</v>
      </c>
      <c r="DU49" s="693">
        <f>C49</f>
        <v>0</v>
      </c>
      <c r="DV49" s="413" t="s">
        <v>150</v>
      </c>
      <c r="DW49" s="376">
        <f>IF(DV49="",0,VLOOKUP(DV49,A$100:B$105,2,0))</f>
        <v>5</v>
      </c>
      <c r="DX49" s="413" t="s">
        <v>186</v>
      </c>
      <c r="DY49" s="376">
        <f>IF(DX49="",0,VLOOKUP(DX49,A$100:B$105,2,0))</f>
        <v>4</v>
      </c>
      <c r="DZ49" s="413" t="s">
        <v>299</v>
      </c>
      <c r="EA49" s="376">
        <f>IF(DZ49="",0,VLOOKUP(DZ49,A$100:B$105,2,0))</f>
        <v>2</v>
      </c>
      <c r="EB49" s="413" t="s">
        <v>299</v>
      </c>
      <c r="EC49" s="376">
        <f>IF(EB49="",0,VLOOKUP(EB49,A$100:B$105,2,0))</f>
        <v>2</v>
      </c>
      <c r="ED49" s="413" t="s">
        <v>186</v>
      </c>
      <c r="EE49" s="376">
        <f>IF(ED49="",0,VLOOKUP(ED49,A$100:B$105,2,0))</f>
        <v>4</v>
      </c>
      <c r="EF49" s="413" t="s">
        <v>299</v>
      </c>
      <c r="EG49" s="634">
        <f>IF(EF49="",0,VLOOKUP(EF49,A$100:B$105,2,0))</f>
        <v>2</v>
      </c>
      <c r="EH49" s="634">
        <f>DW49+DY49+EA49+EC49+EE49+EG49</f>
        <v>19</v>
      </c>
      <c r="EI49" s="836">
        <f>ROUND(EH49/4,0)</f>
        <v>5</v>
      </c>
      <c r="EJ49" s="837">
        <f>(CI49+CZ49+DQ49+EH49)/4</f>
        <v>4.75</v>
      </c>
      <c r="EK49" s="819" t="str">
        <f ca="1">IF(EH49&lt;=5.9,"",LOOKUP(EH49,A$109:A$113,B$109:B$113))</f>
        <v>B</v>
      </c>
      <c r="EL49" s="838" t="str">
        <f ca="1">IF(EJ49&lt;=5.9,"",LOOKUP(EJ49,A$109:A$113,B$109:B$113))</f>
        <v/>
      </c>
      <c r="EM49" s="826"/>
      <c r="EN49" s="839">
        <f>A49</f>
        <v>44</v>
      </c>
      <c r="EO49" s="608">
        <f>C49</f>
        <v>0</v>
      </c>
      <c r="EP49" s="616" t="str">
        <f ca="1">IF($EQ49&lt;=5.9,"",LOOKUP(EQ49,A$109:A$113,B$109:B$113))</f>
        <v>D</v>
      </c>
      <c r="EQ49" s="396">
        <f>(BQ49+EJ49)/2</f>
        <v>7.25</v>
      </c>
    </row>
    <row r="50" ht="27" customHeight="1" spans="1:147">
      <c r="A50" s="746">
        <v>45</v>
      </c>
      <c r="B50" s="411">
        <f>'Student Profile'!B50</f>
        <v>0</v>
      </c>
      <c r="C50" s="635">
        <f>'Student Profile'!C50</f>
        <v>0</v>
      </c>
      <c r="D50" s="413" t="s">
        <v>186</v>
      </c>
      <c r="E50" s="376">
        <f>IF(D50="",0,VLOOKUP(D50,A$100:B$105,2,0))</f>
        <v>4</v>
      </c>
      <c r="F50" s="413" t="s">
        <v>186</v>
      </c>
      <c r="G50" s="376">
        <f>IF(F50="",0,VLOOKUP(F50,A$100:B$105,2,0))</f>
        <v>4</v>
      </c>
      <c r="H50" s="413" t="s">
        <v>295</v>
      </c>
      <c r="I50" s="376">
        <f>IF(H50="",0,VLOOKUP(H50,A$100:B$105,2,0))</f>
        <v>3</v>
      </c>
      <c r="J50" s="413" t="s">
        <v>295</v>
      </c>
      <c r="K50" s="376">
        <f>IF(J50="",0,VLOOKUP(J50,A$100:B$105,2,0))</f>
        <v>3</v>
      </c>
      <c r="L50" s="413" t="s">
        <v>295</v>
      </c>
      <c r="M50" s="376">
        <f>IF(L50="",0,VLOOKUP(L50,A$100:B$105,2,0))</f>
        <v>3</v>
      </c>
      <c r="N50" s="413" t="s">
        <v>295</v>
      </c>
      <c r="O50" s="634">
        <f>IF(N50="",0,VLOOKUP(N50,A$100:B$105,2,0))</f>
        <v>3</v>
      </c>
      <c r="P50" s="753">
        <f>E50+G50+I50+K50+M50+O50</f>
        <v>20</v>
      </c>
      <c r="Q50" s="767" t="str">
        <f ca="1">IF(P50&lt;=5.9,"",LOOKUP(P50,A$109:A$113,B$109:B$113))</f>
        <v>B</v>
      </c>
      <c r="R50" s="500"/>
      <c r="S50" s="651">
        <f>A50</f>
        <v>45</v>
      </c>
      <c r="T50" s="635">
        <f>C50</f>
        <v>0</v>
      </c>
      <c r="U50" s="413"/>
      <c r="V50" s="376">
        <f t="shared" ref="V50:V55" si="340">IF(U50="",0,VLOOKUP(U50,A$100:B$105,2,0))</f>
        <v>0</v>
      </c>
      <c r="W50" s="413"/>
      <c r="X50" s="376">
        <f t="shared" ref="X50:X55" si="341">IF(W50="",0,VLOOKUP(W50,A$100:B$105,2,0))</f>
        <v>0</v>
      </c>
      <c r="Y50" s="413"/>
      <c r="Z50" s="376">
        <f t="shared" ref="Z50:Z55" si="342">IF(Y50="",0,VLOOKUP(Y50,A$100:B$105,2,0))</f>
        <v>0</v>
      </c>
      <c r="AA50" s="413"/>
      <c r="AB50" s="376">
        <f t="shared" ref="AB50:AB55" si="343">IF(AA50="",0,VLOOKUP(AA50,A$100:B$105,2,0))</f>
        <v>0</v>
      </c>
      <c r="AC50" s="413"/>
      <c r="AD50" s="376">
        <f t="shared" ref="AD50:AD55" si="344">IF(AC50="",0,VLOOKUP(AC50,A$100:B$105,2,0))</f>
        <v>0</v>
      </c>
      <c r="AE50" s="413"/>
      <c r="AF50" s="634">
        <f>IF(AE50="",0,VLOOKUP(AE50,A$100:B$105,2,0))</f>
        <v>0</v>
      </c>
      <c r="AG50" s="753">
        <f>V50+X50+Z50+AB50+AD50+AF50</f>
        <v>0</v>
      </c>
      <c r="AH50" s="766" t="str">
        <f ca="1">IF(AG50&lt;=5.9,"",LOOKUP(AG50,A$109:A$113,B$109:B$113))</f>
        <v/>
      </c>
      <c r="AI50" s="500"/>
      <c r="AJ50" s="651">
        <f>A50</f>
        <v>45</v>
      </c>
      <c r="AK50" s="635">
        <f>C50</f>
        <v>0</v>
      </c>
      <c r="AL50" s="413"/>
      <c r="AM50" s="634">
        <f>IF(AL50="",0,VLOOKUP(AL50,A$100:B$105,2,0))</f>
        <v>0</v>
      </c>
      <c r="AN50" s="413"/>
      <c r="AO50" s="634">
        <f>IF(AN50="",0,VLOOKUP(AN50,A$100:B$105,2,0))</f>
        <v>0</v>
      </c>
      <c r="AP50" s="413"/>
      <c r="AQ50" s="634">
        <f>IF(AP50="",0,VLOOKUP(AP50,A$100:B$105,2,0))</f>
        <v>0</v>
      </c>
      <c r="AR50" s="413"/>
      <c r="AS50" s="634">
        <f>IF(AR50="",0,VLOOKUP(AR50,A$100:B$105,2,0))</f>
        <v>0</v>
      </c>
      <c r="AT50" s="413"/>
      <c r="AU50" s="634">
        <f>IF(AT50="",0,VLOOKUP(AT50,A$100:B$105,2,0))</f>
        <v>0</v>
      </c>
      <c r="AV50" s="413"/>
      <c r="AW50" s="634">
        <f>IF(AV50="",0,VLOOKUP(AV50,A$100:B$105,2,0))</f>
        <v>0</v>
      </c>
      <c r="AX50" s="753">
        <f>AM50+AO50+AQ50+AS50+AU50+AW50</f>
        <v>0</v>
      </c>
      <c r="AY50" s="766" t="str">
        <f ca="1">IF(AX50&lt;=5.9,"",LOOKUP(AX50,A$109:A$113,B$109:B$113))</f>
        <v/>
      </c>
      <c r="AZ50" s="500"/>
      <c r="BA50" s="651">
        <f>A50</f>
        <v>45</v>
      </c>
      <c r="BB50" s="635">
        <f>C50</f>
        <v>0</v>
      </c>
      <c r="BC50" s="413" t="s">
        <v>150</v>
      </c>
      <c r="BD50" s="376">
        <f>IF(BC50="",0,VLOOKUP(BC50,A$100:B$105,2,0))</f>
        <v>5</v>
      </c>
      <c r="BE50" s="413" t="s">
        <v>186</v>
      </c>
      <c r="BF50" s="376">
        <f>IF(BE50="",0,VLOOKUP(BE50,A$100:B$105,2,0))</f>
        <v>4</v>
      </c>
      <c r="BG50" s="413" t="s">
        <v>299</v>
      </c>
      <c r="BH50" s="376">
        <f>IF(BG50="",0,VLOOKUP(BG50,A$100:B$105,2,0))</f>
        <v>2</v>
      </c>
      <c r="BI50" s="413" t="s">
        <v>299</v>
      </c>
      <c r="BJ50" s="376">
        <f>IF(BI50="",0,VLOOKUP(BI50,A$100:B$105,2,0))</f>
        <v>2</v>
      </c>
      <c r="BK50" s="413" t="s">
        <v>186</v>
      </c>
      <c r="BL50" s="376">
        <f>IF(BK50="",0,VLOOKUP(BK50,A$100:B$105,2,0))</f>
        <v>4</v>
      </c>
      <c r="BM50" s="413" t="s">
        <v>299</v>
      </c>
      <c r="BN50" s="634">
        <f>IF(BM50="",0,VLOOKUP(BM50,A$100:B$105,2,0))</f>
        <v>2</v>
      </c>
      <c r="BO50" s="753">
        <f>BD50+BF50+BH50+BJ50+BL50+BN50</f>
        <v>19</v>
      </c>
      <c r="BP50" s="670" t="str">
        <f ca="1">IF(BO50&lt;=5.9,"",LOOKUP(BO50,A$109:A$113,B$109:B$113))</f>
        <v>B</v>
      </c>
      <c r="BQ50" s="793">
        <f>(P50+AG50+AX50+BO50)/4</f>
        <v>9.75</v>
      </c>
      <c r="BR50" s="683" t="str">
        <f ca="1">IF(BQ50&lt;=5.9,"",LOOKUP(BQ50,A$109:A$113,B$109:B$113))</f>
        <v>D</v>
      </c>
      <c r="BS50" s="794" t="e">
        <f ca="1">LOOKUP(BP50,A$109:A$113,B$109:B$113)</f>
        <v>#N/A</v>
      </c>
      <c r="BT50" s="500"/>
      <c r="BU50" s="460">
        <f>A50</f>
        <v>45</v>
      </c>
      <c r="BV50" s="693">
        <f>C50</f>
        <v>0</v>
      </c>
      <c r="BW50" s="413"/>
      <c r="BX50" s="376">
        <f>IF(BW50="",0,VLOOKUP(BW50,A$100:B$105,2,0))</f>
        <v>0</v>
      </c>
      <c r="BY50" s="413"/>
      <c r="BZ50" s="376">
        <f>IF(BY50="",0,VLOOKUP(BY50,A$100:B$105,2,0))</f>
        <v>0</v>
      </c>
      <c r="CA50" s="413"/>
      <c r="CB50" s="376">
        <f>IF(CA50="",0,VLOOKUP(CA50,A$100:B$105,2,0))</f>
        <v>0</v>
      </c>
      <c r="CC50" s="413"/>
      <c r="CD50" s="376">
        <f>IF(CC50="",0,VLOOKUP(CC50,A$100:B$105,2,0))</f>
        <v>0</v>
      </c>
      <c r="CE50" s="413"/>
      <c r="CF50" s="376">
        <f>IF(CE50="",0,VLOOKUP(CE50,A$100:B$105,2,0))</f>
        <v>0</v>
      </c>
      <c r="CG50" s="413"/>
      <c r="CH50" s="411">
        <f>IF(CG50="",0,VLOOKUP(CG50,A$100:B$105,2,0))</f>
        <v>0</v>
      </c>
      <c r="CI50" s="806">
        <f>BX50+BZ50+CB50+CD50+CF50+CH50</f>
        <v>0</v>
      </c>
      <c r="CJ50" s="807" t="str">
        <f ca="1">IF(CI50&lt;=5.9,"",LOOKUP(CI50,A$109:A$113,B$109:B$113))</f>
        <v/>
      </c>
      <c r="CK50" s="500"/>
      <c r="CL50" s="684">
        <f>A50</f>
        <v>45</v>
      </c>
      <c r="CM50" s="693">
        <f>C50</f>
        <v>0</v>
      </c>
      <c r="CN50" s="413"/>
      <c r="CO50" s="376">
        <f>IF(CN50="",0,VLOOKUP(CN50,A$100:B$105,2,0))</f>
        <v>0</v>
      </c>
      <c r="CP50" s="413"/>
      <c r="CQ50" s="376">
        <f>IF(CP50="",0,VLOOKUP(CP50,A$100:B$105,2,0))</f>
        <v>0</v>
      </c>
      <c r="CR50" s="413"/>
      <c r="CS50" s="376">
        <f>IF(CR50="",0,VLOOKUP(CR50,A$100:B$105,2,0))</f>
        <v>0</v>
      </c>
      <c r="CT50" s="413"/>
      <c r="CU50" s="376">
        <f>IF(CT50="",0,VLOOKUP(CT50,A$100:B$105,2,0))</f>
        <v>0</v>
      </c>
      <c r="CV50" s="413"/>
      <c r="CW50" s="376">
        <f>IF(CV50="",0,VLOOKUP(CV50,A$100:B$105,2,0))</f>
        <v>0</v>
      </c>
      <c r="CX50" s="413"/>
      <c r="CY50" s="634">
        <f>IF(CX50="",0,VLOOKUP(CX50,A$100:B$105,2,0))</f>
        <v>0</v>
      </c>
      <c r="CZ50" s="753">
        <f>CO50+CQ50+CS50+CU50+CW50+CY50</f>
        <v>0</v>
      </c>
      <c r="DA50" s="819" t="str">
        <f ca="1">IF(CZ50&lt;=5.9,"",LOOKUP(CZ50,A$109:A$113,B$109:B$113))</f>
        <v/>
      </c>
      <c r="DB50" s="500"/>
      <c r="DC50" s="684">
        <f>A50</f>
        <v>45</v>
      </c>
      <c r="DD50" s="693">
        <f>C50</f>
        <v>0</v>
      </c>
      <c r="DE50" s="413"/>
      <c r="DF50" s="376">
        <f t="shared" ref="DF50:DF55" si="345">IF(DE50="",0,VLOOKUP(DE50,A$100:B$105,2,0))</f>
        <v>0</v>
      </c>
      <c r="DG50" s="413"/>
      <c r="DH50" s="376">
        <f t="shared" ref="DH50:DH55" si="346">IF(DG50="",0,VLOOKUP(DG50,A$100:B$105,2,0))</f>
        <v>0</v>
      </c>
      <c r="DI50" s="413"/>
      <c r="DJ50" s="376">
        <f t="shared" ref="DJ50:DJ55" si="347">IF(DI50="",0,VLOOKUP(DI50,A$100:B$105,2,0))</f>
        <v>0</v>
      </c>
      <c r="DK50" s="413"/>
      <c r="DL50" s="376">
        <f t="shared" ref="DL50:DL55" si="348">IF(DK50="",0,VLOOKUP(DK50,A$100:B$105,2,0))</f>
        <v>0</v>
      </c>
      <c r="DM50" s="413"/>
      <c r="DN50" s="376">
        <f t="shared" ref="DN50:DN55" si="349">IF(DM50="",0,VLOOKUP(DM50,A$100:B$105,2,0))</f>
        <v>0</v>
      </c>
      <c r="DO50" s="413"/>
      <c r="DP50" s="634">
        <f>IF(DO50="",0,VLOOKUP(DO50,A$100:B$105,2,0))</f>
        <v>0</v>
      </c>
      <c r="DQ50" s="753">
        <f>DF50+DH50+DJ50+DL50+DN50+DP50</f>
        <v>0</v>
      </c>
      <c r="DR50" s="824" t="str">
        <f ca="1">IF(DQ50&lt;=5.9,"",LOOKUP(DQ50,A$109:A$113,B$109:B$113))</f>
        <v/>
      </c>
      <c r="DT50" s="684">
        <f>A50</f>
        <v>45</v>
      </c>
      <c r="DU50" s="693">
        <f>C50</f>
        <v>0</v>
      </c>
      <c r="DV50" s="413" t="s">
        <v>299</v>
      </c>
      <c r="DW50" s="376">
        <f>IF(DV50="",0,VLOOKUP(DV50,A$100:B$105,2,0))</f>
        <v>2</v>
      </c>
      <c r="DX50" s="413" t="s">
        <v>186</v>
      </c>
      <c r="DY50" s="376">
        <f>IF(DX50="",0,VLOOKUP(DX50,A$100:B$105,2,0))</f>
        <v>4</v>
      </c>
      <c r="DZ50" s="413" t="s">
        <v>299</v>
      </c>
      <c r="EA50" s="376">
        <f>IF(DZ50="",0,VLOOKUP(DZ50,A$100:B$105,2,0))</f>
        <v>2</v>
      </c>
      <c r="EB50" s="413" t="s">
        <v>299</v>
      </c>
      <c r="EC50" s="376">
        <f>IF(EB50="",0,VLOOKUP(EB50,A$100:B$105,2,0))</f>
        <v>2</v>
      </c>
      <c r="ED50" s="413" t="s">
        <v>299</v>
      </c>
      <c r="EE50" s="376">
        <f>IF(ED50="",0,VLOOKUP(ED50,A$100:B$105,2,0))</f>
        <v>2</v>
      </c>
      <c r="EF50" s="413" t="s">
        <v>299</v>
      </c>
      <c r="EG50" s="634">
        <f>IF(EF50="",0,VLOOKUP(EF50,A$100:B$105,2,0))</f>
        <v>2</v>
      </c>
      <c r="EH50" s="634">
        <f>DW50+DY50+EA50+EC50+EE50+EG50</f>
        <v>14</v>
      </c>
      <c r="EI50" s="836">
        <f>ROUND(EH50/4,0)</f>
        <v>4</v>
      </c>
      <c r="EJ50" s="837">
        <f>(CI50+CZ50+DQ50+EH50)/4</f>
        <v>3.5</v>
      </c>
      <c r="EK50" s="819" t="str">
        <f ca="1">IF(EH50&lt;=5.9,"",LOOKUP(EH50,A$109:A$113,B$109:B$113))</f>
        <v>C</v>
      </c>
      <c r="EL50" s="838" t="str">
        <f ca="1">IF(EJ50&lt;=5.9,"",LOOKUP(EJ50,A$109:A$113,B$109:B$113))</f>
        <v/>
      </c>
      <c r="EM50" s="826"/>
      <c r="EN50" s="839">
        <f>A50</f>
        <v>45</v>
      </c>
      <c r="EO50" s="608">
        <f>C50</f>
        <v>0</v>
      </c>
      <c r="EP50" s="616" t="str">
        <f ca="1">IF($EQ50&lt;=5.9,"",LOOKUP(EQ50,A$109:A$113,B$109:B$113))</f>
        <v>D</v>
      </c>
      <c r="EQ50" s="396">
        <f>(BQ50+EJ50)/2</f>
        <v>6.625</v>
      </c>
    </row>
    <row r="51" ht="27" customHeight="1" spans="1:147">
      <c r="A51" s="746">
        <v>46</v>
      </c>
      <c r="B51" s="411">
        <f>'Student Profile'!B51</f>
        <v>0</v>
      </c>
      <c r="C51" s="635">
        <f>'Student Profile'!C51</f>
        <v>0</v>
      </c>
      <c r="D51" s="413" t="s">
        <v>186</v>
      </c>
      <c r="E51" s="376">
        <f>IF(D51="",0,VLOOKUP(D51,A$100:B$105,2,0))</f>
        <v>4</v>
      </c>
      <c r="F51" s="413" t="s">
        <v>186</v>
      </c>
      <c r="G51" s="376">
        <f>IF(F51="",0,VLOOKUP(F51,A$100:B$105,2,0))</f>
        <v>4</v>
      </c>
      <c r="H51" s="413" t="s">
        <v>295</v>
      </c>
      <c r="I51" s="376">
        <f>IF(H51="",0,VLOOKUP(H51,A$100:B$105,2,0))</f>
        <v>3</v>
      </c>
      <c r="J51" s="413" t="s">
        <v>295</v>
      </c>
      <c r="K51" s="376">
        <f>IF(J51="",0,VLOOKUP(J51,A$100:B$105,2,0))</f>
        <v>3</v>
      </c>
      <c r="L51" s="413" t="s">
        <v>295</v>
      </c>
      <c r="M51" s="376">
        <f>IF(L51="",0,VLOOKUP(L51,A$100:B$105,2,0))</f>
        <v>3</v>
      </c>
      <c r="N51" s="413" t="s">
        <v>295</v>
      </c>
      <c r="O51" s="634">
        <f>IF(N51="",0,VLOOKUP(N51,A$100:B$105,2,0))</f>
        <v>3</v>
      </c>
      <c r="P51" s="753">
        <f>E51+G51+I51+K51+M51+O51</f>
        <v>20</v>
      </c>
      <c r="Q51" s="767" t="str">
        <f ca="1">IF(P51&lt;=5.9,"",LOOKUP(P51,A$109:A$113,B$109:B$113))</f>
        <v>B</v>
      </c>
      <c r="R51" s="500"/>
      <c r="S51" s="651">
        <f>A51</f>
        <v>46</v>
      </c>
      <c r="T51" s="635">
        <f>C51</f>
        <v>0</v>
      </c>
      <c r="U51" s="413"/>
      <c r="V51" s="376">
        <f>IF(U51="",0,VLOOKUP(U51,A$100:B$105,2,0))</f>
        <v>0</v>
      </c>
      <c r="W51" s="413"/>
      <c r="X51" s="376">
        <f>IF(W51="",0,VLOOKUP(W51,A$100:B$105,2,0))</f>
        <v>0</v>
      </c>
      <c r="Y51" s="413"/>
      <c r="Z51" s="376">
        <f>IF(Y51="",0,VLOOKUP(Y51,A$100:B$105,2,0))</f>
        <v>0</v>
      </c>
      <c r="AA51" s="413"/>
      <c r="AB51" s="376">
        <f>IF(AA51="",0,VLOOKUP(AA51,A$100:B$105,2,0))</f>
        <v>0</v>
      </c>
      <c r="AC51" s="413"/>
      <c r="AD51" s="376">
        <f>IF(AC51="",0,VLOOKUP(AC51,A$100:B$105,2,0))</f>
        <v>0</v>
      </c>
      <c r="AE51" s="413"/>
      <c r="AF51" s="634">
        <f>IF(AE51="",0,VLOOKUP(AE51,A$100:B$105,2,0))</f>
        <v>0</v>
      </c>
      <c r="AG51" s="753">
        <f>V51+X51+Z51+AB51+AD51+AF51</f>
        <v>0</v>
      </c>
      <c r="AH51" s="766" t="str">
        <f ca="1">IF(AG51&lt;=5.9,"",LOOKUP(AG51,A$109:A$113,B$109:B$113))</f>
        <v/>
      </c>
      <c r="AI51" s="500"/>
      <c r="AJ51" s="651">
        <f>A51</f>
        <v>46</v>
      </c>
      <c r="AK51" s="635">
        <f>C51</f>
        <v>0</v>
      </c>
      <c r="AL51" s="413"/>
      <c r="AM51" s="634">
        <f>IF(AL51="",0,VLOOKUP(AL51,A$100:B$105,2,0))</f>
        <v>0</v>
      </c>
      <c r="AN51" s="413"/>
      <c r="AO51" s="634">
        <f>IF(AN51="",0,VLOOKUP(AN51,A$100:B$105,2,0))</f>
        <v>0</v>
      </c>
      <c r="AP51" s="413"/>
      <c r="AQ51" s="634">
        <f>IF(AP51="",0,VLOOKUP(AP51,A$100:B$105,2,0))</f>
        <v>0</v>
      </c>
      <c r="AR51" s="413"/>
      <c r="AS51" s="634">
        <f>IF(AR51="",0,VLOOKUP(AR51,A$100:B$105,2,0))</f>
        <v>0</v>
      </c>
      <c r="AT51" s="413"/>
      <c r="AU51" s="634">
        <f>IF(AT51="",0,VLOOKUP(AT51,A$100:B$105,2,0))</f>
        <v>0</v>
      </c>
      <c r="AV51" s="413"/>
      <c r="AW51" s="634">
        <f>IF(AV51="",0,VLOOKUP(AV51,A$100:B$105,2,0))</f>
        <v>0</v>
      </c>
      <c r="AX51" s="753">
        <f>AM51+AO51+AQ51+AS51+AU51+AW51</f>
        <v>0</v>
      </c>
      <c r="AY51" s="766" t="str">
        <f ca="1">IF(AX51&lt;=5.9,"",LOOKUP(AX51,A$109:A$113,B$109:B$113))</f>
        <v/>
      </c>
      <c r="AZ51" s="500"/>
      <c r="BA51" s="651">
        <f>A51</f>
        <v>46</v>
      </c>
      <c r="BB51" s="635">
        <f>C51</f>
        <v>0</v>
      </c>
      <c r="BC51" s="413" t="s">
        <v>299</v>
      </c>
      <c r="BD51" s="376">
        <f>IF(BC51="",0,VLOOKUP(BC51,A$100:B$105,2,0))</f>
        <v>2</v>
      </c>
      <c r="BE51" s="413" t="s">
        <v>186</v>
      </c>
      <c r="BF51" s="376">
        <f>IF(BE51="",0,VLOOKUP(BE51,A$100:B$105,2,0))</f>
        <v>4</v>
      </c>
      <c r="BG51" s="413" t="s">
        <v>299</v>
      </c>
      <c r="BH51" s="376">
        <f>IF(BG51="",0,VLOOKUP(BG51,A$100:B$105,2,0))</f>
        <v>2</v>
      </c>
      <c r="BI51" s="413" t="s">
        <v>299</v>
      </c>
      <c r="BJ51" s="376">
        <f>IF(BI51="",0,VLOOKUP(BI51,A$100:B$105,2,0))</f>
        <v>2</v>
      </c>
      <c r="BK51" s="413" t="s">
        <v>299</v>
      </c>
      <c r="BL51" s="376">
        <f>IF(BK51="",0,VLOOKUP(BK51,A$100:B$105,2,0))</f>
        <v>2</v>
      </c>
      <c r="BM51" s="413" t="s">
        <v>299</v>
      </c>
      <c r="BN51" s="634">
        <f>IF(BM51="",0,VLOOKUP(BM51,A$100:B$105,2,0))</f>
        <v>2</v>
      </c>
      <c r="BO51" s="753">
        <f>BD51+BF51+BH51+BJ51+BL51+BN51</f>
        <v>14</v>
      </c>
      <c r="BP51" s="670" t="str">
        <f ca="1">IF(BO51&lt;=5.9,"",LOOKUP(BO51,A$109:A$113,B$109:B$113))</f>
        <v>C</v>
      </c>
      <c r="BQ51" s="793">
        <f>(P51+AG51+AX51+BO51)/4</f>
        <v>8.5</v>
      </c>
      <c r="BR51" s="683" t="str">
        <f ca="1">IF(BQ51&lt;=5.9,"",LOOKUP(BQ51,A$109:A$113,B$109:B$113))</f>
        <v>D</v>
      </c>
      <c r="BS51" s="794" t="e">
        <f ca="1">LOOKUP(BP51,A$109:A$113,B$109:B$113)</f>
        <v>#N/A</v>
      </c>
      <c r="BT51" s="500"/>
      <c r="BU51" s="460">
        <f>A51</f>
        <v>46</v>
      </c>
      <c r="BV51" s="693">
        <f>C51</f>
        <v>0</v>
      </c>
      <c r="BW51" s="413"/>
      <c r="BX51" s="376">
        <f>IF(BW51="",0,VLOOKUP(BW51,A$100:B$105,2,0))</f>
        <v>0</v>
      </c>
      <c r="BY51" s="413"/>
      <c r="BZ51" s="376">
        <f>IF(BY51="",0,VLOOKUP(BY51,A$100:B$105,2,0))</f>
        <v>0</v>
      </c>
      <c r="CA51" s="413"/>
      <c r="CB51" s="376">
        <f>IF(CA51="",0,VLOOKUP(CA51,A$100:B$105,2,0))</f>
        <v>0</v>
      </c>
      <c r="CC51" s="413"/>
      <c r="CD51" s="376">
        <f>IF(CC51="",0,VLOOKUP(CC51,A$100:B$105,2,0))</f>
        <v>0</v>
      </c>
      <c r="CE51" s="413"/>
      <c r="CF51" s="376">
        <f>IF(CE51="",0,VLOOKUP(CE51,A$100:B$105,2,0))</f>
        <v>0</v>
      </c>
      <c r="CG51" s="413"/>
      <c r="CH51" s="411">
        <f>IF(CG51="",0,VLOOKUP(CG51,A$100:B$105,2,0))</f>
        <v>0</v>
      </c>
      <c r="CI51" s="806">
        <f>BX51+BZ51+CB51+CD51+CF51+CH51</f>
        <v>0</v>
      </c>
      <c r="CJ51" s="807" t="str">
        <f ca="1">IF(CI51&lt;=5.9,"",LOOKUP(CI51,A$109:A$113,B$109:B$113))</f>
        <v/>
      </c>
      <c r="CK51" s="500"/>
      <c r="CL51" s="684">
        <f>A51</f>
        <v>46</v>
      </c>
      <c r="CM51" s="693">
        <f>C51</f>
        <v>0</v>
      </c>
      <c r="CN51" s="413"/>
      <c r="CO51" s="376">
        <f t="shared" ref="CO51:CO55" si="350">IF(CN51="",0,VLOOKUP(CN51,A$100:B$105,2,0))</f>
        <v>0</v>
      </c>
      <c r="CP51" s="413"/>
      <c r="CQ51" s="376">
        <f t="shared" ref="CQ51:CQ55" si="351">IF(CP51="",0,VLOOKUP(CP51,A$100:B$105,2,0))</f>
        <v>0</v>
      </c>
      <c r="CR51" s="413"/>
      <c r="CS51" s="376">
        <f t="shared" ref="CS51:CS55" si="352">IF(CR51="",0,VLOOKUP(CR51,A$100:B$105,2,0))</f>
        <v>0</v>
      </c>
      <c r="CT51" s="413"/>
      <c r="CU51" s="376">
        <f t="shared" ref="CU51:CU55" si="353">IF(CT51="",0,VLOOKUP(CT51,A$100:B$105,2,0))</f>
        <v>0</v>
      </c>
      <c r="CV51" s="413"/>
      <c r="CW51" s="376">
        <f t="shared" ref="CW51:CW55" si="354">IF(CV51="",0,VLOOKUP(CV51,A$100:B$105,2,0))</f>
        <v>0</v>
      </c>
      <c r="CX51" s="413"/>
      <c r="CY51" s="634">
        <f>IF(CX51="",0,VLOOKUP(CX51,A$100:B$105,2,0))</f>
        <v>0</v>
      </c>
      <c r="CZ51" s="753">
        <f>CO51+CQ51+CS51+CU51+CW51+CY51</f>
        <v>0</v>
      </c>
      <c r="DA51" s="819" t="str">
        <f ca="1">IF(CZ51&lt;=5.9,"",LOOKUP(CZ51,A$109:A$113,B$109:B$113))</f>
        <v/>
      </c>
      <c r="DB51" s="500"/>
      <c r="DC51" s="684">
        <f>A51</f>
        <v>46</v>
      </c>
      <c r="DD51" s="693">
        <f>C51</f>
        <v>0</v>
      </c>
      <c r="DE51" s="413"/>
      <c r="DF51" s="376">
        <f>IF(DE51="",0,VLOOKUP(DE51,A$100:B$105,2,0))</f>
        <v>0</v>
      </c>
      <c r="DG51" s="413"/>
      <c r="DH51" s="376">
        <f>IF(DG51="",0,VLOOKUP(DG51,A$100:B$105,2,0))</f>
        <v>0</v>
      </c>
      <c r="DI51" s="413"/>
      <c r="DJ51" s="376">
        <f>IF(DI51="",0,VLOOKUP(DI51,A$100:B$105,2,0))</f>
        <v>0</v>
      </c>
      <c r="DK51" s="413"/>
      <c r="DL51" s="376">
        <f>IF(DK51="",0,VLOOKUP(DK51,A$100:B$105,2,0))</f>
        <v>0</v>
      </c>
      <c r="DM51" s="413"/>
      <c r="DN51" s="376">
        <f>IF(DM51="",0,VLOOKUP(DM51,A$100:B$105,2,0))</f>
        <v>0</v>
      </c>
      <c r="DO51" s="413"/>
      <c r="DP51" s="634">
        <f>IF(DO51="",0,VLOOKUP(DO51,A$100:B$105,2,0))</f>
        <v>0</v>
      </c>
      <c r="DQ51" s="753">
        <f>DF51+DH51+DJ51+DL51+DN51+DP51</f>
        <v>0</v>
      </c>
      <c r="DR51" s="824" t="str">
        <f ca="1">IF(DQ51&lt;=5.9,"",LOOKUP(DQ51,A$109:A$113,B$109:B$113))</f>
        <v/>
      </c>
      <c r="DT51" s="684">
        <f>A51</f>
        <v>46</v>
      </c>
      <c r="DU51" s="693">
        <f>C51</f>
        <v>0</v>
      </c>
      <c r="DV51" s="413" t="s">
        <v>299</v>
      </c>
      <c r="DW51" s="376">
        <f>IF(DV51="",0,VLOOKUP(DV51,A$100:B$105,2,0))</f>
        <v>2</v>
      </c>
      <c r="DX51" s="413" t="s">
        <v>299</v>
      </c>
      <c r="DY51" s="376">
        <f>IF(DX51="",0,VLOOKUP(DX51,A$100:B$105,2,0))</f>
        <v>2</v>
      </c>
      <c r="DZ51" s="413" t="s">
        <v>338</v>
      </c>
      <c r="EA51" s="376">
        <f>IF(DZ51="",0,VLOOKUP(DZ51,A$100:B$105,2,0))</f>
        <v>3</v>
      </c>
      <c r="EB51" s="413" t="s">
        <v>336</v>
      </c>
      <c r="EC51" s="376">
        <f>IF(EB51="",0,VLOOKUP(EB51,A$100:B$105,2,0))</f>
        <v>4</v>
      </c>
      <c r="ED51" s="413" t="s">
        <v>338</v>
      </c>
      <c r="EE51" s="376">
        <f>IF(ED51="",0,VLOOKUP(ED51,A$100:B$105,2,0))</f>
        <v>3</v>
      </c>
      <c r="EF51" s="413" t="s">
        <v>337</v>
      </c>
      <c r="EG51" s="634">
        <f>IF(EF51="",0,VLOOKUP(EF51,A$100:B$105,2,0))</f>
        <v>2</v>
      </c>
      <c r="EH51" s="634">
        <f>DW51+DY51+EA51+EC51+EE51+EG51</f>
        <v>16</v>
      </c>
      <c r="EI51" s="836">
        <f>ROUND(EH51/4,0)</f>
        <v>4</v>
      </c>
      <c r="EJ51" s="837">
        <f>(CI51+CZ51+DQ51+EH51)/4</f>
        <v>4</v>
      </c>
      <c r="EK51" s="819" t="str">
        <f ca="1">IF(EH51&lt;=5.9,"",LOOKUP(EH51,A$109:A$113,B$109:B$113))</f>
        <v>C</v>
      </c>
      <c r="EL51" s="838" t="str">
        <f ca="1">IF(EJ51&lt;=5.9,"",LOOKUP(EJ51,A$109:A$113,B$109:B$113))</f>
        <v/>
      </c>
      <c r="EM51" s="826"/>
      <c r="EN51" s="839">
        <f>A51</f>
        <v>46</v>
      </c>
      <c r="EO51" s="608">
        <f>C51</f>
        <v>0</v>
      </c>
      <c r="EP51" s="616" t="str">
        <f ca="1">IF($EQ51&lt;=5.9,"",LOOKUP(EQ51,A$109:A$113,B$109:B$113))</f>
        <v>D</v>
      </c>
      <c r="EQ51" s="396">
        <f>(BQ51+EJ51)/2</f>
        <v>6.25</v>
      </c>
    </row>
    <row r="52" ht="27" customHeight="1" spans="1:147">
      <c r="A52" s="746">
        <v>47</v>
      </c>
      <c r="B52" s="411">
        <f>'Student Profile'!B52</f>
        <v>0</v>
      </c>
      <c r="C52" s="635">
        <f>'Student Profile'!C52</f>
        <v>0</v>
      </c>
      <c r="D52" s="413" t="s">
        <v>186</v>
      </c>
      <c r="E52" s="376">
        <f>IF(D52="",0,VLOOKUP(D52,A$100:B$105,2,0))</f>
        <v>4</v>
      </c>
      <c r="F52" s="413" t="s">
        <v>186</v>
      </c>
      <c r="G52" s="376">
        <f>IF(F52="",0,VLOOKUP(F52,A$100:B$105,2,0))</f>
        <v>4</v>
      </c>
      <c r="H52" s="413" t="s">
        <v>295</v>
      </c>
      <c r="I52" s="376">
        <f>IF(H52="",0,VLOOKUP(H52,A$100:B$105,2,0))</f>
        <v>3</v>
      </c>
      <c r="J52" s="413" t="s">
        <v>295</v>
      </c>
      <c r="K52" s="376">
        <f>IF(J52="",0,VLOOKUP(J52,A$100:B$105,2,0))</f>
        <v>3</v>
      </c>
      <c r="L52" s="413" t="s">
        <v>295</v>
      </c>
      <c r="M52" s="376">
        <f>IF(L52="",0,VLOOKUP(L52,A$100:B$105,2,0))</f>
        <v>3</v>
      </c>
      <c r="N52" s="413" t="s">
        <v>295</v>
      </c>
      <c r="O52" s="634">
        <f>IF(N52="",0,VLOOKUP(N52,A$100:B$105,2,0))</f>
        <v>3</v>
      </c>
      <c r="P52" s="753">
        <f>E52+G52+I52+K52+M52+O52</f>
        <v>20</v>
      </c>
      <c r="Q52" s="767" t="str">
        <f ca="1">IF(P52&lt;=5.9,"",LOOKUP(P52,A$109:A$113,B$109:B$113))</f>
        <v>B</v>
      </c>
      <c r="R52" s="500"/>
      <c r="S52" s="651">
        <f>A52</f>
        <v>47</v>
      </c>
      <c r="T52" s="635">
        <f>C52</f>
        <v>0</v>
      </c>
      <c r="U52" s="413"/>
      <c r="V52" s="376">
        <f>IF(U52="",0,VLOOKUP(U52,A$100:B$105,2,0))</f>
        <v>0</v>
      </c>
      <c r="W52" s="413"/>
      <c r="X52" s="376">
        <f>IF(W52="",0,VLOOKUP(W52,A$100:B$105,2,0))</f>
        <v>0</v>
      </c>
      <c r="Y52" s="413"/>
      <c r="Z52" s="376">
        <f>IF(Y52="",0,VLOOKUP(Y52,A$100:B$105,2,0))</f>
        <v>0</v>
      </c>
      <c r="AA52" s="413"/>
      <c r="AB52" s="376">
        <f>IF(AA52="",0,VLOOKUP(AA52,A$100:B$105,2,0))</f>
        <v>0</v>
      </c>
      <c r="AC52" s="413"/>
      <c r="AD52" s="376">
        <f>IF(AC52="",0,VLOOKUP(AC52,A$100:B$105,2,0))</f>
        <v>0</v>
      </c>
      <c r="AE52" s="413"/>
      <c r="AF52" s="634">
        <f>IF(AE52="",0,VLOOKUP(AE52,A$100:B$105,2,0))</f>
        <v>0</v>
      </c>
      <c r="AG52" s="753">
        <f>V52+X52+Z52+AB52+AD52+AF52</f>
        <v>0</v>
      </c>
      <c r="AH52" s="766" t="str">
        <f ca="1">IF(AG52&lt;=5.9,"",LOOKUP(AG52,A$109:A$113,B$109:B$113))</f>
        <v/>
      </c>
      <c r="AI52" s="500"/>
      <c r="AJ52" s="651">
        <f>A52</f>
        <v>47</v>
      </c>
      <c r="AK52" s="635">
        <f>C52</f>
        <v>0</v>
      </c>
      <c r="AL52" s="413"/>
      <c r="AM52" s="634">
        <f>IF(AL52="",0,VLOOKUP(AL52,A$100:B$105,2,0))</f>
        <v>0</v>
      </c>
      <c r="AN52" s="413"/>
      <c r="AO52" s="634">
        <f>IF(AN52="",0,VLOOKUP(AN52,A$100:B$105,2,0))</f>
        <v>0</v>
      </c>
      <c r="AP52" s="413"/>
      <c r="AQ52" s="634">
        <f>IF(AP52="",0,VLOOKUP(AP52,A$100:B$105,2,0))</f>
        <v>0</v>
      </c>
      <c r="AR52" s="413"/>
      <c r="AS52" s="634">
        <f>IF(AR52="",0,VLOOKUP(AR52,A$100:B$105,2,0))</f>
        <v>0</v>
      </c>
      <c r="AT52" s="413"/>
      <c r="AU52" s="634">
        <f>IF(AT52="",0,VLOOKUP(AT52,A$100:B$105,2,0))</f>
        <v>0</v>
      </c>
      <c r="AV52" s="413"/>
      <c r="AW52" s="634">
        <f>IF(AV52="",0,VLOOKUP(AV52,A$100:B$105,2,0))</f>
        <v>0</v>
      </c>
      <c r="AX52" s="753">
        <f>AM52+AO52+AQ52+AS52+AU52+AW52</f>
        <v>0</v>
      </c>
      <c r="AY52" s="766" t="str">
        <f ca="1">IF(AX52&lt;=5.9,"",LOOKUP(AX52,A$109:A$113,B$109:B$113))</f>
        <v/>
      </c>
      <c r="AZ52" s="500"/>
      <c r="BA52" s="651">
        <f>A52</f>
        <v>47</v>
      </c>
      <c r="BB52" s="635">
        <f>C52</f>
        <v>0</v>
      </c>
      <c r="BC52" s="413" t="s">
        <v>299</v>
      </c>
      <c r="BD52" s="376">
        <f>IF(BC52="",0,VLOOKUP(BC52,A$100:B$105,2,0))</f>
        <v>2</v>
      </c>
      <c r="BE52" s="413" t="s">
        <v>299</v>
      </c>
      <c r="BF52" s="376">
        <f>IF(BE52="",0,VLOOKUP(BE52,A$100:B$105,2,0))</f>
        <v>2</v>
      </c>
      <c r="BG52" s="413" t="s">
        <v>337</v>
      </c>
      <c r="BH52" s="376">
        <f>IF(BG52="",0,VLOOKUP(BG52,A$100:B$105,2,0))</f>
        <v>2</v>
      </c>
      <c r="BI52" s="413" t="s">
        <v>337</v>
      </c>
      <c r="BJ52" s="376">
        <f>IF(BI52="",0,VLOOKUP(BI52,A$100:B$105,2,0))</f>
        <v>2</v>
      </c>
      <c r="BK52" s="413" t="s">
        <v>337</v>
      </c>
      <c r="BL52" s="376">
        <f>IF(BK52="",0,VLOOKUP(BK52,A$100:B$105,2,0))</f>
        <v>2</v>
      </c>
      <c r="BM52" s="413" t="s">
        <v>337</v>
      </c>
      <c r="BN52" s="634">
        <f>IF(BM52="",0,VLOOKUP(BM52,A$100:B$105,2,0))</f>
        <v>2</v>
      </c>
      <c r="BO52" s="753">
        <f>BD52+BF52+BH52+BJ52+BL52+BN52</f>
        <v>12</v>
      </c>
      <c r="BP52" s="670" t="str">
        <f ca="1">IF(BO52&lt;=5.9,"",LOOKUP(BO52,A$109:A$113,B$109:B$113))</f>
        <v>C</v>
      </c>
      <c r="BQ52" s="793">
        <f>(P52+AG52+AX52+BO52)/4</f>
        <v>8</v>
      </c>
      <c r="BR52" s="683" t="str">
        <f ca="1">IF(BQ52&lt;=5.9,"",LOOKUP(BQ52,A$109:A$113,B$109:B$113))</f>
        <v>D</v>
      </c>
      <c r="BS52" s="794" t="e">
        <f ca="1">LOOKUP(BP52,A$109:A$113,B$109:B$113)</f>
        <v>#N/A</v>
      </c>
      <c r="BT52" s="500"/>
      <c r="BU52" s="460">
        <f>A52</f>
        <v>47</v>
      </c>
      <c r="BV52" s="693">
        <f>C52</f>
        <v>0</v>
      </c>
      <c r="BW52" s="413"/>
      <c r="BX52" s="376">
        <f>IF(BW52="",0,VLOOKUP(BW52,A$100:B$105,2,0))</f>
        <v>0</v>
      </c>
      <c r="BY52" s="413"/>
      <c r="BZ52" s="376">
        <f>IF(BY52="",0,VLOOKUP(BY52,A$100:B$105,2,0))</f>
        <v>0</v>
      </c>
      <c r="CA52" s="413"/>
      <c r="CB52" s="376">
        <f>IF(CA52="",0,VLOOKUP(CA52,A$100:B$105,2,0))</f>
        <v>0</v>
      </c>
      <c r="CC52" s="413"/>
      <c r="CD52" s="376">
        <f>IF(CC52="",0,VLOOKUP(CC52,A$100:B$105,2,0))</f>
        <v>0</v>
      </c>
      <c r="CE52" s="413"/>
      <c r="CF52" s="376">
        <f>IF(CE52="",0,VLOOKUP(CE52,A$100:B$105,2,0))</f>
        <v>0</v>
      </c>
      <c r="CG52" s="413"/>
      <c r="CH52" s="411">
        <f>IF(CG52="",0,VLOOKUP(CG52,A$100:B$105,2,0))</f>
        <v>0</v>
      </c>
      <c r="CI52" s="806">
        <f>BX52+BZ52+CB52+CD52+CF52+CH52</f>
        <v>0</v>
      </c>
      <c r="CJ52" s="807" t="str">
        <f ca="1">IF(CI52&lt;=5.9,"",LOOKUP(CI52,A$109:A$113,B$109:B$113))</f>
        <v/>
      </c>
      <c r="CK52" s="500"/>
      <c r="CL52" s="684">
        <f>A52</f>
        <v>47</v>
      </c>
      <c r="CM52" s="693">
        <f>C52</f>
        <v>0</v>
      </c>
      <c r="CN52" s="413"/>
      <c r="CO52" s="376">
        <f>IF(CN52="",0,VLOOKUP(CN52,A$100:B$105,2,0))</f>
        <v>0</v>
      </c>
      <c r="CP52" s="413"/>
      <c r="CQ52" s="376">
        <f>IF(CP52="",0,VLOOKUP(CP52,A$100:B$105,2,0))</f>
        <v>0</v>
      </c>
      <c r="CR52" s="413"/>
      <c r="CS52" s="376">
        <f>IF(CR52="",0,VLOOKUP(CR52,A$100:B$105,2,0))</f>
        <v>0</v>
      </c>
      <c r="CT52" s="413"/>
      <c r="CU52" s="376">
        <f>IF(CT52="",0,VLOOKUP(CT52,A$100:B$105,2,0))</f>
        <v>0</v>
      </c>
      <c r="CV52" s="413"/>
      <c r="CW52" s="376">
        <f>IF(CV52="",0,VLOOKUP(CV52,A$100:B$105,2,0))</f>
        <v>0</v>
      </c>
      <c r="CX52" s="413"/>
      <c r="CY52" s="634">
        <f>IF(CX52="",0,VLOOKUP(CX52,A$100:B$105,2,0))</f>
        <v>0</v>
      </c>
      <c r="CZ52" s="753">
        <f>CO52+CQ52+CS52+CU52+CW52+CY52</f>
        <v>0</v>
      </c>
      <c r="DA52" s="819" t="str">
        <f ca="1">IF(CZ52&lt;=5.9,"",LOOKUP(CZ52,A$109:A$113,B$109:B$113))</f>
        <v/>
      </c>
      <c r="DB52" s="500"/>
      <c r="DC52" s="684">
        <f>A52</f>
        <v>47</v>
      </c>
      <c r="DD52" s="693">
        <f>C52</f>
        <v>0</v>
      </c>
      <c r="DE52" s="413"/>
      <c r="DF52" s="376">
        <f>IF(DE52="",0,VLOOKUP(DE52,A$100:B$105,2,0))</f>
        <v>0</v>
      </c>
      <c r="DG52" s="413"/>
      <c r="DH52" s="376">
        <f>IF(DG52="",0,VLOOKUP(DG52,A$100:B$105,2,0))</f>
        <v>0</v>
      </c>
      <c r="DI52" s="413"/>
      <c r="DJ52" s="376">
        <f>IF(DI52="",0,VLOOKUP(DI52,A$100:B$105,2,0))</f>
        <v>0</v>
      </c>
      <c r="DK52" s="413"/>
      <c r="DL52" s="376">
        <f>IF(DK52="",0,VLOOKUP(DK52,A$100:B$105,2,0))</f>
        <v>0</v>
      </c>
      <c r="DM52" s="413"/>
      <c r="DN52" s="376">
        <f>IF(DM52="",0,VLOOKUP(DM52,A$100:B$105,2,0))</f>
        <v>0</v>
      </c>
      <c r="DO52" s="413"/>
      <c r="DP52" s="634">
        <f>IF(DO52="",0,VLOOKUP(DO52,A$100:B$105,2,0))</f>
        <v>0</v>
      </c>
      <c r="DQ52" s="753">
        <f>DF52+DH52+DJ52+DL52+DN52+DP52</f>
        <v>0</v>
      </c>
      <c r="DR52" s="824" t="str">
        <f ca="1">IF(DQ52&lt;=5.9,"",LOOKUP(DQ52,A$109:A$113,B$109:B$113))</f>
        <v/>
      </c>
      <c r="DT52" s="684">
        <f>A52</f>
        <v>47</v>
      </c>
      <c r="DU52" s="693">
        <f>C52</f>
        <v>0</v>
      </c>
      <c r="DV52" s="413" t="s">
        <v>150</v>
      </c>
      <c r="DW52" s="376">
        <f>IF(DV52="",0,VLOOKUP(DV52,A$100:B$105,2,0))</f>
        <v>5</v>
      </c>
      <c r="DX52" s="413" t="s">
        <v>186</v>
      </c>
      <c r="DY52" s="376">
        <f>IF(DX52="",0,VLOOKUP(DX52,A$100:B$105,2,0))</f>
        <v>4</v>
      </c>
      <c r="DZ52" s="413" t="s">
        <v>186</v>
      </c>
      <c r="EA52" s="376">
        <f>IF(DZ52="",0,VLOOKUP(DZ52,A$100:B$105,2,0))</f>
        <v>4</v>
      </c>
      <c r="EB52" s="413" t="s">
        <v>186</v>
      </c>
      <c r="EC52" s="376">
        <f>IF(EB52="",0,VLOOKUP(EB52,A$100:B$105,2,0))</f>
        <v>4</v>
      </c>
      <c r="ED52" s="413" t="s">
        <v>186</v>
      </c>
      <c r="EE52" s="376">
        <f>IF(ED52="",0,VLOOKUP(ED52,A$100:B$105,2,0))</f>
        <v>4</v>
      </c>
      <c r="EF52" s="413" t="s">
        <v>186</v>
      </c>
      <c r="EG52" s="634">
        <f>IF(EF52="",0,VLOOKUP(EF52,A$100:B$105,2,0))</f>
        <v>4</v>
      </c>
      <c r="EH52" s="634">
        <f>DW52+DY52+EA52+EC52+EE52+EG52</f>
        <v>25</v>
      </c>
      <c r="EI52" s="836">
        <f>ROUND(EH52/4,0)</f>
        <v>6</v>
      </c>
      <c r="EJ52" s="837">
        <f>(CI52+CZ52+DQ52+EH52)/4</f>
        <v>6.25</v>
      </c>
      <c r="EK52" s="819" t="str">
        <f ca="1">IF(EH52&lt;=5.9,"",LOOKUP(EH52,A$109:A$113,B$109:B$113))</f>
        <v>A</v>
      </c>
      <c r="EL52" s="838" t="str">
        <f ca="1">IF(EJ52&lt;=5.9,"",LOOKUP(EJ52,A$109:A$113,B$109:B$113))</f>
        <v>D</v>
      </c>
      <c r="EM52" s="826"/>
      <c r="EN52" s="839">
        <f>A52</f>
        <v>47</v>
      </c>
      <c r="EO52" s="608">
        <f>C52</f>
        <v>0</v>
      </c>
      <c r="EP52" s="616" t="str">
        <f ca="1">IF($EQ52&lt;=5.9,"",LOOKUP(EQ52,A$109:A$113,B$109:B$113))</f>
        <v>D</v>
      </c>
      <c r="EQ52" s="396">
        <f>(BQ52+EJ52)/2</f>
        <v>7.125</v>
      </c>
    </row>
    <row r="53" ht="27" customHeight="1" spans="1:147">
      <c r="A53" s="746">
        <v>48</v>
      </c>
      <c r="B53" s="411">
        <f>'Student Profile'!B53</f>
        <v>0</v>
      </c>
      <c r="C53" s="635">
        <f>'Student Profile'!C53</f>
        <v>0</v>
      </c>
      <c r="D53" s="413" t="s">
        <v>186</v>
      </c>
      <c r="E53" s="376">
        <f>IF(D53="",0,VLOOKUP(D53,A$100:B$105,2,0))</f>
        <v>4</v>
      </c>
      <c r="F53" s="413" t="s">
        <v>186</v>
      </c>
      <c r="G53" s="376">
        <f>IF(F53="",0,VLOOKUP(F53,A$100:B$105,2,0))</f>
        <v>4</v>
      </c>
      <c r="H53" s="413" t="s">
        <v>295</v>
      </c>
      <c r="I53" s="376">
        <f>IF(H53="",0,VLOOKUP(H53,A$100:B$105,2,0))</f>
        <v>3</v>
      </c>
      <c r="J53" s="413" t="s">
        <v>295</v>
      </c>
      <c r="K53" s="376">
        <f>IF(J53="",0,VLOOKUP(J53,A$100:B$105,2,0))</f>
        <v>3</v>
      </c>
      <c r="L53" s="413" t="s">
        <v>295</v>
      </c>
      <c r="M53" s="376">
        <f>IF(L53="",0,VLOOKUP(L53,A$100:B$105,2,0))</f>
        <v>3</v>
      </c>
      <c r="N53" s="413" t="s">
        <v>295</v>
      </c>
      <c r="O53" s="634">
        <f>IF(N53="",0,VLOOKUP(N53,A$100:B$105,2,0))</f>
        <v>3</v>
      </c>
      <c r="P53" s="753">
        <f>E53+G53+I53+K53+M53+O53</f>
        <v>20</v>
      </c>
      <c r="Q53" s="767" t="str">
        <f ca="1">IF(P53&lt;=5.9,"",LOOKUP(P53,A$109:A$113,B$109:B$113))</f>
        <v>B</v>
      </c>
      <c r="R53" s="500"/>
      <c r="S53" s="651">
        <f>A53</f>
        <v>48</v>
      </c>
      <c r="T53" s="635">
        <f>C53</f>
        <v>0</v>
      </c>
      <c r="U53" s="413"/>
      <c r="V53" s="376">
        <f>IF(U53="",0,VLOOKUP(U53,A$100:B$105,2,0))</f>
        <v>0</v>
      </c>
      <c r="W53" s="413"/>
      <c r="X53" s="376">
        <f>IF(W53="",0,VLOOKUP(W53,A$100:B$105,2,0))</f>
        <v>0</v>
      </c>
      <c r="Y53" s="413"/>
      <c r="Z53" s="376">
        <f>IF(Y53="",0,VLOOKUP(Y53,A$100:B$105,2,0))</f>
        <v>0</v>
      </c>
      <c r="AA53" s="413"/>
      <c r="AB53" s="376">
        <f>IF(AA53="",0,VLOOKUP(AA53,A$100:B$105,2,0))</f>
        <v>0</v>
      </c>
      <c r="AC53" s="413"/>
      <c r="AD53" s="376">
        <f>IF(AC53="",0,VLOOKUP(AC53,A$100:B$105,2,0))</f>
        <v>0</v>
      </c>
      <c r="AE53" s="413"/>
      <c r="AF53" s="634">
        <f>IF(AE53="",0,VLOOKUP(AE53,A$100:B$105,2,0))</f>
        <v>0</v>
      </c>
      <c r="AG53" s="753">
        <f>V53+X53+Z53+AB53+AD53+AF53</f>
        <v>0</v>
      </c>
      <c r="AH53" s="766" t="str">
        <f ca="1">IF(AG53&lt;=5.9,"",LOOKUP(AG53,A$109:A$113,B$109:B$113))</f>
        <v/>
      </c>
      <c r="AI53" s="500"/>
      <c r="AJ53" s="651">
        <f>A53</f>
        <v>48</v>
      </c>
      <c r="AK53" s="635">
        <f>C53</f>
        <v>0</v>
      </c>
      <c r="AL53" s="413"/>
      <c r="AM53" s="634">
        <f>IF(AL53="",0,VLOOKUP(AL53,A$100:B$105,2,0))</f>
        <v>0</v>
      </c>
      <c r="AN53" s="413"/>
      <c r="AO53" s="634">
        <f>IF(AN53="",0,VLOOKUP(AN53,A$100:B$105,2,0))</f>
        <v>0</v>
      </c>
      <c r="AP53" s="413"/>
      <c r="AQ53" s="634">
        <f>IF(AP53="",0,VLOOKUP(AP53,A$100:B$105,2,0))</f>
        <v>0</v>
      </c>
      <c r="AR53" s="413"/>
      <c r="AS53" s="634">
        <f>IF(AR53="",0,VLOOKUP(AR53,A$100:B$105,2,0))</f>
        <v>0</v>
      </c>
      <c r="AT53" s="413"/>
      <c r="AU53" s="634">
        <f>IF(AT53="",0,VLOOKUP(AT53,A$100:B$105,2,0))</f>
        <v>0</v>
      </c>
      <c r="AV53" s="413"/>
      <c r="AW53" s="634">
        <f>IF(AV53="",0,VLOOKUP(AV53,A$100:B$105,2,0))</f>
        <v>0</v>
      </c>
      <c r="AX53" s="753">
        <f>AM53+AO53+AQ53+AS53+AU53+AW53</f>
        <v>0</v>
      </c>
      <c r="AY53" s="766" t="str">
        <f ca="1">IF(AX53&lt;=5.9,"",LOOKUP(AX53,A$109:A$113,B$109:B$113))</f>
        <v/>
      </c>
      <c r="AZ53" s="500"/>
      <c r="BA53" s="651">
        <f>A53</f>
        <v>48</v>
      </c>
      <c r="BB53" s="635">
        <f>C53</f>
        <v>0</v>
      </c>
      <c r="BC53" s="413" t="s">
        <v>337</v>
      </c>
      <c r="BD53" s="376">
        <f>IF(BC53="",0,VLOOKUP(BC53,A$100:B$105,2,0))</f>
        <v>2</v>
      </c>
      <c r="BE53" s="413" t="s">
        <v>186</v>
      </c>
      <c r="BF53" s="376">
        <f>IF(BE53="",0,VLOOKUP(BE53,A$100:B$105,2,0))</f>
        <v>4</v>
      </c>
      <c r="BG53" s="413" t="s">
        <v>338</v>
      </c>
      <c r="BH53" s="376">
        <f>IF(BG53="",0,VLOOKUP(BG53,A$100:B$105,2,0))</f>
        <v>3</v>
      </c>
      <c r="BI53" s="413" t="s">
        <v>338</v>
      </c>
      <c r="BJ53" s="376">
        <f>IF(BI53="",0,VLOOKUP(BI53,A$100:B$105,2,0))</f>
        <v>3</v>
      </c>
      <c r="BK53" s="413" t="s">
        <v>336</v>
      </c>
      <c r="BL53" s="376">
        <f>IF(BK53="",0,VLOOKUP(BK53,A$100:B$105,2,0))</f>
        <v>4</v>
      </c>
      <c r="BM53" s="413" t="s">
        <v>337</v>
      </c>
      <c r="BN53" s="634">
        <f>IF(BM53="",0,VLOOKUP(BM53,A$100:B$105,2,0))</f>
        <v>2</v>
      </c>
      <c r="BO53" s="753">
        <f>BD53+BF53+BH53+BJ53+BL53+BN53</f>
        <v>18</v>
      </c>
      <c r="BP53" s="670" t="str">
        <f ca="1">IF(BO53&lt;=5.9,"",LOOKUP(BO53,A$109:A$113,B$109:B$113))</f>
        <v>B</v>
      </c>
      <c r="BQ53" s="793">
        <f>(P53+AG53+AX53+BO53)/4</f>
        <v>9.5</v>
      </c>
      <c r="BR53" s="683" t="str">
        <f ca="1">IF(BQ53&lt;=5.9,"",LOOKUP(BQ53,A$109:A$113,B$109:B$113))</f>
        <v>D</v>
      </c>
      <c r="BS53" s="794" t="e">
        <f ca="1">LOOKUP(BP53,A$109:A$113,B$109:B$113)</f>
        <v>#N/A</v>
      </c>
      <c r="BT53" s="500"/>
      <c r="BU53" s="460">
        <f>A53</f>
        <v>48</v>
      </c>
      <c r="BV53" s="693">
        <f>C53</f>
        <v>0</v>
      </c>
      <c r="BW53" s="413"/>
      <c r="BX53" s="376">
        <f t="shared" ref="BX53:BX56" si="355">IF(BW53="",0,VLOOKUP(BW53,A$100:B$105,2,0))</f>
        <v>0</v>
      </c>
      <c r="BY53" s="413"/>
      <c r="BZ53" s="376">
        <f t="shared" ref="BZ53:BZ56" si="356">IF(BY53="",0,VLOOKUP(BY53,A$100:B$105,2,0))</f>
        <v>0</v>
      </c>
      <c r="CA53" s="413"/>
      <c r="CB53" s="376">
        <f t="shared" ref="CB53:CB56" si="357">IF(CA53="",0,VLOOKUP(CA53,A$100:B$105,2,0))</f>
        <v>0</v>
      </c>
      <c r="CC53" s="413"/>
      <c r="CD53" s="376">
        <f t="shared" ref="CD53:CD56" si="358">IF(CC53="",0,VLOOKUP(CC53,A$100:B$105,2,0))</f>
        <v>0</v>
      </c>
      <c r="CE53" s="413"/>
      <c r="CF53" s="376">
        <f t="shared" ref="CF53:CF56" si="359">IF(CE53="",0,VLOOKUP(CE53,A$100:B$105,2,0))</f>
        <v>0</v>
      </c>
      <c r="CG53" s="413"/>
      <c r="CH53" s="411">
        <f>IF(CG53="",0,VLOOKUP(CG53,A$100:B$105,2,0))</f>
        <v>0</v>
      </c>
      <c r="CI53" s="806">
        <f>BX53+BZ53+CB53+CD53+CF53+CH53</f>
        <v>0</v>
      </c>
      <c r="CJ53" s="807" t="str">
        <f ca="1">IF(CI53&lt;=5.9,"",LOOKUP(CI53,A$109:A$113,B$109:B$113))</f>
        <v/>
      </c>
      <c r="CK53" s="500"/>
      <c r="CL53" s="684">
        <f>A53</f>
        <v>48</v>
      </c>
      <c r="CM53" s="693">
        <f>C53</f>
        <v>0</v>
      </c>
      <c r="CN53" s="413"/>
      <c r="CO53" s="376">
        <f>IF(CN53="",0,VLOOKUP(CN53,A$100:B$105,2,0))</f>
        <v>0</v>
      </c>
      <c r="CP53" s="413"/>
      <c r="CQ53" s="376">
        <f>IF(CP53="",0,VLOOKUP(CP53,A$100:B$105,2,0))</f>
        <v>0</v>
      </c>
      <c r="CR53" s="413"/>
      <c r="CS53" s="376">
        <f>IF(CR53="",0,VLOOKUP(CR53,A$100:B$105,2,0))</f>
        <v>0</v>
      </c>
      <c r="CT53" s="413"/>
      <c r="CU53" s="376">
        <f>IF(CT53="",0,VLOOKUP(CT53,A$100:B$105,2,0))</f>
        <v>0</v>
      </c>
      <c r="CV53" s="413"/>
      <c r="CW53" s="376">
        <f>IF(CV53="",0,VLOOKUP(CV53,A$100:B$105,2,0))</f>
        <v>0</v>
      </c>
      <c r="CX53" s="413"/>
      <c r="CY53" s="634">
        <f>IF(CX53="",0,VLOOKUP(CX53,A$100:B$105,2,0))</f>
        <v>0</v>
      </c>
      <c r="CZ53" s="753">
        <f>CO53+CQ53+CS53+CU53+CW53+CY53</f>
        <v>0</v>
      </c>
      <c r="DA53" s="819" t="str">
        <f ca="1">IF(CZ53&lt;=5.9,"",LOOKUP(CZ53,A$109:A$113,B$109:B$113))</f>
        <v/>
      </c>
      <c r="DB53" s="500"/>
      <c r="DC53" s="684">
        <f>A53</f>
        <v>48</v>
      </c>
      <c r="DD53" s="693">
        <f>C53</f>
        <v>0</v>
      </c>
      <c r="DE53" s="413"/>
      <c r="DF53" s="376">
        <f>IF(DE53="",0,VLOOKUP(DE53,A$100:B$105,2,0))</f>
        <v>0</v>
      </c>
      <c r="DG53" s="413"/>
      <c r="DH53" s="376">
        <f>IF(DG53="",0,VLOOKUP(DG53,A$100:B$105,2,0))</f>
        <v>0</v>
      </c>
      <c r="DI53" s="413"/>
      <c r="DJ53" s="376">
        <f>IF(DI53="",0,VLOOKUP(DI53,A$100:B$105,2,0))</f>
        <v>0</v>
      </c>
      <c r="DK53" s="413"/>
      <c r="DL53" s="376">
        <f>IF(DK53="",0,VLOOKUP(DK53,A$100:B$105,2,0))</f>
        <v>0</v>
      </c>
      <c r="DM53" s="413"/>
      <c r="DN53" s="376">
        <f>IF(DM53="",0,VLOOKUP(DM53,A$100:B$105,2,0))</f>
        <v>0</v>
      </c>
      <c r="DO53" s="413"/>
      <c r="DP53" s="634">
        <f>IF(DO53="",0,VLOOKUP(DO53,A$100:B$105,2,0))</f>
        <v>0</v>
      </c>
      <c r="DQ53" s="753">
        <f>DF53+DH53+DJ53+DL53+DN53+DP53</f>
        <v>0</v>
      </c>
      <c r="DR53" s="824" t="str">
        <f ca="1">IF(DQ53&lt;=5.9,"",LOOKUP(DQ53,A$109:A$113,B$109:B$113))</f>
        <v/>
      </c>
      <c r="DT53" s="684">
        <f>A53</f>
        <v>48</v>
      </c>
      <c r="DU53" s="693">
        <f>C53</f>
        <v>0</v>
      </c>
      <c r="DV53" s="413" t="s">
        <v>295</v>
      </c>
      <c r="DW53" s="376">
        <f t="shared" ref="DW53:DW55" si="360">IF(DV53="",0,VLOOKUP(DV53,A$100:B$105,2,0))</f>
        <v>3</v>
      </c>
      <c r="DX53" s="413" t="s">
        <v>186</v>
      </c>
      <c r="DY53" s="376">
        <f t="shared" ref="DY53:DY55" si="361">IF(DX53="",0,VLOOKUP(DX53,A$100:B$105,2,0))</f>
        <v>4</v>
      </c>
      <c r="DZ53" s="413" t="s">
        <v>295</v>
      </c>
      <c r="EA53" s="376">
        <f t="shared" ref="EA53:EA55" si="362">IF(DZ53="",0,VLOOKUP(DZ53,A$100:B$105,2,0))</f>
        <v>3</v>
      </c>
      <c r="EB53" s="413" t="s">
        <v>295</v>
      </c>
      <c r="EC53" s="376">
        <f t="shared" ref="EC53:EC55" si="363">IF(EB53="",0,VLOOKUP(EB53,A$100:B$105,2,0))</f>
        <v>3</v>
      </c>
      <c r="ED53" s="413" t="s">
        <v>295</v>
      </c>
      <c r="EE53" s="376">
        <f t="shared" ref="EE53:EE55" si="364">IF(ED53="",0,VLOOKUP(ED53,A$100:B$105,2,0))</f>
        <v>3</v>
      </c>
      <c r="EF53" s="413" t="s">
        <v>295</v>
      </c>
      <c r="EG53" s="634">
        <f>IF(EF53="",0,VLOOKUP(EF53,A$100:B$105,2,0))</f>
        <v>3</v>
      </c>
      <c r="EH53" s="634">
        <f>DW53+DY53+EA53+EC53+EE53+EG53</f>
        <v>19</v>
      </c>
      <c r="EI53" s="836">
        <f>ROUND(EH53/4,0)</f>
        <v>5</v>
      </c>
      <c r="EJ53" s="837">
        <f>(CI53+CZ53+DQ53+EH53)/4</f>
        <v>4.75</v>
      </c>
      <c r="EK53" s="819" t="str">
        <f ca="1">IF(EH53&lt;=5.9,"",LOOKUP(EH53,A$109:A$113,B$109:B$113))</f>
        <v>B</v>
      </c>
      <c r="EL53" s="838" t="str">
        <f ca="1">IF(EJ53&lt;=5.9,"",LOOKUP(EJ53,A$109:A$113,B$109:B$113))</f>
        <v/>
      </c>
      <c r="EM53" s="826"/>
      <c r="EN53" s="839">
        <f>A53</f>
        <v>48</v>
      </c>
      <c r="EO53" s="608">
        <f>C53</f>
        <v>0</v>
      </c>
      <c r="EP53" s="616" t="str">
        <f ca="1">IF($EQ53&lt;=5.9,"",LOOKUP(EQ53,A$109:A$113,B$109:B$113))</f>
        <v>D</v>
      </c>
      <c r="EQ53" s="396">
        <f>(BQ53+EJ53)/2</f>
        <v>7.125</v>
      </c>
    </row>
    <row r="54" ht="27" customHeight="1" spans="1:147">
      <c r="A54" s="746">
        <v>49</v>
      </c>
      <c r="B54" s="411">
        <f>'Student Profile'!B54</f>
        <v>0</v>
      </c>
      <c r="C54" s="635">
        <f>'Student Profile'!C54</f>
        <v>0</v>
      </c>
      <c r="D54" s="413" t="s">
        <v>186</v>
      </c>
      <c r="E54" s="376">
        <f>IF(D54="",0,VLOOKUP(D54,A$100:B$105,2,0))</f>
        <v>4</v>
      </c>
      <c r="F54" s="413" t="s">
        <v>186</v>
      </c>
      <c r="G54" s="376">
        <f>IF(F54="",0,VLOOKUP(F54,A$100:B$105,2,0))</f>
        <v>4</v>
      </c>
      <c r="H54" s="413" t="s">
        <v>295</v>
      </c>
      <c r="I54" s="376">
        <f>IF(H54="",0,VLOOKUP(H54,A$100:B$105,2,0))</f>
        <v>3</v>
      </c>
      <c r="J54" s="413" t="s">
        <v>295</v>
      </c>
      <c r="K54" s="376">
        <f>IF(J54="",0,VLOOKUP(J54,A$100:B$105,2,0))</f>
        <v>3</v>
      </c>
      <c r="L54" s="413" t="s">
        <v>295</v>
      </c>
      <c r="M54" s="376">
        <f>IF(L54="",0,VLOOKUP(L54,A$100:B$105,2,0))</f>
        <v>3</v>
      </c>
      <c r="N54" s="413" t="s">
        <v>295</v>
      </c>
      <c r="O54" s="634">
        <f>IF(N54="",0,VLOOKUP(N54,A$100:B$105,2,0))</f>
        <v>3</v>
      </c>
      <c r="P54" s="753">
        <f>E54+G54+I54+K54+M54+O54</f>
        <v>20</v>
      </c>
      <c r="Q54" s="767" t="str">
        <f ca="1">IF(P54&lt;=5.9,"",LOOKUP(P54,A$109:A$113,B$109:B$113))</f>
        <v>B</v>
      </c>
      <c r="R54" s="500"/>
      <c r="S54" s="651">
        <f>A54</f>
        <v>49</v>
      </c>
      <c r="T54" s="635">
        <f>C54</f>
        <v>0</v>
      </c>
      <c r="U54" s="413"/>
      <c r="V54" s="376">
        <f>IF(U54="",0,VLOOKUP(U54,A$100:B$105,2,0))</f>
        <v>0</v>
      </c>
      <c r="W54" s="413"/>
      <c r="X54" s="376">
        <f>IF(W54="",0,VLOOKUP(W54,A$100:B$105,2,0))</f>
        <v>0</v>
      </c>
      <c r="Y54" s="413"/>
      <c r="Z54" s="376">
        <f>IF(Y54="",0,VLOOKUP(Y54,A$100:B$105,2,0))</f>
        <v>0</v>
      </c>
      <c r="AA54" s="413"/>
      <c r="AB54" s="376">
        <f>IF(AA54="",0,VLOOKUP(AA54,A$100:B$105,2,0))</f>
        <v>0</v>
      </c>
      <c r="AC54" s="413"/>
      <c r="AD54" s="376">
        <f>IF(AC54="",0,VLOOKUP(AC54,A$100:B$105,2,0))</f>
        <v>0</v>
      </c>
      <c r="AE54" s="413"/>
      <c r="AF54" s="634">
        <f>IF(AE54="",0,VLOOKUP(AE54,A$100:B$105,2,0))</f>
        <v>0</v>
      </c>
      <c r="AG54" s="753">
        <f>V54+X54+Z54+AB54+AD54+AF54</f>
        <v>0</v>
      </c>
      <c r="AH54" s="766" t="str">
        <f ca="1">IF(AG54&lt;=5.9,"",LOOKUP(AG54,A$109:A$113,B$109:B$113))</f>
        <v/>
      </c>
      <c r="AI54" s="500"/>
      <c r="AJ54" s="651">
        <f>A54</f>
        <v>49</v>
      </c>
      <c r="AK54" s="635">
        <f>C54</f>
        <v>0</v>
      </c>
      <c r="AL54" s="413"/>
      <c r="AM54" s="634">
        <f>IF(AL54="",0,VLOOKUP(AL54,A$100:B$105,2,0))</f>
        <v>0</v>
      </c>
      <c r="AN54" s="413"/>
      <c r="AO54" s="634">
        <f>IF(AN54="",0,VLOOKUP(AN54,A$100:B$105,2,0))</f>
        <v>0</v>
      </c>
      <c r="AP54" s="413"/>
      <c r="AQ54" s="634">
        <f>IF(AP54="",0,VLOOKUP(AP54,A$100:B$105,2,0))</f>
        <v>0</v>
      </c>
      <c r="AR54" s="413"/>
      <c r="AS54" s="634">
        <f>IF(AR54="",0,VLOOKUP(AR54,A$100:B$105,2,0))</f>
        <v>0</v>
      </c>
      <c r="AT54" s="413"/>
      <c r="AU54" s="634">
        <f>IF(AT54="",0,VLOOKUP(AT54,A$100:B$105,2,0))</f>
        <v>0</v>
      </c>
      <c r="AV54" s="413"/>
      <c r="AW54" s="634">
        <f>IF(AV54="",0,VLOOKUP(AV54,A$100:B$105,2,0))</f>
        <v>0</v>
      </c>
      <c r="AX54" s="753">
        <f>AM54+AO54+AQ54+AS54+AU54+AW54</f>
        <v>0</v>
      </c>
      <c r="AY54" s="766" t="str">
        <f ca="1">IF(AX54&lt;=5.9,"",LOOKUP(AX54,A$109:A$113,B$109:B$113))</f>
        <v/>
      </c>
      <c r="AZ54" s="500"/>
      <c r="BA54" s="651">
        <f>A54</f>
        <v>49</v>
      </c>
      <c r="BB54" s="635">
        <f>C54</f>
        <v>0</v>
      </c>
      <c r="BC54" s="413" t="s">
        <v>299</v>
      </c>
      <c r="BD54" s="376">
        <f>IF(BC54="",0,VLOOKUP(BC54,A$100:B$105,2,0))</f>
        <v>2</v>
      </c>
      <c r="BE54" s="413" t="s">
        <v>299</v>
      </c>
      <c r="BF54" s="376">
        <f>IF(BE54="",0,VLOOKUP(BE54,A$100:B$105,2,0))</f>
        <v>2</v>
      </c>
      <c r="BG54" s="413" t="s">
        <v>337</v>
      </c>
      <c r="BH54" s="376">
        <f>IF(BG54="",0,VLOOKUP(BG54,A$100:B$105,2,0))</f>
        <v>2</v>
      </c>
      <c r="BI54" s="413" t="s">
        <v>337</v>
      </c>
      <c r="BJ54" s="376">
        <f>IF(BI54="",0,VLOOKUP(BI54,A$100:B$105,2,0))</f>
        <v>2</v>
      </c>
      <c r="BK54" s="413" t="s">
        <v>337</v>
      </c>
      <c r="BL54" s="376">
        <f>IF(BK54="",0,VLOOKUP(BK54,A$100:B$105,2,0))</f>
        <v>2</v>
      </c>
      <c r="BM54" s="413" t="s">
        <v>337</v>
      </c>
      <c r="BN54" s="634">
        <f>IF(BM54="",0,VLOOKUP(BM54,A$100:B$105,2,0))</f>
        <v>2</v>
      </c>
      <c r="BO54" s="753">
        <f>BD54+BF54+BH54+BJ54+BL54+BN54</f>
        <v>12</v>
      </c>
      <c r="BP54" s="670" t="str">
        <f ca="1">IF(BO54&lt;=5.9,"",LOOKUP(BO54,A$109:A$113,B$109:B$113))</f>
        <v>C</v>
      </c>
      <c r="BQ54" s="793">
        <f>(P54+AG54+AX54+BO54)/4</f>
        <v>8</v>
      </c>
      <c r="BR54" s="683" t="str">
        <f ca="1">IF(BQ54&lt;=5.9,"",LOOKUP(BQ54,A$109:A$113,B$109:B$113))</f>
        <v>D</v>
      </c>
      <c r="BS54" s="794" t="e">
        <f ca="1">LOOKUP(BP54,A$109:A$113,B$109:B$113)</f>
        <v>#N/A</v>
      </c>
      <c r="BT54" s="500"/>
      <c r="BU54" s="460">
        <f>A54</f>
        <v>49</v>
      </c>
      <c r="BV54" s="693">
        <f>C54</f>
        <v>0</v>
      </c>
      <c r="BW54" s="413"/>
      <c r="BX54" s="376">
        <f>IF(BW54="",0,VLOOKUP(BW54,A$100:B$105,2,0))</f>
        <v>0</v>
      </c>
      <c r="BY54" s="413"/>
      <c r="BZ54" s="376">
        <f>IF(BY54="",0,VLOOKUP(BY54,A$100:B$105,2,0))</f>
        <v>0</v>
      </c>
      <c r="CA54" s="413"/>
      <c r="CB54" s="376">
        <f>IF(CA54="",0,VLOOKUP(CA54,A$100:B$105,2,0))</f>
        <v>0</v>
      </c>
      <c r="CC54" s="413"/>
      <c r="CD54" s="376">
        <f>IF(CC54="",0,VLOOKUP(CC54,A$100:B$105,2,0))</f>
        <v>0</v>
      </c>
      <c r="CE54" s="413"/>
      <c r="CF54" s="376">
        <f>IF(CE54="",0,VLOOKUP(CE54,A$100:B$105,2,0))</f>
        <v>0</v>
      </c>
      <c r="CG54" s="413"/>
      <c r="CH54" s="411">
        <f>IF(CG54="",0,VLOOKUP(CG54,A$100:B$105,2,0))</f>
        <v>0</v>
      </c>
      <c r="CI54" s="806">
        <f>BX54+BZ54+CB54+CD54+CF54+CH54</f>
        <v>0</v>
      </c>
      <c r="CJ54" s="807" t="str">
        <f ca="1">IF(CI54&lt;=5.9,"",LOOKUP(CI54,A$109:A$113,B$109:B$113))</f>
        <v/>
      </c>
      <c r="CK54" s="500"/>
      <c r="CL54" s="684">
        <f>A54</f>
        <v>49</v>
      </c>
      <c r="CM54" s="693">
        <f>C54</f>
        <v>0</v>
      </c>
      <c r="CN54" s="413"/>
      <c r="CO54" s="376">
        <f>IF(CN54="",0,VLOOKUP(CN54,A$100:B$105,2,0))</f>
        <v>0</v>
      </c>
      <c r="CP54" s="413"/>
      <c r="CQ54" s="376">
        <f>IF(CP54="",0,VLOOKUP(CP54,A$100:B$105,2,0))</f>
        <v>0</v>
      </c>
      <c r="CR54" s="413"/>
      <c r="CS54" s="376">
        <f>IF(CR54="",0,VLOOKUP(CR54,A$100:B$105,2,0))</f>
        <v>0</v>
      </c>
      <c r="CT54" s="413"/>
      <c r="CU54" s="376">
        <f>IF(CT54="",0,VLOOKUP(CT54,A$100:B$105,2,0))</f>
        <v>0</v>
      </c>
      <c r="CV54" s="413"/>
      <c r="CW54" s="376">
        <f>IF(CV54="",0,VLOOKUP(CV54,A$100:B$105,2,0))</f>
        <v>0</v>
      </c>
      <c r="CX54" s="413"/>
      <c r="CY54" s="634">
        <f>IF(CX54="",0,VLOOKUP(CX54,A$100:B$105,2,0))</f>
        <v>0</v>
      </c>
      <c r="CZ54" s="753">
        <f>CO54+CQ54+CS54+CU54+CW54+CY54</f>
        <v>0</v>
      </c>
      <c r="DA54" s="819" t="str">
        <f ca="1">IF(CZ54&lt;=5.9,"",LOOKUP(CZ54,A$109:A$113,B$109:B$113))</f>
        <v/>
      </c>
      <c r="DB54" s="500"/>
      <c r="DC54" s="684">
        <f>A54</f>
        <v>49</v>
      </c>
      <c r="DD54" s="693">
        <f>C54</f>
        <v>0</v>
      </c>
      <c r="DE54" s="413"/>
      <c r="DF54" s="376">
        <f>IF(DE54="",0,VLOOKUP(DE54,A$100:B$105,2,0))</f>
        <v>0</v>
      </c>
      <c r="DG54" s="413"/>
      <c r="DH54" s="376">
        <f>IF(DG54="",0,VLOOKUP(DG54,A$100:B$105,2,0))</f>
        <v>0</v>
      </c>
      <c r="DI54" s="413"/>
      <c r="DJ54" s="376">
        <f>IF(DI54="",0,VLOOKUP(DI54,A$100:B$105,2,0))</f>
        <v>0</v>
      </c>
      <c r="DK54" s="413"/>
      <c r="DL54" s="376">
        <f>IF(DK54="",0,VLOOKUP(DK54,A$100:B$105,2,0))</f>
        <v>0</v>
      </c>
      <c r="DM54" s="413"/>
      <c r="DN54" s="376">
        <f>IF(DM54="",0,VLOOKUP(DM54,A$100:B$105,2,0))</f>
        <v>0</v>
      </c>
      <c r="DO54" s="413"/>
      <c r="DP54" s="634">
        <f>IF(DO54="",0,VLOOKUP(DO54,A$100:B$105,2,0))</f>
        <v>0</v>
      </c>
      <c r="DQ54" s="753">
        <f>DF54+DH54+DJ54+DL54+DN54+DP54</f>
        <v>0</v>
      </c>
      <c r="DR54" s="824" t="str">
        <f ca="1">IF(DQ54&lt;=5.9,"",LOOKUP(DQ54,A$109:A$113,B$109:B$113))</f>
        <v/>
      </c>
      <c r="DT54" s="684">
        <f>A54</f>
        <v>49</v>
      </c>
      <c r="DU54" s="693">
        <f>C54</f>
        <v>0</v>
      </c>
      <c r="DV54" s="413" t="s">
        <v>150</v>
      </c>
      <c r="DW54" s="376">
        <f>IF(DV54="",0,VLOOKUP(DV54,A$100:B$105,2,0))</f>
        <v>5</v>
      </c>
      <c r="DX54" s="413" t="s">
        <v>186</v>
      </c>
      <c r="DY54" s="376">
        <f>IF(DX54="",0,VLOOKUP(DX54,A$100:B$105,2,0))</f>
        <v>4</v>
      </c>
      <c r="DZ54" s="413" t="s">
        <v>299</v>
      </c>
      <c r="EA54" s="376">
        <f>IF(DZ54="",0,VLOOKUP(DZ54,A$100:B$105,2,0))</f>
        <v>2</v>
      </c>
      <c r="EB54" s="413" t="s">
        <v>299</v>
      </c>
      <c r="EC54" s="376">
        <f>IF(EB54="",0,VLOOKUP(EB54,A$100:B$105,2,0))</f>
        <v>2</v>
      </c>
      <c r="ED54" s="413" t="s">
        <v>186</v>
      </c>
      <c r="EE54" s="376">
        <f>IF(ED54="",0,VLOOKUP(ED54,A$100:B$105,2,0))</f>
        <v>4</v>
      </c>
      <c r="EF54" s="413" t="s">
        <v>299</v>
      </c>
      <c r="EG54" s="634">
        <f>IF(EF54="",0,VLOOKUP(EF54,A$100:B$105,2,0))</f>
        <v>2</v>
      </c>
      <c r="EH54" s="634">
        <f>DW54+DY54+EA54+EC54+EE54+EG54</f>
        <v>19</v>
      </c>
      <c r="EI54" s="836">
        <f>ROUND(EH54/4,0)</f>
        <v>5</v>
      </c>
      <c r="EJ54" s="837">
        <f>(CI54+CZ54+DQ54+EH54)/4</f>
        <v>4.75</v>
      </c>
      <c r="EK54" s="819" t="str">
        <f ca="1">IF(EH54&lt;=5.9,"",LOOKUP(EH54,A$109:A$113,B$109:B$113))</f>
        <v>B</v>
      </c>
      <c r="EL54" s="838" t="str">
        <f ca="1">IF(EJ54&lt;=5.9,"",LOOKUP(EJ54,A$109:A$113,B$109:B$113))</f>
        <v/>
      </c>
      <c r="EM54" s="826"/>
      <c r="EN54" s="839">
        <f>A54</f>
        <v>49</v>
      </c>
      <c r="EO54" s="608">
        <f>C54</f>
        <v>0</v>
      </c>
      <c r="EP54" s="616" t="str">
        <f ca="1">IF($EQ54&lt;=5.9,"",LOOKUP(EQ54,A$109:A$113,B$109:B$113))</f>
        <v>D</v>
      </c>
      <c r="EQ54" s="396">
        <f>(BQ54+EJ54)/2</f>
        <v>6.375</v>
      </c>
    </row>
    <row r="55" ht="27" customHeight="1" spans="1:147">
      <c r="A55" s="747">
        <v>50</v>
      </c>
      <c r="B55" s="748">
        <f>'Student Profile'!B55</f>
        <v>0</v>
      </c>
      <c r="C55" s="749">
        <f>'Student Profile'!C55</f>
        <v>0</v>
      </c>
      <c r="D55" s="413" t="s">
        <v>186</v>
      </c>
      <c r="E55" s="376">
        <f>IF(D55="",0,VLOOKUP(D55,A$100:B$105,2,0))</f>
        <v>4</v>
      </c>
      <c r="F55" s="413" t="s">
        <v>186</v>
      </c>
      <c r="G55" s="376">
        <f>IF(F55="",0,VLOOKUP(F55,A$100:B$105,2,0))</f>
        <v>4</v>
      </c>
      <c r="H55" s="413" t="s">
        <v>295</v>
      </c>
      <c r="I55" s="376">
        <f>IF(H55="",0,VLOOKUP(H55,A$100:B$105,2,0))</f>
        <v>3</v>
      </c>
      <c r="J55" s="413" t="s">
        <v>295</v>
      </c>
      <c r="K55" s="376">
        <f>IF(J55="",0,VLOOKUP(J55,A$100:B$105,2,0))</f>
        <v>3</v>
      </c>
      <c r="L55" s="413" t="s">
        <v>295</v>
      </c>
      <c r="M55" s="376">
        <f>IF(L55="",0,VLOOKUP(L55,A$100:B$105,2,0))</f>
        <v>3</v>
      </c>
      <c r="N55" s="413" t="s">
        <v>295</v>
      </c>
      <c r="O55" s="634">
        <f>IF(N55="",0,VLOOKUP(N55,A$100:B$105,2,0))</f>
        <v>3</v>
      </c>
      <c r="P55" s="753">
        <f>E55+G55+I55+K55+M55+O55</f>
        <v>20</v>
      </c>
      <c r="Q55" s="768" t="str">
        <f ca="1">IF(P55&lt;=5.9,"",LOOKUP(P55,A$109:A$113,B$109:B$113))</f>
        <v>B</v>
      </c>
      <c r="R55" s="654"/>
      <c r="S55" s="651">
        <f>A55</f>
        <v>50</v>
      </c>
      <c r="T55" s="635">
        <f>C55</f>
        <v>0</v>
      </c>
      <c r="U55" s="413"/>
      <c r="V55" s="376">
        <f>IF(U55="",0,VLOOKUP(U55,A$100:B$105,2,0))</f>
        <v>0</v>
      </c>
      <c r="W55" s="413"/>
      <c r="X55" s="376">
        <f>IF(W55="",0,VLOOKUP(W55,A$100:B$105,2,0))</f>
        <v>0</v>
      </c>
      <c r="Y55" s="413"/>
      <c r="Z55" s="376">
        <f>IF(Y55="",0,VLOOKUP(Y55,A$100:B$105,2,0))</f>
        <v>0</v>
      </c>
      <c r="AA55" s="413"/>
      <c r="AB55" s="376">
        <f>IF(AA55="",0,VLOOKUP(AA55,A$100:B$105,2,0))</f>
        <v>0</v>
      </c>
      <c r="AC55" s="413"/>
      <c r="AD55" s="376">
        <f>IF(AC55="",0,VLOOKUP(AC55,A$100:B$105,2,0))</f>
        <v>0</v>
      </c>
      <c r="AE55" s="413"/>
      <c r="AF55" s="634">
        <f>IF(AE55="",0,VLOOKUP(AE55,A$100:B$105,2,0))</f>
        <v>0</v>
      </c>
      <c r="AG55" s="753">
        <f>V55+X55+Z55+AB55+AD55+AF55</f>
        <v>0</v>
      </c>
      <c r="AH55" s="766" t="str">
        <f ca="1">IF(AG55&lt;=5.9,"",LOOKUP(AG55,A$109:A$113,B$109:B$113))</f>
        <v/>
      </c>
      <c r="AI55" s="654"/>
      <c r="AJ55" s="651">
        <f>A55</f>
        <v>50</v>
      </c>
      <c r="AK55" s="635">
        <f>C55</f>
        <v>0</v>
      </c>
      <c r="AL55" s="413"/>
      <c r="AM55" s="634">
        <f>IF(AL55="",0,VLOOKUP(AL55,A$100:B$105,2,0))</f>
        <v>0</v>
      </c>
      <c r="AN55" s="413"/>
      <c r="AO55" s="634">
        <f>IF(AN55="",0,VLOOKUP(AN55,A$100:B$105,2,0))</f>
        <v>0</v>
      </c>
      <c r="AP55" s="413"/>
      <c r="AQ55" s="634">
        <f>IF(AP55="",0,VLOOKUP(AP55,A$100:B$105,2,0))</f>
        <v>0</v>
      </c>
      <c r="AR55" s="413"/>
      <c r="AS55" s="634">
        <f>IF(AR55="",0,VLOOKUP(AR55,A$100:B$105,2,0))</f>
        <v>0</v>
      </c>
      <c r="AT55" s="413"/>
      <c r="AU55" s="634">
        <f>IF(AT55="",0,VLOOKUP(AT55,A$100:B$105,2,0))</f>
        <v>0</v>
      </c>
      <c r="AV55" s="413"/>
      <c r="AW55" s="634">
        <f>IF(AV55="",0,VLOOKUP(AV55,A$100:B$105,2,0))</f>
        <v>0</v>
      </c>
      <c r="AX55" s="753">
        <f>AM55+AO55+AQ55+AS55+AU55+AW55</f>
        <v>0</v>
      </c>
      <c r="AY55" s="766" t="str">
        <f ca="1">IF(AX55&lt;=5.9,"",LOOKUP(AX55,A$109:A$113,B$109:B$113))</f>
        <v/>
      </c>
      <c r="AZ55" s="654"/>
      <c r="BA55" s="651">
        <f>A55</f>
        <v>50</v>
      </c>
      <c r="BB55" s="635">
        <f>C55</f>
        <v>0</v>
      </c>
      <c r="BC55" s="413" t="s">
        <v>337</v>
      </c>
      <c r="BD55" s="376">
        <f>IF(BC55="",0,VLOOKUP(BC55,A$100:B$105,2,0))</f>
        <v>2</v>
      </c>
      <c r="BE55" s="413" t="s">
        <v>186</v>
      </c>
      <c r="BF55" s="376">
        <f>IF(BE55="",0,VLOOKUP(BE55,A$100:B$105,2,0))</f>
        <v>4</v>
      </c>
      <c r="BG55" s="413" t="s">
        <v>338</v>
      </c>
      <c r="BH55" s="376">
        <f>IF(BG55="",0,VLOOKUP(BG55,A$100:B$105,2,0))</f>
        <v>3</v>
      </c>
      <c r="BI55" s="413" t="s">
        <v>338</v>
      </c>
      <c r="BJ55" s="376">
        <f>IF(BI55="",0,VLOOKUP(BI55,A$100:B$105,2,0))</f>
        <v>3</v>
      </c>
      <c r="BK55" s="413" t="s">
        <v>336</v>
      </c>
      <c r="BL55" s="376">
        <f>IF(BK55="",0,VLOOKUP(BK55,A$100:B$105,2,0))</f>
        <v>4</v>
      </c>
      <c r="BM55" s="413" t="s">
        <v>337</v>
      </c>
      <c r="BN55" s="634">
        <f>IF(BM55="",0,VLOOKUP(BM55,A$100:B$105,2,0))</f>
        <v>2</v>
      </c>
      <c r="BO55" s="753">
        <f>BD55+BF55+BH55+BJ55+BL55+BN55</f>
        <v>18</v>
      </c>
      <c r="BP55" s="670" t="str">
        <f ca="1">IF(BO55&lt;=5.9,"",LOOKUP(BO55,A$109:A$113,B$109:B$113))</f>
        <v>B</v>
      </c>
      <c r="BQ55" s="793">
        <f>(P55+AG55+AX55+BO55)/4</f>
        <v>9.5</v>
      </c>
      <c r="BR55" s="683" t="str">
        <f ca="1">IF(BQ55&lt;=5.9,"",LOOKUP(BQ55,A$109:A$113,B$109:B$113))</f>
        <v>D</v>
      </c>
      <c r="BS55" s="794" t="e">
        <f ca="1">LOOKUP(BP55,A$109:A$113,B$109:B$113)</f>
        <v>#N/A</v>
      </c>
      <c r="BT55" s="654"/>
      <c r="BU55" s="460">
        <f>A55</f>
        <v>50</v>
      </c>
      <c r="BV55" s="693">
        <f>C55</f>
        <v>0</v>
      </c>
      <c r="BW55" s="413"/>
      <c r="BX55" s="376">
        <f>IF(BW55="",0,VLOOKUP(BW55,A$100:B$105,2,0))</f>
        <v>0</v>
      </c>
      <c r="BY55" s="413"/>
      <c r="BZ55" s="376">
        <f>IF(BY55="",0,VLOOKUP(BY55,A$100:B$105,2,0))</f>
        <v>0</v>
      </c>
      <c r="CA55" s="413"/>
      <c r="CB55" s="376">
        <f>IF(CA55="",0,VLOOKUP(CA55,A$100:B$105,2,0))</f>
        <v>0</v>
      </c>
      <c r="CC55" s="413"/>
      <c r="CD55" s="376">
        <f>IF(CC55="",0,VLOOKUP(CC55,A$100:B$105,2,0))</f>
        <v>0</v>
      </c>
      <c r="CE55" s="413"/>
      <c r="CF55" s="376">
        <f>IF(CE55="",0,VLOOKUP(CE55,A$100:B$105,2,0))</f>
        <v>0</v>
      </c>
      <c r="CG55" s="413"/>
      <c r="CH55" s="411">
        <f>IF(CG55="",0,VLOOKUP(CG55,A$100:B$105,2,0))</f>
        <v>0</v>
      </c>
      <c r="CI55" s="806">
        <f>BX55+BZ55+CB55+CD55+CF55+CH55</f>
        <v>0</v>
      </c>
      <c r="CJ55" s="807" t="str">
        <f ca="1">IF(CI55&lt;=5.9,"",LOOKUP(CI55,A$109:A$113,B$109:B$113))</f>
        <v/>
      </c>
      <c r="CK55" s="654"/>
      <c r="CL55" s="684">
        <f>A55</f>
        <v>50</v>
      </c>
      <c r="CM55" s="693">
        <f>C55</f>
        <v>0</v>
      </c>
      <c r="CN55" s="413"/>
      <c r="CO55" s="376">
        <f>IF(CN55="",0,VLOOKUP(CN55,A$100:B$105,2,0))</f>
        <v>0</v>
      </c>
      <c r="CP55" s="413"/>
      <c r="CQ55" s="376">
        <f>IF(CP55="",0,VLOOKUP(CP55,A$100:B$105,2,0))</f>
        <v>0</v>
      </c>
      <c r="CR55" s="413"/>
      <c r="CS55" s="376">
        <f>IF(CR55="",0,VLOOKUP(CR55,A$100:B$105,2,0))</f>
        <v>0</v>
      </c>
      <c r="CT55" s="413"/>
      <c r="CU55" s="376">
        <f>IF(CT55="",0,VLOOKUP(CT55,A$100:B$105,2,0))</f>
        <v>0</v>
      </c>
      <c r="CV55" s="413"/>
      <c r="CW55" s="376">
        <f>IF(CV55="",0,VLOOKUP(CV55,A$100:B$105,2,0))</f>
        <v>0</v>
      </c>
      <c r="CX55" s="413"/>
      <c r="CY55" s="634">
        <f>IF(CX55="",0,VLOOKUP(CX55,A$100:B$105,2,0))</f>
        <v>0</v>
      </c>
      <c r="CZ55" s="753">
        <f>CO55+CQ55+CS55+CU55+CW55+CY55</f>
        <v>0</v>
      </c>
      <c r="DA55" s="819" t="str">
        <f ca="1">IF(CZ55&lt;=5.9,"",LOOKUP(CZ55,A$109:A$113,B$109:B$113))</f>
        <v/>
      </c>
      <c r="DB55" s="654"/>
      <c r="DC55" s="684">
        <f>A55</f>
        <v>50</v>
      </c>
      <c r="DD55" s="693">
        <f>C55</f>
        <v>0</v>
      </c>
      <c r="DE55" s="413"/>
      <c r="DF55" s="376">
        <f>IF(DE55="",0,VLOOKUP(DE55,A$100:B$105,2,0))</f>
        <v>0</v>
      </c>
      <c r="DG55" s="413"/>
      <c r="DH55" s="376">
        <f>IF(DG55="",0,VLOOKUP(DG55,A$100:B$105,2,0))</f>
        <v>0</v>
      </c>
      <c r="DI55" s="413"/>
      <c r="DJ55" s="376">
        <f>IF(DI55="",0,VLOOKUP(DI55,A$100:B$105,2,0))</f>
        <v>0</v>
      </c>
      <c r="DK55" s="413"/>
      <c r="DL55" s="376">
        <f>IF(DK55="",0,VLOOKUP(DK55,A$100:B$105,2,0))</f>
        <v>0</v>
      </c>
      <c r="DM55" s="413"/>
      <c r="DN55" s="376">
        <f>IF(DM55="",0,VLOOKUP(DM55,A$100:B$105,2,0))</f>
        <v>0</v>
      </c>
      <c r="DO55" s="413"/>
      <c r="DP55" s="634">
        <f>IF(DO55="",0,VLOOKUP(DO55,A$100:B$105,2,0))</f>
        <v>0</v>
      </c>
      <c r="DQ55" s="753">
        <f>DF55+DH55+DJ55+DL55+DN55+DP55</f>
        <v>0</v>
      </c>
      <c r="DR55" s="824" t="str">
        <f ca="1">IF(DQ55&lt;=5.9,"",LOOKUP(DQ55,A$109:A$113,B$109:B$113))</f>
        <v/>
      </c>
      <c r="DT55" s="684">
        <f>A55</f>
        <v>50</v>
      </c>
      <c r="DU55" s="693">
        <f>C55</f>
        <v>0</v>
      </c>
      <c r="DV55" s="413" t="s">
        <v>299</v>
      </c>
      <c r="DW55" s="376">
        <f>IF(DV55="",0,VLOOKUP(DV55,A$100:B$105,2,0))</f>
        <v>2</v>
      </c>
      <c r="DX55" s="413" t="s">
        <v>186</v>
      </c>
      <c r="DY55" s="376">
        <f>IF(DX55="",0,VLOOKUP(DX55,A$100:B$105,2,0))</f>
        <v>4</v>
      </c>
      <c r="DZ55" s="413" t="s">
        <v>299</v>
      </c>
      <c r="EA55" s="376">
        <f>IF(DZ55="",0,VLOOKUP(DZ55,A$100:B$105,2,0))</f>
        <v>2</v>
      </c>
      <c r="EB55" s="413" t="s">
        <v>299</v>
      </c>
      <c r="EC55" s="376">
        <f>IF(EB55="",0,VLOOKUP(EB55,A$100:B$105,2,0))</f>
        <v>2</v>
      </c>
      <c r="ED55" s="413" t="s">
        <v>299</v>
      </c>
      <c r="EE55" s="376">
        <f>IF(ED55="",0,VLOOKUP(ED55,A$100:B$105,2,0))</f>
        <v>2</v>
      </c>
      <c r="EF55" s="413" t="s">
        <v>299</v>
      </c>
      <c r="EG55" s="634">
        <f>IF(EF55="",0,VLOOKUP(EF55,A$100:B$105,2,0))</f>
        <v>2</v>
      </c>
      <c r="EH55" s="634">
        <f>DW55+DY55+EA55+EC55+EE55+EG55</f>
        <v>14</v>
      </c>
      <c r="EI55" s="836">
        <f>ROUND(EH55/4,0)</f>
        <v>4</v>
      </c>
      <c r="EJ55" s="837">
        <f>(CI55+CZ55+DQ55+EH55)/4</f>
        <v>3.5</v>
      </c>
      <c r="EK55" s="819" t="str">
        <f ca="1">IF(EH55&lt;=5.9,"",LOOKUP(EH55,A$109:A$113,B$109:B$113))</f>
        <v>C</v>
      </c>
      <c r="EL55" s="838" t="str">
        <f ca="1">IF(EJ55&lt;=5.9,"",LOOKUP(EJ55,A$109:A$113,B$109:B$113))</f>
        <v/>
      </c>
      <c r="EM55" s="840"/>
      <c r="EN55" s="839">
        <f>A55</f>
        <v>50</v>
      </c>
      <c r="EO55" s="608">
        <f>C55</f>
        <v>0</v>
      </c>
      <c r="EP55" s="616" t="str">
        <f ca="1">IF($EQ55&lt;=5.9,"",LOOKUP(EQ55,A$109:A$113,B$109:B$113))</f>
        <v>D</v>
      </c>
      <c r="EQ55" s="396">
        <f>(BQ55+EJ55)/2</f>
        <v>6.5</v>
      </c>
    </row>
    <row r="56" s="730" customFormat="1" ht="18.75" customHeight="1" spans="1:146">
      <c r="A56" s="750"/>
      <c r="B56" s="750"/>
      <c r="D56" s="750"/>
      <c r="E56" s="750"/>
      <c r="F56" s="750"/>
      <c r="G56" s="750"/>
      <c r="H56" s="750"/>
      <c r="I56" s="750"/>
      <c r="J56" s="750"/>
      <c r="K56" s="750"/>
      <c r="L56" s="750"/>
      <c r="M56" s="750"/>
      <c r="N56" s="750"/>
      <c r="P56" s="750"/>
      <c r="Q56" s="769"/>
      <c r="R56" s="769"/>
      <c r="S56" s="750"/>
      <c r="U56" s="750"/>
      <c r="V56" s="750"/>
      <c r="W56" s="750"/>
      <c r="X56" s="750"/>
      <c r="Y56" s="750"/>
      <c r="Z56" s="750"/>
      <c r="AA56" s="750"/>
      <c r="AB56" s="750"/>
      <c r="AC56" s="750"/>
      <c r="AD56" s="750"/>
      <c r="AE56" s="750"/>
      <c r="AG56" s="750"/>
      <c r="AH56" s="769"/>
      <c r="AI56" s="769"/>
      <c r="AJ56" s="769"/>
      <c r="AL56" s="750"/>
      <c r="AM56" s="750"/>
      <c r="AN56" s="750"/>
      <c r="AO56" s="750"/>
      <c r="AP56" s="750"/>
      <c r="AQ56" s="750"/>
      <c r="AR56" s="750"/>
      <c r="AS56" s="750"/>
      <c r="AT56" s="750"/>
      <c r="AU56" s="750"/>
      <c r="AV56" s="750"/>
      <c r="AX56" s="750"/>
      <c r="AY56" s="769"/>
      <c r="AZ56" s="769"/>
      <c r="BA56" s="750"/>
      <c r="BC56" s="750"/>
      <c r="BD56" s="750"/>
      <c r="BE56" s="750"/>
      <c r="BF56" s="750"/>
      <c r="BG56" s="750"/>
      <c r="BH56" s="750"/>
      <c r="BI56" s="750"/>
      <c r="BJ56" s="750"/>
      <c r="BK56" s="750"/>
      <c r="BL56" s="750"/>
      <c r="BM56" s="750"/>
      <c r="BO56" s="750"/>
      <c r="BP56" s="750"/>
      <c r="BQ56" s="750"/>
      <c r="BR56" s="750"/>
      <c r="BS56" s="769"/>
      <c r="BT56" s="769"/>
      <c r="BU56" s="769"/>
      <c r="BW56" s="413"/>
      <c r="BX56" s="376">
        <f>IF(BW56="",0,VLOOKUP(BW56,A$100:B$105,2,0))</f>
        <v>0</v>
      </c>
      <c r="BY56" s="413"/>
      <c r="BZ56" s="376">
        <f>IF(BY56="",0,VLOOKUP(BY56,A$100:B$105,2,0))</f>
        <v>0</v>
      </c>
      <c r="CA56" s="413"/>
      <c r="CB56" s="376">
        <f>IF(CA56="",0,VLOOKUP(CA56,A$100:B$105,2,0))</f>
        <v>0</v>
      </c>
      <c r="CC56" s="413"/>
      <c r="CD56" s="376">
        <f>IF(CC56="",0,VLOOKUP(CC56,A$100:B$105,2,0))</f>
        <v>0</v>
      </c>
      <c r="CE56" s="413"/>
      <c r="CF56" s="376">
        <f>IF(CE56="",0,VLOOKUP(CE56,A$100:B$105,2,0))</f>
        <v>0</v>
      </c>
      <c r="CG56" s="413"/>
      <c r="CI56" s="750"/>
      <c r="CJ56" s="769"/>
      <c r="CK56" s="811"/>
      <c r="CL56" s="750"/>
      <c r="CN56" s="750"/>
      <c r="CO56" s="750"/>
      <c r="CP56" s="750"/>
      <c r="CQ56" s="750"/>
      <c r="CR56" s="750"/>
      <c r="CS56" s="750"/>
      <c r="CT56" s="750"/>
      <c r="CU56" s="750"/>
      <c r="CV56" s="750"/>
      <c r="CW56" s="750"/>
      <c r="CX56" s="750"/>
      <c r="CZ56" s="750"/>
      <c r="DA56" s="769"/>
      <c r="DB56" s="769"/>
      <c r="DC56" s="750"/>
      <c r="DE56" s="750"/>
      <c r="DF56" s="750"/>
      <c r="DG56" s="750"/>
      <c r="DH56" s="750"/>
      <c r="DI56" s="750"/>
      <c r="DJ56" s="750"/>
      <c r="DK56" s="750"/>
      <c r="DL56" s="750"/>
      <c r="DM56" s="750"/>
      <c r="DN56" s="750"/>
      <c r="DO56" s="750"/>
      <c r="DQ56" s="750"/>
      <c r="DR56" s="769"/>
      <c r="DS56" s="500"/>
      <c r="DT56" s="769"/>
      <c r="DV56" s="750"/>
      <c r="DW56" s="750"/>
      <c r="DX56" s="750"/>
      <c r="DY56" s="750"/>
      <c r="DZ56" s="750"/>
      <c r="EA56" s="750"/>
      <c r="EB56" s="750"/>
      <c r="EC56" s="750"/>
      <c r="ED56" s="750"/>
      <c r="EE56" s="750"/>
      <c r="EF56" s="750"/>
      <c r="EH56" s="750"/>
      <c r="EI56" s="750"/>
      <c r="EJ56" s="750"/>
      <c r="EK56" s="769"/>
      <c r="EL56" s="841"/>
      <c r="EN56" s="842"/>
      <c r="EO56" s="842"/>
      <c r="EP56" s="842"/>
    </row>
    <row r="57" s="730" customFormat="1" ht="18.75" customHeight="1" spans="1:146">
      <c r="A57" s="750"/>
      <c r="B57" s="750"/>
      <c r="D57" s="750"/>
      <c r="E57" s="750"/>
      <c r="F57" s="750"/>
      <c r="G57" s="750"/>
      <c r="H57" s="750"/>
      <c r="I57" s="750"/>
      <c r="J57" s="750"/>
      <c r="K57" s="750"/>
      <c r="L57" s="750"/>
      <c r="M57" s="750"/>
      <c r="N57" s="754" t="s">
        <v>150</v>
      </c>
      <c r="O57" s="755" t="s">
        <v>150</v>
      </c>
      <c r="P57" s="755"/>
      <c r="Q57" s="376">
        <f ca="1">COUNTIF(Q$6:Q$55,"A+")</f>
        <v>0</v>
      </c>
      <c r="R57" s="769"/>
      <c r="S57" s="750"/>
      <c r="U57" s="750"/>
      <c r="V57" s="750"/>
      <c r="W57" s="750"/>
      <c r="X57" s="750"/>
      <c r="Y57" s="750"/>
      <c r="Z57" s="750"/>
      <c r="AA57" s="750"/>
      <c r="AB57" s="750"/>
      <c r="AC57" s="750"/>
      <c r="AD57" s="750"/>
      <c r="AE57" s="754" t="s">
        <v>150</v>
      </c>
      <c r="AF57" s="773" t="s">
        <v>150</v>
      </c>
      <c r="AG57" s="755"/>
      <c r="AH57" s="376">
        <f ca="1">COUNTIF(AH$6:AH$55,"A+")</f>
        <v>0</v>
      </c>
      <c r="AI57" s="769"/>
      <c r="AJ57" s="769"/>
      <c r="AL57" s="750"/>
      <c r="AM57" s="750"/>
      <c r="AN57" s="750"/>
      <c r="AO57" s="750"/>
      <c r="AP57" s="750"/>
      <c r="AQ57" s="750"/>
      <c r="AR57" s="750"/>
      <c r="AS57" s="750"/>
      <c r="AT57" s="750"/>
      <c r="AU57" s="750"/>
      <c r="AV57" s="754" t="s">
        <v>150</v>
      </c>
      <c r="AW57" s="773" t="s">
        <v>150</v>
      </c>
      <c r="AX57" s="755"/>
      <c r="AY57" s="376">
        <f ca="1">COUNTIF(AY$6:AY$55,"A+")</f>
        <v>0</v>
      </c>
      <c r="AZ57" s="769"/>
      <c r="BA57" s="750"/>
      <c r="BC57" s="750"/>
      <c r="BD57" s="750"/>
      <c r="BE57" s="750"/>
      <c r="BF57" s="750"/>
      <c r="BG57" s="750"/>
      <c r="BH57" s="750"/>
      <c r="BI57" s="750"/>
      <c r="BJ57" s="750"/>
      <c r="BK57" s="750"/>
      <c r="BL57" s="750"/>
      <c r="BM57" s="754" t="s">
        <v>150</v>
      </c>
      <c r="BN57" s="773" t="s">
        <v>150</v>
      </c>
      <c r="BO57" s="755"/>
      <c r="BP57" s="755">
        <f ca="1" t="shared" ref="BP57:BS57" si="365">COUNTIF(BP$6:BP$55,"A+")</f>
        <v>0</v>
      </c>
      <c r="BQ57" s="376">
        <f>COUNTIF(BQ$6:BQ$55,"A+")</f>
        <v>0</v>
      </c>
      <c r="BR57" s="376">
        <f ca="1">COUNTIF(BR$6:BR$55,"A+")</f>
        <v>0</v>
      </c>
      <c r="BS57" s="376">
        <f ca="1">COUNTIF(BS$6:BS$55,"A+")</f>
        <v>0</v>
      </c>
      <c r="BT57" s="769"/>
      <c r="BU57" s="769"/>
      <c r="BW57" s="750"/>
      <c r="BX57" s="750"/>
      <c r="BY57" s="750"/>
      <c r="BZ57" s="750"/>
      <c r="CA57" s="750"/>
      <c r="CB57" s="750"/>
      <c r="CC57" s="750"/>
      <c r="CD57" s="750"/>
      <c r="CE57" s="750"/>
      <c r="CF57" s="750"/>
      <c r="CG57" s="754" t="s">
        <v>150</v>
      </c>
      <c r="CH57" s="773" t="s">
        <v>150</v>
      </c>
      <c r="CI57" s="755"/>
      <c r="CJ57" s="376">
        <f ca="1">COUNTIF(CJ$6:CJ$55,"A+")</f>
        <v>0</v>
      </c>
      <c r="CK57" s="769"/>
      <c r="CL57" s="750"/>
      <c r="CN57" s="750"/>
      <c r="CO57" s="750"/>
      <c r="CP57" s="750"/>
      <c r="CQ57" s="750"/>
      <c r="CR57" s="750"/>
      <c r="CS57" s="750"/>
      <c r="CT57" s="750"/>
      <c r="CU57" s="750"/>
      <c r="CV57" s="750"/>
      <c r="CW57" s="750"/>
      <c r="CX57" s="754" t="s">
        <v>150</v>
      </c>
      <c r="CY57" s="773" t="s">
        <v>150</v>
      </c>
      <c r="CZ57" s="755"/>
      <c r="DA57" s="376">
        <f ca="1">COUNTIF(DA$6:DA$55,"A+")</f>
        <v>0</v>
      </c>
      <c r="DB57" s="769"/>
      <c r="DC57" s="750"/>
      <c r="DE57" s="750"/>
      <c r="DF57" s="750"/>
      <c r="DG57" s="750"/>
      <c r="DH57" s="750"/>
      <c r="DI57" s="750"/>
      <c r="DJ57" s="750"/>
      <c r="DK57" s="750"/>
      <c r="DL57" s="750"/>
      <c r="DM57" s="750"/>
      <c r="DN57" s="750"/>
      <c r="DO57" s="754" t="s">
        <v>150</v>
      </c>
      <c r="DP57" s="773" t="s">
        <v>150</v>
      </c>
      <c r="DQ57" s="755"/>
      <c r="DR57" s="770">
        <f ca="1">COUNTIF(DR$6:DR$55,"A+")</f>
        <v>0</v>
      </c>
      <c r="DS57" s="500"/>
      <c r="DT57" s="769"/>
      <c r="DV57" s="750"/>
      <c r="DW57" s="750"/>
      <c r="DX57" s="750"/>
      <c r="DY57" s="750"/>
      <c r="DZ57" s="750"/>
      <c r="EA57" s="750"/>
      <c r="EB57" s="750"/>
      <c r="EC57" s="750"/>
      <c r="ED57" s="750"/>
      <c r="EE57" s="750"/>
      <c r="EF57" s="754" t="s">
        <v>150</v>
      </c>
      <c r="EG57" s="773" t="s">
        <v>150</v>
      </c>
      <c r="EH57" s="755"/>
      <c r="EI57" s="750"/>
      <c r="EJ57" s="750"/>
      <c r="EK57" s="376">
        <f ca="1">COUNTIF(EK$6:EK$55,"A+")</f>
        <v>0</v>
      </c>
      <c r="EL57" s="376">
        <f ca="1">COUNTIF(EL$6:EL$55,"A+")</f>
        <v>0</v>
      </c>
      <c r="EN57" s="842"/>
      <c r="EO57" s="842"/>
      <c r="EP57" s="842"/>
    </row>
    <row r="58" s="730" customFormat="1" ht="18.75" customHeight="1" spans="1:156">
      <c r="A58" s="637" t="s">
        <v>346</v>
      </c>
      <c r="B58" s="638"/>
      <c r="C58" s="638"/>
      <c r="D58" s="638"/>
      <c r="E58" s="638"/>
      <c r="F58" s="638"/>
      <c r="G58" s="638"/>
      <c r="H58" s="638"/>
      <c r="I58" s="638"/>
      <c r="J58" s="638"/>
      <c r="K58" s="638"/>
      <c r="L58" s="638"/>
      <c r="M58" s="638"/>
      <c r="N58" s="656"/>
      <c r="O58" s="755" t="s">
        <v>186</v>
      </c>
      <c r="P58" s="755"/>
      <c r="Q58" s="376">
        <f ca="1">COUNTIF(Q$6:Q$55,"A")</f>
        <v>1</v>
      </c>
      <c r="R58" s="770"/>
      <c r="S58" s="637" t="s">
        <v>340</v>
      </c>
      <c r="T58" s="638"/>
      <c r="U58" s="638"/>
      <c r="V58" s="638"/>
      <c r="W58" s="638"/>
      <c r="X58" s="638"/>
      <c r="Y58" s="638"/>
      <c r="Z58" s="638"/>
      <c r="AA58" s="638"/>
      <c r="AB58" s="638"/>
      <c r="AC58" s="638"/>
      <c r="AD58" s="638"/>
      <c r="AE58" s="638"/>
      <c r="AF58" s="656"/>
      <c r="AG58" s="755"/>
      <c r="AH58" s="376">
        <f ca="1">COUNTIF(AH$6:AH$55,"A")</f>
        <v>1</v>
      </c>
      <c r="AI58" s="770"/>
      <c r="AJ58" s="637" t="s">
        <v>341</v>
      </c>
      <c r="AK58" s="638"/>
      <c r="AL58" s="638"/>
      <c r="AM58" s="638"/>
      <c r="AN58" s="638"/>
      <c r="AO58" s="638"/>
      <c r="AP58" s="638"/>
      <c r="AQ58" s="638"/>
      <c r="AR58" s="638"/>
      <c r="AS58" s="638"/>
      <c r="AT58" s="638"/>
      <c r="AU58" s="638"/>
      <c r="AV58" s="638"/>
      <c r="AW58" s="656"/>
      <c r="AX58" s="755"/>
      <c r="AY58" s="376">
        <f ca="1">COUNTIF(AY$6:AY$55,"A")</f>
        <v>2</v>
      </c>
      <c r="AZ58" s="770"/>
      <c r="BA58" s="637" t="s">
        <v>342</v>
      </c>
      <c r="BB58" s="638"/>
      <c r="BC58" s="638"/>
      <c r="BD58" s="638"/>
      <c r="BE58" s="638"/>
      <c r="BF58" s="638"/>
      <c r="BG58" s="638"/>
      <c r="BH58" s="638"/>
      <c r="BI58" s="638"/>
      <c r="BJ58" s="638"/>
      <c r="BK58" s="638"/>
      <c r="BL58" s="638"/>
      <c r="BM58" s="638"/>
      <c r="BN58" s="656"/>
      <c r="BO58" s="755"/>
      <c r="BP58" s="755">
        <f ca="1" t="shared" ref="BP58:BS58" si="366">COUNTIF(BP$6:BP$55,"A")</f>
        <v>8</v>
      </c>
      <c r="BQ58" s="376">
        <f>COUNTIF(BQ$6:BQ$55,"A")</f>
        <v>0</v>
      </c>
      <c r="BR58" s="376">
        <f ca="1">COUNTIF(BR$6:BR$55,"A")</f>
        <v>1</v>
      </c>
      <c r="BS58" s="376">
        <f ca="1">COUNTIF(BS$6:BS$55,"A")</f>
        <v>0</v>
      </c>
      <c r="BT58" s="770"/>
      <c r="BU58" s="637" t="s">
        <v>343</v>
      </c>
      <c r="BV58" s="638"/>
      <c r="BW58" s="638"/>
      <c r="BX58" s="638"/>
      <c r="BY58" s="638"/>
      <c r="BZ58" s="638"/>
      <c r="CA58" s="638"/>
      <c r="CB58" s="638"/>
      <c r="CC58" s="638"/>
      <c r="CD58" s="638"/>
      <c r="CE58" s="638"/>
      <c r="CF58" s="638"/>
      <c r="CG58" s="638"/>
      <c r="CH58" s="656"/>
      <c r="CI58" s="755"/>
      <c r="CJ58" s="376">
        <f ca="1">COUNTIF(CJ$6:CJ$55,"A")</f>
        <v>1</v>
      </c>
      <c r="CK58" s="770"/>
      <c r="CL58" s="637" t="s">
        <v>344</v>
      </c>
      <c r="CM58" s="638"/>
      <c r="CN58" s="638"/>
      <c r="CO58" s="638"/>
      <c r="CP58" s="638"/>
      <c r="CQ58" s="638"/>
      <c r="CR58" s="638"/>
      <c r="CS58" s="638"/>
      <c r="CT58" s="638"/>
      <c r="CU58" s="638"/>
      <c r="CV58" s="638"/>
      <c r="CW58" s="638"/>
      <c r="CX58" s="638"/>
      <c r="CY58" s="656"/>
      <c r="CZ58" s="755"/>
      <c r="DA58" s="376">
        <f ca="1">COUNTIF(DA$6:DA$55,"A")</f>
        <v>3</v>
      </c>
      <c r="DB58" s="770"/>
      <c r="DC58" s="637" t="s">
        <v>345</v>
      </c>
      <c r="DD58" s="638"/>
      <c r="DE58" s="638"/>
      <c r="DF58" s="638"/>
      <c r="DG58" s="638"/>
      <c r="DH58" s="638"/>
      <c r="DI58" s="638"/>
      <c r="DJ58" s="638"/>
      <c r="DK58" s="638"/>
      <c r="DL58" s="638"/>
      <c r="DM58" s="638"/>
      <c r="DN58" s="638"/>
      <c r="DO58" s="638"/>
      <c r="DP58" s="656"/>
      <c r="DQ58" s="755"/>
      <c r="DR58" s="770">
        <f ca="1">COUNTIF(DR$6:DR$55,"A")</f>
        <v>1</v>
      </c>
      <c r="DS58" s="500"/>
      <c r="DT58" s="637" t="s">
        <v>346</v>
      </c>
      <c r="DU58" s="638"/>
      <c r="DV58" s="638"/>
      <c r="DW58" s="638"/>
      <c r="DX58" s="638"/>
      <c r="DY58" s="638"/>
      <c r="DZ58" s="638"/>
      <c r="EA58" s="638"/>
      <c r="EB58" s="638"/>
      <c r="EC58" s="638"/>
      <c r="ED58" s="638"/>
      <c r="EE58" s="638"/>
      <c r="EF58" s="638"/>
      <c r="EG58" s="656"/>
      <c r="EH58" s="755"/>
      <c r="EI58" s="750"/>
      <c r="EJ58" s="750"/>
      <c r="EK58" s="376">
        <f ca="1">COUNTIF(EK$6:EK$55,"A")</f>
        <v>10</v>
      </c>
      <c r="EL58" s="376">
        <f ca="1">COUNTIF(EL$6:EL$55,"A")</f>
        <v>1</v>
      </c>
      <c r="EM58" s="657" t="s">
        <v>347</v>
      </c>
      <c r="EN58" s="658"/>
      <c r="EO58" s="658"/>
      <c r="EP58" s="658"/>
      <c r="EQ58" s="638"/>
      <c r="ER58" s="638"/>
      <c r="ES58" s="638"/>
      <c r="ET58" s="638"/>
      <c r="EU58" s="638"/>
      <c r="EV58" s="638"/>
      <c r="EW58" s="638"/>
      <c r="EX58" s="638"/>
      <c r="EY58" s="638"/>
      <c r="EZ58" s="656"/>
    </row>
    <row r="59" s="730" customFormat="1" ht="18.75" customHeight="1" spans="1:146">
      <c r="A59" s="750"/>
      <c r="B59" s="750"/>
      <c r="D59" s="750"/>
      <c r="E59" s="750"/>
      <c r="F59" s="750"/>
      <c r="G59" s="750"/>
      <c r="H59" s="750"/>
      <c r="I59" s="750"/>
      <c r="J59" s="750"/>
      <c r="K59" s="750"/>
      <c r="L59" s="750"/>
      <c r="M59" s="750"/>
      <c r="N59" s="754" t="s">
        <v>295</v>
      </c>
      <c r="O59" s="755" t="s">
        <v>295</v>
      </c>
      <c r="P59" s="755"/>
      <c r="Q59" s="376">
        <f ca="1">COUNTIF(Q$6:Q$55,"B")</f>
        <v>49</v>
      </c>
      <c r="R59" s="769"/>
      <c r="S59" s="750"/>
      <c r="U59" s="750"/>
      <c r="V59" s="750"/>
      <c r="W59" s="750"/>
      <c r="X59" s="750"/>
      <c r="Y59" s="750"/>
      <c r="Z59" s="750"/>
      <c r="AA59" s="750"/>
      <c r="AB59" s="750"/>
      <c r="AC59" s="750"/>
      <c r="AD59" s="750"/>
      <c r="AE59" s="754" t="s">
        <v>295</v>
      </c>
      <c r="AF59" s="774" t="s">
        <v>295</v>
      </c>
      <c r="AG59" s="755"/>
      <c r="AH59" s="376">
        <f ca="1">COUNTIF(AH$6:AH$55,"B")</f>
        <v>2</v>
      </c>
      <c r="AI59" s="769"/>
      <c r="AJ59" s="769"/>
      <c r="AL59" s="750"/>
      <c r="AM59" s="750"/>
      <c r="AN59" s="750"/>
      <c r="AO59" s="750"/>
      <c r="AP59" s="750"/>
      <c r="AQ59" s="750"/>
      <c r="AR59" s="750"/>
      <c r="AS59" s="750"/>
      <c r="AT59" s="750"/>
      <c r="AU59" s="750"/>
      <c r="AV59" s="754" t="s">
        <v>295</v>
      </c>
      <c r="AW59" s="774" t="s">
        <v>295</v>
      </c>
      <c r="AX59" s="755"/>
      <c r="AY59" s="376">
        <f ca="1">COUNTIF(AY$6:AY$55,"B")</f>
        <v>0</v>
      </c>
      <c r="AZ59" s="769"/>
      <c r="BA59" s="750"/>
      <c r="BC59" s="750"/>
      <c r="BD59" s="750"/>
      <c r="BE59" s="750"/>
      <c r="BF59" s="750"/>
      <c r="BG59" s="750"/>
      <c r="BH59" s="750"/>
      <c r="BI59" s="750"/>
      <c r="BJ59" s="750"/>
      <c r="BK59" s="750"/>
      <c r="BL59" s="750"/>
      <c r="BM59" s="754" t="s">
        <v>295</v>
      </c>
      <c r="BN59" s="774" t="s">
        <v>295</v>
      </c>
      <c r="BO59" s="755"/>
      <c r="BP59" s="755">
        <f ca="1" t="shared" ref="BP59:BS59" si="367">COUNTIF(BP$6:BP$55,"B")</f>
        <v>26</v>
      </c>
      <c r="BQ59" s="376">
        <f>COUNTIF(BQ$6:BQ$55,"B")</f>
        <v>0</v>
      </c>
      <c r="BR59" s="376">
        <f ca="1">COUNTIF(BR$6:BR$55,"B")</f>
        <v>2</v>
      </c>
      <c r="BS59" s="376">
        <f ca="1">COUNTIF(BS$6:BS$55,"B")</f>
        <v>0</v>
      </c>
      <c r="BT59" s="769"/>
      <c r="BU59" s="769"/>
      <c r="BW59" s="750"/>
      <c r="BX59" s="750"/>
      <c r="BY59" s="750"/>
      <c r="BZ59" s="750"/>
      <c r="CA59" s="750"/>
      <c r="CB59" s="750"/>
      <c r="CC59" s="750"/>
      <c r="CD59" s="750"/>
      <c r="CE59" s="750"/>
      <c r="CF59" s="750"/>
      <c r="CG59" s="754" t="s">
        <v>295</v>
      </c>
      <c r="CH59" s="774" t="s">
        <v>295</v>
      </c>
      <c r="CI59" s="755"/>
      <c r="CJ59" s="376">
        <f ca="1">COUNTIF(CJ$6:CJ$55,"B")</f>
        <v>2</v>
      </c>
      <c r="CK59" s="769"/>
      <c r="CL59" s="750"/>
      <c r="CN59" s="750"/>
      <c r="CO59" s="750"/>
      <c r="CP59" s="750"/>
      <c r="CQ59" s="750"/>
      <c r="CR59" s="750"/>
      <c r="CS59" s="750"/>
      <c r="CT59" s="750"/>
      <c r="CU59" s="750"/>
      <c r="CV59" s="750"/>
      <c r="CW59" s="750"/>
      <c r="CX59" s="754" t="s">
        <v>295</v>
      </c>
      <c r="CY59" s="774" t="s">
        <v>295</v>
      </c>
      <c r="CZ59" s="755"/>
      <c r="DA59" s="376">
        <f ca="1">COUNTIF(DA$6:DA$55,"B")</f>
        <v>1</v>
      </c>
      <c r="DB59" s="769"/>
      <c r="DC59" s="750"/>
      <c r="DE59" s="750"/>
      <c r="DF59" s="750"/>
      <c r="DG59" s="750"/>
      <c r="DH59" s="750"/>
      <c r="DI59" s="750"/>
      <c r="DJ59" s="750"/>
      <c r="DK59" s="750"/>
      <c r="DL59" s="750"/>
      <c r="DM59" s="750"/>
      <c r="DN59" s="750"/>
      <c r="DO59" s="754" t="s">
        <v>295</v>
      </c>
      <c r="DP59" s="774" t="s">
        <v>295</v>
      </c>
      <c r="DQ59" s="755"/>
      <c r="DR59" s="770">
        <f ca="1">COUNTIF(DR$6:DR$55,"B")</f>
        <v>1</v>
      </c>
      <c r="DS59" s="500"/>
      <c r="DT59" s="769"/>
      <c r="DV59" s="750"/>
      <c r="DW59" s="750"/>
      <c r="DX59" s="750"/>
      <c r="DY59" s="750"/>
      <c r="DZ59" s="750"/>
      <c r="EA59" s="750"/>
      <c r="EB59" s="750"/>
      <c r="EC59" s="750"/>
      <c r="ED59" s="750"/>
      <c r="EE59" s="750"/>
      <c r="EF59" s="754" t="s">
        <v>295</v>
      </c>
      <c r="EG59" s="774" t="s">
        <v>295</v>
      </c>
      <c r="EH59" s="755"/>
      <c r="EI59" s="750"/>
      <c r="EJ59" s="750"/>
      <c r="EK59" s="376">
        <f ca="1">COUNTIF(EK$6:EK$55,"B")</f>
        <v>20</v>
      </c>
      <c r="EL59" s="376">
        <f ca="1">COUNTIF(EL$6:EL$55,"B")</f>
        <v>1</v>
      </c>
      <c r="EN59" s="842"/>
      <c r="EO59" s="842"/>
      <c r="EP59" s="842"/>
    </row>
    <row r="60" s="730" customFormat="1" ht="18.75" customHeight="1" spans="1:146">
      <c r="A60" s="750"/>
      <c r="B60" s="750"/>
      <c r="D60" s="750"/>
      <c r="E60" s="750"/>
      <c r="F60" s="750"/>
      <c r="G60" s="750"/>
      <c r="H60" s="750"/>
      <c r="I60" s="750"/>
      <c r="J60" s="750"/>
      <c r="K60" s="750"/>
      <c r="L60" s="750"/>
      <c r="M60" s="750"/>
      <c r="N60" s="754" t="s">
        <v>299</v>
      </c>
      <c r="O60" s="755" t="s">
        <v>299</v>
      </c>
      <c r="P60" s="755"/>
      <c r="Q60" s="376">
        <f ca="1">COUNTIF(Q$6:Q$55,"C")</f>
        <v>0</v>
      </c>
      <c r="R60" s="769"/>
      <c r="S60" s="750"/>
      <c r="U60" s="750"/>
      <c r="V60" s="750"/>
      <c r="W60" s="750"/>
      <c r="X60" s="750"/>
      <c r="Y60" s="750"/>
      <c r="Z60" s="750"/>
      <c r="AA60" s="750"/>
      <c r="AB60" s="750"/>
      <c r="AC60" s="750"/>
      <c r="AD60" s="750"/>
      <c r="AE60" s="754" t="s">
        <v>299</v>
      </c>
      <c r="AF60" s="755" t="s">
        <v>299</v>
      </c>
      <c r="AG60" s="755"/>
      <c r="AH60" s="376">
        <f ca="1">COUNTIF(AH$6:AH$55,"C")</f>
        <v>0</v>
      </c>
      <c r="AI60" s="769"/>
      <c r="AJ60" s="769"/>
      <c r="AL60" s="750"/>
      <c r="AM60" s="750"/>
      <c r="AN60" s="750"/>
      <c r="AO60" s="750"/>
      <c r="AP60" s="750"/>
      <c r="AQ60" s="750"/>
      <c r="AR60" s="750"/>
      <c r="AS60" s="750"/>
      <c r="AT60" s="750"/>
      <c r="AU60" s="750"/>
      <c r="AV60" s="754" t="s">
        <v>299</v>
      </c>
      <c r="AW60" s="755" t="s">
        <v>299</v>
      </c>
      <c r="AX60" s="755"/>
      <c r="AY60" s="376">
        <f ca="1">COUNTIF(AY$6:AY$55,"C")</f>
        <v>1</v>
      </c>
      <c r="AZ60" s="769"/>
      <c r="BA60" s="750"/>
      <c r="BC60" s="750"/>
      <c r="BD60" s="750"/>
      <c r="BE60" s="750"/>
      <c r="BF60" s="750"/>
      <c r="BG60" s="750"/>
      <c r="BH60" s="750"/>
      <c r="BI60" s="750"/>
      <c r="BJ60" s="750"/>
      <c r="BK60" s="750"/>
      <c r="BL60" s="750"/>
      <c r="BM60" s="754" t="s">
        <v>299</v>
      </c>
      <c r="BN60" s="755" t="s">
        <v>299</v>
      </c>
      <c r="BO60" s="755"/>
      <c r="BP60" s="755">
        <f ca="1" t="shared" ref="BP60:BS60" si="368">COUNTIF(BP$6:BP$55,"C")</f>
        <v>16</v>
      </c>
      <c r="BQ60" s="376">
        <f>COUNTIF(BQ$6:BQ$55,"C")</f>
        <v>0</v>
      </c>
      <c r="BR60" s="376">
        <f ca="1">COUNTIF(BR$6:BR$55,"C")</f>
        <v>7</v>
      </c>
      <c r="BS60" s="376">
        <f ca="1">COUNTIF(BS$6:BS$55,"C")</f>
        <v>0</v>
      </c>
      <c r="BT60" s="769"/>
      <c r="BU60" s="769"/>
      <c r="BW60" s="750"/>
      <c r="BX60" s="750"/>
      <c r="BY60" s="750"/>
      <c r="BZ60" s="750"/>
      <c r="CA60" s="750"/>
      <c r="CB60" s="750"/>
      <c r="CC60" s="750"/>
      <c r="CD60" s="750"/>
      <c r="CE60" s="750"/>
      <c r="CF60" s="750"/>
      <c r="CG60" s="754" t="s">
        <v>299</v>
      </c>
      <c r="CH60" s="755" t="s">
        <v>299</v>
      </c>
      <c r="CI60" s="755"/>
      <c r="CJ60" s="376">
        <f ca="1">COUNTIF(CJ$6:CJ$55,"C")</f>
        <v>1</v>
      </c>
      <c r="CK60" s="769"/>
      <c r="CL60" s="750"/>
      <c r="CN60" s="750"/>
      <c r="CO60" s="750"/>
      <c r="CP60" s="750"/>
      <c r="CQ60" s="750"/>
      <c r="CR60" s="750"/>
      <c r="CS60" s="750"/>
      <c r="CT60" s="750"/>
      <c r="CU60" s="750"/>
      <c r="CV60" s="750"/>
      <c r="CW60" s="750"/>
      <c r="CX60" s="754" t="s">
        <v>299</v>
      </c>
      <c r="CY60" s="755" t="s">
        <v>299</v>
      </c>
      <c r="CZ60" s="755"/>
      <c r="DA60" s="376">
        <f ca="1">COUNTIF(DA$6:DA$55,"C")</f>
        <v>0</v>
      </c>
      <c r="DB60" s="769"/>
      <c r="DC60" s="750"/>
      <c r="DE60" s="750"/>
      <c r="DF60" s="750"/>
      <c r="DG60" s="750"/>
      <c r="DH60" s="750"/>
      <c r="DI60" s="750"/>
      <c r="DJ60" s="750"/>
      <c r="DK60" s="750"/>
      <c r="DL60" s="750"/>
      <c r="DM60" s="750"/>
      <c r="DN60" s="750"/>
      <c r="DO60" s="754" t="s">
        <v>299</v>
      </c>
      <c r="DP60" s="755" t="s">
        <v>299</v>
      </c>
      <c r="DQ60" s="755"/>
      <c r="DR60" s="770">
        <f ca="1">COUNTIF(DR$6:DR$55,"C")</f>
        <v>0</v>
      </c>
      <c r="DS60" s="500"/>
      <c r="DT60" s="769"/>
      <c r="DV60" s="750"/>
      <c r="DW60" s="750"/>
      <c r="DX60" s="750"/>
      <c r="DY60" s="750"/>
      <c r="DZ60" s="750"/>
      <c r="EA60" s="750"/>
      <c r="EB60" s="750"/>
      <c r="EC60" s="750"/>
      <c r="ED60" s="750"/>
      <c r="EE60" s="750"/>
      <c r="EF60" s="754" t="s">
        <v>299</v>
      </c>
      <c r="EG60" s="755" t="s">
        <v>299</v>
      </c>
      <c r="EH60" s="755"/>
      <c r="EI60" s="750"/>
      <c r="EJ60" s="750"/>
      <c r="EK60" s="376">
        <f ca="1">COUNTIF(EK$6:EK$55,"C")</f>
        <v>19</v>
      </c>
      <c r="EL60" s="376">
        <f ca="1">COUNTIF(EL$6:EL$55,"C")</f>
        <v>1</v>
      </c>
      <c r="EN60" s="842"/>
      <c r="EO60" s="842"/>
      <c r="EP60" s="842"/>
    </row>
    <row r="61" s="730" customFormat="1" ht="18.75" customHeight="1" spans="1:146">
      <c r="A61" s="750"/>
      <c r="B61" s="750"/>
      <c r="D61" s="750"/>
      <c r="E61" s="750"/>
      <c r="F61" s="750"/>
      <c r="G61" s="750"/>
      <c r="H61" s="750"/>
      <c r="I61" s="750"/>
      <c r="J61" s="750"/>
      <c r="K61" s="750"/>
      <c r="L61" s="750"/>
      <c r="M61" s="750"/>
      <c r="N61" s="754" t="s">
        <v>309</v>
      </c>
      <c r="O61" s="755" t="s">
        <v>309</v>
      </c>
      <c r="P61" s="755"/>
      <c r="Q61" s="376">
        <f ca="1">COUNTIF(Q$6:Q$55,"D")</f>
        <v>0</v>
      </c>
      <c r="R61" s="769"/>
      <c r="S61" s="750"/>
      <c r="U61" s="750"/>
      <c r="V61" s="750"/>
      <c r="W61" s="750"/>
      <c r="X61" s="750"/>
      <c r="Y61" s="750"/>
      <c r="Z61" s="750"/>
      <c r="AA61" s="750"/>
      <c r="AB61" s="750"/>
      <c r="AC61" s="750"/>
      <c r="AD61" s="750"/>
      <c r="AE61" s="754" t="s">
        <v>309</v>
      </c>
      <c r="AF61" s="755" t="s">
        <v>309</v>
      </c>
      <c r="AG61" s="755"/>
      <c r="AH61" s="376">
        <f ca="1">COUNTIF(AH$6:AH$55,"D")</f>
        <v>0</v>
      </c>
      <c r="AI61" s="769"/>
      <c r="AJ61" s="769"/>
      <c r="AL61" s="750"/>
      <c r="AM61" s="750"/>
      <c r="AN61" s="750"/>
      <c r="AO61" s="750"/>
      <c r="AP61" s="750"/>
      <c r="AQ61" s="750"/>
      <c r="AR61" s="750"/>
      <c r="AS61" s="750"/>
      <c r="AT61" s="750"/>
      <c r="AU61" s="750"/>
      <c r="AV61" s="754" t="s">
        <v>309</v>
      </c>
      <c r="AW61" s="755" t="s">
        <v>309</v>
      </c>
      <c r="AX61" s="755"/>
      <c r="AY61" s="376">
        <f ca="1">COUNTIF(AY$6:AY$55,"D")</f>
        <v>0</v>
      </c>
      <c r="AZ61" s="769"/>
      <c r="BA61" s="750"/>
      <c r="BC61" s="750"/>
      <c r="BD61" s="750"/>
      <c r="BE61" s="750"/>
      <c r="BF61" s="750"/>
      <c r="BG61" s="750"/>
      <c r="BH61" s="750"/>
      <c r="BI61" s="750"/>
      <c r="BJ61" s="750"/>
      <c r="BK61" s="750"/>
      <c r="BL61" s="750"/>
      <c r="BM61" s="754" t="s">
        <v>309</v>
      </c>
      <c r="BN61" s="755" t="s">
        <v>309</v>
      </c>
      <c r="BO61" s="755"/>
      <c r="BP61" s="755">
        <f ca="1" t="shared" ref="BP61:BS61" si="369">COUNTIF(BP$6:BP$55,"D")</f>
        <v>0</v>
      </c>
      <c r="BQ61" s="376">
        <f>COUNTIF(BQ$6:BQ$55,"D")</f>
        <v>0</v>
      </c>
      <c r="BR61" s="376">
        <f ca="1">COUNTIF(BR$6:BR$55,"D")</f>
        <v>40</v>
      </c>
      <c r="BS61" s="376">
        <f ca="1">COUNTIF(BS$6:BS$55,"D")</f>
        <v>0</v>
      </c>
      <c r="BT61" s="769"/>
      <c r="BU61" s="769"/>
      <c r="BW61" s="750"/>
      <c r="BX61" s="750"/>
      <c r="BY61" s="750"/>
      <c r="BZ61" s="750"/>
      <c r="CA61" s="750"/>
      <c r="CB61" s="750"/>
      <c r="CC61" s="750"/>
      <c r="CD61" s="750"/>
      <c r="CE61" s="750"/>
      <c r="CF61" s="750"/>
      <c r="CG61" s="754" t="s">
        <v>309</v>
      </c>
      <c r="CH61" s="755" t="s">
        <v>309</v>
      </c>
      <c r="CI61" s="755"/>
      <c r="CJ61" s="376">
        <f ca="1">COUNTIF(CJ$6:CJ$55,"D")</f>
        <v>0</v>
      </c>
      <c r="CK61" s="769"/>
      <c r="CL61" s="750"/>
      <c r="CN61" s="750"/>
      <c r="CO61" s="750"/>
      <c r="CP61" s="750"/>
      <c r="CQ61" s="750"/>
      <c r="CR61" s="750"/>
      <c r="CS61" s="750"/>
      <c r="CT61" s="750"/>
      <c r="CU61" s="750"/>
      <c r="CV61" s="750"/>
      <c r="CW61" s="750"/>
      <c r="CX61" s="754" t="s">
        <v>309</v>
      </c>
      <c r="CY61" s="755" t="s">
        <v>309</v>
      </c>
      <c r="CZ61" s="755"/>
      <c r="DA61" s="376">
        <f ca="1">COUNTIF(DA$6:DA$55,"D")</f>
        <v>0</v>
      </c>
      <c r="DB61" s="769"/>
      <c r="DC61" s="750"/>
      <c r="DE61" s="750"/>
      <c r="DF61" s="750"/>
      <c r="DG61" s="750"/>
      <c r="DH61" s="750"/>
      <c r="DI61" s="750"/>
      <c r="DJ61" s="750"/>
      <c r="DK61" s="750"/>
      <c r="DL61" s="750"/>
      <c r="DM61" s="750"/>
      <c r="DN61" s="750"/>
      <c r="DO61" s="754" t="s">
        <v>309</v>
      </c>
      <c r="DP61" s="755" t="s">
        <v>309</v>
      </c>
      <c r="DQ61" s="755"/>
      <c r="DR61" s="770">
        <f ca="1">COUNTIF(DR$6:DR$55,"D")</f>
        <v>0</v>
      </c>
      <c r="DS61" s="500"/>
      <c r="DT61" s="769"/>
      <c r="DV61" s="750"/>
      <c r="DW61" s="750"/>
      <c r="DX61" s="750"/>
      <c r="DY61" s="750"/>
      <c r="DZ61" s="750"/>
      <c r="EA61" s="750"/>
      <c r="EB61" s="750"/>
      <c r="EC61" s="750"/>
      <c r="ED61" s="750"/>
      <c r="EE61" s="750"/>
      <c r="EF61" s="754" t="s">
        <v>309</v>
      </c>
      <c r="EG61" s="755" t="s">
        <v>309</v>
      </c>
      <c r="EH61" s="755"/>
      <c r="EI61" s="750"/>
      <c r="EJ61" s="750"/>
      <c r="EK61" s="376">
        <f ca="1">COUNTIF(EK$6:EK$55,"D")</f>
        <v>0</v>
      </c>
      <c r="EL61" s="376">
        <f ca="1">COUNTIF(EL$6:EL$55,"D")</f>
        <v>11</v>
      </c>
      <c r="EN61" s="842"/>
      <c r="EO61" s="842"/>
      <c r="EP61" s="842"/>
    </row>
    <row r="62" s="730" customFormat="1" ht="18.75" customHeight="1" spans="1:146">
      <c r="A62" s="750"/>
      <c r="B62" s="750"/>
      <c r="D62" s="750"/>
      <c r="E62" s="750"/>
      <c r="F62" s="750"/>
      <c r="G62" s="750"/>
      <c r="H62" s="750"/>
      <c r="I62" s="750"/>
      <c r="J62" s="750"/>
      <c r="K62" s="750"/>
      <c r="L62" s="750"/>
      <c r="M62" s="750"/>
      <c r="N62" s="750"/>
      <c r="O62" s="750"/>
      <c r="P62" s="750"/>
      <c r="Q62" s="769"/>
      <c r="R62" s="769"/>
      <c r="S62" s="750"/>
      <c r="U62" s="750"/>
      <c r="V62" s="750"/>
      <c r="W62" s="750"/>
      <c r="X62" s="750"/>
      <c r="Y62" s="750"/>
      <c r="Z62" s="750"/>
      <c r="AA62" s="750"/>
      <c r="AB62" s="750"/>
      <c r="AC62" s="750"/>
      <c r="AD62" s="750"/>
      <c r="AE62" s="750"/>
      <c r="AF62" s="750"/>
      <c r="AG62" s="750"/>
      <c r="AH62" s="769"/>
      <c r="AI62" s="769"/>
      <c r="AJ62" s="769"/>
      <c r="AL62" s="750"/>
      <c r="AM62" s="750"/>
      <c r="AN62" s="750"/>
      <c r="AO62" s="750"/>
      <c r="AP62" s="750"/>
      <c r="AQ62" s="750"/>
      <c r="AR62" s="750"/>
      <c r="AS62" s="750"/>
      <c r="AT62" s="750"/>
      <c r="AU62" s="750"/>
      <c r="AV62" s="750"/>
      <c r="AW62" s="750"/>
      <c r="AX62" s="750"/>
      <c r="AY62" s="769"/>
      <c r="AZ62" s="769"/>
      <c r="BA62" s="750"/>
      <c r="BC62" s="750"/>
      <c r="BD62" s="750"/>
      <c r="BE62" s="750"/>
      <c r="BF62" s="750"/>
      <c r="BG62" s="750"/>
      <c r="BH62" s="750"/>
      <c r="BI62" s="750"/>
      <c r="BJ62" s="750"/>
      <c r="BK62" s="750"/>
      <c r="BL62" s="750"/>
      <c r="BM62" s="750"/>
      <c r="BN62" s="750"/>
      <c r="BO62" s="750"/>
      <c r="BP62" s="750"/>
      <c r="BQ62" s="750"/>
      <c r="BR62" s="750"/>
      <c r="BS62" s="769"/>
      <c r="BT62" s="769"/>
      <c r="BU62" s="769"/>
      <c r="BW62" s="750"/>
      <c r="BX62" s="750"/>
      <c r="BY62" s="750"/>
      <c r="BZ62" s="750"/>
      <c r="CA62" s="750"/>
      <c r="CB62" s="750"/>
      <c r="CC62" s="750"/>
      <c r="CD62" s="750"/>
      <c r="CE62" s="750"/>
      <c r="CF62" s="750"/>
      <c r="CG62" s="750"/>
      <c r="CH62" s="750"/>
      <c r="CI62" s="750"/>
      <c r="CJ62" s="769"/>
      <c r="CK62" s="769"/>
      <c r="CL62" s="750"/>
      <c r="CN62" s="750"/>
      <c r="CO62" s="750"/>
      <c r="CP62" s="750"/>
      <c r="CQ62" s="750"/>
      <c r="CR62" s="750"/>
      <c r="CS62" s="750"/>
      <c r="CT62" s="750"/>
      <c r="CU62" s="750"/>
      <c r="CV62" s="750"/>
      <c r="CW62" s="750"/>
      <c r="CX62" s="750"/>
      <c r="CY62" s="750"/>
      <c r="CZ62" s="750"/>
      <c r="DA62" s="769"/>
      <c r="DB62" s="769"/>
      <c r="DC62" s="750"/>
      <c r="DE62" s="750"/>
      <c r="DF62" s="750"/>
      <c r="DG62" s="750"/>
      <c r="DH62" s="750"/>
      <c r="DI62" s="750"/>
      <c r="DJ62" s="750"/>
      <c r="DK62" s="750"/>
      <c r="DL62" s="750"/>
      <c r="DM62" s="750"/>
      <c r="DN62" s="750"/>
      <c r="DO62" s="750"/>
      <c r="DP62" s="750"/>
      <c r="DQ62" s="750"/>
      <c r="DR62" s="769"/>
      <c r="DS62" s="500"/>
      <c r="DT62" s="769"/>
      <c r="DV62" s="750"/>
      <c r="DW62" s="750"/>
      <c r="DX62" s="750"/>
      <c r="DY62" s="750"/>
      <c r="DZ62" s="750"/>
      <c r="EA62" s="750"/>
      <c r="EB62" s="750"/>
      <c r="EC62" s="750"/>
      <c r="ED62" s="750"/>
      <c r="EE62" s="750"/>
      <c r="EF62" s="750"/>
      <c r="EG62" s="750"/>
      <c r="EH62" s="750"/>
      <c r="EI62" s="750"/>
      <c r="EJ62" s="750"/>
      <c r="EK62" s="769"/>
      <c r="EL62" s="841"/>
      <c r="EN62" s="842"/>
      <c r="EO62" s="842"/>
      <c r="EP62" s="842"/>
    </row>
    <row r="63" s="730" customFormat="1" ht="15.75" customHeight="1" spans="1:144">
      <c r="A63" s="750"/>
      <c r="B63" s="750"/>
      <c r="D63" s="750"/>
      <c r="E63" s="750"/>
      <c r="F63" s="750"/>
      <c r="G63" s="750"/>
      <c r="H63" s="750"/>
      <c r="I63" s="750"/>
      <c r="J63" s="750"/>
      <c r="K63" s="750"/>
      <c r="L63" s="750"/>
      <c r="M63" s="750"/>
      <c r="N63" s="750"/>
      <c r="O63" s="750"/>
      <c r="P63" s="750"/>
      <c r="Q63" s="769"/>
      <c r="R63" s="769"/>
      <c r="S63" s="750"/>
      <c r="U63" s="750"/>
      <c r="V63" s="750"/>
      <c r="W63" s="750"/>
      <c r="X63" s="750"/>
      <c r="Y63" s="750"/>
      <c r="Z63" s="750"/>
      <c r="AA63" s="750"/>
      <c r="AB63" s="750"/>
      <c r="AC63" s="750"/>
      <c r="AD63" s="750"/>
      <c r="AE63" s="750"/>
      <c r="AF63" s="750"/>
      <c r="AG63" s="750"/>
      <c r="AH63" s="769"/>
      <c r="AI63" s="769"/>
      <c r="AJ63" s="769"/>
      <c r="AL63" s="750"/>
      <c r="AM63" s="750"/>
      <c r="AN63" s="750"/>
      <c r="AO63" s="750"/>
      <c r="AP63" s="750"/>
      <c r="AQ63" s="750"/>
      <c r="AR63" s="750"/>
      <c r="AS63" s="750"/>
      <c r="AT63" s="750"/>
      <c r="AU63" s="750"/>
      <c r="AV63" s="750"/>
      <c r="AW63" s="750"/>
      <c r="AX63" s="750"/>
      <c r="AY63" s="769"/>
      <c r="AZ63" s="769"/>
      <c r="BA63" s="750"/>
      <c r="BC63" s="750"/>
      <c r="BD63" s="750"/>
      <c r="BE63" s="750"/>
      <c r="BF63" s="750"/>
      <c r="BG63" s="750"/>
      <c r="BH63" s="750"/>
      <c r="BI63" s="750"/>
      <c r="BJ63" s="750"/>
      <c r="BK63" s="750"/>
      <c r="BL63" s="750"/>
      <c r="BM63" s="750"/>
      <c r="BN63" s="750"/>
      <c r="BO63" s="750"/>
      <c r="BP63" s="750"/>
      <c r="BQ63" s="750"/>
      <c r="BR63" s="750"/>
      <c r="BS63" s="769"/>
      <c r="BT63" s="769"/>
      <c r="BU63" s="769"/>
      <c r="BW63" s="750"/>
      <c r="BX63" s="750"/>
      <c r="BY63" s="750"/>
      <c r="BZ63" s="750"/>
      <c r="CA63" s="750"/>
      <c r="CB63" s="750"/>
      <c r="CC63" s="750"/>
      <c r="CD63" s="750"/>
      <c r="CE63" s="750"/>
      <c r="CF63" s="750"/>
      <c r="CG63" s="750"/>
      <c r="CH63" s="750"/>
      <c r="CI63" s="750"/>
      <c r="CJ63" s="769"/>
      <c r="CK63" s="769"/>
      <c r="CL63" s="750"/>
      <c r="CN63" s="750"/>
      <c r="CO63" s="750"/>
      <c r="CP63" s="750"/>
      <c r="CQ63" s="750"/>
      <c r="CR63" s="750"/>
      <c r="CS63" s="750"/>
      <c r="CT63" s="750"/>
      <c r="CU63" s="750"/>
      <c r="CV63" s="750"/>
      <c r="CW63" s="750"/>
      <c r="CX63" s="750"/>
      <c r="CY63" s="750"/>
      <c r="CZ63" s="750"/>
      <c r="DA63" s="769"/>
      <c r="DB63" s="769"/>
      <c r="DC63" s="750"/>
      <c r="DE63" s="750"/>
      <c r="DF63" s="750"/>
      <c r="DG63" s="750"/>
      <c r="DH63" s="750"/>
      <c r="DI63" s="750"/>
      <c r="DJ63" s="750"/>
      <c r="DK63" s="750"/>
      <c r="DL63" s="750"/>
      <c r="DM63" s="750"/>
      <c r="DN63" s="750"/>
      <c r="DO63" s="750"/>
      <c r="DP63" s="750"/>
      <c r="DQ63" s="750"/>
      <c r="DR63" s="769"/>
      <c r="DS63" s="500"/>
      <c r="DT63" s="769"/>
      <c r="DV63" s="750"/>
      <c r="DW63" s="750"/>
      <c r="DX63" s="750"/>
      <c r="DY63" s="750"/>
      <c r="DZ63" s="750"/>
      <c r="EA63" s="750"/>
      <c r="EB63" s="750"/>
      <c r="EC63" s="750"/>
      <c r="ED63" s="750"/>
      <c r="EE63" s="750"/>
      <c r="EF63" s="750"/>
      <c r="EG63" s="750"/>
      <c r="EH63" s="750"/>
      <c r="EI63" s="750"/>
      <c r="EJ63" s="750"/>
      <c r="EK63" s="769"/>
      <c r="EL63" s="841"/>
      <c r="EN63" s="750"/>
    </row>
    <row r="64" s="730" customFormat="1" ht="15.75" customHeight="1" spans="1:144">
      <c r="A64" s="750"/>
      <c r="B64" s="750"/>
      <c r="D64" s="750"/>
      <c r="E64" s="750"/>
      <c r="F64" s="750"/>
      <c r="G64" s="750"/>
      <c r="H64" s="750"/>
      <c r="I64" s="750"/>
      <c r="J64" s="750"/>
      <c r="K64" s="750"/>
      <c r="L64" s="750"/>
      <c r="M64" s="750"/>
      <c r="N64" s="750"/>
      <c r="O64" s="750"/>
      <c r="P64" s="750"/>
      <c r="Q64" s="769"/>
      <c r="R64" s="769"/>
      <c r="S64" s="750"/>
      <c r="U64" s="750"/>
      <c r="V64" s="750"/>
      <c r="W64" s="750"/>
      <c r="X64" s="750"/>
      <c r="Y64" s="750"/>
      <c r="Z64" s="750"/>
      <c r="AA64" s="750"/>
      <c r="AB64" s="750"/>
      <c r="AC64" s="750"/>
      <c r="AD64" s="750"/>
      <c r="AE64" s="750"/>
      <c r="AF64" s="750"/>
      <c r="AG64" s="750"/>
      <c r="AH64" s="769"/>
      <c r="AI64" s="769"/>
      <c r="AJ64" s="769"/>
      <c r="AL64" s="750"/>
      <c r="AM64" s="750"/>
      <c r="AN64" s="750"/>
      <c r="AO64" s="750"/>
      <c r="AP64" s="750"/>
      <c r="AQ64" s="750"/>
      <c r="AR64" s="750"/>
      <c r="AS64" s="750"/>
      <c r="AT64" s="750"/>
      <c r="AU64" s="750"/>
      <c r="AV64" s="750"/>
      <c r="AW64" s="750"/>
      <c r="AX64" s="750"/>
      <c r="AY64" s="769"/>
      <c r="AZ64" s="769"/>
      <c r="BA64" s="750"/>
      <c r="BC64" s="750"/>
      <c r="BD64" s="750"/>
      <c r="BE64" s="750"/>
      <c r="BF64" s="750"/>
      <c r="BG64" s="750"/>
      <c r="BH64" s="750"/>
      <c r="BI64" s="750"/>
      <c r="BJ64" s="750"/>
      <c r="BK64" s="750"/>
      <c r="BL64" s="750"/>
      <c r="BM64" s="750"/>
      <c r="BN64" s="750"/>
      <c r="BO64" s="750"/>
      <c r="BP64" s="750"/>
      <c r="BQ64" s="750"/>
      <c r="BR64" s="750"/>
      <c r="BS64" s="769"/>
      <c r="BT64" s="769"/>
      <c r="BU64" s="769"/>
      <c r="BW64" s="750"/>
      <c r="BX64" s="750"/>
      <c r="BY64" s="750"/>
      <c r="BZ64" s="750"/>
      <c r="CA64" s="750"/>
      <c r="CB64" s="750"/>
      <c r="CC64" s="750"/>
      <c r="CD64" s="750"/>
      <c r="CE64" s="750"/>
      <c r="CF64" s="750"/>
      <c r="CG64" s="750"/>
      <c r="CH64" s="750"/>
      <c r="CI64" s="750"/>
      <c r="CJ64" s="769"/>
      <c r="CK64" s="769"/>
      <c r="CL64" s="750"/>
      <c r="CN64" s="750"/>
      <c r="CO64" s="750"/>
      <c r="CP64" s="750"/>
      <c r="CQ64" s="750"/>
      <c r="CR64" s="750"/>
      <c r="CS64" s="750"/>
      <c r="CT64" s="750"/>
      <c r="CU64" s="750"/>
      <c r="CV64" s="750"/>
      <c r="CW64" s="750"/>
      <c r="CX64" s="750"/>
      <c r="CY64" s="750"/>
      <c r="CZ64" s="750"/>
      <c r="DA64" s="769"/>
      <c r="DB64" s="769"/>
      <c r="DC64" s="750"/>
      <c r="DE64" s="750"/>
      <c r="DF64" s="750"/>
      <c r="DG64" s="750"/>
      <c r="DH64" s="750"/>
      <c r="DI64" s="750"/>
      <c r="DJ64" s="750"/>
      <c r="DK64" s="750"/>
      <c r="DL64" s="750"/>
      <c r="DM64" s="750"/>
      <c r="DN64" s="750"/>
      <c r="DO64" s="750"/>
      <c r="DP64" s="750"/>
      <c r="DQ64" s="750"/>
      <c r="DR64" s="769"/>
      <c r="DS64" s="500"/>
      <c r="DT64" s="769"/>
      <c r="DV64" s="750"/>
      <c r="DW64" s="750"/>
      <c r="DX64" s="750"/>
      <c r="DY64" s="750"/>
      <c r="DZ64" s="750"/>
      <c r="EA64" s="750"/>
      <c r="EB64" s="750"/>
      <c r="EC64" s="750"/>
      <c r="ED64" s="750"/>
      <c r="EE64" s="750"/>
      <c r="EF64" s="750"/>
      <c r="EG64" s="750"/>
      <c r="EH64" s="750"/>
      <c r="EI64" s="750"/>
      <c r="EJ64" s="750"/>
      <c r="EK64" s="769"/>
      <c r="EL64" s="841"/>
      <c r="EN64" s="750"/>
    </row>
    <row r="65" s="730" customFormat="1" spans="1:144">
      <c r="A65" s="750"/>
      <c r="B65" s="750"/>
      <c r="D65" s="750"/>
      <c r="E65" s="750"/>
      <c r="F65" s="750"/>
      <c r="G65" s="750"/>
      <c r="H65" s="750"/>
      <c r="I65" s="750"/>
      <c r="J65" s="750"/>
      <c r="K65" s="750"/>
      <c r="L65" s="750"/>
      <c r="M65" s="750"/>
      <c r="N65" s="750"/>
      <c r="O65" s="750"/>
      <c r="P65" s="750"/>
      <c r="Q65" s="769"/>
      <c r="R65" s="769"/>
      <c r="S65" s="750"/>
      <c r="U65" s="750"/>
      <c r="V65" s="750"/>
      <c r="W65" s="750"/>
      <c r="X65" s="750"/>
      <c r="Y65" s="750"/>
      <c r="Z65" s="750"/>
      <c r="AA65" s="750"/>
      <c r="AB65" s="750"/>
      <c r="AC65" s="750"/>
      <c r="AD65" s="750"/>
      <c r="AE65" s="750"/>
      <c r="AF65" s="750"/>
      <c r="AG65" s="750"/>
      <c r="AH65" s="769"/>
      <c r="AI65" s="769"/>
      <c r="AJ65" s="769"/>
      <c r="AL65" s="750"/>
      <c r="AM65" s="750"/>
      <c r="AN65" s="750"/>
      <c r="AO65" s="750"/>
      <c r="AP65" s="750"/>
      <c r="AQ65" s="750"/>
      <c r="AR65" s="750"/>
      <c r="AS65" s="750"/>
      <c r="AT65" s="750"/>
      <c r="AU65" s="750"/>
      <c r="AV65" s="750"/>
      <c r="AW65" s="750"/>
      <c r="AX65" s="750"/>
      <c r="AY65" s="769"/>
      <c r="AZ65" s="769"/>
      <c r="BA65" s="750"/>
      <c r="BC65" s="750"/>
      <c r="BD65" s="750"/>
      <c r="BE65" s="750"/>
      <c r="BF65" s="750"/>
      <c r="BG65" s="750"/>
      <c r="BH65" s="750"/>
      <c r="BI65" s="750"/>
      <c r="BJ65" s="750"/>
      <c r="BK65" s="750"/>
      <c r="BL65" s="750"/>
      <c r="BM65" s="750"/>
      <c r="BN65" s="750"/>
      <c r="BO65" s="750"/>
      <c r="BP65" s="750"/>
      <c r="BQ65" s="750"/>
      <c r="BR65" s="750"/>
      <c r="BS65" s="769"/>
      <c r="BT65" s="769"/>
      <c r="BU65" s="769"/>
      <c r="BW65" s="750"/>
      <c r="BX65" s="750"/>
      <c r="BY65" s="750"/>
      <c r="BZ65" s="750"/>
      <c r="CA65" s="750"/>
      <c r="CB65" s="750"/>
      <c r="CC65" s="750"/>
      <c r="CD65" s="750"/>
      <c r="CE65" s="750"/>
      <c r="CF65" s="750"/>
      <c r="CG65" s="750"/>
      <c r="CH65" s="750"/>
      <c r="CI65" s="750"/>
      <c r="CJ65" s="769"/>
      <c r="CK65" s="769"/>
      <c r="CL65" s="750"/>
      <c r="CN65" s="750"/>
      <c r="CO65" s="750"/>
      <c r="CP65" s="750"/>
      <c r="CQ65" s="750"/>
      <c r="CR65" s="750"/>
      <c r="CS65" s="750"/>
      <c r="CT65" s="750"/>
      <c r="CU65" s="750"/>
      <c r="CV65" s="750"/>
      <c r="CW65" s="750"/>
      <c r="CX65" s="750"/>
      <c r="CY65" s="750"/>
      <c r="CZ65" s="750"/>
      <c r="DA65" s="769"/>
      <c r="DB65" s="769"/>
      <c r="DC65" s="750"/>
      <c r="DE65" s="750"/>
      <c r="DF65" s="750"/>
      <c r="DG65" s="750"/>
      <c r="DH65" s="750"/>
      <c r="DI65" s="750"/>
      <c r="DJ65" s="750"/>
      <c r="DK65" s="750"/>
      <c r="DL65" s="750"/>
      <c r="DM65" s="750"/>
      <c r="DN65" s="750"/>
      <c r="DO65" s="750"/>
      <c r="DP65" s="750"/>
      <c r="DQ65" s="750"/>
      <c r="DR65" s="769"/>
      <c r="DS65" s="500"/>
      <c r="DT65" s="769"/>
      <c r="DV65" s="750"/>
      <c r="DW65" s="750"/>
      <c r="DX65" s="750"/>
      <c r="DY65" s="750"/>
      <c r="DZ65" s="750"/>
      <c r="EA65" s="750"/>
      <c r="EB65" s="750"/>
      <c r="EC65" s="750"/>
      <c r="ED65" s="750"/>
      <c r="EE65" s="750"/>
      <c r="EF65" s="750"/>
      <c r="EG65" s="750"/>
      <c r="EH65" s="750"/>
      <c r="EI65" s="750"/>
      <c r="EJ65" s="750"/>
      <c r="EK65" s="769"/>
      <c r="EL65" s="841"/>
      <c r="EN65" s="750"/>
    </row>
    <row r="66" s="730" customFormat="1" spans="1:144">
      <c r="A66" s="750"/>
      <c r="B66" s="750"/>
      <c r="D66" s="750"/>
      <c r="E66" s="750"/>
      <c r="F66" s="750"/>
      <c r="G66" s="750"/>
      <c r="H66" s="750"/>
      <c r="I66" s="750"/>
      <c r="J66" s="750"/>
      <c r="K66" s="750"/>
      <c r="L66" s="750"/>
      <c r="M66" s="750"/>
      <c r="N66" s="750"/>
      <c r="O66" s="750"/>
      <c r="P66" s="750"/>
      <c r="Q66" s="769"/>
      <c r="R66" s="769"/>
      <c r="S66" s="750"/>
      <c r="U66" s="750"/>
      <c r="V66" s="750"/>
      <c r="W66" s="750"/>
      <c r="X66" s="750"/>
      <c r="Y66" s="750"/>
      <c r="Z66" s="750"/>
      <c r="AA66" s="750"/>
      <c r="AB66" s="750"/>
      <c r="AC66" s="750"/>
      <c r="AD66" s="750"/>
      <c r="AE66" s="750"/>
      <c r="AF66" s="750"/>
      <c r="AG66" s="750"/>
      <c r="AH66" s="769"/>
      <c r="AI66" s="769"/>
      <c r="AJ66" s="769"/>
      <c r="AL66" s="750"/>
      <c r="AM66" s="750"/>
      <c r="AN66" s="750"/>
      <c r="AO66" s="750"/>
      <c r="AP66" s="750"/>
      <c r="AQ66" s="750"/>
      <c r="AR66" s="750"/>
      <c r="AS66" s="750"/>
      <c r="AT66" s="750"/>
      <c r="AU66" s="750"/>
      <c r="AV66" s="750"/>
      <c r="AW66" s="750"/>
      <c r="AX66" s="750"/>
      <c r="AY66" s="769"/>
      <c r="AZ66" s="769"/>
      <c r="BA66" s="750"/>
      <c r="BC66" s="750"/>
      <c r="BD66" s="750"/>
      <c r="BE66" s="750"/>
      <c r="BF66" s="750"/>
      <c r="BG66" s="750"/>
      <c r="BH66" s="750"/>
      <c r="BI66" s="750"/>
      <c r="BJ66" s="750"/>
      <c r="BK66" s="750"/>
      <c r="BL66" s="750"/>
      <c r="BM66" s="750"/>
      <c r="BN66" s="750"/>
      <c r="BO66" s="750"/>
      <c r="BP66" s="750"/>
      <c r="BQ66" s="750"/>
      <c r="BR66" s="750"/>
      <c r="BS66" s="769"/>
      <c r="BT66" s="769"/>
      <c r="BU66" s="769"/>
      <c r="BW66" s="750"/>
      <c r="BX66" s="750"/>
      <c r="BY66" s="750"/>
      <c r="BZ66" s="750"/>
      <c r="CA66" s="750"/>
      <c r="CB66" s="750"/>
      <c r="CC66" s="750"/>
      <c r="CD66" s="750"/>
      <c r="CE66" s="750"/>
      <c r="CF66" s="750"/>
      <c r="CG66" s="750"/>
      <c r="CH66" s="750"/>
      <c r="CI66" s="750"/>
      <c r="CJ66" s="769"/>
      <c r="CK66" s="769"/>
      <c r="CL66" s="750"/>
      <c r="CN66" s="750"/>
      <c r="CO66" s="750"/>
      <c r="CP66" s="750"/>
      <c r="CQ66" s="750"/>
      <c r="CR66" s="750"/>
      <c r="CS66" s="750"/>
      <c r="CT66" s="750"/>
      <c r="CU66" s="750"/>
      <c r="CV66" s="750"/>
      <c r="CW66" s="750"/>
      <c r="CX66" s="750"/>
      <c r="CY66" s="750"/>
      <c r="CZ66" s="750"/>
      <c r="DA66" s="769"/>
      <c r="DB66" s="769"/>
      <c r="DC66" s="750"/>
      <c r="DE66" s="750"/>
      <c r="DF66" s="750"/>
      <c r="DG66" s="750"/>
      <c r="DH66" s="750"/>
      <c r="DI66" s="750"/>
      <c r="DJ66" s="750"/>
      <c r="DK66" s="750"/>
      <c r="DL66" s="750"/>
      <c r="DM66" s="750"/>
      <c r="DN66" s="750"/>
      <c r="DO66" s="750"/>
      <c r="DP66" s="750"/>
      <c r="DQ66" s="750"/>
      <c r="DR66" s="769"/>
      <c r="DS66" s="500"/>
      <c r="DT66" s="769"/>
      <c r="DV66" s="750"/>
      <c r="DW66" s="750"/>
      <c r="DX66" s="750"/>
      <c r="DY66" s="750"/>
      <c r="DZ66" s="750"/>
      <c r="EA66" s="750"/>
      <c r="EB66" s="750"/>
      <c r="EC66" s="750"/>
      <c r="ED66" s="750"/>
      <c r="EE66" s="750"/>
      <c r="EF66" s="750"/>
      <c r="EG66" s="750"/>
      <c r="EH66" s="750"/>
      <c r="EI66" s="750"/>
      <c r="EJ66" s="750"/>
      <c r="EK66" s="769"/>
      <c r="EL66" s="841"/>
      <c r="EN66" s="750"/>
    </row>
    <row r="67" spans="90:90">
      <c r="CL67" s="750"/>
    </row>
    <row r="68" spans="90:90">
      <c r="CL68" s="750"/>
    </row>
    <row r="69" spans="90:90">
      <c r="CL69" s="750"/>
    </row>
    <row r="70" spans="90:90">
      <c r="CL70" s="750"/>
    </row>
    <row r="71" spans="90:90">
      <c r="CL71" s="750"/>
    </row>
    <row r="72" spans="90:90">
      <c r="CL72" s="750"/>
    </row>
    <row r="99" spans="4:142">
      <c r="D99" s="396"/>
      <c r="E99" s="396"/>
      <c r="F99" s="396"/>
      <c r="G99" s="396"/>
      <c r="H99" s="396"/>
      <c r="I99" s="396"/>
      <c r="J99" s="396"/>
      <c r="K99" s="396"/>
      <c r="L99" s="396"/>
      <c r="M99" s="396"/>
      <c r="N99" s="396"/>
      <c r="O99" s="396"/>
      <c r="P99" s="396"/>
      <c r="Q99" s="396"/>
      <c r="R99" s="396"/>
      <c r="S99" s="396"/>
      <c r="U99" s="396"/>
      <c r="V99" s="396"/>
      <c r="W99" s="396"/>
      <c r="X99" s="396"/>
      <c r="Y99" s="396"/>
      <c r="Z99" s="396"/>
      <c r="AA99" s="396"/>
      <c r="AB99" s="396"/>
      <c r="AC99" s="396"/>
      <c r="AD99" s="396"/>
      <c r="AE99" s="396"/>
      <c r="AF99" s="396"/>
      <c r="AG99" s="396"/>
      <c r="AH99" s="396"/>
      <c r="AI99" s="396"/>
      <c r="AJ99" s="396"/>
      <c r="AL99" s="396"/>
      <c r="AM99" s="396"/>
      <c r="AN99" s="396"/>
      <c r="AO99" s="396"/>
      <c r="AP99" s="396"/>
      <c r="AQ99" s="396"/>
      <c r="AR99" s="396"/>
      <c r="AS99" s="396"/>
      <c r="AT99" s="396"/>
      <c r="AU99" s="396"/>
      <c r="AV99" s="396"/>
      <c r="AW99" s="396"/>
      <c r="AX99" s="396"/>
      <c r="AY99" s="396"/>
      <c r="AZ99" s="396"/>
      <c r="BA99" s="396"/>
      <c r="BC99" s="396"/>
      <c r="BD99" s="396"/>
      <c r="BE99" s="396"/>
      <c r="BF99" s="396"/>
      <c r="BG99" s="396"/>
      <c r="BH99" s="396"/>
      <c r="BI99" s="396"/>
      <c r="BJ99" s="396"/>
      <c r="BK99" s="396"/>
      <c r="BL99" s="396"/>
      <c r="BM99" s="396"/>
      <c r="BN99" s="396"/>
      <c r="BO99" s="396"/>
      <c r="BP99" s="396"/>
      <c r="BQ99" s="396"/>
      <c r="BR99" s="396"/>
      <c r="BS99" s="396"/>
      <c r="BT99" s="396"/>
      <c r="BU99" s="396"/>
      <c r="BW99" s="396"/>
      <c r="BX99" s="396"/>
      <c r="BY99" s="396"/>
      <c r="BZ99" s="396"/>
      <c r="CA99" s="396"/>
      <c r="CB99" s="396"/>
      <c r="CC99" s="396"/>
      <c r="CD99" s="396"/>
      <c r="CE99" s="396"/>
      <c r="CF99" s="396"/>
      <c r="CG99" s="396"/>
      <c r="CH99" s="396"/>
      <c r="CI99" s="396"/>
      <c r="CJ99" s="396"/>
      <c r="CK99" s="396"/>
      <c r="CL99" s="396"/>
      <c r="CN99" s="396"/>
      <c r="CO99" s="396"/>
      <c r="CP99" s="396"/>
      <c r="CQ99" s="396"/>
      <c r="CR99" s="396"/>
      <c r="CS99" s="396"/>
      <c r="CT99" s="396"/>
      <c r="CU99" s="396"/>
      <c r="CV99" s="396"/>
      <c r="CW99" s="396"/>
      <c r="CX99" s="396"/>
      <c r="CY99" s="396"/>
      <c r="CZ99" s="396"/>
      <c r="DA99" s="396"/>
      <c r="DB99" s="396"/>
      <c r="DC99" s="396"/>
      <c r="DE99" s="396"/>
      <c r="DF99" s="396"/>
      <c r="DG99" s="396"/>
      <c r="DH99" s="396"/>
      <c r="DI99" s="396"/>
      <c r="DJ99" s="396"/>
      <c r="DK99" s="396"/>
      <c r="DL99" s="396"/>
      <c r="DM99" s="396"/>
      <c r="DN99" s="396"/>
      <c r="DO99" s="396"/>
      <c r="DP99" s="396"/>
      <c r="DQ99" s="396"/>
      <c r="DR99" s="396"/>
      <c r="DT99" s="396"/>
      <c r="DV99" s="396"/>
      <c r="DW99" s="396"/>
      <c r="DX99" s="396"/>
      <c r="DY99" s="396"/>
      <c r="DZ99" s="396"/>
      <c r="EA99" s="396"/>
      <c r="EB99" s="396"/>
      <c r="EC99" s="396"/>
      <c r="ED99" s="396"/>
      <c r="EE99" s="396"/>
      <c r="EF99" s="396"/>
      <c r="EG99" s="396"/>
      <c r="EH99" s="396"/>
      <c r="EI99" s="396"/>
      <c r="EJ99" s="396"/>
      <c r="EK99" s="396"/>
      <c r="EL99" s="396"/>
    </row>
    <row r="100" spans="4:142">
      <c r="D100" s="396"/>
      <c r="E100" s="396"/>
      <c r="F100" s="396"/>
      <c r="G100" s="396"/>
      <c r="H100" s="396"/>
      <c r="I100" s="396"/>
      <c r="J100" s="396"/>
      <c r="K100" s="396"/>
      <c r="L100" s="396"/>
      <c r="M100" s="396"/>
      <c r="N100" s="396"/>
      <c r="O100" s="396"/>
      <c r="P100" s="396"/>
      <c r="Q100" s="396"/>
      <c r="R100" s="396"/>
      <c r="S100" s="396"/>
      <c r="U100" s="396"/>
      <c r="V100" s="396"/>
      <c r="W100" s="396"/>
      <c r="X100" s="396"/>
      <c r="Y100" s="396"/>
      <c r="Z100" s="396"/>
      <c r="AA100" s="396"/>
      <c r="AB100" s="396"/>
      <c r="AC100" s="396"/>
      <c r="AD100" s="396"/>
      <c r="AE100" s="396"/>
      <c r="AF100" s="396"/>
      <c r="AG100" s="396"/>
      <c r="AH100" s="396"/>
      <c r="AI100" s="396"/>
      <c r="AJ100" s="396"/>
      <c r="AL100" s="396"/>
      <c r="AM100" s="396"/>
      <c r="AN100" s="396"/>
      <c r="AO100" s="396"/>
      <c r="AP100" s="396"/>
      <c r="AQ100" s="396"/>
      <c r="AR100" s="396"/>
      <c r="AS100" s="396"/>
      <c r="AT100" s="396"/>
      <c r="AU100" s="396"/>
      <c r="AV100" s="396"/>
      <c r="AW100" s="396"/>
      <c r="AX100" s="396"/>
      <c r="AY100" s="396"/>
      <c r="AZ100" s="396"/>
      <c r="BA100" s="396"/>
      <c r="BC100" s="396"/>
      <c r="BD100" s="396"/>
      <c r="BE100" s="396"/>
      <c r="BF100" s="396"/>
      <c r="BG100" s="396"/>
      <c r="BH100" s="396"/>
      <c r="BI100" s="396"/>
      <c r="BJ100" s="396"/>
      <c r="BK100" s="396"/>
      <c r="BL100" s="396"/>
      <c r="BM100" s="396"/>
      <c r="BN100" s="396"/>
      <c r="BO100" s="396"/>
      <c r="BP100" s="396"/>
      <c r="BQ100" s="396"/>
      <c r="BR100" s="396"/>
      <c r="BS100" s="396"/>
      <c r="BT100" s="396"/>
      <c r="BU100" s="396"/>
      <c r="BW100" s="396"/>
      <c r="BX100" s="396"/>
      <c r="BY100" s="396"/>
      <c r="BZ100" s="396"/>
      <c r="CA100" s="396"/>
      <c r="CB100" s="396"/>
      <c r="CC100" s="396"/>
      <c r="CD100" s="396"/>
      <c r="CE100" s="396"/>
      <c r="CF100" s="396"/>
      <c r="CG100" s="396"/>
      <c r="CH100" s="396"/>
      <c r="CI100" s="396"/>
      <c r="CJ100" s="396"/>
      <c r="CK100" s="396"/>
      <c r="CL100" s="396"/>
      <c r="CN100" s="396"/>
      <c r="CO100" s="396"/>
      <c r="CP100" s="396"/>
      <c r="CQ100" s="396"/>
      <c r="CR100" s="396"/>
      <c r="CS100" s="396"/>
      <c r="CT100" s="396"/>
      <c r="CU100" s="396"/>
      <c r="CV100" s="396"/>
      <c r="CW100" s="396"/>
      <c r="CX100" s="396"/>
      <c r="CY100" s="396"/>
      <c r="CZ100" s="396"/>
      <c r="DA100" s="396"/>
      <c r="DB100" s="396"/>
      <c r="DC100" s="396"/>
      <c r="DE100" s="396"/>
      <c r="DF100" s="396"/>
      <c r="DG100" s="396"/>
      <c r="DH100" s="396"/>
      <c r="DI100" s="396"/>
      <c r="DJ100" s="396"/>
      <c r="DK100" s="396"/>
      <c r="DL100" s="396"/>
      <c r="DM100" s="396"/>
      <c r="DN100" s="396"/>
      <c r="DO100" s="396"/>
      <c r="DP100" s="396"/>
      <c r="DQ100" s="396"/>
      <c r="DR100" s="396"/>
      <c r="DT100" s="396"/>
      <c r="DV100" s="396"/>
      <c r="DW100" s="396"/>
      <c r="DX100" s="396"/>
      <c r="DY100" s="396"/>
      <c r="DZ100" s="396"/>
      <c r="EA100" s="396"/>
      <c r="EB100" s="396"/>
      <c r="EC100" s="396"/>
      <c r="ED100" s="396"/>
      <c r="EE100" s="396"/>
      <c r="EF100" s="396"/>
      <c r="EG100" s="396"/>
      <c r="EH100" s="396"/>
      <c r="EI100" s="396"/>
      <c r="EJ100" s="396"/>
      <c r="EK100" s="396"/>
      <c r="EL100" s="396"/>
    </row>
    <row r="101" spans="1:142">
      <c r="A101" s="393" t="s">
        <v>309</v>
      </c>
      <c r="B101" s="394">
        <v>1</v>
      </c>
      <c r="D101" s="396"/>
      <c r="E101" s="396"/>
      <c r="F101" s="396"/>
      <c r="G101" s="396"/>
      <c r="H101" s="396"/>
      <c r="I101" s="396"/>
      <c r="J101" s="396"/>
      <c r="K101" s="396"/>
      <c r="L101" s="396"/>
      <c r="M101" s="396"/>
      <c r="N101" s="396"/>
      <c r="O101" s="396"/>
      <c r="P101" s="396"/>
      <c r="Q101" s="396"/>
      <c r="R101" s="396"/>
      <c r="S101" s="396"/>
      <c r="U101" s="396"/>
      <c r="V101" s="396"/>
      <c r="W101" s="396"/>
      <c r="X101" s="396"/>
      <c r="Y101" s="396"/>
      <c r="Z101" s="396"/>
      <c r="AA101" s="396"/>
      <c r="AB101" s="396"/>
      <c r="AC101" s="396"/>
      <c r="AD101" s="396"/>
      <c r="AE101" s="396"/>
      <c r="AF101" s="396"/>
      <c r="AG101" s="396"/>
      <c r="AH101" s="396"/>
      <c r="AI101" s="396"/>
      <c r="AJ101" s="396"/>
      <c r="AL101" s="396"/>
      <c r="AM101" s="396"/>
      <c r="AN101" s="396"/>
      <c r="AO101" s="396"/>
      <c r="AP101" s="396"/>
      <c r="AQ101" s="396"/>
      <c r="AR101" s="396"/>
      <c r="AS101" s="396"/>
      <c r="AT101" s="396"/>
      <c r="AU101" s="396"/>
      <c r="AV101" s="396"/>
      <c r="AW101" s="396"/>
      <c r="AX101" s="396"/>
      <c r="AY101" s="396"/>
      <c r="AZ101" s="396"/>
      <c r="BA101" s="396"/>
      <c r="BC101" s="396"/>
      <c r="BD101" s="396"/>
      <c r="BE101" s="396"/>
      <c r="BF101" s="396"/>
      <c r="BG101" s="396"/>
      <c r="BH101" s="396"/>
      <c r="BI101" s="396"/>
      <c r="BJ101" s="396"/>
      <c r="BK101" s="396"/>
      <c r="BL101" s="396"/>
      <c r="BM101" s="396"/>
      <c r="BN101" s="396"/>
      <c r="BO101" s="396"/>
      <c r="BP101" s="396"/>
      <c r="BQ101" s="396"/>
      <c r="BR101" s="396"/>
      <c r="BS101" s="396"/>
      <c r="BT101" s="396"/>
      <c r="BU101" s="396"/>
      <c r="BW101" s="396"/>
      <c r="BX101" s="396"/>
      <c r="BY101" s="396"/>
      <c r="BZ101" s="396"/>
      <c r="CA101" s="396"/>
      <c r="CB101" s="396"/>
      <c r="CC101" s="396"/>
      <c r="CD101" s="396"/>
      <c r="CE101" s="396"/>
      <c r="CF101" s="396"/>
      <c r="CG101" s="396"/>
      <c r="CH101" s="396"/>
      <c r="CI101" s="396"/>
      <c r="CJ101" s="396"/>
      <c r="CK101" s="396"/>
      <c r="CL101" s="396"/>
      <c r="CN101" s="396"/>
      <c r="CO101" s="396"/>
      <c r="CP101" s="396"/>
      <c r="CQ101" s="396"/>
      <c r="CR101" s="396"/>
      <c r="CS101" s="396"/>
      <c r="CT101" s="396"/>
      <c r="CU101" s="396"/>
      <c r="CV101" s="396"/>
      <c r="CW101" s="396"/>
      <c r="CX101" s="396"/>
      <c r="CY101" s="396"/>
      <c r="CZ101" s="396"/>
      <c r="DA101" s="396"/>
      <c r="DB101" s="396"/>
      <c r="DC101" s="396"/>
      <c r="DE101" s="396"/>
      <c r="DF101" s="396"/>
      <c r="DG101" s="396"/>
      <c r="DH101" s="396"/>
      <c r="DI101" s="396"/>
      <c r="DJ101" s="396"/>
      <c r="DK101" s="396"/>
      <c r="DL101" s="396"/>
      <c r="DM101" s="396"/>
      <c r="DN101" s="396"/>
      <c r="DO101" s="396"/>
      <c r="DP101" s="396"/>
      <c r="DQ101" s="396"/>
      <c r="DR101" s="396"/>
      <c r="DT101" s="396"/>
      <c r="DV101" s="396"/>
      <c r="DW101" s="396"/>
      <c r="DX101" s="396"/>
      <c r="DY101" s="396"/>
      <c r="DZ101" s="396"/>
      <c r="EA101" s="396"/>
      <c r="EB101" s="396"/>
      <c r="EC101" s="396"/>
      <c r="ED101" s="396"/>
      <c r="EE101" s="396"/>
      <c r="EF101" s="396"/>
      <c r="EG101" s="396"/>
      <c r="EH101" s="396"/>
      <c r="EI101" s="396"/>
      <c r="EJ101" s="396"/>
      <c r="EK101" s="396"/>
      <c r="EL101" s="396"/>
    </row>
    <row r="102" spans="1:142">
      <c r="A102" s="393" t="s">
        <v>299</v>
      </c>
      <c r="B102" s="394">
        <v>2</v>
      </c>
      <c r="D102" s="396"/>
      <c r="E102" s="396"/>
      <c r="F102" s="396"/>
      <c r="G102" s="396"/>
      <c r="H102" s="396"/>
      <c r="I102" s="396"/>
      <c r="J102" s="396"/>
      <c r="K102" s="396"/>
      <c r="L102" s="396"/>
      <c r="M102" s="396"/>
      <c r="N102" s="396"/>
      <c r="O102" s="396"/>
      <c r="P102" s="396"/>
      <c r="Q102" s="396"/>
      <c r="R102" s="396"/>
      <c r="S102" s="396"/>
      <c r="U102" s="396"/>
      <c r="V102" s="396"/>
      <c r="W102" s="396"/>
      <c r="X102" s="396"/>
      <c r="Y102" s="396"/>
      <c r="Z102" s="396"/>
      <c r="AA102" s="396"/>
      <c r="AB102" s="396"/>
      <c r="AC102" s="396"/>
      <c r="AD102" s="396"/>
      <c r="AE102" s="396"/>
      <c r="AF102" s="396"/>
      <c r="AG102" s="396"/>
      <c r="AH102" s="396"/>
      <c r="AI102" s="396"/>
      <c r="AJ102" s="396"/>
      <c r="AL102" s="396"/>
      <c r="AM102" s="396"/>
      <c r="AN102" s="396"/>
      <c r="AO102" s="396"/>
      <c r="AP102" s="396"/>
      <c r="AQ102" s="396"/>
      <c r="AR102" s="396"/>
      <c r="AS102" s="396"/>
      <c r="AT102" s="396"/>
      <c r="AU102" s="396"/>
      <c r="AV102" s="396"/>
      <c r="AW102" s="396"/>
      <c r="AX102" s="396"/>
      <c r="AY102" s="396"/>
      <c r="AZ102" s="396"/>
      <c r="BA102" s="396"/>
      <c r="BC102" s="396"/>
      <c r="BD102" s="396"/>
      <c r="BE102" s="396"/>
      <c r="BF102" s="396"/>
      <c r="BG102" s="396"/>
      <c r="BH102" s="396"/>
      <c r="BI102" s="396"/>
      <c r="BJ102" s="396"/>
      <c r="BK102" s="396"/>
      <c r="BL102" s="396"/>
      <c r="BM102" s="396"/>
      <c r="BN102" s="396"/>
      <c r="BO102" s="396"/>
      <c r="BP102" s="396"/>
      <c r="BQ102" s="396"/>
      <c r="BR102" s="396"/>
      <c r="BS102" s="396"/>
      <c r="BT102" s="396"/>
      <c r="BU102" s="396"/>
      <c r="BW102" s="396"/>
      <c r="BX102" s="396"/>
      <c r="BY102" s="396"/>
      <c r="BZ102" s="396"/>
      <c r="CA102" s="396"/>
      <c r="CB102" s="396"/>
      <c r="CC102" s="396"/>
      <c r="CD102" s="396"/>
      <c r="CE102" s="396"/>
      <c r="CF102" s="396"/>
      <c r="CG102" s="396"/>
      <c r="CH102" s="396"/>
      <c r="CI102" s="396"/>
      <c r="CJ102" s="396"/>
      <c r="CK102" s="396"/>
      <c r="CL102" s="396"/>
      <c r="CN102" s="396"/>
      <c r="CO102" s="396"/>
      <c r="CP102" s="396"/>
      <c r="CQ102" s="396"/>
      <c r="CR102" s="396"/>
      <c r="CS102" s="396"/>
      <c r="CT102" s="396"/>
      <c r="CU102" s="396"/>
      <c r="CV102" s="396"/>
      <c r="CW102" s="396"/>
      <c r="CX102" s="396"/>
      <c r="CY102" s="396"/>
      <c r="CZ102" s="396"/>
      <c r="DA102" s="396"/>
      <c r="DB102" s="396"/>
      <c r="DC102" s="396"/>
      <c r="DE102" s="396"/>
      <c r="DF102" s="396"/>
      <c r="DG102" s="396"/>
      <c r="DH102" s="396"/>
      <c r="DI102" s="396"/>
      <c r="DJ102" s="396"/>
      <c r="DK102" s="396"/>
      <c r="DL102" s="396"/>
      <c r="DM102" s="396"/>
      <c r="DN102" s="396"/>
      <c r="DO102" s="396"/>
      <c r="DP102" s="396"/>
      <c r="DQ102" s="396"/>
      <c r="DR102" s="396"/>
      <c r="DT102" s="396"/>
      <c r="DV102" s="396"/>
      <c r="DW102" s="396"/>
      <c r="DX102" s="396"/>
      <c r="DY102" s="396"/>
      <c r="DZ102" s="396"/>
      <c r="EA102" s="396"/>
      <c r="EB102" s="396"/>
      <c r="EC102" s="396"/>
      <c r="ED102" s="396"/>
      <c r="EE102" s="396"/>
      <c r="EF102" s="396"/>
      <c r="EG102" s="396"/>
      <c r="EH102" s="396"/>
      <c r="EI102" s="396"/>
      <c r="EJ102" s="396"/>
      <c r="EK102" s="396"/>
      <c r="EL102" s="396"/>
    </row>
    <row r="103" spans="1:142">
      <c r="A103" s="393" t="s">
        <v>295</v>
      </c>
      <c r="B103" s="394">
        <v>3</v>
      </c>
      <c r="D103" s="396"/>
      <c r="E103" s="396"/>
      <c r="F103" s="396"/>
      <c r="G103" s="396"/>
      <c r="H103" s="396"/>
      <c r="I103" s="396"/>
      <c r="J103" s="396"/>
      <c r="K103" s="396"/>
      <c r="L103" s="396"/>
      <c r="M103" s="396"/>
      <c r="N103" s="396"/>
      <c r="O103" s="396"/>
      <c r="P103" s="396"/>
      <c r="Q103" s="396"/>
      <c r="R103" s="396"/>
      <c r="S103" s="396"/>
      <c r="U103" s="396"/>
      <c r="V103" s="396"/>
      <c r="W103" s="396"/>
      <c r="X103" s="396"/>
      <c r="Y103" s="396"/>
      <c r="Z103" s="396"/>
      <c r="AA103" s="396"/>
      <c r="AB103" s="396"/>
      <c r="AC103" s="396"/>
      <c r="AD103" s="396"/>
      <c r="AE103" s="396"/>
      <c r="AF103" s="396"/>
      <c r="AG103" s="396"/>
      <c r="AH103" s="396"/>
      <c r="AI103" s="396"/>
      <c r="AJ103" s="396"/>
      <c r="AL103" s="396"/>
      <c r="AM103" s="396"/>
      <c r="AN103" s="396"/>
      <c r="AO103" s="396"/>
      <c r="AP103" s="396"/>
      <c r="AQ103" s="396"/>
      <c r="AR103" s="396"/>
      <c r="AS103" s="396"/>
      <c r="AT103" s="396"/>
      <c r="AU103" s="396"/>
      <c r="AV103" s="396"/>
      <c r="AW103" s="396"/>
      <c r="AX103" s="396"/>
      <c r="AY103" s="396"/>
      <c r="AZ103" s="396"/>
      <c r="BA103" s="396"/>
      <c r="BC103" s="396"/>
      <c r="BD103" s="396"/>
      <c r="BE103" s="396"/>
      <c r="BF103" s="396"/>
      <c r="BG103" s="396"/>
      <c r="BH103" s="396"/>
      <c r="BI103" s="396"/>
      <c r="BJ103" s="396"/>
      <c r="BK103" s="396"/>
      <c r="BL103" s="396"/>
      <c r="BM103" s="396"/>
      <c r="BN103" s="396"/>
      <c r="BO103" s="396"/>
      <c r="BP103" s="396"/>
      <c r="BQ103" s="396"/>
      <c r="BR103" s="396"/>
      <c r="BS103" s="396"/>
      <c r="BT103" s="396"/>
      <c r="BU103" s="396"/>
      <c r="BW103" s="396"/>
      <c r="BX103" s="396"/>
      <c r="BY103" s="396"/>
      <c r="BZ103" s="396"/>
      <c r="CA103" s="396"/>
      <c r="CB103" s="396"/>
      <c r="CC103" s="396"/>
      <c r="CD103" s="396"/>
      <c r="CE103" s="396"/>
      <c r="CF103" s="396"/>
      <c r="CG103" s="396"/>
      <c r="CH103" s="396"/>
      <c r="CI103" s="396"/>
      <c r="CJ103" s="396"/>
      <c r="CK103" s="396"/>
      <c r="CL103" s="396"/>
      <c r="CN103" s="396"/>
      <c r="CO103" s="396"/>
      <c r="CP103" s="396"/>
      <c r="CQ103" s="396"/>
      <c r="CR103" s="396"/>
      <c r="CS103" s="396"/>
      <c r="CT103" s="396"/>
      <c r="CU103" s="396"/>
      <c r="CV103" s="396"/>
      <c r="CW103" s="396"/>
      <c r="CX103" s="396"/>
      <c r="CY103" s="396"/>
      <c r="CZ103" s="396"/>
      <c r="DA103" s="396"/>
      <c r="DB103" s="396"/>
      <c r="DC103" s="396"/>
      <c r="DE103" s="396"/>
      <c r="DF103" s="396"/>
      <c r="DG103" s="396"/>
      <c r="DH103" s="396"/>
      <c r="DI103" s="396"/>
      <c r="DJ103" s="396"/>
      <c r="DK103" s="396"/>
      <c r="DL103" s="396"/>
      <c r="DM103" s="396"/>
      <c r="DN103" s="396"/>
      <c r="DO103" s="396"/>
      <c r="DP103" s="396"/>
      <c r="DQ103" s="396"/>
      <c r="DR103" s="396"/>
      <c r="DT103" s="396"/>
      <c r="DV103" s="396"/>
      <c r="DW103" s="396"/>
      <c r="DX103" s="396"/>
      <c r="DY103" s="396"/>
      <c r="DZ103" s="396"/>
      <c r="EA103" s="396"/>
      <c r="EB103" s="396"/>
      <c r="EC103" s="396"/>
      <c r="ED103" s="396"/>
      <c r="EE103" s="396"/>
      <c r="EF103" s="396"/>
      <c r="EG103" s="396"/>
      <c r="EH103" s="396"/>
      <c r="EI103" s="396"/>
      <c r="EJ103" s="396"/>
      <c r="EK103" s="396"/>
      <c r="EL103" s="396"/>
    </row>
    <row r="104" spans="1:142">
      <c r="A104" s="393" t="s">
        <v>186</v>
      </c>
      <c r="B104" s="394">
        <v>4</v>
      </c>
      <c r="D104" s="396"/>
      <c r="E104" s="396"/>
      <c r="F104" s="396"/>
      <c r="G104" s="396"/>
      <c r="H104" s="396"/>
      <c r="I104" s="396"/>
      <c r="J104" s="396"/>
      <c r="K104" s="396"/>
      <c r="L104" s="396"/>
      <c r="M104" s="396"/>
      <c r="N104" s="396"/>
      <c r="O104" s="396"/>
      <c r="P104" s="396"/>
      <c r="Q104" s="396"/>
      <c r="R104" s="396"/>
      <c r="S104" s="396"/>
      <c r="U104" s="396"/>
      <c r="V104" s="396"/>
      <c r="W104" s="396"/>
      <c r="X104" s="396"/>
      <c r="Y104" s="396"/>
      <c r="Z104" s="396"/>
      <c r="AA104" s="396"/>
      <c r="AB104" s="396"/>
      <c r="AC104" s="396"/>
      <c r="AD104" s="396"/>
      <c r="AE104" s="396"/>
      <c r="AF104" s="396"/>
      <c r="AG104" s="396"/>
      <c r="AH104" s="396"/>
      <c r="AI104" s="396"/>
      <c r="AJ104" s="396"/>
      <c r="AL104" s="396"/>
      <c r="AM104" s="396"/>
      <c r="AN104" s="396"/>
      <c r="AO104" s="396"/>
      <c r="AP104" s="396"/>
      <c r="AQ104" s="396"/>
      <c r="AR104" s="396"/>
      <c r="AS104" s="396"/>
      <c r="AT104" s="396"/>
      <c r="AU104" s="396"/>
      <c r="AV104" s="396"/>
      <c r="AW104" s="396"/>
      <c r="AX104" s="396"/>
      <c r="AY104" s="396"/>
      <c r="AZ104" s="396"/>
      <c r="BA104" s="396"/>
      <c r="BC104" s="396"/>
      <c r="BD104" s="396"/>
      <c r="BE104" s="396"/>
      <c r="BF104" s="396"/>
      <c r="BG104" s="396"/>
      <c r="BH104" s="396"/>
      <c r="BI104" s="396"/>
      <c r="BJ104" s="396"/>
      <c r="BK104" s="396"/>
      <c r="BL104" s="396"/>
      <c r="BM104" s="396"/>
      <c r="BN104" s="396"/>
      <c r="BO104" s="396"/>
      <c r="BP104" s="396"/>
      <c r="BQ104" s="396"/>
      <c r="BR104" s="396"/>
      <c r="BS104" s="396"/>
      <c r="BT104" s="396"/>
      <c r="BU104" s="396"/>
      <c r="BW104" s="396"/>
      <c r="BX104" s="396"/>
      <c r="BY104" s="396"/>
      <c r="BZ104" s="396"/>
      <c r="CA104" s="396"/>
      <c r="CB104" s="396"/>
      <c r="CC104" s="396"/>
      <c r="CD104" s="396"/>
      <c r="CE104" s="396"/>
      <c r="CF104" s="396"/>
      <c r="CG104" s="396"/>
      <c r="CH104" s="396"/>
      <c r="CI104" s="396"/>
      <c r="CJ104" s="396"/>
      <c r="CK104" s="396"/>
      <c r="CL104" s="396"/>
      <c r="CN104" s="396"/>
      <c r="CO104" s="396"/>
      <c r="CP104" s="396"/>
      <c r="CQ104" s="396"/>
      <c r="CR104" s="396"/>
      <c r="CS104" s="396"/>
      <c r="CT104" s="396"/>
      <c r="CU104" s="396"/>
      <c r="CV104" s="396"/>
      <c r="CW104" s="396"/>
      <c r="CX104" s="396"/>
      <c r="CY104" s="396"/>
      <c r="CZ104" s="396"/>
      <c r="DA104" s="396"/>
      <c r="DB104" s="396"/>
      <c r="DC104" s="396"/>
      <c r="DE104" s="396"/>
      <c r="DF104" s="396"/>
      <c r="DG104" s="396"/>
      <c r="DH104" s="396"/>
      <c r="DI104" s="396"/>
      <c r="DJ104" s="396"/>
      <c r="DK104" s="396"/>
      <c r="DL104" s="396"/>
      <c r="DM104" s="396"/>
      <c r="DN104" s="396"/>
      <c r="DO104" s="396"/>
      <c r="DP104" s="396"/>
      <c r="DQ104" s="396"/>
      <c r="DR104" s="396"/>
      <c r="DT104" s="396"/>
      <c r="DV104" s="396"/>
      <c r="DW104" s="396"/>
      <c r="DX104" s="396"/>
      <c r="DY104" s="396"/>
      <c r="DZ104" s="396"/>
      <c r="EA104" s="396"/>
      <c r="EB104" s="396"/>
      <c r="EC104" s="396"/>
      <c r="ED104" s="396"/>
      <c r="EE104" s="396"/>
      <c r="EF104" s="396"/>
      <c r="EG104" s="396"/>
      <c r="EH104" s="396"/>
      <c r="EI104" s="396"/>
      <c r="EJ104" s="396"/>
      <c r="EK104" s="396"/>
      <c r="EL104" s="396"/>
    </row>
    <row r="105" spans="1:142">
      <c r="A105" s="393" t="s">
        <v>150</v>
      </c>
      <c r="B105" s="394">
        <v>5</v>
      </c>
      <c r="D105" s="396"/>
      <c r="E105" s="396"/>
      <c r="F105" s="396"/>
      <c r="G105" s="396"/>
      <c r="H105" s="396"/>
      <c r="I105" s="396"/>
      <c r="J105" s="396"/>
      <c r="K105" s="396"/>
      <c r="L105" s="396"/>
      <c r="M105" s="396"/>
      <c r="N105" s="396"/>
      <c r="O105" s="396"/>
      <c r="P105" s="396"/>
      <c r="Q105" s="396"/>
      <c r="R105" s="396"/>
      <c r="S105" s="396"/>
      <c r="U105" s="396"/>
      <c r="V105" s="396"/>
      <c r="W105" s="396"/>
      <c r="X105" s="396"/>
      <c r="Y105" s="396"/>
      <c r="Z105" s="396"/>
      <c r="AA105" s="396"/>
      <c r="AB105" s="396"/>
      <c r="AC105" s="396"/>
      <c r="AD105" s="396"/>
      <c r="AE105" s="396"/>
      <c r="AF105" s="396"/>
      <c r="AG105" s="396"/>
      <c r="AH105" s="396"/>
      <c r="AI105" s="396"/>
      <c r="AJ105" s="396"/>
      <c r="AL105" s="396"/>
      <c r="AM105" s="396"/>
      <c r="AN105" s="396"/>
      <c r="AO105" s="396"/>
      <c r="AP105" s="396"/>
      <c r="AQ105" s="396"/>
      <c r="AR105" s="396"/>
      <c r="AS105" s="396"/>
      <c r="AT105" s="396"/>
      <c r="AU105" s="396"/>
      <c r="AV105" s="396"/>
      <c r="AW105" s="396"/>
      <c r="AX105" s="396"/>
      <c r="AY105" s="396"/>
      <c r="AZ105" s="396"/>
      <c r="BA105" s="396"/>
      <c r="BC105" s="396"/>
      <c r="BD105" s="396"/>
      <c r="BE105" s="396"/>
      <c r="BF105" s="396"/>
      <c r="BG105" s="396"/>
      <c r="BH105" s="396"/>
      <c r="BI105" s="396"/>
      <c r="BJ105" s="396"/>
      <c r="BK105" s="396"/>
      <c r="BL105" s="396"/>
      <c r="BM105" s="396"/>
      <c r="BN105" s="396"/>
      <c r="BO105" s="396"/>
      <c r="BP105" s="396"/>
      <c r="BQ105" s="396"/>
      <c r="BR105" s="396"/>
      <c r="BS105" s="396"/>
      <c r="BT105" s="396"/>
      <c r="BU105" s="396"/>
      <c r="BW105" s="396"/>
      <c r="BX105" s="396"/>
      <c r="BY105" s="396"/>
      <c r="BZ105" s="396"/>
      <c r="CA105" s="396"/>
      <c r="CB105" s="396"/>
      <c r="CC105" s="396"/>
      <c r="CD105" s="396"/>
      <c r="CE105" s="396"/>
      <c r="CF105" s="396"/>
      <c r="CG105" s="396"/>
      <c r="CH105" s="396"/>
      <c r="CI105" s="396"/>
      <c r="CJ105" s="396"/>
      <c r="CK105" s="396"/>
      <c r="CL105" s="396"/>
      <c r="CN105" s="396"/>
      <c r="CO105" s="396"/>
      <c r="CP105" s="396"/>
      <c r="CQ105" s="396"/>
      <c r="CR105" s="396"/>
      <c r="CS105" s="396"/>
      <c r="CT105" s="396"/>
      <c r="CU105" s="396"/>
      <c r="CV105" s="396"/>
      <c r="CW105" s="396"/>
      <c r="CX105" s="396"/>
      <c r="CY105" s="396"/>
      <c r="CZ105" s="396"/>
      <c r="DA105" s="396"/>
      <c r="DB105" s="396"/>
      <c r="DC105" s="396"/>
      <c r="DE105" s="396"/>
      <c r="DF105" s="396"/>
      <c r="DG105" s="396"/>
      <c r="DH105" s="396"/>
      <c r="DI105" s="396"/>
      <c r="DJ105" s="396"/>
      <c r="DK105" s="396"/>
      <c r="DL105" s="396"/>
      <c r="DM105" s="396"/>
      <c r="DN105" s="396"/>
      <c r="DO105" s="396"/>
      <c r="DP105" s="396"/>
      <c r="DQ105" s="396"/>
      <c r="DR105" s="396"/>
      <c r="DT105" s="396"/>
      <c r="DV105" s="396"/>
      <c r="DW105" s="396"/>
      <c r="DX105" s="396"/>
      <c r="DY105" s="396"/>
      <c r="DZ105" s="396"/>
      <c r="EA105" s="396"/>
      <c r="EB105" s="396"/>
      <c r="EC105" s="396"/>
      <c r="ED105" s="396"/>
      <c r="EE105" s="396"/>
      <c r="EF105" s="396"/>
      <c r="EG105" s="396"/>
      <c r="EH105" s="396"/>
      <c r="EI105" s="396"/>
      <c r="EJ105" s="396"/>
      <c r="EK105" s="396"/>
      <c r="EL105" s="396"/>
    </row>
    <row r="106" spans="3:125">
      <c r="C106" s="394"/>
      <c r="T106" s="394"/>
      <c r="AK106" s="394"/>
      <c r="BB106" s="394"/>
      <c r="BV106" s="394"/>
      <c r="CM106" s="394"/>
      <c r="DD106" s="394"/>
      <c r="DU106" s="394"/>
    </row>
    <row r="109" spans="1:2">
      <c r="A109" s="393">
        <v>6</v>
      </c>
      <c r="B109" s="393" t="s">
        <v>309</v>
      </c>
    </row>
    <row r="110" spans="1:2">
      <c r="A110" s="393">
        <v>11</v>
      </c>
      <c r="B110" s="393" t="s">
        <v>299</v>
      </c>
    </row>
    <row r="111" spans="1:2">
      <c r="A111" s="393">
        <v>17</v>
      </c>
      <c r="B111" s="393" t="s">
        <v>295</v>
      </c>
    </row>
    <row r="112" ht="15.75" customHeight="1" spans="1:142">
      <c r="A112" s="393">
        <v>23</v>
      </c>
      <c r="B112" s="393" t="s">
        <v>186</v>
      </c>
      <c r="D112" s="396"/>
      <c r="E112" s="396"/>
      <c r="F112" s="396"/>
      <c r="G112" s="396"/>
      <c r="H112" s="396"/>
      <c r="I112" s="396"/>
      <c r="J112" s="396"/>
      <c r="K112" s="396"/>
      <c r="L112" s="396"/>
      <c r="M112" s="396"/>
      <c r="N112" s="396"/>
      <c r="O112" s="396"/>
      <c r="P112" s="396"/>
      <c r="Q112" s="396"/>
      <c r="R112" s="396"/>
      <c r="S112" s="396"/>
      <c r="U112" s="396"/>
      <c r="V112" s="396"/>
      <c r="W112" s="396"/>
      <c r="X112" s="396"/>
      <c r="Y112" s="396"/>
      <c r="Z112" s="396"/>
      <c r="AA112" s="396"/>
      <c r="AB112" s="396"/>
      <c r="AC112" s="396"/>
      <c r="AD112" s="396"/>
      <c r="AE112" s="396"/>
      <c r="AF112" s="396"/>
      <c r="AG112" s="396"/>
      <c r="AH112" s="396"/>
      <c r="AI112" s="396"/>
      <c r="AJ112" s="396"/>
      <c r="AL112" s="396"/>
      <c r="AM112" s="396"/>
      <c r="AN112" s="396"/>
      <c r="AO112" s="396"/>
      <c r="AP112" s="396"/>
      <c r="AQ112" s="396"/>
      <c r="AR112" s="396"/>
      <c r="AS112" s="396"/>
      <c r="AT112" s="396"/>
      <c r="AU112" s="396"/>
      <c r="AV112" s="396"/>
      <c r="AW112" s="396"/>
      <c r="AX112" s="396"/>
      <c r="AY112" s="396"/>
      <c r="AZ112" s="396"/>
      <c r="BA112" s="396"/>
      <c r="BC112" s="396"/>
      <c r="BD112" s="396"/>
      <c r="BE112" s="396"/>
      <c r="BF112" s="396"/>
      <c r="BG112" s="396"/>
      <c r="BH112" s="396"/>
      <c r="BI112" s="396"/>
      <c r="BJ112" s="396"/>
      <c r="BK112" s="396"/>
      <c r="BL112" s="396"/>
      <c r="BM112" s="396"/>
      <c r="BN112" s="396"/>
      <c r="BO112" s="396"/>
      <c r="BP112" s="396"/>
      <c r="BQ112" s="396"/>
      <c r="BR112" s="396"/>
      <c r="BS112" s="396"/>
      <c r="BT112" s="396"/>
      <c r="BU112" s="396"/>
      <c r="BW112" s="396"/>
      <c r="BX112" s="396"/>
      <c r="BY112" s="396"/>
      <c r="BZ112" s="396"/>
      <c r="CA112" s="396"/>
      <c r="CB112" s="396"/>
      <c r="CC112" s="396"/>
      <c r="CD112" s="396"/>
      <c r="CE112" s="396"/>
      <c r="CF112" s="396"/>
      <c r="CG112" s="396"/>
      <c r="CH112" s="396"/>
      <c r="CI112" s="396"/>
      <c r="CJ112" s="396"/>
      <c r="CK112" s="396"/>
      <c r="CL112" s="396"/>
      <c r="CN112" s="396"/>
      <c r="CO112" s="396"/>
      <c r="CP112" s="396"/>
      <c r="CQ112" s="396"/>
      <c r="CR112" s="396"/>
      <c r="CS112" s="396"/>
      <c r="CT112" s="396"/>
      <c r="CU112" s="396"/>
      <c r="CV112" s="396"/>
      <c r="CW112" s="396"/>
      <c r="CX112" s="396"/>
      <c r="CY112" s="396"/>
      <c r="CZ112" s="396"/>
      <c r="DA112" s="396"/>
      <c r="DB112" s="396"/>
      <c r="DC112" s="396"/>
      <c r="DE112" s="396"/>
      <c r="DF112" s="396"/>
      <c r="DG112" s="396"/>
      <c r="DH112" s="396"/>
      <c r="DI112" s="396"/>
      <c r="DJ112" s="396"/>
      <c r="DK112" s="396"/>
      <c r="DL112" s="396"/>
      <c r="DM112" s="396"/>
      <c r="DN112" s="396"/>
      <c r="DO112" s="396"/>
      <c r="DP112" s="396"/>
      <c r="DQ112" s="396"/>
      <c r="DR112" s="396"/>
      <c r="DT112" s="396"/>
      <c r="DV112" s="396"/>
      <c r="DW112" s="396"/>
      <c r="DX112" s="396"/>
      <c r="DY112" s="396"/>
      <c r="DZ112" s="396"/>
      <c r="EA112" s="396"/>
      <c r="EB112" s="396"/>
      <c r="EC112" s="396"/>
      <c r="ED112" s="396"/>
      <c r="EE112" s="396"/>
      <c r="EF112" s="396"/>
      <c r="EG112" s="396"/>
      <c r="EH112" s="396"/>
      <c r="EI112" s="396"/>
      <c r="EJ112" s="396"/>
      <c r="EK112" s="396"/>
      <c r="EL112" s="396"/>
    </row>
    <row r="113" ht="15.75" customHeight="1" spans="1:142">
      <c r="A113" s="393">
        <v>27</v>
      </c>
      <c r="B113" s="393" t="s">
        <v>150</v>
      </c>
      <c r="D113" s="396"/>
      <c r="E113" s="396"/>
      <c r="F113" s="396"/>
      <c r="G113" s="396"/>
      <c r="H113" s="396"/>
      <c r="I113" s="396"/>
      <c r="J113" s="396"/>
      <c r="K113" s="396"/>
      <c r="L113" s="396"/>
      <c r="M113" s="396"/>
      <c r="N113" s="396"/>
      <c r="O113" s="396"/>
      <c r="P113" s="396"/>
      <c r="Q113" s="396"/>
      <c r="R113" s="396"/>
      <c r="S113" s="396"/>
      <c r="U113" s="396"/>
      <c r="V113" s="396"/>
      <c r="W113" s="396"/>
      <c r="X113" s="396"/>
      <c r="Y113" s="396"/>
      <c r="Z113" s="396"/>
      <c r="AA113" s="396"/>
      <c r="AB113" s="396"/>
      <c r="AC113" s="396"/>
      <c r="AD113" s="396"/>
      <c r="AE113" s="396"/>
      <c r="AF113" s="396"/>
      <c r="AG113" s="396"/>
      <c r="AH113" s="396"/>
      <c r="AI113" s="396"/>
      <c r="AJ113" s="396"/>
      <c r="AL113" s="396"/>
      <c r="AM113" s="396"/>
      <c r="AN113" s="396"/>
      <c r="AO113" s="396"/>
      <c r="AP113" s="396"/>
      <c r="AQ113" s="396"/>
      <c r="AR113" s="396"/>
      <c r="AS113" s="396"/>
      <c r="AT113" s="396"/>
      <c r="AU113" s="396"/>
      <c r="AV113" s="396"/>
      <c r="AW113" s="396"/>
      <c r="AX113" s="396"/>
      <c r="AY113" s="396"/>
      <c r="AZ113" s="396"/>
      <c r="BA113" s="396"/>
      <c r="BC113" s="396"/>
      <c r="BD113" s="396"/>
      <c r="BE113" s="396"/>
      <c r="BF113" s="396"/>
      <c r="BG113" s="396"/>
      <c r="BH113" s="396"/>
      <c r="BI113" s="396"/>
      <c r="BJ113" s="396"/>
      <c r="BK113" s="396"/>
      <c r="BL113" s="396"/>
      <c r="BM113" s="396"/>
      <c r="BN113" s="396"/>
      <c r="BO113" s="396"/>
      <c r="BP113" s="396"/>
      <c r="BQ113" s="396"/>
      <c r="BR113" s="396"/>
      <c r="BS113" s="396"/>
      <c r="BT113" s="396"/>
      <c r="BU113" s="396"/>
      <c r="BW113" s="396"/>
      <c r="BX113" s="396"/>
      <c r="BY113" s="396"/>
      <c r="BZ113" s="396"/>
      <c r="CA113" s="396"/>
      <c r="CB113" s="396"/>
      <c r="CC113" s="396"/>
      <c r="CD113" s="396"/>
      <c r="CE113" s="396"/>
      <c r="CF113" s="396"/>
      <c r="CG113" s="396"/>
      <c r="CH113" s="396"/>
      <c r="CI113" s="396"/>
      <c r="CJ113" s="396"/>
      <c r="CK113" s="396"/>
      <c r="CL113" s="396"/>
      <c r="CN113" s="396"/>
      <c r="CO113" s="396"/>
      <c r="CP113" s="396"/>
      <c r="CQ113" s="396"/>
      <c r="CR113" s="396"/>
      <c r="CS113" s="396"/>
      <c r="CT113" s="396"/>
      <c r="CU113" s="396"/>
      <c r="CV113" s="396"/>
      <c r="CW113" s="396"/>
      <c r="CX113" s="396"/>
      <c r="CY113" s="396"/>
      <c r="CZ113" s="396"/>
      <c r="DA113" s="396"/>
      <c r="DB113" s="396"/>
      <c r="DC113" s="396"/>
      <c r="DE113" s="396"/>
      <c r="DF113" s="396"/>
      <c r="DG113" s="396"/>
      <c r="DH113" s="396"/>
      <c r="DI113" s="396"/>
      <c r="DJ113" s="396"/>
      <c r="DK113" s="396"/>
      <c r="DL113" s="396"/>
      <c r="DM113" s="396"/>
      <c r="DN113" s="396"/>
      <c r="DO113" s="396"/>
      <c r="DP113" s="396"/>
      <c r="DQ113" s="396"/>
      <c r="DR113" s="396"/>
      <c r="DT113" s="396"/>
      <c r="DV113" s="396"/>
      <c r="DW113" s="396"/>
      <c r="DX113" s="396"/>
      <c r="DY113" s="396"/>
      <c r="DZ113" s="396"/>
      <c r="EA113" s="396"/>
      <c r="EB113" s="396"/>
      <c r="EC113" s="396"/>
      <c r="ED113" s="396"/>
      <c r="EE113" s="396"/>
      <c r="EF113" s="396"/>
      <c r="EG113" s="396"/>
      <c r="EH113" s="396"/>
      <c r="EI113" s="396"/>
      <c r="EJ113" s="396"/>
      <c r="EK113" s="396"/>
      <c r="EL113" s="396"/>
    </row>
  </sheetData>
  <mergeCells count="84">
    <mergeCell ref="A1:Q1"/>
    <mergeCell ref="S1:AH1"/>
    <mergeCell ref="AJ1:AY1"/>
    <mergeCell ref="BA1:BS1"/>
    <mergeCell ref="BU1:CJ1"/>
    <mergeCell ref="CL1:DA1"/>
    <mergeCell ref="DC1:DR1"/>
    <mergeCell ref="DT1:EL1"/>
    <mergeCell ref="EN1:EP1"/>
    <mergeCell ref="A2:Q2"/>
    <mergeCell ref="S2:AH2"/>
    <mergeCell ref="AJ2:AY2"/>
    <mergeCell ref="BA2:BR2"/>
    <mergeCell ref="BU2:CJ2"/>
    <mergeCell ref="CM2:CX2"/>
    <mergeCell ref="DC2:DR2"/>
    <mergeCell ref="DT2:EL2"/>
    <mergeCell ref="EN2:EP2"/>
    <mergeCell ref="A3:Q3"/>
    <mergeCell ref="S3:AH3"/>
    <mergeCell ref="AJ3:AY3"/>
    <mergeCell ref="BA3:BR3"/>
    <mergeCell ref="BU3:CJ3"/>
    <mergeCell ref="CL3:DA3"/>
    <mergeCell ref="DC3:DR3"/>
    <mergeCell ref="DT3:EF3"/>
    <mergeCell ref="EN3:EP3"/>
    <mergeCell ref="D4:E4"/>
    <mergeCell ref="F4:G4"/>
    <mergeCell ref="H4:I4"/>
    <mergeCell ref="J4:K4"/>
    <mergeCell ref="L4:M4"/>
    <mergeCell ref="N4:O4"/>
    <mergeCell ref="U4:V4"/>
    <mergeCell ref="W4:X4"/>
    <mergeCell ref="Y4:Z4"/>
    <mergeCell ref="AA4:AB4"/>
    <mergeCell ref="AC4:AD4"/>
    <mergeCell ref="AE4:AF4"/>
    <mergeCell ref="AL4:AM4"/>
    <mergeCell ref="AN4:AO4"/>
    <mergeCell ref="AP4:AQ4"/>
    <mergeCell ref="AR4:AS4"/>
    <mergeCell ref="AT4:AU4"/>
    <mergeCell ref="AV4:AW4"/>
    <mergeCell ref="BC4:BD4"/>
    <mergeCell ref="BE4:BF4"/>
    <mergeCell ref="BG4:BH4"/>
    <mergeCell ref="BI4:BJ4"/>
    <mergeCell ref="BK4:BL4"/>
    <mergeCell ref="BM4:BN4"/>
    <mergeCell ref="BW4:BX4"/>
    <mergeCell ref="BY4:BZ4"/>
    <mergeCell ref="CA4:CB4"/>
    <mergeCell ref="CC4:CD4"/>
    <mergeCell ref="CE4:CF4"/>
    <mergeCell ref="CG4:CH4"/>
    <mergeCell ref="CN4:CO4"/>
    <mergeCell ref="CP4:CQ4"/>
    <mergeCell ref="CR4:CS4"/>
    <mergeCell ref="CT4:CU4"/>
    <mergeCell ref="CV4:CW4"/>
    <mergeCell ref="CX4:CY4"/>
    <mergeCell ref="DE4:DF4"/>
    <mergeCell ref="DG4:DH4"/>
    <mergeCell ref="DI4:DJ4"/>
    <mergeCell ref="DK4:DL4"/>
    <mergeCell ref="DM4:DN4"/>
    <mergeCell ref="DO4:DP4"/>
    <mergeCell ref="DV4:DW4"/>
    <mergeCell ref="DX4:DY4"/>
    <mergeCell ref="DZ4:EA4"/>
    <mergeCell ref="EB4:EC4"/>
    <mergeCell ref="ED4:EE4"/>
    <mergeCell ref="EF4:EG4"/>
    <mergeCell ref="A58:N58"/>
    <mergeCell ref="S58:AF58"/>
    <mergeCell ref="AJ58:AW58"/>
    <mergeCell ref="BA58:BN58"/>
    <mergeCell ref="BU58:CH58"/>
    <mergeCell ref="CL58:CY58"/>
    <mergeCell ref="DC58:DP58"/>
    <mergeCell ref="DT58:EG58"/>
    <mergeCell ref="EM58:EP58"/>
  </mergeCells>
  <pageMargins left="0.707638888888889" right="0.707638888888889" top="0.747916666666667" bottom="0.747916666666667" header="0.313888888888889" footer="0.313888888888889"/>
  <pageSetup paperSize="9" scale="80" orientation="portrait"/>
  <headerFooter alignWithMargins="0"/>
  <colBreaks count="8" manualBreakCount="8">
    <brk id="18" max="1048575" man="1"/>
    <brk id="35" max="1048575" man="1"/>
    <brk id="52" max="1048575" man="1"/>
    <brk id="72" max="1048575" man="1"/>
    <brk id="89" max="1048575" man="1"/>
    <brk id="106" max="1048575" man="1"/>
    <brk id="123" max="1048575" man="1"/>
    <brk id="143" max="1048575"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1"/>
  </sheetPr>
  <dimension ref="A1:DJ113"/>
  <sheetViews>
    <sheetView topLeftCell="DB1" workbookViewId="0">
      <selection activeCell="DG2" sqref="DG2:DI2"/>
    </sheetView>
  </sheetViews>
  <sheetFormatPr defaultColWidth="9" defaultRowHeight="26.25"/>
  <cols>
    <col min="1" max="1" width="8" style="393" customWidth="1"/>
    <col min="2" max="2" width="9.85714285714286" style="393" hidden="1" customWidth="1"/>
    <col min="3" max="3" width="20.4285714285714" style="396" customWidth="1"/>
    <col min="4" max="4" width="11.2857142857143" style="393" customWidth="1"/>
    <col min="5" max="5" width="6.14285714285714" style="393" hidden="1" customWidth="1"/>
    <col min="6" max="6" width="14.7142857142857" style="393" customWidth="1"/>
    <col min="7" max="7" width="6.14285714285714" style="393" hidden="1" customWidth="1"/>
    <col min="8" max="8" width="12.2857142857143" style="393" customWidth="1"/>
    <col min="9" max="9" width="6.71428571428571" style="393" hidden="1" customWidth="1"/>
    <col min="10" max="10" width="10.4285714285714" style="393" customWidth="1"/>
    <col min="11" max="11" width="6.85714285714286" style="393" hidden="1" customWidth="1"/>
    <col min="12" max="12" width="5.57142857142857" style="393" hidden="1" customWidth="1"/>
    <col min="13" max="13" width="8" style="393" customWidth="1"/>
    <col min="14" max="14" width="2.28571428571429" style="623" customWidth="1"/>
    <col min="15" max="15" width="6.14285714285714" style="624" customWidth="1"/>
    <col min="16" max="16" width="21.1428571428571" style="625" customWidth="1"/>
    <col min="17" max="17" width="11.7142857142857" style="393" customWidth="1"/>
    <col min="18" max="18" width="6.14285714285714" style="393" hidden="1" customWidth="1"/>
    <col min="19" max="19" width="10.5714285714286" style="393" customWidth="1"/>
    <col min="20" max="20" width="6.14285714285714" style="393" hidden="1" customWidth="1"/>
    <col min="21" max="21" width="12.7142857142857" style="393" customWidth="1"/>
    <col min="22" max="22" width="6.71428571428571" style="393" hidden="1" customWidth="1"/>
    <col min="23" max="23" width="10" style="393" customWidth="1"/>
    <col min="24" max="24" width="6.85714285714286" style="393" hidden="1" customWidth="1"/>
    <col min="25" max="25" width="5.57142857142857" style="393" hidden="1" customWidth="1"/>
    <col min="26" max="26" width="11.1428571428571" style="393" customWidth="1"/>
    <col min="27" max="27" width="2.28571428571429" style="393" customWidth="1"/>
    <col min="28" max="28" width="6.85714285714286" style="624" customWidth="1"/>
    <col min="29" max="29" width="20" style="624" customWidth="1"/>
    <col min="30" max="30" width="10" style="393" customWidth="1"/>
    <col min="31" max="31" width="6.14285714285714" style="393" hidden="1" customWidth="1"/>
    <col min="32" max="32" width="14" style="393" customWidth="1"/>
    <col min="33" max="33" width="6.14285714285714" style="393" hidden="1" customWidth="1"/>
    <col min="34" max="34" width="13" style="393" customWidth="1"/>
    <col min="35" max="35" width="6.71428571428571" style="393" hidden="1" customWidth="1"/>
    <col min="36" max="36" width="13.2857142857143" style="393" customWidth="1"/>
    <col min="37" max="37" width="6.85714285714286" style="393" hidden="1" customWidth="1"/>
    <col min="38" max="38" width="5.57142857142857" style="393" hidden="1" customWidth="1"/>
    <col min="39" max="39" width="7" style="393" customWidth="1"/>
    <col min="40" max="40" width="2.28571428571429" style="393" customWidth="1"/>
    <col min="41" max="41" width="7.42857142857143" style="624" customWidth="1"/>
    <col min="42" max="42" width="20.1428571428571" style="624" customWidth="1"/>
    <col min="43" max="43" width="11.7142857142857" style="393" customWidth="1"/>
    <col min="44" max="44" width="6.14285714285714" style="393" hidden="1" customWidth="1"/>
    <col min="45" max="45" width="12.2857142857143" style="393" customWidth="1"/>
    <col min="46" max="46" width="6.14285714285714" style="393" hidden="1" customWidth="1"/>
    <col min="47" max="47" width="10.7142857142857" style="393" customWidth="1"/>
    <col min="48" max="48" width="6.71428571428571" style="393" hidden="1" customWidth="1"/>
    <col min="49" max="49" width="8.85714285714286" style="393" customWidth="1"/>
    <col min="50" max="50" width="6.85714285714286" style="393" hidden="1" customWidth="1"/>
    <col min="51" max="51" width="5.57142857142857" style="393" hidden="1" customWidth="1"/>
    <col min="52" max="52" width="7" style="393" customWidth="1"/>
    <col min="53" max="53" width="9.14285714285714" style="393" hidden="1" customWidth="1"/>
    <col min="54" max="54" width="9" style="393" customWidth="1"/>
    <col min="55" max="55" width="2.28571428571429" style="393" customWidth="1"/>
    <col min="56" max="56" width="6.57142857142857" style="624" customWidth="1"/>
    <col min="57" max="57" width="21" style="625" customWidth="1"/>
    <col min="58" max="58" width="12.5714285714286" style="393" customWidth="1"/>
    <col min="59" max="59" width="6.14285714285714" style="393" hidden="1" customWidth="1"/>
    <col min="60" max="60" width="14.5714285714286" style="393" customWidth="1"/>
    <col min="61" max="61" width="6.14285714285714" style="393" hidden="1" customWidth="1"/>
    <col min="62" max="62" width="11.2857142857143" style="393" customWidth="1"/>
    <col min="63" max="63" width="6.71428571428571" style="393" hidden="1" customWidth="1"/>
    <col min="64" max="64" width="11.2857142857143" style="393" customWidth="1"/>
    <col min="65" max="65" width="6.85714285714286" style="393" hidden="1" customWidth="1"/>
    <col min="66" max="66" width="5.57142857142857" style="393" hidden="1" customWidth="1"/>
    <col min="67" max="67" width="7.85714285714286" style="393" customWidth="1"/>
    <col min="68" max="68" width="2.28571428571429" style="393" customWidth="1"/>
    <col min="69" max="69" width="6.14285714285714" style="624" customWidth="1"/>
    <col min="70" max="70" width="19.4285714285714" style="625" customWidth="1"/>
    <col min="71" max="71" width="11.5714285714286" style="393" customWidth="1"/>
    <col min="72" max="72" width="6.14285714285714" style="393" hidden="1" customWidth="1"/>
    <col min="73" max="73" width="15.4285714285714" style="393" customWidth="1"/>
    <col min="74" max="74" width="6.14285714285714" style="393" hidden="1" customWidth="1"/>
    <col min="75" max="75" width="13.2857142857143" style="393" customWidth="1"/>
    <col min="76" max="76" width="6.71428571428571" style="393" hidden="1" customWidth="1"/>
    <col min="77" max="77" width="14.7142857142857" style="393" customWidth="1"/>
    <col min="78" max="78" width="6.85714285714286" style="393" hidden="1" customWidth="1"/>
    <col min="79" max="79" width="5.57142857142857" style="393" hidden="1" customWidth="1"/>
    <col min="80" max="80" width="8.14285714285714" style="393" customWidth="1"/>
    <col min="81" max="81" width="2.28571428571429" style="393" customWidth="1"/>
    <col min="82" max="82" width="6.71428571428571" style="624" customWidth="1"/>
    <col min="83" max="83" width="20.4285714285714" style="624" customWidth="1"/>
    <col min="84" max="84" width="12.1428571428571" style="393" customWidth="1"/>
    <col min="85" max="85" width="6.14285714285714" style="393" hidden="1" customWidth="1"/>
    <col min="86" max="86" width="15.8571428571429" style="393" customWidth="1"/>
    <col min="87" max="87" width="6.14285714285714" style="393" hidden="1" customWidth="1"/>
    <col min="88" max="88" width="12.7142857142857" style="393" customWidth="1"/>
    <col min="89" max="89" width="6.71428571428571" style="393" hidden="1" customWidth="1"/>
    <col min="90" max="90" width="10.1428571428571" style="393" customWidth="1"/>
    <col min="91" max="91" width="6.85714285714286" style="393" hidden="1" customWidth="1"/>
    <col min="92" max="92" width="5.57142857142857" style="393" hidden="1" customWidth="1"/>
    <col min="93" max="93" width="10" style="393" customWidth="1"/>
    <col min="94" max="94" width="2.28571428571429" style="393" customWidth="1"/>
    <col min="95" max="95" width="7.28571428571429" style="624" customWidth="1"/>
    <col min="96" max="96" width="20.4285714285714" style="624" customWidth="1"/>
    <col min="97" max="97" width="10.7142857142857" style="393" customWidth="1"/>
    <col min="98" max="98" width="6.14285714285714" style="393" hidden="1" customWidth="1"/>
    <col min="99" max="99" width="14.2857142857143" style="393" customWidth="1"/>
    <col min="100" max="100" width="6.14285714285714" style="393" hidden="1" customWidth="1"/>
    <col min="101" max="101" width="11.2857142857143" style="393" customWidth="1"/>
    <col min="102" max="102" width="6.71428571428571" style="393" hidden="1" customWidth="1"/>
    <col min="103" max="103" width="10.1428571428571" style="393" customWidth="1"/>
    <col min="104" max="104" width="6.85714285714286" style="393" hidden="1" customWidth="1"/>
    <col min="105" max="105" width="5.57142857142857" style="393" hidden="1" customWidth="1"/>
    <col min="106" max="106" width="8.85714285714286" style="393" customWidth="1"/>
    <col min="107" max="107" width="9.14285714285714" style="393" hidden="1" customWidth="1"/>
    <col min="108" max="108" width="7.71428571428571" style="393" hidden="1" customWidth="1"/>
    <col min="109" max="109" width="9.14285714285714" style="393"/>
    <col min="110" max="110" width="2.28571428571429" style="393" customWidth="1"/>
    <col min="111" max="111" width="9.14285714285714" style="396"/>
    <col min="112" max="112" width="18.4285714285714" style="396" customWidth="1"/>
    <col min="113" max="113" width="22.1428571428571" style="396" customWidth="1"/>
    <col min="114" max="114" width="9" style="396" hidden="1" customWidth="1"/>
    <col min="115" max="16384" width="9.14285714285714" style="396"/>
  </cols>
  <sheetData>
    <row r="1" ht="28.5" spans="1:113">
      <c r="A1" s="626" t="str">
        <f>Home!F5</f>
        <v>KENDRIYA VIDYALAYA NO.2, SRIVIJAYANAGAR, VISAKHAPATNAM</v>
      </c>
      <c r="B1" s="626"/>
      <c r="C1" s="626"/>
      <c r="D1" s="626"/>
      <c r="E1" s="626"/>
      <c r="F1" s="626"/>
      <c r="G1" s="626"/>
      <c r="H1" s="626"/>
      <c r="I1" s="626"/>
      <c r="J1" s="626"/>
      <c r="K1" s="626"/>
      <c r="L1" s="626"/>
      <c r="M1" s="626"/>
      <c r="N1" s="639"/>
      <c r="O1" s="640" t="str">
        <f>A1</f>
        <v>KENDRIYA VIDYALAYA NO.2, SRIVIJAYANAGAR, VISAKHAPATNAM</v>
      </c>
      <c r="P1" s="641"/>
      <c r="Q1" s="641"/>
      <c r="R1" s="641"/>
      <c r="S1" s="641"/>
      <c r="T1" s="641"/>
      <c r="U1" s="641"/>
      <c r="V1" s="641"/>
      <c r="W1" s="641"/>
      <c r="X1" s="641"/>
      <c r="Y1" s="641"/>
      <c r="Z1" s="663"/>
      <c r="AA1" s="639"/>
      <c r="AB1" s="640" t="str">
        <f>A1</f>
        <v>KENDRIYA VIDYALAYA NO.2, SRIVIJAYANAGAR, VISAKHAPATNAM</v>
      </c>
      <c r="AC1" s="641"/>
      <c r="AD1" s="641"/>
      <c r="AE1" s="641"/>
      <c r="AF1" s="641"/>
      <c r="AG1" s="641"/>
      <c r="AH1" s="641"/>
      <c r="AI1" s="641"/>
      <c r="AJ1" s="641"/>
      <c r="AK1" s="641"/>
      <c r="AL1" s="641"/>
      <c r="AM1" s="663"/>
      <c r="AN1" s="639"/>
      <c r="AO1" s="673" t="str">
        <f>A1</f>
        <v>KENDRIYA VIDYALAYA NO.2, SRIVIJAYANAGAR, VISAKHAPATNAM</v>
      </c>
      <c r="AP1" s="674"/>
      <c r="AQ1" s="674"/>
      <c r="AR1" s="674"/>
      <c r="AS1" s="674"/>
      <c r="AT1" s="674"/>
      <c r="AU1" s="674"/>
      <c r="AV1" s="674"/>
      <c r="AW1" s="674"/>
      <c r="AX1" s="674"/>
      <c r="AY1" s="674"/>
      <c r="AZ1" s="674"/>
      <c r="BA1" s="674"/>
      <c r="BB1" s="677"/>
      <c r="BC1" s="639"/>
      <c r="BD1" s="678" t="str">
        <f>A1</f>
        <v>KENDRIYA VIDYALAYA NO.2, SRIVIJAYANAGAR, VISAKHAPATNAM</v>
      </c>
      <c r="BE1" s="687"/>
      <c r="BF1" s="687"/>
      <c r="BG1" s="687"/>
      <c r="BH1" s="687"/>
      <c r="BI1" s="687"/>
      <c r="BJ1" s="687"/>
      <c r="BK1" s="687"/>
      <c r="BL1" s="687"/>
      <c r="BM1" s="687"/>
      <c r="BN1" s="687"/>
      <c r="BO1" s="694"/>
      <c r="BP1" s="639"/>
      <c r="BQ1" s="678" t="str">
        <f>A1</f>
        <v>KENDRIYA VIDYALAYA NO.2, SRIVIJAYANAGAR, VISAKHAPATNAM</v>
      </c>
      <c r="BR1" s="687"/>
      <c r="BS1" s="687"/>
      <c r="BT1" s="687"/>
      <c r="BU1" s="687"/>
      <c r="BV1" s="687"/>
      <c r="BW1" s="687"/>
      <c r="BX1" s="687"/>
      <c r="BY1" s="687"/>
      <c r="BZ1" s="687"/>
      <c r="CA1" s="687"/>
      <c r="CB1" s="694"/>
      <c r="CC1" s="639"/>
      <c r="CD1" s="678" t="str">
        <f>A1</f>
        <v>KENDRIYA VIDYALAYA NO.2, SRIVIJAYANAGAR, VISAKHAPATNAM</v>
      </c>
      <c r="CE1" s="687"/>
      <c r="CF1" s="687"/>
      <c r="CG1" s="687"/>
      <c r="CH1" s="687"/>
      <c r="CI1" s="687"/>
      <c r="CJ1" s="687"/>
      <c r="CK1" s="687"/>
      <c r="CL1" s="687"/>
      <c r="CM1" s="687"/>
      <c r="CN1" s="687"/>
      <c r="CO1" s="694"/>
      <c r="CP1" s="639"/>
      <c r="CQ1" s="678" t="str">
        <f>A1</f>
        <v>KENDRIYA VIDYALAYA NO.2, SRIVIJAYANAGAR, VISAKHAPATNAM</v>
      </c>
      <c r="CR1" s="687"/>
      <c r="CS1" s="687"/>
      <c r="CT1" s="687"/>
      <c r="CU1" s="687"/>
      <c r="CV1" s="687"/>
      <c r="CW1" s="687"/>
      <c r="CX1" s="687"/>
      <c r="CY1" s="687"/>
      <c r="CZ1" s="687"/>
      <c r="DA1" s="687"/>
      <c r="DB1" s="687"/>
      <c r="DC1" s="687"/>
      <c r="DD1" s="687"/>
      <c r="DE1" s="694"/>
      <c r="DF1" s="639"/>
      <c r="DG1" s="715" t="str">
        <f t="shared" ref="DG1:DG6" si="0">A1</f>
        <v>KENDRIYA VIDYALAYA NO.2, SRIVIJAYANAGAR, VISAKHAPATNAM</v>
      </c>
      <c r="DH1" s="716"/>
      <c r="DI1" s="727"/>
    </row>
    <row r="2" s="473" customFormat="1" ht="19.5" customHeight="1" spans="1:113">
      <c r="A2" s="627" t="s">
        <v>312</v>
      </c>
      <c r="B2" s="628"/>
      <c r="C2" s="628"/>
      <c r="D2" s="628"/>
      <c r="E2" s="628"/>
      <c r="F2" s="628"/>
      <c r="G2" s="628"/>
      <c r="H2" s="628"/>
      <c r="I2" s="628"/>
      <c r="J2" s="628"/>
      <c r="K2" s="628"/>
      <c r="L2" s="628"/>
      <c r="M2" s="628"/>
      <c r="N2" s="500"/>
      <c r="O2" s="584" t="s">
        <v>352</v>
      </c>
      <c r="P2" s="501"/>
      <c r="Q2" s="501"/>
      <c r="R2" s="501"/>
      <c r="S2" s="501"/>
      <c r="T2" s="501"/>
      <c r="U2" s="501"/>
      <c r="V2" s="501"/>
      <c r="W2" s="501"/>
      <c r="X2" s="501"/>
      <c r="Y2" s="501"/>
      <c r="Z2" s="527"/>
      <c r="AA2" s="500"/>
      <c r="AB2" s="528"/>
      <c r="AC2" s="529" t="s">
        <v>353</v>
      </c>
      <c r="AD2" s="529"/>
      <c r="AE2" s="529"/>
      <c r="AF2" s="529"/>
      <c r="AG2" s="529"/>
      <c r="AH2" s="529"/>
      <c r="AI2" s="529"/>
      <c r="AJ2" s="529"/>
      <c r="AK2" s="541"/>
      <c r="AL2" s="541"/>
      <c r="AM2" s="541"/>
      <c r="AN2" s="500"/>
      <c r="AO2" s="547" t="s">
        <v>354</v>
      </c>
      <c r="AP2" s="548"/>
      <c r="AQ2" s="548"/>
      <c r="AR2" s="548"/>
      <c r="AS2" s="548"/>
      <c r="AT2" s="548"/>
      <c r="AU2" s="548"/>
      <c r="AV2" s="548"/>
      <c r="AW2" s="548"/>
      <c r="AX2" s="548"/>
      <c r="AY2" s="548"/>
      <c r="AZ2" s="548"/>
      <c r="BA2" s="548"/>
      <c r="BB2" s="553"/>
      <c r="BC2" s="500"/>
      <c r="BD2" s="547" t="s">
        <v>355</v>
      </c>
      <c r="BE2" s="548"/>
      <c r="BF2" s="548"/>
      <c r="BG2" s="548"/>
      <c r="BH2" s="548"/>
      <c r="BI2" s="548"/>
      <c r="BJ2" s="548"/>
      <c r="BK2" s="548"/>
      <c r="BL2" s="548"/>
      <c r="BM2" s="548"/>
      <c r="BN2" s="548"/>
      <c r="BO2" s="553"/>
      <c r="BP2" s="500"/>
      <c r="BQ2" s="547" t="s">
        <v>356</v>
      </c>
      <c r="BR2" s="548"/>
      <c r="BS2" s="548"/>
      <c r="BT2" s="548"/>
      <c r="BU2" s="548"/>
      <c r="BV2" s="548"/>
      <c r="BW2" s="548"/>
      <c r="BX2" s="548"/>
      <c r="BY2" s="548"/>
      <c r="BZ2" s="548"/>
      <c r="CA2" s="548"/>
      <c r="CB2" s="553"/>
      <c r="CC2" s="500"/>
      <c r="CD2" s="584" t="s">
        <v>357</v>
      </c>
      <c r="CE2" s="501"/>
      <c r="CF2" s="501"/>
      <c r="CG2" s="501"/>
      <c r="CH2" s="501"/>
      <c r="CI2" s="501"/>
      <c r="CJ2" s="501"/>
      <c r="CK2" s="501"/>
      <c r="CL2" s="501"/>
      <c r="CM2" s="501"/>
      <c r="CN2" s="501"/>
      <c r="CO2" s="527"/>
      <c r="CP2" s="500"/>
      <c r="CQ2" s="547" t="s">
        <v>358</v>
      </c>
      <c r="CR2" s="548"/>
      <c r="CS2" s="548"/>
      <c r="CT2" s="548"/>
      <c r="CU2" s="548"/>
      <c r="CV2" s="548"/>
      <c r="CW2" s="548"/>
      <c r="CX2" s="548"/>
      <c r="CY2" s="548"/>
      <c r="CZ2" s="548"/>
      <c r="DA2" s="548"/>
      <c r="DB2" s="548"/>
      <c r="DC2" s="548"/>
      <c r="DD2" s="548"/>
      <c r="DE2" s="553"/>
      <c r="DF2" s="500"/>
      <c r="DG2" s="595" t="s">
        <v>359</v>
      </c>
      <c r="DH2" s="596"/>
      <c r="DI2" s="613"/>
    </row>
    <row r="3" s="473" customFormat="1" ht="21.75" customHeight="1" spans="1:113">
      <c r="A3" s="483" t="s">
        <v>360</v>
      </c>
      <c r="B3" s="484"/>
      <c r="C3" s="484"/>
      <c r="D3" s="484"/>
      <c r="E3" s="484"/>
      <c r="F3" s="484"/>
      <c r="G3" s="484"/>
      <c r="H3" s="484"/>
      <c r="I3" s="484"/>
      <c r="J3" s="484"/>
      <c r="K3" s="484"/>
      <c r="L3" s="484"/>
      <c r="M3" s="502"/>
      <c r="N3" s="500"/>
      <c r="O3" s="503" t="str">
        <f>A3</f>
        <v>CLASS:II A            Subject:Maths           Subject Teacher: Mrs Sati Devi</v>
      </c>
      <c r="P3" s="504"/>
      <c r="Q3" s="504"/>
      <c r="R3" s="504"/>
      <c r="S3" s="504"/>
      <c r="T3" s="504"/>
      <c r="U3" s="504"/>
      <c r="V3" s="504"/>
      <c r="W3" s="504"/>
      <c r="X3" s="504"/>
      <c r="Y3" s="504"/>
      <c r="Z3" s="530"/>
      <c r="AA3" s="500"/>
      <c r="AB3" s="531" t="str">
        <f>A3</f>
        <v>CLASS:II A            Subject:Maths           Subject Teacher: Mrs Sati Devi</v>
      </c>
      <c r="AC3" s="532"/>
      <c r="AD3" s="532"/>
      <c r="AE3" s="532"/>
      <c r="AF3" s="532"/>
      <c r="AG3" s="532"/>
      <c r="AH3" s="532"/>
      <c r="AI3" s="532"/>
      <c r="AJ3" s="532"/>
      <c r="AK3" s="532"/>
      <c r="AL3" s="532"/>
      <c r="AM3" s="542"/>
      <c r="AN3" s="500"/>
      <c r="AO3" s="531" t="str">
        <f>AB3</f>
        <v>CLASS:II A            Subject:Maths           Subject Teacher: Mrs Sati Devi</v>
      </c>
      <c r="AP3" s="532"/>
      <c r="AQ3" s="532"/>
      <c r="AR3" s="532"/>
      <c r="AS3" s="532"/>
      <c r="AT3" s="532"/>
      <c r="AU3" s="532"/>
      <c r="AV3" s="532"/>
      <c r="AW3" s="532"/>
      <c r="AX3" s="532"/>
      <c r="AY3" s="532"/>
      <c r="AZ3" s="532"/>
      <c r="BA3" s="532"/>
      <c r="BB3" s="542"/>
      <c r="BC3" s="500"/>
      <c r="BD3" s="586" t="str">
        <f>A3</f>
        <v>CLASS:II A            Subject:Maths           Subject Teacher: Mrs Sati Devi</v>
      </c>
      <c r="BE3" s="587"/>
      <c r="BF3" s="587"/>
      <c r="BG3" s="587"/>
      <c r="BH3" s="587"/>
      <c r="BI3" s="587"/>
      <c r="BJ3" s="587"/>
      <c r="BK3" s="587"/>
      <c r="BL3" s="587"/>
      <c r="BM3" s="587"/>
      <c r="BN3" s="587"/>
      <c r="BO3" s="597"/>
      <c r="BP3" s="500"/>
      <c r="BQ3" s="572" t="str">
        <f>A3</f>
        <v>CLASS:II A            Subject:Maths           Subject Teacher: Mrs Sati Devi</v>
      </c>
      <c r="BR3" s="573"/>
      <c r="BS3" s="573"/>
      <c r="BT3" s="573"/>
      <c r="BU3" s="573"/>
      <c r="BV3" s="573"/>
      <c r="BW3" s="573"/>
      <c r="BX3" s="573"/>
      <c r="BY3" s="573"/>
      <c r="BZ3" s="573"/>
      <c r="CA3" s="573"/>
      <c r="CB3" s="580"/>
      <c r="CC3" s="500"/>
      <c r="CD3" s="586" t="str">
        <f>A3</f>
        <v>CLASS:II A            Subject:Maths           Subject Teacher: Mrs Sati Devi</v>
      </c>
      <c r="CE3" s="587"/>
      <c r="CF3" s="587"/>
      <c r="CG3" s="587"/>
      <c r="CH3" s="587"/>
      <c r="CI3" s="587"/>
      <c r="CJ3" s="587"/>
      <c r="CK3" s="587"/>
      <c r="CL3" s="587"/>
      <c r="CM3" s="587"/>
      <c r="CN3" s="587"/>
      <c r="CO3" s="597"/>
      <c r="CP3" s="500"/>
      <c r="CQ3" s="586" t="str">
        <f>BD3</f>
        <v>CLASS:II A            Subject:Maths           Subject Teacher: Mrs Sati Devi</v>
      </c>
      <c r="CR3" s="587"/>
      <c r="CS3" s="587"/>
      <c r="CT3" s="587"/>
      <c r="CU3" s="587"/>
      <c r="CV3" s="587"/>
      <c r="CW3" s="587"/>
      <c r="CX3" s="587"/>
      <c r="CY3" s="587"/>
      <c r="CZ3" s="587"/>
      <c r="DA3" s="587"/>
      <c r="DB3" s="587"/>
      <c r="DC3" s="587"/>
      <c r="DD3" s="587"/>
      <c r="DE3" s="597"/>
      <c r="DF3" s="500"/>
      <c r="DG3" s="598" t="str">
        <f>A3</f>
        <v>CLASS:II A            Subject:Maths           Subject Teacher: Mrs Sati Devi</v>
      </c>
      <c r="DH3" s="599"/>
      <c r="DI3" s="614"/>
    </row>
    <row r="4" s="258" customFormat="1" ht="48.75" customHeight="1" spans="1:113">
      <c r="A4" s="629" t="s">
        <v>322</v>
      </c>
      <c r="B4" s="629" t="s">
        <v>361</v>
      </c>
      <c r="C4" s="630" t="s">
        <v>323</v>
      </c>
      <c r="D4" s="631" t="s">
        <v>362</v>
      </c>
      <c r="E4" s="631"/>
      <c r="F4" s="631" t="s">
        <v>363</v>
      </c>
      <c r="G4" s="631"/>
      <c r="H4" s="632" t="s">
        <v>364</v>
      </c>
      <c r="I4" s="642"/>
      <c r="J4" s="643" t="s">
        <v>365</v>
      </c>
      <c r="K4" s="644"/>
      <c r="L4" s="645"/>
      <c r="M4" s="646" t="s">
        <v>330</v>
      </c>
      <c r="N4" s="500"/>
      <c r="O4" s="647" t="s">
        <v>322</v>
      </c>
      <c r="P4" s="630" t="s">
        <v>323</v>
      </c>
      <c r="Q4" s="631" t="s">
        <v>362</v>
      </c>
      <c r="R4" s="661"/>
      <c r="S4" s="631" t="s">
        <v>363</v>
      </c>
      <c r="T4" s="631"/>
      <c r="U4" s="643" t="s">
        <v>366</v>
      </c>
      <c r="V4" s="643"/>
      <c r="W4" s="643" t="s">
        <v>365</v>
      </c>
      <c r="X4" s="662"/>
      <c r="Y4" s="664"/>
      <c r="Z4" s="665" t="s">
        <v>330</v>
      </c>
      <c r="AA4" s="500"/>
      <c r="AB4" s="666" t="s">
        <v>322</v>
      </c>
      <c r="AC4" s="667" t="s">
        <v>323</v>
      </c>
      <c r="AD4" s="668" t="s">
        <v>362</v>
      </c>
      <c r="AE4" s="669"/>
      <c r="AF4" s="668" t="s">
        <v>363</v>
      </c>
      <c r="AG4" s="669"/>
      <c r="AH4" s="643" t="s">
        <v>366</v>
      </c>
      <c r="AI4" s="643"/>
      <c r="AJ4" s="664" t="s">
        <v>365</v>
      </c>
      <c r="AK4" s="672"/>
      <c r="AL4" s="664"/>
      <c r="AM4" s="665" t="s">
        <v>330</v>
      </c>
      <c r="AN4" s="500"/>
      <c r="AO4" s="675" t="s">
        <v>322</v>
      </c>
      <c r="AP4" s="676" t="s">
        <v>323</v>
      </c>
      <c r="AQ4" s="668" t="s">
        <v>362</v>
      </c>
      <c r="AR4" s="669"/>
      <c r="AS4" s="668" t="s">
        <v>363</v>
      </c>
      <c r="AT4" s="669"/>
      <c r="AU4" s="643" t="s">
        <v>366</v>
      </c>
      <c r="AV4" s="643"/>
      <c r="AW4" s="664" t="s">
        <v>365</v>
      </c>
      <c r="AX4" s="672"/>
      <c r="AY4" s="664"/>
      <c r="AZ4" s="665" t="s">
        <v>330</v>
      </c>
      <c r="BA4" s="679"/>
      <c r="BB4" s="680" t="s">
        <v>367</v>
      </c>
      <c r="BC4" s="500"/>
      <c r="BD4" s="681" t="s">
        <v>368</v>
      </c>
      <c r="BE4" s="688" t="s">
        <v>323</v>
      </c>
      <c r="BF4" s="689" t="s">
        <v>362</v>
      </c>
      <c r="BG4" s="690"/>
      <c r="BH4" s="689" t="s">
        <v>363</v>
      </c>
      <c r="BI4" s="690"/>
      <c r="BJ4" s="691" t="s">
        <v>366</v>
      </c>
      <c r="BK4" s="691"/>
      <c r="BL4" s="692" t="s">
        <v>365</v>
      </c>
      <c r="BM4" s="695"/>
      <c r="BN4" s="696"/>
      <c r="BO4" s="697" t="s">
        <v>330</v>
      </c>
      <c r="BP4" s="639"/>
      <c r="BQ4" s="698" t="s">
        <v>322</v>
      </c>
      <c r="BR4" s="699" t="s">
        <v>323</v>
      </c>
      <c r="BS4" s="700" t="s">
        <v>362</v>
      </c>
      <c r="BT4" s="701"/>
      <c r="BU4" s="700" t="s">
        <v>363</v>
      </c>
      <c r="BV4" s="701"/>
      <c r="BW4" s="703" t="s">
        <v>366</v>
      </c>
      <c r="BX4" s="703"/>
      <c r="BY4" s="704" t="s">
        <v>365</v>
      </c>
      <c r="BZ4" s="705"/>
      <c r="CA4" s="704"/>
      <c r="CB4" s="706" t="s">
        <v>330</v>
      </c>
      <c r="CC4" s="639"/>
      <c r="CD4" s="681" t="s">
        <v>322</v>
      </c>
      <c r="CE4" s="688" t="s">
        <v>323</v>
      </c>
      <c r="CF4" s="689" t="s">
        <v>362</v>
      </c>
      <c r="CG4" s="690"/>
      <c r="CH4" s="689" t="s">
        <v>363</v>
      </c>
      <c r="CI4" s="690"/>
      <c r="CJ4" s="691" t="s">
        <v>366</v>
      </c>
      <c r="CK4" s="691"/>
      <c r="CL4" s="692" t="s">
        <v>365</v>
      </c>
      <c r="CM4" s="710"/>
      <c r="CN4" s="692"/>
      <c r="CO4" s="711" t="s">
        <v>330</v>
      </c>
      <c r="CP4" s="500"/>
      <c r="CQ4" s="681" t="s">
        <v>322</v>
      </c>
      <c r="CR4" s="688" t="s">
        <v>323</v>
      </c>
      <c r="CS4" s="689" t="s">
        <v>362</v>
      </c>
      <c r="CT4" s="690"/>
      <c r="CU4" s="689" t="s">
        <v>363</v>
      </c>
      <c r="CV4" s="690"/>
      <c r="CW4" s="691" t="s">
        <v>366</v>
      </c>
      <c r="CX4" s="691"/>
      <c r="CY4" s="692" t="s">
        <v>365</v>
      </c>
      <c r="CZ4" s="710"/>
      <c r="DA4" s="717"/>
      <c r="DB4" s="717" t="s">
        <v>330</v>
      </c>
      <c r="DC4" s="718" t="s">
        <v>369</v>
      </c>
      <c r="DD4" s="719" t="s">
        <v>370</v>
      </c>
      <c r="DE4" s="680" t="s">
        <v>371</v>
      </c>
      <c r="DF4" s="500"/>
      <c r="DG4" s="720" t="s">
        <v>322</v>
      </c>
      <c r="DH4" s="721" t="s">
        <v>323</v>
      </c>
      <c r="DI4" s="728" t="s">
        <v>335</v>
      </c>
    </row>
    <row r="5" s="622" customFormat="1" ht="12.75" customHeight="1" spans="1:113">
      <c r="A5" s="633">
        <v>1</v>
      </c>
      <c r="B5" s="633">
        <v>2</v>
      </c>
      <c r="C5" s="633">
        <v>3</v>
      </c>
      <c r="D5" s="633">
        <v>4</v>
      </c>
      <c r="E5" s="633">
        <v>5</v>
      </c>
      <c r="F5" s="633">
        <v>6</v>
      </c>
      <c r="G5" s="633">
        <v>7</v>
      </c>
      <c r="H5" s="633">
        <v>8</v>
      </c>
      <c r="I5" s="633">
        <v>9</v>
      </c>
      <c r="J5" s="633">
        <v>10</v>
      </c>
      <c r="K5" s="633">
        <v>11</v>
      </c>
      <c r="L5" s="633">
        <v>12</v>
      </c>
      <c r="M5" s="633">
        <v>13</v>
      </c>
      <c r="N5" s="648">
        <v>14</v>
      </c>
      <c r="O5" s="633">
        <v>15</v>
      </c>
      <c r="P5" s="633">
        <v>16</v>
      </c>
      <c r="Q5" s="633">
        <v>17</v>
      </c>
      <c r="R5" s="633">
        <v>18</v>
      </c>
      <c r="S5" s="633">
        <v>19</v>
      </c>
      <c r="T5" s="633">
        <v>20</v>
      </c>
      <c r="U5" s="633">
        <v>21</v>
      </c>
      <c r="V5" s="633">
        <v>22</v>
      </c>
      <c r="W5" s="633">
        <v>23</v>
      </c>
      <c r="X5" s="633">
        <v>24</v>
      </c>
      <c r="Y5" s="633">
        <v>25</v>
      </c>
      <c r="Z5" s="633">
        <v>26</v>
      </c>
      <c r="AA5" s="500"/>
      <c r="AB5" s="633">
        <v>28</v>
      </c>
      <c r="AC5" s="633">
        <v>29</v>
      </c>
      <c r="AD5" s="633">
        <v>30</v>
      </c>
      <c r="AE5" s="633">
        <v>31</v>
      </c>
      <c r="AF5" s="633">
        <v>32</v>
      </c>
      <c r="AG5" s="633">
        <v>33</v>
      </c>
      <c r="AH5" s="633">
        <v>34</v>
      </c>
      <c r="AI5" s="633">
        <v>35</v>
      </c>
      <c r="AJ5" s="633">
        <v>36</v>
      </c>
      <c r="AK5" s="633">
        <v>37</v>
      </c>
      <c r="AL5" s="633">
        <v>38</v>
      </c>
      <c r="AM5" s="633">
        <v>39</v>
      </c>
      <c r="AN5" s="500"/>
      <c r="AO5" s="633">
        <v>41</v>
      </c>
      <c r="AP5" s="633">
        <v>42</v>
      </c>
      <c r="AQ5" s="633">
        <v>43</v>
      </c>
      <c r="AR5" s="633">
        <v>44</v>
      </c>
      <c r="AS5" s="633">
        <v>45</v>
      </c>
      <c r="AT5" s="633">
        <v>46</v>
      </c>
      <c r="AU5" s="633">
        <v>47</v>
      </c>
      <c r="AV5" s="633">
        <v>48</v>
      </c>
      <c r="AW5" s="633">
        <v>49</v>
      </c>
      <c r="AX5" s="633">
        <v>50</v>
      </c>
      <c r="AY5" s="633">
        <v>51</v>
      </c>
      <c r="AZ5" s="633">
        <v>52</v>
      </c>
      <c r="BA5" s="633">
        <v>53</v>
      </c>
      <c r="BB5" s="633">
        <v>54</v>
      </c>
      <c r="BC5" s="500"/>
      <c r="BD5" s="633">
        <v>56</v>
      </c>
      <c r="BE5" s="633">
        <v>57</v>
      </c>
      <c r="BF5" s="633">
        <v>58</v>
      </c>
      <c r="BG5" s="633">
        <v>59</v>
      </c>
      <c r="BH5" s="633">
        <v>60</v>
      </c>
      <c r="BI5" s="633">
        <v>61</v>
      </c>
      <c r="BJ5" s="633">
        <v>62</v>
      </c>
      <c r="BK5" s="633">
        <v>63</v>
      </c>
      <c r="BL5" s="633">
        <v>64</v>
      </c>
      <c r="BM5" s="633">
        <v>65</v>
      </c>
      <c r="BN5" s="633">
        <v>66</v>
      </c>
      <c r="BO5" s="633">
        <v>67</v>
      </c>
      <c r="BP5" s="500"/>
      <c r="BQ5" s="633">
        <v>69</v>
      </c>
      <c r="BR5" s="633">
        <v>70</v>
      </c>
      <c r="BS5" s="633">
        <v>71</v>
      </c>
      <c r="BT5" s="633">
        <v>72</v>
      </c>
      <c r="BU5" s="633">
        <v>73</v>
      </c>
      <c r="BV5" s="633">
        <v>74</v>
      </c>
      <c r="BW5" s="633">
        <v>75</v>
      </c>
      <c r="BX5" s="633">
        <v>76</v>
      </c>
      <c r="BY5" s="633">
        <v>77</v>
      </c>
      <c r="BZ5" s="633">
        <v>78</v>
      </c>
      <c r="CA5" s="633">
        <v>79</v>
      </c>
      <c r="CB5" s="633">
        <v>80</v>
      </c>
      <c r="CC5" s="500"/>
      <c r="CD5" s="633">
        <v>82</v>
      </c>
      <c r="CE5" s="633">
        <v>83</v>
      </c>
      <c r="CF5" s="633">
        <v>84</v>
      </c>
      <c r="CG5" s="633">
        <v>85</v>
      </c>
      <c r="CH5" s="633">
        <v>86</v>
      </c>
      <c r="CI5" s="633">
        <v>87</v>
      </c>
      <c r="CJ5" s="633">
        <v>88</v>
      </c>
      <c r="CK5" s="633">
        <v>89</v>
      </c>
      <c r="CL5" s="633">
        <v>90</v>
      </c>
      <c r="CM5" s="633">
        <v>91</v>
      </c>
      <c r="CN5" s="633">
        <v>92</v>
      </c>
      <c r="CO5" s="633">
        <v>93</v>
      </c>
      <c r="CP5" s="648">
        <v>94</v>
      </c>
      <c r="CQ5" s="633">
        <v>95</v>
      </c>
      <c r="CR5" s="633">
        <v>96</v>
      </c>
      <c r="CS5" s="633">
        <v>97</v>
      </c>
      <c r="CT5" s="633">
        <v>98</v>
      </c>
      <c r="CU5" s="633">
        <v>99</v>
      </c>
      <c r="CV5" s="633">
        <v>100</v>
      </c>
      <c r="CW5" s="633">
        <v>101</v>
      </c>
      <c r="CX5" s="633">
        <v>102</v>
      </c>
      <c r="CY5" s="633">
        <v>103</v>
      </c>
      <c r="CZ5" s="633">
        <v>104</v>
      </c>
      <c r="DA5" s="633">
        <v>105</v>
      </c>
      <c r="DB5" s="633">
        <v>106</v>
      </c>
      <c r="DC5" s="633">
        <v>107</v>
      </c>
      <c r="DD5" s="633">
        <v>108</v>
      </c>
      <c r="DE5" s="633">
        <v>109</v>
      </c>
      <c r="DF5" s="648">
        <v>110</v>
      </c>
      <c r="DG5" s="633">
        <v>111</v>
      </c>
      <c r="DH5" s="633">
        <v>112</v>
      </c>
      <c r="DI5" s="633">
        <v>113</v>
      </c>
    </row>
    <row r="6" ht="27" customHeight="1" spans="1:114">
      <c r="A6" s="634">
        <v>1</v>
      </c>
      <c r="B6" s="634">
        <f>'Student Profile'!B6</f>
        <v>111</v>
      </c>
      <c r="C6" s="635" t="str">
        <f>'Student Profile'!C6</f>
        <v>Anjali Kumari</v>
      </c>
      <c r="D6" s="413" t="s">
        <v>295</v>
      </c>
      <c r="E6" s="376">
        <f>IF(D6="",0,VLOOKUP(D6,Maths!A$101:B$105,2,0))</f>
        <v>3</v>
      </c>
      <c r="F6" s="413" t="s">
        <v>295</v>
      </c>
      <c r="G6" s="376">
        <f>IF(F6="",0,VLOOKUP(F6,Maths!A$101:B$105,2,0))</f>
        <v>3</v>
      </c>
      <c r="H6" s="413" t="s">
        <v>295</v>
      </c>
      <c r="I6" s="376">
        <f>IF(H6="",0,VLOOKUP(H6,Maths!A$101:B$105,2,0))</f>
        <v>3</v>
      </c>
      <c r="J6" s="413" t="s">
        <v>295</v>
      </c>
      <c r="K6" s="634">
        <f>IF(J6="",0,VLOOKUP(J6,Maths!A$101:B$105,2,0))</f>
        <v>3</v>
      </c>
      <c r="L6" s="649">
        <f>E6+G6+I6+K6</f>
        <v>12</v>
      </c>
      <c r="M6" s="650" t="str">
        <f ca="1" t="shared" ref="M6:M37" si="1">IF(L6&lt;=3.9,"",LOOKUP(L6,A$109:A$113,B$109:B$113))</f>
        <v>B</v>
      </c>
      <c r="N6" s="500"/>
      <c r="O6" s="651">
        <f t="shared" ref="O6" si="2">A6</f>
        <v>1</v>
      </c>
      <c r="P6" s="635" t="str">
        <f t="shared" ref="P6" si="3">C6</f>
        <v>Anjali Kumari</v>
      </c>
      <c r="Q6" s="413" t="s">
        <v>295</v>
      </c>
      <c r="R6" s="376">
        <f>IF(Q6="",0,VLOOKUP(Q6,Maths!A$101:B$105,2,0))</f>
        <v>3</v>
      </c>
      <c r="S6" s="413" t="s">
        <v>295</v>
      </c>
      <c r="T6" s="376">
        <f>IF(S6="",0,VLOOKUP(S6,Maths!A$101:B$105,2,0))</f>
        <v>3</v>
      </c>
      <c r="U6" s="413" t="s">
        <v>295</v>
      </c>
      <c r="V6" s="376">
        <f>IF(U6="",0,VLOOKUP(U6,Maths!A$101:B$105,2,0))</f>
        <v>3</v>
      </c>
      <c r="W6" s="413" t="s">
        <v>295</v>
      </c>
      <c r="X6" s="634">
        <f>IF(W6="",0,VLOOKUP(W6,Maths!A$101:B$105,2,0))</f>
        <v>3</v>
      </c>
      <c r="Y6" s="649">
        <f>R6+T6+V6+X6</f>
        <v>12</v>
      </c>
      <c r="Z6" s="670" t="str">
        <f ca="1" t="shared" ref="Z6:Z55" si="4">IF(Y6&lt;=3.9,"",LOOKUP(Y6,A$109:A$113,B$109:B$113))</f>
        <v>B</v>
      </c>
      <c r="AA6" s="500"/>
      <c r="AB6" s="651">
        <f t="shared" ref="AB6" si="5">O6</f>
        <v>1</v>
      </c>
      <c r="AC6" s="412" t="str">
        <f t="shared" ref="AC6" si="6">P6</f>
        <v>Anjali Kumari</v>
      </c>
      <c r="AD6" s="413" t="s">
        <v>295</v>
      </c>
      <c r="AE6" s="376">
        <f>IF(AD6="",0,VLOOKUP(AD6,Maths!A$101:B$105,2,0))</f>
        <v>3</v>
      </c>
      <c r="AF6" s="413" t="s">
        <v>295</v>
      </c>
      <c r="AG6" s="376">
        <f>IF(AF6="",0,VLOOKUP(AF6,Maths!A$101:B$105,2,0))</f>
        <v>3</v>
      </c>
      <c r="AH6" s="413" t="s">
        <v>295</v>
      </c>
      <c r="AI6" s="376">
        <f>IF(AH6="",0,VLOOKUP(AH6,Maths!A$101:B$105,2,0))</f>
        <v>3</v>
      </c>
      <c r="AJ6" s="413" t="s">
        <v>295</v>
      </c>
      <c r="AK6" s="634">
        <f>IF(AJ6="",0,VLOOKUP(AJ6,Maths!A$101:B$105,2,0))</f>
        <v>3</v>
      </c>
      <c r="AL6" s="649">
        <f>AE6+AG6+AI6+AK6</f>
        <v>12</v>
      </c>
      <c r="AM6" s="670" t="str">
        <f ca="1" t="shared" ref="AM6:AM55" si="7">IF(AL6&lt;=3.9,"",LOOKUP(AL6,A$109:A$113,B$109:B$113))</f>
        <v>B</v>
      </c>
      <c r="AN6" s="500"/>
      <c r="AO6" s="651">
        <f t="shared" ref="AO6" si="8">AB6</f>
        <v>1</v>
      </c>
      <c r="AP6" s="412" t="str">
        <f t="shared" ref="AP6" si="9">AC6</f>
        <v>Anjali Kumari</v>
      </c>
      <c r="AQ6" s="413" t="s">
        <v>295</v>
      </c>
      <c r="AR6" s="376">
        <f>IF(AQ6="",0,VLOOKUP(AQ6,Maths!A$101:B$105,2,0))</f>
        <v>3</v>
      </c>
      <c r="AS6" s="413" t="s">
        <v>295</v>
      </c>
      <c r="AT6" s="376">
        <f>IF(AS6="",0,VLOOKUP(AS6,Maths!A$101:B$105,2,0))</f>
        <v>3</v>
      </c>
      <c r="AU6" s="413" t="s">
        <v>295</v>
      </c>
      <c r="AV6" s="376">
        <f>IF(AU6="",0,VLOOKUP(AU6,Maths!A$101:B$105,2,0))</f>
        <v>3</v>
      </c>
      <c r="AW6" s="413" t="s">
        <v>295</v>
      </c>
      <c r="AX6" s="634">
        <f>IF(AW6="",0,VLOOKUP(AW6,Maths!A$101:B$105,2,0))</f>
        <v>3</v>
      </c>
      <c r="AY6" s="649">
        <f>AR6+AT6+AV6+AX6</f>
        <v>12</v>
      </c>
      <c r="AZ6" s="670" t="str">
        <f ca="1" t="shared" ref="AZ6:AZ55" si="10">IF(AY6&lt;=3.9,"",LOOKUP(AY6,A$109:A$113,B$109:B$113))</f>
        <v>B</v>
      </c>
      <c r="BA6" s="682">
        <f t="shared" ref="BA6:BA37" si="11">(L6+Y6+AL6+AY6)/4</f>
        <v>12</v>
      </c>
      <c r="BB6" s="683" t="str">
        <f ca="1" t="shared" ref="BB6:BB37" si="12">IF(BA6&lt;=3.9,"",LOOKUP(BA6,A$109:A$113,B$109:B$113))</f>
        <v>B</v>
      </c>
      <c r="BC6" s="500"/>
      <c r="BD6" s="684">
        <f t="shared" ref="BD6" si="13">AO6</f>
        <v>1</v>
      </c>
      <c r="BE6" s="693" t="str">
        <f t="shared" ref="BE6" si="14">AP6</f>
        <v>Anjali Kumari</v>
      </c>
      <c r="BF6" s="413" t="s">
        <v>295</v>
      </c>
      <c r="BG6" s="376">
        <f>IF(BF6="",0,VLOOKUP(BF6,Maths!A$101:B$105,2,0))</f>
        <v>3</v>
      </c>
      <c r="BH6" s="413" t="s">
        <v>295</v>
      </c>
      <c r="BI6" s="376">
        <f>IF(BH6="",0,VLOOKUP(BH6,Maths!A$101:B$105,2,0))</f>
        <v>3</v>
      </c>
      <c r="BJ6" s="413" t="s">
        <v>295</v>
      </c>
      <c r="BK6" s="376">
        <f>IF(BJ6="",0,VLOOKUP(BJ6,Maths!A$101:B$105,2,0))</f>
        <v>3</v>
      </c>
      <c r="BL6" s="413" t="s">
        <v>295</v>
      </c>
      <c r="BM6" s="634">
        <f>IF(BL6="",0,VLOOKUP(BL6,Maths!A$101:B$105,2,0))</f>
        <v>3</v>
      </c>
      <c r="BN6" s="649">
        <f>BG6+BI6+BK6+BM6</f>
        <v>12</v>
      </c>
      <c r="BO6" s="702" t="str">
        <f ca="1" t="shared" ref="BO6:BO55" si="15">IF(BN6&lt;=3.9,"",LOOKUP(BN6,A$109:A$113,B$109:B$113))</f>
        <v>B</v>
      </c>
      <c r="BP6" s="500"/>
      <c r="BQ6" s="684">
        <f t="shared" ref="BQ6" si="16">BD6</f>
        <v>1</v>
      </c>
      <c r="BR6" s="693" t="str">
        <f t="shared" ref="BR6" si="17">BE6</f>
        <v>Anjali Kumari</v>
      </c>
      <c r="BS6" s="413" t="s">
        <v>295</v>
      </c>
      <c r="BT6" s="376">
        <f>IF(BS6="",0,VLOOKUP(BS6,Maths!A$101:B$105,2,0))</f>
        <v>3</v>
      </c>
      <c r="BU6" s="413" t="s">
        <v>295</v>
      </c>
      <c r="BV6" s="376">
        <f>IF(BU6="",0,VLOOKUP(BU6,Maths!A$101:B$105,2,0))</f>
        <v>3</v>
      </c>
      <c r="BW6" s="413" t="s">
        <v>295</v>
      </c>
      <c r="BX6" s="376">
        <f>IF(BW6="",0,VLOOKUP(BW6,Maths!A$101:B$105,2,0))</f>
        <v>3</v>
      </c>
      <c r="BY6" s="413" t="s">
        <v>295</v>
      </c>
      <c r="BZ6" s="634">
        <f>IF(BY6="",0,VLOOKUP(BY6,Maths!A$101:B$105,2,0))</f>
        <v>3</v>
      </c>
      <c r="CA6" s="649">
        <f>BT6+BV6+BX6+BZ6</f>
        <v>12</v>
      </c>
      <c r="CB6" s="707" t="str">
        <f ca="1" t="shared" ref="CB6:CB37" si="18">IF(CA6&lt;=3.9,"",LOOKUP(CA6,A$109:A$113,B$109:B$113))</f>
        <v>B</v>
      </c>
      <c r="CC6" s="500"/>
      <c r="CD6" s="684">
        <f t="shared" ref="CD6" si="19">BQ6</f>
        <v>1</v>
      </c>
      <c r="CE6" s="709" t="str">
        <f t="shared" ref="CE6" si="20">BR6</f>
        <v>Anjali Kumari</v>
      </c>
      <c r="CF6" s="413" t="s">
        <v>295</v>
      </c>
      <c r="CG6" s="376">
        <f>IF(CF6="",0,VLOOKUP(CF6,Maths!A$101:B$105,2,0))</f>
        <v>3</v>
      </c>
      <c r="CH6" s="413" t="s">
        <v>295</v>
      </c>
      <c r="CI6" s="376">
        <f>IF(CH6="",0,VLOOKUP(CH6,Maths!A$101:B$105,2,0))</f>
        <v>3</v>
      </c>
      <c r="CJ6" s="413" t="s">
        <v>295</v>
      </c>
      <c r="CK6" s="376">
        <f>IF(CJ6="",0,VLOOKUP(CJ6,Maths!A$101:B$105,2,0))</f>
        <v>3</v>
      </c>
      <c r="CL6" s="413" t="s">
        <v>295</v>
      </c>
      <c r="CM6" s="634">
        <f>IF(CL6="",0,VLOOKUP(CL6,Maths!A$101:B$105,2,0))</f>
        <v>3</v>
      </c>
      <c r="CN6" s="649">
        <f>CG6+CI6+CK6+CM6</f>
        <v>12</v>
      </c>
      <c r="CO6" s="702" t="str">
        <f ca="1" t="shared" ref="CO6:CO55" si="21">IF(CN6&lt;=3.9,"",LOOKUP(CN6,A$109:A$113,B$109:B$113))</f>
        <v>B</v>
      </c>
      <c r="CP6" s="500"/>
      <c r="CQ6" s="684">
        <f t="shared" ref="CQ6" si="22">CD6</f>
        <v>1</v>
      </c>
      <c r="CR6" s="709" t="str">
        <f t="shared" ref="CR6" si="23">CE6</f>
        <v>Anjali Kumari</v>
      </c>
      <c r="CS6" s="413" t="s">
        <v>295</v>
      </c>
      <c r="CT6" s="376">
        <f>IF(CS6="",0,VLOOKUP(CS6,Maths!A$101:B$105,2,0))</f>
        <v>3</v>
      </c>
      <c r="CU6" s="413" t="s">
        <v>295</v>
      </c>
      <c r="CV6" s="376">
        <f>IF(CU6="",0,VLOOKUP(CU6,Maths!A$101:B$105,2,0))</f>
        <v>3</v>
      </c>
      <c r="CW6" s="413" t="s">
        <v>295</v>
      </c>
      <c r="CX6" s="376">
        <f>IF(CW6="",0,VLOOKUP(CW6,Maths!A$101:B$105,2,0))</f>
        <v>3</v>
      </c>
      <c r="CY6" s="413" t="s">
        <v>295</v>
      </c>
      <c r="CZ6" s="634">
        <f>IF(CY6="",0,VLOOKUP(CY6,Maths!A$101:B$105,2,0))</f>
        <v>3</v>
      </c>
      <c r="DA6" s="649">
        <f>CT6+CV6+CX6+CZ6</f>
        <v>12</v>
      </c>
      <c r="DB6" s="702" t="str">
        <f ca="1" t="shared" ref="DB6:DB55" si="24">IF(DA6&lt;=3.9,"",LOOKUP(DA6,A$109:A$113,B$109:B$113))</f>
        <v>B</v>
      </c>
      <c r="DC6" s="722">
        <f t="shared" ref="DC6:DC37" si="25">BN6+CA6+CN6+DA6</f>
        <v>48</v>
      </c>
      <c r="DD6" s="723">
        <f>DC6/80*20</f>
        <v>12</v>
      </c>
      <c r="DE6" s="683" t="str">
        <f ca="1" t="shared" ref="DE6:DE37" si="26">IF(DD6&lt;=3.9,"",LOOKUP(DD6,A$109:A$113,B$109:B$113))</f>
        <v>B</v>
      </c>
      <c r="DF6" s="500"/>
      <c r="DG6" s="607">
        <f>A6</f>
        <v>1</v>
      </c>
      <c r="DH6" s="608" t="str">
        <f>C6</f>
        <v>Anjali Kumari</v>
      </c>
      <c r="DI6" s="616" t="str">
        <f>IF($DJ6&lt;=3.9,"",LOOKUP(DJ6,A$109:A$113,B$109:B$113))</f>
        <v>B</v>
      </c>
      <c r="DJ6" s="396">
        <f>(BA6+DD6)/2</f>
        <v>12</v>
      </c>
    </row>
    <row r="7" ht="27" customHeight="1" spans="1:114">
      <c r="A7" s="634">
        <v>2</v>
      </c>
      <c r="B7" s="376">
        <f>'Student Profile'!B7</f>
        <v>222</v>
      </c>
      <c r="C7" s="635" t="str">
        <f>'Student Profile'!C7</f>
        <v>Ardra Hari</v>
      </c>
      <c r="D7" s="413" t="s">
        <v>295</v>
      </c>
      <c r="E7" s="376">
        <f>IF(D7="",0,VLOOKUP(D7,Maths!A$101:B$105,2,0))</f>
        <v>3</v>
      </c>
      <c r="F7" s="413" t="s">
        <v>295</v>
      </c>
      <c r="G7" s="376">
        <f>IF(F7="",0,VLOOKUP(F7,Maths!A$101:B$105,2,0))</f>
        <v>3</v>
      </c>
      <c r="H7" s="413" t="s">
        <v>295</v>
      </c>
      <c r="I7" s="376">
        <f>IF(H7="",0,VLOOKUP(H7,Maths!A$101:B$105,2,0))</f>
        <v>3</v>
      </c>
      <c r="J7" s="413" t="s">
        <v>295</v>
      </c>
      <c r="K7" s="634">
        <f>IF(J7="",0,VLOOKUP(J7,Maths!A$101:B$105,2,0))</f>
        <v>3</v>
      </c>
      <c r="L7" s="649">
        <f t="shared" ref="L7:L55" si="27">E7+G7+I7+K7</f>
        <v>12</v>
      </c>
      <c r="M7" s="652" t="str">
        <f ca="1">IF(L7&lt;=3.9,"",LOOKUP(L7,A$109:A$113,B$109:B$113))</f>
        <v>B</v>
      </c>
      <c r="N7" s="500"/>
      <c r="O7" s="651">
        <f t="shared" ref="O7:O55" si="28">A7</f>
        <v>2</v>
      </c>
      <c r="P7" s="635" t="str">
        <f t="shared" ref="P7:P55" si="29">C7</f>
        <v>Ardra Hari</v>
      </c>
      <c r="Q7" s="413" t="s">
        <v>186</v>
      </c>
      <c r="R7" s="376">
        <f>IF(Q7="",0,VLOOKUP(Q7,Maths!A$101:B$105,2,0))</f>
        <v>4</v>
      </c>
      <c r="S7" s="413" t="s">
        <v>186</v>
      </c>
      <c r="T7" s="376">
        <f>IF(S7="",0,VLOOKUP(S7,Maths!A$101:B$105,2,0))</f>
        <v>4</v>
      </c>
      <c r="U7" s="413" t="s">
        <v>186</v>
      </c>
      <c r="V7" s="376">
        <f>IF(U7="",0,VLOOKUP(U7,Maths!A$101:B$105,2,0))</f>
        <v>4</v>
      </c>
      <c r="W7" s="413" t="s">
        <v>186</v>
      </c>
      <c r="X7" s="634">
        <f>IF(W7="",0,VLOOKUP(W7,Maths!A$101:B$105,2,0))</f>
        <v>4</v>
      </c>
      <c r="Y7" s="649">
        <f t="shared" ref="Y7:Y55" si="30">R7+T7+V7+X7</f>
        <v>16</v>
      </c>
      <c r="Z7" s="670" t="str">
        <f ca="1">IF(Y7&lt;=3.9,"",LOOKUP(Y7,A$109:A$113,B$109:B$113))</f>
        <v>A</v>
      </c>
      <c r="AA7" s="500"/>
      <c r="AB7" s="651">
        <f t="shared" ref="AB7:AB55" si="31">O7</f>
        <v>2</v>
      </c>
      <c r="AC7" s="412" t="str">
        <f t="shared" ref="AC7:AC55" si="32">P7</f>
        <v>Ardra Hari</v>
      </c>
      <c r="AD7" s="413" t="s">
        <v>337</v>
      </c>
      <c r="AE7" s="376">
        <f>IF(AD7="",0,VLOOKUP(AD7,Maths!A$101:B$105,2,0))</f>
        <v>2</v>
      </c>
      <c r="AF7" s="413" t="s">
        <v>337</v>
      </c>
      <c r="AG7" s="376">
        <f>IF(AF7="",0,VLOOKUP(AF7,Maths!A$101:B$105,2,0))</f>
        <v>2</v>
      </c>
      <c r="AH7" s="413" t="s">
        <v>337</v>
      </c>
      <c r="AI7" s="376">
        <f>IF(AH7="",0,VLOOKUP(AH7,Maths!A$101:B$105,2,0))</f>
        <v>2</v>
      </c>
      <c r="AJ7" s="413" t="s">
        <v>337</v>
      </c>
      <c r="AK7" s="634">
        <f>IF(AJ7="",0,VLOOKUP(AJ7,Maths!A$101:B$105,2,0))</f>
        <v>2</v>
      </c>
      <c r="AL7" s="649">
        <f t="shared" ref="AL7:AL55" si="33">AE7+AG7+AI7+AK7</f>
        <v>8</v>
      </c>
      <c r="AM7" s="670" t="str">
        <f ca="1">IF(AL7&lt;=3.9,"",LOOKUP(AL7,A$109:A$113,B$109:B$113))</f>
        <v>C</v>
      </c>
      <c r="AN7" s="500"/>
      <c r="AO7" s="651">
        <f t="shared" ref="AO7:AO55" si="34">AB7</f>
        <v>2</v>
      </c>
      <c r="AP7" s="412" t="str">
        <f t="shared" ref="AP7:AP55" si="35">AC7</f>
        <v>Ardra Hari</v>
      </c>
      <c r="AQ7" s="413" t="s">
        <v>186</v>
      </c>
      <c r="AR7" s="376">
        <f>IF(AQ7="",0,VLOOKUP(AQ7,Maths!A$101:B$105,2,0))</f>
        <v>4</v>
      </c>
      <c r="AS7" s="413" t="s">
        <v>186</v>
      </c>
      <c r="AT7" s="376">
        <f>IF(AS7="",0,VLOOKUP(AS7,Maths!A$101:B$105,2,0))</f>
        <v>4</v>
      </c>
      <c r="AU7" s="413" t="s">
        <v>186</v>
      </c>
      <c r="AV7" s="376">
        <f>IF(AU7="",0,VLOOKUP(AU7,Maths!A$101:B$105,2,0))</f>
        <v>4</v>
      </c>
      <c r="AW7" s="413" t="s">
        <v>186</v>
      </c>
      <c r="AX7" s="634">
        <f>IF(AW7="",0,VLOOKUP(AW7,Maths!A$101:B$105,2,0))</f>
        <v>4</v>
      </c>
      <c r="AY7" s="649">
        <f t="shared" ref="AY7:AY55" si="36">AR7+AT7+AV7+AX7</f>
        <v>16</v>
      </c>
      <c r="AZ7" s="670" t="str">
        <f ca="1">IF(AY7&lt;=3.9,"",LOOKUP(AY7,A$109:A$113,B$109:B$113))</f>
        <v>A</v>
      </c>
      <c r="BA7" s="682">
        <f>(L7+Y7+AL7+AY7)/4</f>
        <v>13</v>
      </c>
      <c r="BB7" s="685" t="str">
        <f ca="1">IF(BA7&lt;=3.9,"",LOOKUP(BA7,A$109:A$113,B$109:B$113))</f>
        <v>B</v>
      </c>
      <c r="BC7" s="500"/>
      <c r="BD7" s="684">
        <f t="shared" ref="BD7:BD55" si="37">AO7</f>
        <v>2</v>
      </c>
      <c r="BE7" s="693" t="str">
        <f t="shared" ref="BE7:BE55" si="38">AP7</f>
        <v>Ardra Hari</v>
      </c>
      <c r="BF7" s="413" t="s">
        <v>186</v>
      </c>
      <c r="BG7" s="376">
        <f>IF(BF7="",0,VLOOKUP(BF7,Maths!A$101:B$105,2,0))</f>
        <v>4</v>
      </c>
      <c r="BH7" s="413" t="s">
        <v>186</v>
      </c>
      <c r="BI7" s="376">
        <f>IF(BH7="",0,VLOOKUP(BH7,Maths!A$101:B$105,2,0))</f>
        <v>4</v>
      </c>
      <c r="BJ7" s="413" t="s">
        <v>186</v>
      </c>
      <c r="BK7" s="376">
        <f>IF(BJ7="",0,VLOOKUP(BJ7,Maths!A$101:B$105,2,0))</f>
        <v>4</v>
      </c>
      <c r="BL7" s="413" t="s">
        <v>186</v>
      </c>
      <c r="BM7" s="634">
        <f>IF(BL7="",0,VLOOKUP(BL7,Maths!A$101:B$105,2,0))</f>
        <v>4</v>
      </c>
      <c r="BN7" s="649">
        <f t="shared" ref="BN7:BN55" si="39">BG7+BI7+BK7+BM7</f>
        <v>16</v>
      </c>
      <c r="BO7" s="702" t="str">
        <f ca="1">IF(BN7&lt;=3.9,"",LOOKUP(BN7,A$109:A$113,B$109:B$113))</f>
        <v>A</v>
      </c>
      <c r="BP7" s="500"/>
      <c r="BQ7" s="684">
        <f t="shared" ref="BQ7:BQ55" si="40">BD7</f>
        <v>2</v>
      </c>
      <c r="BR7" s="693" t="str">
        <f t="shared" ref="BR7:BR55" si="41">BE7</f>
        <v>Ardra Hari</v>
      </c>
      <c r="BS7" s="413" t="s">
        <v>186</v>
      </c>
      <c r="BT7" s="376">
        <f>IF(BS7="",0,VLOOKUP(BS7,Maths!A$101:B$105,2,0))</f>
        <v>4</v>
      </c>
      <c r="BU7" s="413" t="s">
        <v>186</v>
      </c>
      <c r="BV7" s="376">
        <f>IF(BU7="",0,VLOOKUP(BU7,Maths!A$101:B$105,2,0))</f>
        <v>4</v>
      </c>
      <c r="BW7" s="413" t="s">
        <v>186</v>
      </c>
      <c r="BX7" s="376">
        <f>IF(BW7="",0,VLOOKUP(BW7,Maths!A$101:B$105,2,0))</f>
        <v>4</v>
      </c>
      <c r="BY7" s="413" t="s">
        <v>186</v>
      </c>
      <c r="BZ7" s="634">
        <f>IF(BY7="",0,VLOOKUP(BY7,Maths!A$101:B$105,2,0))</f>
        <v>4</v>
      </c>
      <c r="CA7" s="649">
        <f t="shared" ref="CA7:CA55" si="42">BT7+BV7+BX7+BZ7</f>
        <v>16</v>
      </c>
      <c r="CB7" s="708" t="str">
        <f ca="1">IF(CA7&lt;=3.9,"",LOOKUP(CA7,A$109:A$113,B$109:B$113))</f>
        <v>A</v>
      </c>
      <c r="CC7" s="500"/>
      <c r="CD7" s="684">
        <f t="shared" ref="CD7:CD55" si="43">BQ7</f>
        <v>2</v>
      </c>
      <c r="CE7" s="709" t="str">
        <f t="shared" ref="CE7:CE55" si="44">BR7</f>
        <v>Ardra Hari</v>
      </c>
      <c r="CF7" s="413" t="s">
        <v>186</v>
      </c>
      <c r="CG7" s="376">
        <f>IF(CF7="",0,VLOOKUP(CF7,Maths!A$101:B$105,2,0))</f>
        <v>4</v>
      </c>
      <c r="CH7" s="413" t="s">
        <v>186</v>
      </c>
      <c r="CI7" s="376">
        <f>IF(CH7="",0,VLOOKUP(CH7,Maths!A$101:B$105,2,0))</f>
        <v>4</v>
      </c>
      <c r="CJ7" s="413" t="s">
        <v>186</v>
      </c>
      <c r="CK7" s="376">
        <f>IF(CJ7="",0,VLOOKUP(CJ7,Maths!A$101:B$105,2,0))</f>
        <v>4</v>
      </c>
      <c r="CL7" s="413" t="s">
        <v>186</v>
      </c>
      <c r="CM7" s="634">
        <f>IF(CL7="",0,VLOOKUP(CL7,Maths!A$101:B$105,2,0))</f>
        <v>4</v>
      </c>
      <c r="CN7" s="649">
        <f t="shared" ref="CN7:CN55" si="45">CG7+CI7+CK7+CM7</f>
        <v>16</v>
      </c>
      <c r="CO7" s="702" t="str">
        <f ca="1">IF(CN7&lt;=3.9,"",LOOKUP(CN7,A$109:A$113,B$109:B$113))</f>
        <v>A</v>
      </c>
      <c r="CP7" s="500"/>
      <c r="CQ7" s="684">
        <f t="shared" ref="CQ7:CQ55" si="46">CD7</f>
        <v>2</v>
      </c>
      <c r="CR7" s="709" t="str">
        <f t="shared" ref="CR7:CR55" si="47">CE7</f>
        <v>Ardra Hari</v>
      </c>
      <c r="CS7" s="413" t="s">
        <v>186</v>
      </c>
      <c r="CT7" s="376">
        <f>IF(CS7="",0,VLOOKUP(CS7,Maths!A$101:B$105,2,0))</f>
        <v>4</v>
      </c>
      <c r="CU7" s="413" t="s">
        <v>186</v>
      </c>
      <c r="CV7" s="376">
        <f>IF(CU7="",0,VLOOKUP(CU7,Maths!A$101:B$105,2,0))</f>
        <v>4</v>
      </c>
      <c r="CW7" s="413" t="s">
        <v>186</v>
      </c>
      <c r="CX7" s="376">
        <f>IF(CW7="",0,VLOOKUP(CW7,Maths!A$101:B$105,2,0))</f>
        <v>4</v>
      </c>
      <c r="CY7" s="413" t="s">
        <v>186</v>
      </c>
      <c r="CZ7" s="634">
        <f>IF(CY7="",0,VLOOKUP(CY7,Maths!A$101:B$105,2,0))</f>
        <v>4</v>
      </c>
      <c r="DA7" s="649">
        <f t="shared" ref="DA7:DA55" si="48">CT7+CV7+CX7+CZ7</f>
        <v>16</v>
      </c>
      <c r="DB7" s="702" t="str">
        <f ca="1">IF(DA7&lt;=3.9,"",LOOKUP(DA7,A$109:A$113,B$109:B$113))</f>
        <v>A</v>
      </c>
      <c r="DC7" s="722">
        <f>BN7+CA7+CN7+DA7</f>
        <v>64</v>
      </c>
      <c r="DD7" s="723">
        <f t="shared" ref="DD7:DD70" si="49">DC7/80*20</f>
        <v>16</v>
      </c>
      <c r="DE7" s="685" t="str">
        <f ca="1">IF(DD7&lt;=3.9,"",LOOKUP(DD7,A$109:A$113,B$109:B$113))</f>
        <v>A</v>
      </c>
      <c r="DF7" s="500"/>
      <c r="DG7" s="607">
        <f t="shared" ref="DG7:DG55" si="50">A7</f>
        <v>2</v>
      </c>
      <c r="DH7" s="608" t="str">
        <f t="shared" ref="DH7:DH55" si="51">C7</f>
        <v>Ardra Hari</v>
      </c>
      <c r="DI7" s="616" t="str">
        <f ca="1" t="shared" ref="DI7:DI55" si="52">IF($DJ7&lt;=3.9,"",LOOKUP(DJ7,A$109:A$113,B$109:B$113))</f>
        <v>B</v>
      </c>
      <c r="DJ7" s="396">
        <f t="shared" ref="DJ7:DJ55" si="53">(BA7+DD7)/2</f>
        <v>14.5</v>
      </c>
    </row>
    <row r="8" ht="27" customHeight="1" spans="1:114">
      <c r="A8" s="634">
        <v>3</v>
      </c>
      <c r="B8" s="376">
        <f>'Student Profile'!B8</f>
        <v>333</v>
      </c>
      <c r="C8" s="635" t="str">
        <f>'Student Profile'!C8</f>
        <v>Bhuvaneshwari</v>
      </c>
      <c r="D8" s="413"/>
      <c r="E8" s="376">
        <f>IF(D8="",0,VLOOKUP(D8,Maths!A$101:B$105,2,0))</f>
        <v>0</v>
      </c>
      <c r="F8" s="413" t="s">
        <v>309</v>
      </c>
      <c r="G8" s="376">
        <f>IF(F8="",0,VLOOKUP(F8,Maths!A$101:B$105,2,0))</f>
        <v>1</v>
      </c>
      <c r="H8" s="413" t="s">
        <v>299</v>
      </c>
      <c r="I8" s="376">
        <f>IF(H8="",0,VLOOKUP(H8,Maths!A$101:B$105,2,0))</f>
        <v>2</v>
      </c>
      <c r="J8" s="413" t="s">
        <v>299</v>
      </c>
      <c r="K8" s="634">
        <f>IF(J8="",0,VLOOKUP(J8,Maths!A$101:B$105,2,0))</f>
        <v>2</v>
      </c>
      <c r="L8" s="649">
        <f>E8+G8+I8+K8</f>
        <v>5</v>
      </c>
      <c r="M8" s="653" t="str">
        <f ca="1">IF(L8&lt;=3.9,"",LOOKUP(L8,A$109:A$113,B$109:B$113))</f>
        <v>D</v>
      </c>
      <c r="N8" s="500"/>
      <c r="O8" s="651">
        <f>A8</f>
        <v>3</v>
      </c>
      <c r="P8" s="635" t="str">
        <f>C8</f>
        <v>Bhuvaneshwari</v>
      </c>
      <c r="Q8" s="413" t="s">
        <v>186</v>
      </c>
      <c r="R8" s="376">
        <f>IF(Q8="",0,VLOOKUP(Q8,Maths!A$101:B$105,2,0))</f>
        <v>4</v>
      </c>
      <c r="S8" s="413" t="s">
        <v>186</v>
      </c>
      <c r="T8" s="376">
        <f>IF(S8="",0,VLOOKUP(S8,Maths!A$101:B$105,2,0))</f>
        <v>4</v>
      </c>
      <c r="U8" s="413" t="s">
        <v>186</v>
      </c>
      <c r="V8" s="376">
        <f>IF(U8="",0,VLOOKUP(U8,Maths!A$101:B$105,2,0))</f>
        <v>4</v>
      </c>
      <c r="W8" s="413" t="s">
        <v>186</v>
      </c>
      <c r="X8" s="634">
        <f>IF(W8="",0,VLOOKUP(W8,Maths!A$101:B$105,2,0))</f>
        <v>4</v>
      </c>
      <c r="Y8" s="649">
        <f>R8+T8+V8+X8</f>
        <v>16</v>
      </c>
      <c r="Z8" s="670" t="str">
        <f ca="1">IF(Y8&lt;=3.9,"",LOOKUP(Y8,A$109:A$113,B$109:B$113))</f>
        <v>A</v>
      </c>
      <c r="AA8" s="500"/>
      <c r="AB8" s="651">
        <f>O8</f>
        <v>3</v>
      </c>
      <c r="AC8" s="412" t="str">
        <f>P8</f>
        <v>Bhuvaneshwari</v>
      </c>
      <c r="AD8" s="413" t="s">
        <v>186</v>
      </c>
      <c r="AE8" s="376">
        <f>IF(AD8="",0,VLOOKUP(AD8,Maths!A$101:B$105,2,0))</f>
        <v>4</v>
      </c>
      <c r="AF8" s="413" t="s">
        <v>295</v>
      </c>
      <c r="AG8" s="376">
        <f>IF(AF8="",0,VLOOKUP(AF8,Maths!A$101:B$105,2,0))</f>
        <v>3</v>
      </c>
      <c r="AH8" s="413" t="s">
        <v>186</v>
      </c>
      <c r="AI8" s="376">
        <f>IF(AH8="",0,VLOOKUP(AH8,Maths!A$101:B$105,2,0))</f>
        <v>4</v>
      </c>
      <c r="AJ8" s="413" t="s">
        <v>295</v>
      </c>
      <c r="AK8" s="634">
        <f>IF(AJ8="",0,VLOOKUP(AJ8,Maths!A$101:B$105,2,0))</f>
        <v>3</v>
      </c>
      <c r="AL8" s="649">
        <f>AE8+AG8+AI8+AK8</f>
        <v>14</v>
      </c>
      <c r="AM8" s="670" t="str">
        <f ca="1">IF(AL8&lt;=3.9,"",LOOKUP(AL8,A$109:A$113,B$109:B$113))</f>
        <v>B</v>
      </c>
      <c r="AN8" s="500"/>
      <c r="AO8" s="651">
        <f>AB8</f>
        <v>3</v>
      </c>
      <c r="AP8" s="412" t="str">
        <f>AC8</f>
        <v>Bhuvaneshwari</v>
      </c>
      <c r="AQ8" s="413" t="s">
        <v>186</v>
      </c>
      <c r="AR8" s="376">
        <f>IF(AQ8="",0,VLOOKUP(AQ8,Maths!A$101:B$105,2,0))</f>
        <v>4</v>
      </c>
      <c r="AS8" s="413" t="s">
        <v>295</v>
      </c>
      <c r="AT8" s="376">
        <f>IF(AS8="",0,VLOOKUP(AS8,Maths!A$101:B$105,2,0))</f>
        <v>3</v>
      </c>
      <c r="AU8" s="413" t="s">
        <v>186</v>
      </c>
      <c r="AV8" s="376">
        <f>IF(AU8="",0,VLOOKUP(AU8,Maths!A$101:B$105,2,0))</f>
        <v>4</v>
      </c>
      <c r="AW8" s="413" t="s">
        <v>295</v>
      </c>
      <c r="AX8" s="634">
        <f>IF(AW8="",0,VLOOKUP(AW8,Maths!A$101:B$105,2,0))</f>
        <v>3</v>
      </c>
      <c r="AY8" s="649">
        <f>AR8+AT8+AV8+AX8</f>
        <v>14</v>
      </c>
      <c r="AZ8" s="670" t="str">
        <f ca="1">IF(AY8&lt;=3.9,"",LOOKUP(AY8,A$109:A$113,B$109:B$113))</f>
        <v>B</v>
      </c>
      <c r="BA8" s="682">
        <f>(L8+Y8+AL8+AY8)/4</f>
        <v>12.25</v>
      </c>
      <c r="BB8" s="685" t="str">
        <f ca="1">IF(BA8&lt;=3.9,"",LOOKUP(BA8,A$109:A$113,B$109:B$113))</f>
        <v>B</v>
      </c>
      <c r="BC8" s="500"/>
      <c r="BD8" s="684">
        <f>AO8</f>
        <v>3</v>
      </c>
      <c r="BE8" s="693" t="str">
        <f>AP8</f>
        <v>Bhuvaneshwari</v>
      </c>
      <c r="BF8" s="413" t="s">
        <v>295</v>
      </c>
      <c r="BG8" s="376">
        <f>IF(BF8="",0,VLOOKUP(BF8,Maths!A$101:B$105,2,0))</f>
        <v>3</v>
      </c>
      <c r="BH8" s="413" t="s">
        <v>186</v>
      </c>
      <c r="BI8" s="376">
        <f>IF(BH8="",0,VLOOKUP(BH8,Maths!A$101:B$105,2,0))</f>
        <v>4</v>
      </c>
      <c r="BJ8" s="413" t="s">
        <v>295</v>
      </c>
      <c r="BK8" s="376">
        <f>IF(BJ8="",0,VLOOKUP(BJ8,Maths!A$101:B$105,2,0))</f>
        <v>3</v>
      </c>
      <c r="BL8" s="413" t="s">
        <v>186</v>
      </c>
      <c r="BM8" s="634">
        <f>IF(BL8="",0,VLOOKUP(BL8,Maths!A$101:B$105,2,0))</f>
        <v>4</v>
      </c>
      <c r="BN8" s="649">
        <f>BG8+BI8+BK8+BM8</f>
        <v>14</v>
      </c>
      <c r="BO8" s="702" t="str">
        <f ca="1">IF(BN8&lt;=3.9,"",LOOKUP(BN8,A$109:A$113,B$109:B$113))</f>
        <v>B</v>
      </c>
      <c r="BP8" s="500"/>
      <c r="BQ8" s="684">
        <f>BD8</f>
        <v>3</v>
      </c>
      <c r="BR8" s="693" t="str">
        <f>BE8</f>
        <v>Bhuvaneshwari</v>
      </c>
      <c r="BS8" s="413" t="s">
        <v>186</v>
      </c>
      <c r="BT8" s="376">
        <f>IF(BS8="",0,VLOOKUP(BS8,Maths!A$101:B$105,2,0))</f>
        <v>4</v>
      </c>
      <c r="BU8" s="413" t="s">
        <v>295</v>
      </c>
      <c r="BV8" s="376">
        <f>IF(BU8="",0,VLOOKUP(BU8,Maths!A$101:B$105,2,0))</f>
        <v>3</v>
      </c>
      <c r="BW8" s="413" t="s">
        <v>186</v>
      </c>
      <c r="BX8" s="376">
        <f>IF(BW8="",0,VLOOKUP(BW8,Maths!A$101:B$105,2,0))</f>
        <v>4</v>
      </c>
      <c r="BY8" s="413" t="s">
        <v>295</v>
      </c>
      <c r="BZ8" s="634">
        <f>IF(BY8="",0,VLOOKUP(BY8,Maths!A$101:B$105,2,0))</f>
        <v>3</v>
      </c>
      <c r="CA8" s="649">
        <f>BT8+BV8+BX8+BZ8</f>
        <v>14</v>
      </c>
      <c r="CB8" s="708" t="str">
        <f ca="1">IF(CA8&lt;=3.9,"",LOOKUP(CA8,A$109:A$113,B$109:B$113))</f>
        <v>B</v>
      </c>
      <c r="CC8" s="500"/>
      <c r="CD8" s="684">
        <f>BQ8</f>
        <v>3</v>
      </c>
      <c r="CE8" s="709" t="str">
        <f>BR8</f>
        <v>Bhuvaneshwari</v>
      </c>
      <c r="CF8" s="413" t="s">
        <v>295</v>
      </c>
      <c r="CG8" s="376">
        <f>IF(CF8="",0,VLOOKUP(CF8,Maths!A$101:B$105,2,0))</f>
        <v>3</v>
      </c>
      <c r="CH8" s="413" t="s">
        <v>186</v>
      </c>
      <c r="CI8" s="376">
        <f>IF(CH8="",0,VLOOKUP(CH8,Maths!A$101:B$105,2,0))</f>
        <v>4</v>
      </c>
      <c r="CJ8" s="413" t="s">
        <v>186</v>
      </c>
      <c r="CK8" s="376">
        <f>IF(CJ8="",0,VLOOKUP(CJ8,Maths!A$101:B$105,2,0))</f>
        <v>4</v>
      </c>
      <c r="CL8" s="413" t="s">
        <v>295</v>
      </c>
      <c r="CM8" s="634">
        <f>IF(CL8="",0,VLOOKUP(CL8,Maths!A$101:B$105,2,0))</f>
        <v>3</v>
      </c>
      <c r="CN8" s="649">
        <f>CG8+CI8+CK8+CM8</f>
        <v>14</v>
      </c>
      <c r="CO8" s="702" t="str">
        <f ca="1">IF(CN8&lt;=3.9,"",LOOKUP(CN8,A$109:A$113,B$109:B$113))</f>
        <v>B</v>
      </c>
      <c r="CP8" s="500"/>
      <c r="CQ8" s="684">
        <f>CD8</f>
        <v>3</v>
      </c>
      <c r="CR8" s="709" t="str">
        <f>CE8</f>
        <v>Bhuvaneshwari</v>
      </c>
      <c r="CS8" s="413" t="s">
        <v>186</v>
      </c>
      <c r="CT8" s="376">
        <f>IF(CS8="",0,VLOOKUP(CS8,Maths!A$101:B$105,2,0))</f>
        <v>4</v>
      </c>
      <c r="CU8" s="413" t="s">
        <v>186</v>
      </c>
      <c r="CV8" s="376">
        <f>IF(CU8="",0,VLOOKUP(CU8,Maths!A$101:B$105,2,0))</f>
        <v>4</v>
      </c>
      <c r="CW8" s="413" t="s">
        <v>295</v>
      </c>
      <c r="CX8" s="376">
        <f>IF(CW8="",0,VLOOKUP(CW8,Maths!A$101:B$105,2,0))</f>
        <v>3</v>
      </c>
      <c r="CY8" s="413" t="s">
        <v>295</v>
      </c>
      <c r="CZ8" s="634">
        <f>IF(CY8="",0,VLOOKUP(CY8,Maths!A$101:B$105,2,0))</f>
        <v>3</v>
      </c>
      <c r="DA8" s="649">
        <f>CT8+CV8+CX8+CZ8</f>
        <v>14</v>
      </c>
      <c r="DB8" s="702" t="str">
        <f ca="1">IF(DA8&lt;=3.9,"",LOOKUP(DA8,A$109:A$113,B$109:B$113))</f>
        <v>B</v>
      </c>
      <c r="DC8" s="722">
        <f>BN8+CA8+CN8+DA8</f>
        <v>56</v>
      </c>
      <c r="DD8" s="723">
        <f>DC8/80*20</f>
        <v>14</v>
      </c>
      <c r="DE8" s="685" t="str">
        <f ca="1">IF(DD8&lt;=3.9,"",LOOKUP(DD8,A$109:A$113,B$109:B$113))</f>
        <v>B</v>
      </c>
      <c r="DF8" s="500"/>
      <c r="DG8" s="607">
        <f>A8</f>
        <v>3</v>
      </c>
      <c r="DH8" s="608" t="str">
        <f>C8</f>
        <v>Bhuvaneshwari</v>
      </c>
      <c r="DI8" s="616" t="str">
        <f ca="1">IF($DJ8&lt;=3.9,"",LOOKUP(DJ8,A$109:A$113,B$109:B$113))</f>
        <v>B</v>
      </c>
      <c r="DJ8" s="396">
        <f>(BA8+DD8)/2</f>
        <v>13.125</v>
      </c>
    </row>
    <row r="9" ht="27" customHeight="1" spans="1:114">
      <c r="A9" s="634">
        <v>4</v>
      </c>
      <c r="B9" s="376">
        <f>'Student Profile'!B9</f>
        <v>444</v>
      </c>
      <c r="C9" s="635" t="str">
        <f>'Student Profile'!C9</f>
        <v>Deeksha Singh</v>
      </c>
      <c r="D9" s="413"/>
      <c r="E9" s="376">
        <f>IF(D9="",0,VLOOKUP(D9,Maths!A$101:B$105,2,0))</f>
        <v>0</v>
      </c>
      <c r="F9" s="413" t="s">
        <v>186</v>
      </c>
      <c r="G9" s="376">
        <f>IF(F9="",0,VLOOKUP(F9,Maths!A$101:B$105,2,0))</f>
        <v>4</v>
      </c>
      <c r="H9" s="413" t="s">
        <v>186</v>
      </c>
      <c r="I9" s="376">
        <f>IF(H9="",0,VLOOKUP(H9,Maths!A$101:B$105,2,0))</f>
        <v>4</v>
      </c>
      <c r="J9" s="413" t="s">
        <v>186</v>
      </c>
      <c r="K9" s="634">
        <f>IF(J9="",0,VLOOKUP(J9,Maths!A$101:B$105,2,0))</f>
        <v>4</v>
      </c>
      <c r="L9" s="649">
        <f>E9+G9+I9+K9</f>
        <v>12</v>
      </c>
      <c r="M9" s="653" t="str">
        <f ca="1">IF(L9&lt;=3.9,"",LOOKUP(L9,A$109:A$113,B$109:B$113))</f>
        <v>B</v>
      </c>
      <c r="N9" s="500"/>
      <c r="O9" s="651">
        <f>A9</f>
        <v>4</v>
      </c>
      <c r="P9" s="635" t="str">
        <f>C9</f>
        <v>Deeksha Singh</v>
      </c>
      <c r="Q9" s="413" t="s">
        <v>186</v>
      </c>
      <c r="R9" s="376">
        <f>IF(Q9="",0,VLOOKUP(Q9,Maths!A$101:B$105,2,0))</f>
        <v>4</v>
      </c>
      <c r="S9" s="413" t="s">
        <v>186</v>
      </c>
      <c r="T9" s="376">
        <f>IF(S9="",0,VLOOKUP(S9,Maths!A$101:B$105,2,0))</f>
        <v>4</v>
      </c>
      <c r="U9" s="413" t="s">
        <v>186</v>
      </c>
      <c r="V9" s="376">
        <f>IF(U9="",0,VLOOKUP(U9,Maths!A$101:B$105,2,0))</f>
        <v>4</v>
      </c>
      <c r="W9" s="413" t="s">
        <v>186</v>
      </c>
      <c r="X9" s="634">
        <f>IF(W9="",0,VLOOKUP(W9,Maths!A$101:B$105,2,0))</f>
        <v>4</v>
      </c>
      <c r="Y9" s="649">
        <f>R9+T9+V9+X9</f>
        <v>16</v>
      </c>
      <c r="Z9" s="670" t="str">
        <f ca="1">IF(Y9&lt;=3.9,"",LOOKUP(Y9,A$109:A$113,B$109:B$113))</f>
        <v>A</v>
      </c>
      <c r="AA9" s="500"/>
      <c r="AB9" s="651">
        <f>O9</f>
        <v>4</v>
      </c>
      <c r="AC9" s="412" t="str">
        <f>P9</f>
        <v>Deeksha Singh</v>
      </c>
      <c r="AD9" s="413" t="s">
        <v>186</v>
      </c>
      <c r="AE9" s="376">
        <f>IF(AD9="",0,VLOOKUP(AD9,Maths!A$101:B$105,2,0))</f>
        <v>4</v>
      </c>
      <c r="AF9" s="413" t="s">
        <v>186</v>
      </c>
      <c r="AG9" s="376">
        <f>IF(AF9="",0,VLOOKUP(AF9,Maths!A$101:B$105,2,0))</f>
        <v>4</v>
      </c>
      <c r="AH9" s="413" t="s">
        <v>186</v>
      </c>
      <c r="AI9" s="376">
        <f>IF(AH9="",0,VLOOKUP(AH9,Maths!A$101:B$105,2,0))</f>
        <v>4</v>
      </c>
      <c r="AJ9" s="413" t="s">
        <v>186</v>
      </c>
      <c r="AK9" s="634">
        <f>IF(AJ9="",0,VLOOKUP(AJ9,Maths!A$101:B$105,2,0))</f>
        <v>4</v>
      </c>
      <c r="AL9" s="649">
        <f>AE9+AG9+AI9+AK9</f>
        <v>16</v>
      </c>
      <c r="AM9" s="670" t="str">
        <f ca="1">IF(AL9&lt;=3.9,"",LOOKUP(AL9,A$109:A$113,B$109:B$113))</f>
        <v>A</v>
      </c>
      <c r="AN9" s="500"/>
      <c r="AO9" s="651">
        <f>AB9</f>
        <v>4</v>
      </c>
      <c r="AP9" s="412" t="str">
        <f>AC9</f>
        <v>Deeksha Singh</v>
      </c>
      <c r="AQ9" s="413" t="s">
        <v>186</v>
      </c>
      <c r="AR9" s="376">
        <f>IF(AQ9="",0,VLOOKUP(AQ9,Maths!A$101:B$105,2,0))</f>
        <v>4</v>
      </c>
      <c r="AS9" s="413" t="s">
        <v>186</v>
      </c>
      <c r="AT9" s="376">
        <f>IF(AS9="",0,VLOOKUP(AS9,Maths!A$101:B$105,2,0))</f>
        <v>4</v>
      </c>
      <c r="AU9" s="413" t="s">
        <v>186</v>
      </c>
      <c r="AV9" s="376">
        <f>IF(AU9="",0,VLOOKUP(AU9,Maths!A$101:B$105,2,0))</f>
        <v>4</v>
      </c>
      <c r="AW9" s="413" t="s">
        <v>186</v>
      </c>
      <c r="AX9" s="634">
        <f>IF(AW9="",0,VLOOKUP(AW9,Maths!A$101:B$105,2,0))</f>
        <v>4</v>
      </c>
      <c r="AY9" s="649">
        <f>AR9+AT9+AV9+AX9</f>
        <v>16</v>
      </c>
      <c r="AZ9" s="670" t="str">
        <f ca="1">IF(AY9&lt;=3.9,"",LOOKUP(AY9,A$109:A$113,B$109:B$113))</f>
        <v>A</v>
      </c>
      <c r="BA9" s="682">
        <f>(L9+Y9+AL9+AY9)/4</f>
        <v>15</v>
      </c>
      <c r="BB9" s="685" t="str">
        <f ca="1">IF(BA9&lt;=3.9,"",LOOKUP(BA9,A$109:A$113,B$109:B$113))</f>
        <v>A</v>
      </c>
      <c r="BC9" s="500"/>
      <c r="BD9" s="684">
        <f>AO9</f>
        <v>4</v>
      </c>
      <c r="BE9" s="693" t="str">
        <f>AP9</f>
        <v>Deeksha Singh</v>
      </c>
      <c r="BF9" s="413" t="s">
        <v>186</v>
      </c>
      <c r="BG9" s="376">
        <f>IF(BF9="",0,VLOOKUP(BF9,Maths!A$101:B$105,2,0))</f>
        <v>4</v>
      </c>
      <c r="BH9" s="413" t="s">
        <v>186</v>
      </c>
      <c r="BI9" s="376">
        <f>IF(BH9="",0,VLOOKUP(BH9,Maths!A$101:B$105,2,0))</f>
        <v>4</v>
      </c>
      <c r="BJ9" s="413" t="s">
        <v>186</v>
      </c>
      <c r="BK9" s="376">
        <f>IF(BJ9="",0,VLOOKUP(BJ9,Maths!A$101:B$105,2,0))</f>
        <v>4</v>
      </c>
      <c r="BL9" s="413" t="s">
        <v>186</v>
      </c>
      <c r="BM9" s="634">
        <f>IF(BL9="",0,VLOOKUP(BL9,Maths!A$101:B$105,2,0))</f>
        <v>4</v>
      </c>
      <c r="BN9" s="649">
        <f>BG9+BI9+BK9+BM9</f>
        <v>16</v>
      </c>
      <c r="BO9" s="702" t="str">
        <f ca="1">IF(BN9&lt;=3.9,"",LOOKUP(BN9,A$109:A$113,B$109:B$113))</f>
        <v>A</v>
      </c>
      <c r="BP9" s="500"/>
      <c r="BQ9" s="684">
        <f>BD9</f>
        <v>4</v>
      </c>
      <c r="BR9" s="693" t="str">
        <f>BE9</f>
        <v>Deeksha Singh</v>
      </c>
      <c r="BS9" s="413" t="s">
        <v>186</v>
      </c>
      <c r="BT9" s="376">
        <f>IF(BS9="",0,VLOOKUP(BS9,Maths!A$101:B$105,2,0))</f>
        <v>4</v>
      </c>
      <c r="BU9" s="413" t="s">
        <v>186</v>
      </c>
      <c r="BV9" s="376">
        <f>IF(BU9="",0,VLOOKUP(BU9,Maths!A$101:B$105,2,0))</f>
        <v>4</v>
      </c>
      <c r="BW9" s="413" t="s">
        <v>186</v>
      </c>
      <c r="BX9" s="376">
        <f>IF(BW9="",0,VLOOKUP(BW9,Maths!A$101:B$105,2,0))</f>
        <v>4</v>
      </c>
      <c r="BY9" s="413" t="s">
        <v>186</v>
      </c>
      <c r="BZ9" s="634">
        <f>IF(BY9="",0,VLOOKUP(BY9,Maths!A$101:B$105,2,0))</f>
        <v>4</v>
      </c>
      <c r="CA9" s="649">
        <f>BT9+BV9+BX9+BZ9</f>
        <v>16</v>
      </c>
      <c r="CB9" s="708" t="str">
        <f ca="1">IF(CA9&lt;=3.9,"",LOOKUP(CA9,A$109:A$113,B$109:B$113))</f>
        <v>A</v>
      </c>
      <c r="CC9" s="500"/>
      <c r="CD9" s="684">
        <f>BQ9</f>
        <v>4</v>
      </c>
      <c r="CE9" s="709" t="str">
        <f>BR9</f>
        <v>Deeksha Singh</v>
      </c>
      <c r="CF9" s="413" t="s">
        <v>186</v>
      </c>
      <c r="CG9" s="376">
        <f>IF(CF9="",0,VLOOKUP(CF9,Maths!A$101:B$105,2,0))</f>
        <v>4</v>
      </c>
      <c r="CH9" s="413" t="s">
        <v>186</v>
      </c>
      <c r="CI9" s="376">
        <f>IF(CH9="",0,VLOOKUP(CH9,Maths!A$101:B$105,2,0))</f>
        <v>4</v>
      </c>
      <c r="CJ9" s="413" t="s">
        <v>186</v>
      </c>
      <c r="CK9" s="376">
        <f>IF(CJ9="",0,VLOOKUP(CJ9,Maths!A$101:B$105,2,0))</f>
        <v>4</v>
      </c>
      <c r="CL9" s="413" t="s">
        <v>186</v>
      </c>
      <c r="CM9" s="634">
        <f>IF(CL9="",0,VLOOKUP(CL9,Maths!A$101:B$105,2,0))</f>
        <v>4</v>
      </c>
      <c r="CN9" s="649">
        <f>CG9+CI9+CK9+CM9</f>
        <v>16</v>
      </c>
      <c r="CO9" s="702" t="str">
        <f ca="1">IF(CN9&lt;=3.9,"",LOOKUP(CN9,A$109:A$113,B$109:B$113))</f>
        <v>A</v>
      </c>
      <c r="CP9" s="500"/>
      <c r="CQ9" s="684">
        <f>CD9</f>
        <v>4</v>
      </c>
      <c r="CR9" s="709" t="str">
        <f>CE9</f>
        <v>Deeksha Singh</v>
      </c>
      <c r="CS9" s="413" t="s">
        <v>186</v>
      </c>
      <c r="CT9" s="376">
        <f>IF(CS9="",0,VLOOKUP(CS9,Maths!A$101:B$105,2,0))</f>
        <v>4</v>
      </c>
      <c r="CU9" s="413" t="s">
        <v>186</v>
      </c>
      <c r="CV9" s="376">
        <f>IF(CU9="",0,VLOOKUP(CU9,Maths!A$101:B$105,2,0))</f>
        <v>4</v>
      </c>
      <c r="CW9" s="413" t="s">
        <v>186</v>
      </c>
      <c r="CX9" s="376">
        <f>IF(CW9="",0,VLOOKUP(CW9,Maths!A$101:B$105,2,0))</f>
        <v>4</v>
      </c>
      <c r="CY9" s="413" t="s">
        <v>186</v>
      </c>
      <c r="CZ9" s="634">
        <f>IF(CY9="",0,VLOOKUP(CY9,Maths!A$101:B$105,2,0))</f>
        <v>4</v>
      </c>
      <c r="DA9" s="649">
        <f>CT9+CV9+CX9+CZ9</f>
        <v>16</v>
      </c>
      <c r="DB9" s="702" t="str">
        <f ca="1">IF(DA9&lt;=3.9,"",LOOKUP(DA9,A$109:A$113,B$109:B$113))</f>
        <v>A</v>
      </c>
      <c r="DC9" s="722">
        <f>BN9+CA9+CN9+DA9</f>
        <v>64</v>
      </c>
      <c r="DD9" s="723">
        <f>DC9/80*20</f>
        <v>16</v>
      </c>
      <c r="DE9" s="685" t="str">
        <f ca="1">IF(DD9&lt;=3.9,"",LOOKUP(DD9,A$109:A$113,B$109:B$113))</f>
        <v>A</v>
      </c>
      <c r="DF9" s="500"/>
      <c r="DG9" s="607">
        <f>A9</f>
        <v>4</v>
      </c>
      <c r="DH9" s="608" t="str">
        <f>C9</f>
        <v>Deeksha Singh</v>
      </c>
      <c r="DI9" s="616" t="str">
        <f ca="1">IF($DJ9&lt;=3.9,"",LOOKUP(DJ9,A$109:A$113,B$109:B$113))</f>
        <v>A</v>
      </c>
      <c r="DJ9" s="396">
        <f>(BA9+DD9)/2</f>
        <v>15.5</v>
      </c>
    </row>
    <row r="10" ht="27" customHeight="1" spans="1:114">
      <c r="A10" s="634">
        <v>5</v>
      </c>
      <c r="B10" s="376">
        <f>'Student Profile'!B10</f>
        <v>555</v>
      </c>
      <c r="C10" s="635" t="str">
        <f>'Student Profile'!C10</f>
        <v>Deepthi M</v>
      </c>
      <c r="D10" s="413"/>
      <c r="E10" s="376">
        <f>IF(D10="",0,VLOOKUP(D10,Maths!A$101:B$105,2,0))</f>
        <v>0</v>
      </c>
      <c r="F10" s="413" t="s">
        <v>295</v>
      </c>
      <c r="G10" s="376">
        <f>IF(F10="",0,VLOOKUP(F10,Maths!A$101:B$105,2,0))</f>
        <v>3</v>
      </c>
      <c r="H10" s="413" t="s">
        <v>295</v>
      </c>
      <c r="I10" s="376">
        <f>IF(H10="",0,VLOOKUP(H10,Maths!A$101:B$105,2,0))</f>
        <v>3</v>
      </c>
      <c r="J10" s="413" t="s">
        <v>295</v>
      </c>
      <c r="K10" s="634">
        <f>IF(J10="",0,VLOOKUP(J10,Maths!A$101:B$105,2,0))</f>
        <v>3</v>
      </c>
      <c r="L10" s="649">
        <f>E10+G10+I10+K10</f>
        <v>9</v>
      </c>
      <c r="M10" s="653" t="str">
        <f ca="1">IF(L10&lt;=3.9,"",LOOKUP(L10,A$109:A$113,B$109:B$113))</f>
        <v>C</v>
      </c>
      <c r="N10" s="500"/>
      <c r="O10" s="651">
        <f>A10</f>
        <v>5</v>
      </c>
      <c r="P10" s="635" t="str">
        <f>C10</f>
        <v>Deepthi M</v>
      </c>
      <c r="Q10" s="413" t="s">
        <v>338</v>
      </c>
      <c r="R10" s="376">
        <f>IF(Q10="",0,VLOOKUP(Q10,Maths!A$101:B$105,2,0))</f>
        <v>3</v>
      </c>
      <c r="S10" s="413" t="s">
        <v>338</v>
      </c>
      <c r="T10" s="376">
        <f>IF(S10="",0,VLOOKUP(S10,Maths!A$101:B$105,2,0))</f>
        <v>3</v>
      </c>
      <c r="U10" s="413" t="s">
        <v>338</v>
      </c>
      <c r="V10" s="376">
        <f>IF(U10="",0,VLOOKUP(U10,Maths!A$101:B$105,2,0))</f>
        <v>3</v>
      </c>
      <c r="W10" s="413" t="s">
        <v>337</v>
      </c>
      <c r="X10" s="634">
        <f>IF(W10="",0,VLOOKUP(W10,Maths!A$101:B$105,2,0))</f>
        <v>2</v>
      </c>
      <c r="Y10" s="649">
        <f>R10+T10+V10+X10</f>
        <v>11</v>
      </c>
      <c r="Z10" s="670" t="str">
        <f ca="1">IF(Y10&lt;=3.9,"",LOOKUP(Y10,A$109:A$113,B$109:B$113))</f>
        <v>B</v>
      </c>
      <c r="AA10" s="500"/>
      <c r="AB10" s="651">
        <f>O10</f>
        <v>5</v>
      </c>
      <c r="AC10" s="412" t="str">
        <f>P10</f>
        <v>Deepthi M</v>
      </c>
      <c r="AD10" s="413" t="s">
        <v>337</v>
      </c>
      <c r="AE10" s="376">
        <f>IF(AD10="",0,VLOOKUP(AD10,Maths!A$101:B$105,2,0))</f>
        <v>2</v>
      </c>
      <c r="AF10" s="413" t="s">
        <v>186</v>
      </c>
      <c r="AG10" s="376">
        <f>IF(AF10="",0,VLOOKUP(AF10,Maths!A$101:B$105,2,0))</f>
        <v>4</v>
      </c>
      <c r="AH10" s="413" t="s">
        <v>337</v>
      </c>
      <c r="AI10" s="376">
        <f>IF(AH10="",0,VLOOKUP(AH10,Maths!A$101:B$105,2,0))</f>
        <v>2</v>
      </c>
      <c r="AJ10" s="376" t="s">
        <v>186</v>
      </c>
      <c r="AK10" s="634">
        <f>IF(AJ10="",0,VLOOKUP(AJ10,Maths!A$101:B$105,2,0))</f>
        <v>4</v>
      </c>
      <c r="AL10" s="649">
        <f>AE10+AG10+AI10+AK10</f>
        <v>12</v>
      </c>
      <c r="AM10" s="670" t="str">
        <f ca="1">IF(AL10&lt;=3.9,"",LOOKUP(AL10,A$109:A$113,B$109:B$113))</f>
        <v>B</v>
      </c>
      <c r="AN10" s="500"/>
      <c r="AO10" s="651">
        <f>AB10</f>
        <v>5</v>
      </c>
      <c r="AP10" s="412" t="str">
        <f>AC10</f>
        <v>Deepthi M</v>
      </c>
      <c r="AQ10" s="413" t="s">
        <v>337</v>
      </c>
      <c r="AR10" s="376">
        <f>IF(AQ10="",0,VLOOKUP(AQ10,Maths!A$101:B$105,2,0))</f>
        <v>2</v>
      </c>
      <c r="AS10" s="413" t="s">
        <v>186</v>
      </c>
      <c r="AT10" s="376">
        <f>IF(AS10="",0,VLOOKUP(AS10,Maths!A$101:B$105,2,0))</f>
        <v>4</v>
      </c>
      <c r="AU10" s="413" t="s">
        <v>337</v>
      </c>
      <c r="AV10" s="376">
        <f>IF(AU10="",0,VLOOKUP(AU10,Maths!A$101:B$105,2,0))</f>
        <v>2</v>
      </c>
      <c r="AW10" s="413" t="s">
        <v>186</v>
      </c>
      <c r="AX10" s="634">
        <f>IF(AW10="",0,VLOOKUP(AW10,Maths!A$101:B$105,2,0))</f>
        <v>4</v>
      </c>
      <c r="AY10" s="649">
        <f>AR10+AT10+AV10+AX10</f>
        <v>12</v>
      </c>
      <c r="AZ10" s="670" t="str">
        <f ca="1">IF(AY10&lt;=3.9,"",LOOKUP(AY10,A$109:A$113,B$109:B$113))</f>
        <v>B</v>
      </c>
      <c r="BA10" s="682">
        <f>(L10+Y10+AL10+AY10)/4</f>
        <v>11</v>
      </c>
      <c r="BB10" s="685" t="str">
        <f ca="1">IF(BA10&lt;=3.9,"",LOOKUP(BA10,A$109:A$113,B$109:B$113))</f>
        <v>B</v>
      </c>
      <c r="BC10" s="500"/>
      <c r="BD10" s="684">
        <f>AO10</f>
        <v>5</v>
      </c>
      <c r="BE10" s="693" t="str">
        <f>AP10</f>
        <v>Deepthi M</v>
      </c>
      <c r="BF10" s="413" t="s">
        <v>186</v>
      </c>
      <c r="BG10" s="376">
        <f>IF(BF10="",0,VLOOKUP(BF10,Maths!A$101:B$105,2,0))</f>
        <v>4</v>
      </c>
      <c r="BH10" s="413" t="s">
        <v>337</v>
      </c>
      <c r="BI10" s="376">
        <f>IF(BH10="",0,VLOOKUP(BH10,Maths!A$101:B$105,2,0))</f>
        <v>2</v>
      </c>
      <c r="BJ10" s="413" t="s">
        <v>186</v>
      </c>
      <c r="BK10" s="376">
        <f>IF(BJ10="",0,VLOOKUP(BJ10,Maths!A$101:B$105,2,0))</f>
        <v>4</v>
      </c>
      <c r="BL10" s="413" t="s">
        <v>337</v>
      </c>
      <c r="BM10" s="634">
        <f>IF(BL10="",0,VLOOKUP(BL10,Maths!A$101:B$105,2,0))</f>
        <v>2</v>
      </c>
      <c r="BN10" s="649">
        <f>BG10+BI10+BK10+BM10</f>
        <v>12</v>
      </c>
      <c r="BO10" s="702" t="str">
        <f ca="1">IF(BN10&lt;=3.9,"",LOOKUP(BN10,A$109:A$113,B$109:B$113))</f>
        <v>B</v>
      </c>
      <c r="BP10" s="500"/>
      <c r="BQ10" s="684">
        <f>BD10</f>
        <v>5</v>
      </c>
      <c r="BR10" s="693" t="str">
        <f>BE10</f>
        <v>Deepthi M</v>
      </c>
      <c r="BS10" s="413" t="s">
        <v>337</v>
      </c>
      <c r="BT10" s="376">
        <f>IF(BS10="",0,VLOOKUP(BS10,Maths!A$101:B$105,2,0))</f>
        <v>2</v>
      </c>
      <c r="BU10" s="413" t="s">
        <v>186</v>
      </c>
      <c r="BV10" s="376">
        <f>IF(BU10="",0,VLOOKUP(BU10,Maths!A$101:B$105,2,0))</f>
        <v>4</v>
      </c>
      <c r="BW10" s="413" t="s">
        <v>337</v>
      </c>
      <c r="BX10" s="376">
        <f>IF(BW10="",0,VLOOKUP(BW10,Maths!A$101:B$105,2,0))</f>
        <v>2</v>
      </c>
      <c r="BY10" s="413" t="s">
        <v>186</v>
      </c>
      <c r="BZ10" s="634">
        <f>IF(BY10="",0,VLOOKUP(BY10,Maths!A$101:B$105,2,0))</f>
        <v>4</v>
      </c>
      <c r="CA10" s="649">
        <f>BT10+BV10+BX10+BZ10</f>
        <v>12</v>
      </c>
      <c r="CB10" s="708" t="str">
        <f ca="1">IF(CA10&lt;=3.9,"",LOOKUP(CA10,A$109:A$113,B$109:B$113))</f>
        <v>B</v>
      </c>
      <c r="CC10" s="500"/>
      <c r="CD10" s="684">
        <f>BQ10</f>
        <v>5</v>
      </c>
      <c r="CE10" s="709" t="str">
        <f>BR10</f>
        <v>Deepthi M</v>
      </c>
      <c r="CF10" s="413" t="s">
        <v>186</v>
      </c>
      <c r="CG10" s="376">
        <f>IF(CF10="",0,VLOOKUP(CF10,Maths!A$101:B$105,2,0))</f>
        <v>4</v>
      </c>
      <c r="CH10" s="413" t="s">
        <v>337</v>
      </c>
      <c r="CI10" s="376">
        <f>IF(CH10="",0,VLOOKUP(CH10,Maths!A$101:B$105,2,0))</f>
        <v>2</v>
      </c>
      <c r="CJ10" s="413" t="s">
        <v>337</v>
      </c>
      <c r="CK10" s="376">
        <f>IF(CJ10="",0,VLOOKUP(CJ10,Maths!A$101:B$105,2,0))</f>
        <v>2</v>
      </c>
      <c r="CL10" s="413" t="s">
        <v>186</v>
      </c>
      <c r="CM10" s="634">
        <f>IF(CL10="",0,VLOOKUP(CL10,Maths!A$101:B$105,2,0))</f>
        <v>4</v>
      </c>
      <c r="CN10" s="649">
        <f>CG10+CI10+CK10+CM10</f>
        <v>12</v>
      </c>
      <c r="CO10" s="702" t="str">
        <f ca="1">IF(CN10&lt;=3.9,"",LOOKUP(CN10,A$109:A$113,B$109:B$113))</f>
        <v>B</v>
      </c>
      <c r="CP10" s="500"/>
      <c r="CQ10" s="684">
        <f>CD10</f>
        <v>5</v>
      </c>
      <c r="CR10" s="709" t="str">
        <f>CE10</f>
        <v>Deepthi M</v>
      </c>
      <c r="CS10" s="413" t="s">
        <v>337</v>
      </c>
      <c r="CT10" s="376">
        <f>IF(CS10="",0,VLOOKUP(CS10,Maths!A$101:B$105,2,0))</f>
        <v>2</v>
      </c>
      <c r="CU10" s="413" t="s">
        <v>337</v>
      </c>
      <c r="CV10" s="376">
        <f>IF(CU10="",0,VLOOKUP(CU10,Maths!A$101:B$105,2,0))</f>
        <v>2</v>
      </c>
      <c r="CW10" s="413" t="s">
        <v>186</v>
      </c>
      <c r="CX10" s="376">
        <f>IF(CW10="",0,VLOOKUP(CW10,Maths!A$101:B$105,2,0))</f>
        <v>4</v>
      </c>
      <c r="CY10" s="413" t="s">
        <v>186</v>
      </c>
      <c r="CZ10" s="634">
        <f>IF(CY10="",0,VLOOKUP(CY10,Maths!A$101:B$105,2,0))</f>
        <v>4</v>
      </c>
      <c r="DA10" s="649">
        <f>CT10+CV10+CX10+CZ10</f>
        <v>12</v>
      </c>
      <c r="DB10" s="702" t="str">
        <f ca="1">IF(DA10&lt;=3.9,"",LOOKUP(DA10,A$109:A$113,B$109:B$113))</f>
        <v>B</v>
      </c>
      <c r="DC10" s="722">
        <f>BN10+CA10+CN10+DA10</f>
        <v>48</v>
      </c>
      <c r="DD10" s="723">
        <f>DC10/80*20</f>
        <v>12</v>
      </c>
      <c r="DE10" s="685" t="str">
        <f ca="1">IF(DD10&lt;=3.9,"",LOOKUP(DD10,A$109:A$113,B$109:B$113))</f>
        <v>B</v>
      </c>
      <c r="DF10" s="500"/>
      <c r="DG10" s="607">
        <f>A10</f>
        <v>5</v>
      </c>
      <c r="DH10" s="608" t="str">
        <f>C10</f>
        <v>Deepthi M</v>
      </c>
      <c r="DI10" s="616" t="str">
        <f ca="1">IF($DJ10&lt;=3.9,"",LOOKUP(DJ10,A$109:A$113,B$109:B$113))</f>
        <v>B</v>
      </c>
      <c r="DJ10" s="396">
        <f>(BA10+DD10)/2</f>
        <v>11.5</v>
      </c>
    </row>
    <row r="11" ht="27" customHeight="1" spans="1:114">
      <c r="A11" s="634">
        <v>6</v>
      </c>
      <c r="B11" s="376">
        <f>'Student Profile'!B11</f>
        <v>666</v>
      </c>
      <c r="C11" s="635" t="str">
        <f>'Student Profile'!C11</f>
        <v>Ganavi S</v>
      </c>
      <c r="D11" s="413"/>
      <c r="E11" s="376">
        <f>IF(D11="",0,VLOOKUP(D11,Maths!A$101:B$105,2,0))</f>
        <v>0</v>
      </c>
      <c r="F11" s="413" t="s">
        <v>309</v>
      </c>
      <c r="G11" s="376">
        <f>IF(F11="",0,VLOOKUP(F11,Maths!A$101:B$105,2,0))</f>
        <v>1</v>
      </c>
      <c r="H11" s="413" t="s">
        <v>299</v>
      </c>
      <c r="I11" s="376">
        <f>IF(H11="",0,VLOOKUP(H11,Maths!A$101:B$105,2,0))</f>
        <v>2</v>
      </c>
      <c r="J11" s="413" t="s">
        <v>299</v>
      </c>
      <c r="K11" s="634">
        <f>IF(J11="",0,VLOOKUP(J11,Maths!A$101:B$105,2,0))</f>
        <v>2</v>
      </c>
      <c r="L11" s="649">
        <f>E11+G11+I11+K11</f>
        <v>5</v>
      </c>
      <c r="M11" s="653" t="str">
        <f ca="1">IF(L11&lt;=3.9,"",LOOKUP(L11,A$109:A$113,B$109:B$113))</f>
        <v>D</v>
      </c>
      <c r="N11" s="500"/>
      <c r="O11" s="651">
        <f>A11</f>
        <v>6</v>
      </c>
      <c r="P11" s="635" t="str">
        <f>C11</f>
        <v>Ganavi S</v>
      </c>
      <c r="Q11" s="413" t="s">
        <v>336</v>
      </c>
      <c r="R11" s="376">
        <f>IF(Q11="",0,VLOOKUP(Q11,Maths!A$101:B$105,2,0))</f>
        <v>4</v>
      </c>
      <c r="S11" s="413" t="s">
        <v>338</v>
      </c>
      <c r="T11" s="376">
        <f>IF(S11="",0,VLOOKUP(S11,Maths!A$101:B$105,2,0))</f>
        <v>3</v>
      </c>
      <c r="U11" s="413" t="s">
        <v>337</v>
      </c>
      <c r="V11" s="376">
        <f>IF(U11="",0,VLOOKUP(U11,Maths!A$101:B$105,2,0))</f>
        <v>2</v>
      </c>
      <c r="W11" s="413" t="s">
        <v>337</v>
      </c>
      <c r="X11" s="634">
        <f>IF(W11="",0,VLOOKUP(W11,Maths!A$101:B$105,2,0))</f>
        <v>2</v>
      </c>
      <c r="Y11" s="649">
        <f>R11+T11+V11+X11</f>
        <v>11</v>
      </c>
      <c r="Z11" s="670" t="str">
        <f ca="1">IF(Y11&lt;=3.9,"",LOOKUP(Y11,A$109:A$113,B$109:B$113))</f>
        <v>B</v>
      </c>
      <c r="AA11" s="500"/>
      <c r="AB11" s="651">
        <f>O11</f>
        <v>6</v>
      </c>
      <c r="AC11" s="412" t="str">
        <f>P11</f>
        <v>Ganavi S</v>
      </c>
      <c r="AD11" s="413" t="s">
        <v>337</v>
      </c>
      <c r="AE11" s="376">
        <f>IF(AD11="",0,VLOOKUP(AD11,Maths!A$101:B$105,2,0))</f>
        <v>2</v>
      </c>
      <c r="AF11" s="413" t="s">
        <v>295</v>
      </c>
      <c r="AG11" s="376">
        <f>IF(AF11="",0,VLOOKUP(AF11,Maths!A$101:B$105,2,0))</f>
        <v>3</v>
      </c>
      <c r="AH11" s="413" t="s">
        <v>337</v>
      </c>
      <c r="AI11" s="376">
        <f>IF(AH11="",0,VLOOKUP(AH11,Maths!A$101:B$105,2,0))</f>
        <v>2</v>
      </c>
      <c r="AJ11" s="413" t="s">
        <v>295</v>
      </c>
      <c r="AK11" s="634">
        <f>IF(AJ11="",0,VLOOKUP(AJ11,Maths!A$101:B$105,2,0))</f>
        <v>3</v>
      </c>
      <c r="AL11" s="649">
        <f>AE11+AG11+AI11+AK11</f>
        <v>10</v>
      </c>
      <c r="AM11" s="670" t="str">
        <f ca="1">IF(AL11&lt;=3.9,"",LOOKUP(AL11,A$109:A$113,B$109:B$113))</f>
        <v>C</v>
      </c>
      <c r="AN11" s="500"/>
      <c r="AO11" s="651">
        <f>AB11</f>
        <v>6</v>
      </c>
      <c r="AP11" s="412" t="str">
        <f>AC11</f>
        <v>Ganavi S</v>
      </c>
      <c r="AQ11" s="413" t="s">
        <v>337</v>
      </c>
      <c r="AR11" s="376">
        <f>IF(AQ11="",0,VLOOKUP(AQ11,Maths!A$101:B$105,2,0))</f>
        <v>2</v>
      </c>
      <c r="AS11" s="413" t="s">
        <v>295</v>
      </c>
      <c r="AT11" s="376">
        <f>IF(AS11="",0,VLOOKUP(AS11,Maths!A$101:B$105,2,0))</f>
        <v>3</v>
      </c>
      <c r="AU11" s="413" t="s">
        <v>337</v>
      </c>
      <c r="AV11" s="376">
        <f>IF(AU11="",0,VLOOKUP(AU11,Maths!A$101:B$105,2,0))</f>
        <v>2</v>
      </c>
      <c r="AW11" s="413" t="s">
        <v>295</v>
      </c>
      <c r="AX11" s="634">
        <f>IF(AW11="",0,VLOOKUP(AW11,Maths!A$101:B$105,2,0))</f>
        <v>3</v>
      </c>
      <c r="AY11" s="649">
        <f>AR11+AT11+AV11+AX11</f>
        <v>10</v>
      </c>
      <c r="AZ11" s="670" t="str">
        <f ca="1">IF(AY11&lt;=3.9,"",LOOKUP(AY11,A$109:A$113,B$109:B$113))</f>
        <v>C</v>
      </c>
      <c r="BA11" s="682">
        <f>(L11+Y11+AL11+AY11)/4</f>
        <v>9</v>
      </c>
      <c r="BB11" s="685" t="str">
        <f ca="1">IF(BA11&lt;=3.9,"",LOOKUP(BA11,A$109:A$113,B$109:B$113))</f>
        <v>C</v>
      </c>
      <c r="BC11" s="500"/>
      <c r="BD11" s="684">
        <f>AO11</f>
        <v>6</v>
      </c>
      <c r="BE11" s="693" t="str">
        <f>AP11</f>
        <v>Ganavi S</v>
      </c>
      <c r="BF11" s="413" t="s">
        <v>372</v>
      </c>
      <c r="BG11" s="376">
        <f>IF(BF11="",0,VLOOKUP(BF11,Maths!A$101:B$105,2,0))</f>
        <v>1</v>
      </c>
      <c r="BH11" s="413" t="s">
        <v>372</v>
      </c>
      <c r="BI11" s="376">
        <f>IF(BH11="",0,VLOOKUP(BH11,Maths!A$101:B$105,2,0))</f>
        <v>1</v>
      </c>
      <c r="BJ11" s="413" t="s">
        <v>295</v>
      </c>
      <c r="BK11" s="376">
        <f>IF(BJ11="",0,VLOOKUP(BJ11,Maths!A$101:B$105,2,0))</f>
        <v>3</v>
      </c>
      <c r="BL11" s="413" t="s">
        <v>372</v>
      </c>
      <c r="BM11" s="634">
        <f>IF(BL11="",0,VLOOKUP(BL11,Maths!A$101:B$105,2,0))</f>
        <v>1</v>
      </c>
      <c r="BN11" s="649">
        <f>BG11+BI11+BK11+BM11</f>
        <v>6</v>
      </c>
      <c r="BO11" s="702" t="str">
        <f ca="1">IF(BN11&lt;=3.9,"",LOOKUP(BN11,A$109:A$113,B$109:B$113))</f>
        <v>D</v>
      </c>
      <c r="BP11" s="500"/>
      <c r="BQ11" s="684">
        <f>BD11</f>
        <v>6</v>
      </c>
      <c r="BR11" s="693" t="str">
        <f>BE11</f>
        <v>Ganavi S</v>
      </c>
      <c r="BS11" s="413" t="s">
        <v>337</v>
      </c>
      <c r="BT11" s="376">
        <f>IF(BS11="",0,VLOOKUP(BS11,Maths!A$101:B$105,2,0))</f>
        <v>2</v>
      </c>
      <c r="BU11" s="413" t="s">
        <v>295</v>
      </c>
      <c r="BV11" s="376">
        <f>IF(BU11="",0,VLOOKUP(BU11,Maths!A$101:B$105,2,0))</f>
        <v>3</v>
      </c>
      <c r="BW11" s="413" t="s">
        <v>337</v>
      </c>
      <c r="BX11" s="376">
        <f>IF(BW11="",0,VLOOKUP(BW11,Maths!A$101:B$105,2,0))</f>
        <v>2</v>
      </c>
      <c r="BY11" s="413" t="s">
        <v>295</v>
      </c>
      <c r="BZ11" s="634">
        <f>IF(BY11="",0,VLOOKUP(BY11,Maths!A$101:B$105,2,0))</f>
        <v>3</v>
      </c>
      <c r="CA11" s="649">
        <f>BT11+BV11+BX11+BZ11</f>
        <v>10</v>
      </c>
      <c r="CB11" s="708" t="str">
        <f ca="1">IF(CA11&lt;=3.9,"",LOOKUP(CA11,A$109:A$113,B$109:B$113))</f>
        <v>C</v>
      </c>
      <c r="CC11" s="500"/>
      <c r="CD11" s="684">
        <f>BQ11</f>
        <v>6</v>
      </c>
      <c r="CE11" s="709" t="str">
        <f>BR11</f>
        <v>Ganavi S</v>
      </c>
      <c r="CF11" s="413" t="s">
        <v>295</v>
      </c>
      <c r="CG11" s="376">
        <f>IF(CF11="",0,VLOOKUP(CF11,Maths!A$101:B$105,2,0))</f>
        <v>3</v>
      </c>
      <c r="CH11" s="413" t="s">
        <v>337</v>
      </c>
      <c r="CI11" s="376">
        <f>IF(CH11="",0,VLOOKUP(CH11,Maths!A$101:B$105,2,0))</f>
        <v>2</v>
      </c>
      <c r="CJ11" s="413" t="s">
        <v>337</v>
      </c>
      <c r="CK11" s="376">
        <f>IF(CJ11="",0,VLOOKUP(CJ11,Maths!A$101:B$105,2,0))</f>
        <v>2</v>
      </c>
      <c r="CL11" s="413" t="s">
        <v>295</v>
      </c>
      <c r="CM11" s="634">
        <f>IF(CL11="",0,VLOOKUP(CL11,Maths!A$101:B$105,2,0))</f>
        <v>3</v>
      </c>
      <c r="CN11" s="649">
        <f>CG11+CI11+CK11+CM11</f>
        <v>10</v>
      </c>
      <c r="CO11" s="702" t="str">
        <f ca="1">IF(CN11&lt;=3.9,"",LOOKUP(CN11,A$109:A$113,B$109:B$113))</f>
        <v>C</v>
      </c>
      <c r="CP11" s="500"/>
      <c r="CQ11" s="684">
        <f>CD11</f>
        <v>6</v>
      </c>
      <c r="CR11" s="709" t="str">
        <f>CE11</f>
        <v>Ganavi S</v>
      </c>
      <c r="CS11" s="413" t="s">
        <v>337</v>
      </c>
      <c r="CT11" s="376">
        <f>IF(CS11="",0,VLOOKUP(CS11,Maths!A$101:B$105,2,0))</f>
        <v>2</v>
      </c>
      <c r="CU11" s="413" t="s">
        <v>337</v>
      </c>
      <c r="CV11" s="376">
        <f>IF(CU11="",0,VLOOKUP(CU11,Maths!A$101:B$105,2,0))</f>
        <v>2</v>
      </c>
      <c r="CW11" s="413" t="s">
        <v>295</v>
      </c>
      <c r="CX11" s="376">
        <f>IF(CW11="",0,VLOOKUP(CW11,Maths!A$101:B$105,2,0))</f>
        <v>3</v>
      </c>
      <c r="CY11" s="413" t="s">
        <v>295</v>
      </c>
      <c r="CZ11" s="634">
        <f>IF(CY11="",0,VLOOKUP(CY11,Maths!A$101:B$105,2,0))</f>
        <v>3</v>
      </c>
      <c r="DA11" s="649">
        <f>CT11+CV11+CX11+CZ11</f>
        <v>10</v>
      </c>
      <c r="DB11" s="702" t="str">
        <f ca="1">IF(DA11&lt;=3.9,"",LOOKUP(DA11,A$109:A$113,B$109:B$113))</f>
        <v>C</v>
      </c>
      <c r="DC11" s="722">
        <f>BN11+CA11+CN11+DA11</f>
        <v>36</v>
      </c>
      <c r="DD11" s="723">
        <f>DC11/80*20</f>
        <v>9</v>
      </c>
      <c r="DE11" s="685" t="str">
        <f ca="1">IF(DD11&lt;=3.9,"",LOOKUP(DD11,A$109:A$113,B$109:B$113))</f>
        <v>C</v>
      </c>
      <c r="DF11" s="500"/>
      <c r="DG11" s="607">
        <f>A11</f>
        <v>6</v>
      </c>
      <c r="DH11" s="608" t="str">
        <f>C11</f>
        <v>Ganavi S</v>
      </c>
      <c r="DI11" s="616" t="str">
        <f ca="1">IF($DJ11&lt;=3.9,"",LOOKUP(DJ11,A$109:A$113,B$109:B$113))</f>
        <v>C</v>
      </c>
      <c r="DJ11" s="396">
        <f>(BA11+DD11)/2</f>
        <v>9</v>
      </c>
    </row>
    <row r="12" ht="27" customHeight="1" spans="1:114">
      <c r="A12" s="634">
        <v>7</v>
      </c>
      <c r="B12" s="376">
        <f>'Student Profile'!B12</f>
        <v>777</v>
      </c>
      <c r="C12" s="635" t="str">
        <f>'Student Profile'!C12</f>
        <v>R Krishaa</v>
      </c>
      <c r="D12" s="413"/>
      <c r="E12" s="376">
        <f>IF(D12="",0,VLOOKUP(D12,Maths!A$101:B$105,2,0))</f>
        <v>0</v>
      </c>
      <c r="F12" s="413" t="s">
        <v>186</v>
      </c>
      <c r="G12" s="376">
        <f>IF(F12="",0,VLOOKUP(F12,Maths!A$101:B$105,2,0))</f>
        <v>4</v>
      </c>
      <c r="H12" s="413" t="s">
        <v>186</v>
      </c>
      <c r="I12" s="376">
        <f>IF(H12="",0,VLOOKUP(H12,Maths!A$101:B$105,2,0))</f>
        <v>4</v>
      </c>
      <c r="J12" s="413" t="s">
        <v>186</v>
      </c>
      <c r="K12" s="634">
        <f>IF(J12="",0,VLOOKUP(J12,Maths!A$101:B$105,2,0))</f>
        <v>4</v>
      </c>
      <c r="L12" s="649">
        <f>E12+G12+I12+K12</f>
        <v>12</v>
      </c>
      <c r="M12" s="653" t="str">
        <f ca="1">IF(L12&lt;=3.9,"",LOOKUP(L12,A$109:A$113,B$109:B$113))</f>
        <v>B</v>
      </c>
      <c r="N12" s="500"/>
      <c r="O12" s="651">
        <f>A12</f>
        <v>7</v>
      </c>
      <c r="P12" s="635" t="str">
        <f>C12</f>
        <v>R Krishaa</v>
      </c>
      <c r="Q12" s="413" t="s">
        <v>338</v>
      </c>
      <c r="R12" s="376">
        <f>IF(Q12="",0,VLOOKUP(Q12,Maths!A$101:B$105,2,0))</f>
        <v>3</v>
      </c>
      <c r="S12" s="413" t="s">
        <v>336</v>
      </c>
      <c r="T12" s="376">
        <f>IF(S12="",0,VLOOKUP(S12,Maths!A$101:B$105,2,0))</f>
        <v>4</v>
      </c>
      <c r="U12" s="413" t="s">
        <v>337</v>
      </c>
      <c r="V12" s="376">
        <f>IF(U12="",0,VLOOKUP(U12,Maths!A$101:B$105,2,0))</f>
        <v>2</v>
      </c>
      <c r="W12" s="413" t="s">
        <v>372</v>
      </c>
      <c r="X12" s="634">
        <f>IF(W12="",0,VLOOKUP(W12,Maths!A$101:B$105,2,0))</f>
        <v>1</v>
      </c>
      <c r="Y12" s="649">
        <f>R12+T12+V12+X12</f>
        <v>10</v>
      </c>
      <c r="Z12" s="670" t="str">
        <f ca="1">IF(Y12&lt;=3.9,"",LOOKUP(Y12,A$109:A$113,B$109:B$113))</f>
        <v>C</v>
      </c>
      <c r="AA12" s="500"/>
      <c r="AB12" s="651">
        <f>O12</f>
        <v>7</v>
      </c>
      <c r="AC12" s="412" t="str">
        <f>P12</f>
        <v>R Krishaa</v>
      </c>
      <c r="AD12" s="413" t="s">
        <v>372</v>
      </c>
      <c r="AE12" s="376">
        <f>IF(AD12="",0,VLOOKUP(AD12,Maths!A$101:B$105,2,0))</f>
        <v>1</v>
      </c>
      <c r="AF12" s="413" t="s">
        <v>186</v>
      </c>
      <c r="AG12" s="376">
        <f>IF(AF12="",0,VLOOKUP(AF12,Maths!A$101:B$105,2,0))</f>
        <v>4</v>
      </c>
      <c r="AH12" s="413" t="s">
        <v>372</v>
      </c>
      <c r="AI12" s="376">
        <f>IF(AH12="",0,VLOOKUP(AH12,Maths!A$101:B$105,2,0))</f>
        <v>1</v>
      </c>
      <c r="AJ12" s="413" t="s">
        <v>186</v>
      </c>
      <c r="AK12" s="634">
        <f>IF(AJ12="",0,VLOOKUP(AJ12,Maths!A$101:B$105,2,0))</f>
        <v>4</v>
      </c>
      <c r="AL12" s="649">
        <f>AE12+AG12+AI12+AK12</f>
        <v>10</v>
      </c>
      <c r="AM12" s="670" t="str">
        <f ca="1">IF(AL12&lt;=3.9,"",LOOKUP(AL12,A$109:A$113,B$109:B$113))</f>
        <v>C</v>
      </c>
      <c r="AN12" s="500"/>
      <c r="AO12" s="651">
        <f>AB12</f>
        <v>7</v>
      </c>
      <c r="AP12" s="412" t="str">
        <f>AC12</f>
        <v>R Krishaa</v>
      </c>
      <c r="AQ12" s="413" t="s">
        <v>372</v>
      </c>
      <c r="AR12" s="376">
        <f>IF(AQ12="",0,VLOOKUP(AQ12,Maths!A$101:B$105,2,0))</f>
        <v>1</v>
      </c>
      <c r="AS12" s="413" t="s">
        <v>186</v>
      </c>
      <c r="AT12" s="376">
        <f>IF(AS12="",0,VLOOKUP(AS12,Maths!A$101:B$105,2,0))</f>
        <v>4</v>
      </c>
      <c r="AU12" s="413" t="s">
        <v>372</v>
      </c>
      <c r="AV12" s="376">
        <f>IF(AU12="",0,VLOOKUP(AU12,Maths!A$101:B$105,2,0))</f>
        <v>1</v>
      </c>
      <c r="AW12" s="413" t="s">
        <v>186</v>
      </c>
      <c r="AX12" s="634">
        <f>IF(AW12="",0,VLOOKUP(AW12,Maths!A$101:B$105,2,0))</f>
        <v>4</v>
      </c>
      <c r="AY12" s="649">
        <f>AR12+AT12+AV12+AX12</f>
        <v>10</v>
      </c>
      <c r="AZ12" s="670" t="str">
        <f ca="1">IF(AY12&lt;=3.9,"",LOOKUP(AY12,A$109:A$113,B$109:B$113))</f>
        <v>C</v>
      </c>
      <c r="BA12" s="682">
        <f>(L12+Y12+AL12+AY12)/4</f>
        <v>10.5</v>
      </c>
      <c r="BB12" s="685" t="str">
        <f ca="1">IF(BA12&lt;=3.9,"",LOOKUP(BA12,A$109:A$113,B$109:B$113))</f>
        <v>C</v>
      </c>
      <c r="BC12" s="500"/>
      <c r="BD12" s="684">
        <f>AO12</f>
        <v>7</v>
      </c>
      <c r="BE12" s="693" t="str">
        <f>AP12</f>
        <v>R Krishaa</v>
      </c>
      <c r="BF12" s="413" t="s">
        <v>186</v>
      </c>
      <c r="BG12" s="376">
        <f>IF(BF12="",0,VLOOKUP(BF12,Maths!A$101:B$105,2,0))</f>
        <v>4</v>
      </c>
      <c r="BH12" s="413" t="s">
        <v>372</v>
      </c>
      <c r="BI12" s="376">
        <f>IF(BH12="",0,VLOOKUP(BH12,Maths!A$101:B$105,2,0))</f>
        <v>1</v>
      </c>
      <c r="BJ12" s="413" t="s">
        <v>186</v>
      </c>
      <c r="BK12" s="376">
        <f>IF(BJ12="",0,VLOOKUP(BJ12,Maths!A$101:B$105,2,0))</f>
        <v>4</v>
      </c>
      <c r="BL12" s="413" t="s">
        <v>372</v>
      </c>
      <c r="BM12" s="634">
        <f>IF(BL12="",0,VLOOKUP(BL12,Maths!A$101:B$105,2,0))</f>
        <v>1</v>
      </c>
      <c r="BN12" s="649">
        <f>BG12+BI12+BK12+BM12</f>
        <v>10</v>
      </c>
      <c r="BO12" s="702" t="str">
        <f ca="1">IF(BN12&lt;=3.9,"",LOOKUP(BN12,A$109:A$113,B$109:B$113))</f>
        <v>C</v>
      </c>
      <c r="BP12" s="500"/>
      <c r="BQ12" s="684">
        <f>BD12</f>
        <v>7</v>
      </c>
      <c r="BR12" s="693" t="str">
        <f>BE12</f>
        <v>R Krishaa</v>
      </c>
      <c r="BS12" s="413" t="s">
        <v>372</v>
      </c>
      <c r="BT12" s="376">
        <f>IF(BS12="",0,VLOOKUP(BS12,Maths!A$101:B$105,2,0))</f>
        <v>1</v>
      </c>
      <c r="BU12" s="413" t="s">
        <v>186</v>
      </c>
      <c r="BV12" s="376">
        <f>IF(BU12="",0,VLOOKUP(BU12,Maths!A$101:B$105,2,0))</f>
        <v>4</v>
      </c>
      <c r="BW12" s="413" t="s">
        <v>372</v>
      </c>
      <c r="BX12" s="376">
        <f>IF(BW12="",0,VLOOKUP(BW12,Maths!A$101:B$105,2,0))</f>
        <v>1</v>
      </c>
      <c r="BY12" s="413" t="s">
        <v>186</v>
      </c>
      <c r="BZ12" s="634">
        <f>IF(BY12="",0,VLOOKUP(BY12,Maths!A$101:B$105,2,0))</f>
        <v>4</v>
      </c>
      <c r="CA12" s="649">
        <f>BT12+BV12+BX12+BZ12</f>
        <v>10</v>
      </c>
      <c r="CB12" s="708" t="str">
        <f ca="1">IF(CA12&lt;=3.9,"",LOOKUP(CA12,A$109:A$113,B$109:B$113))</f>
        <v>C</v>
      </c>
      <c r="CC12" s="500"/>
      <c r="CD12" s="684">
        <f>BQ12</f>
        <v>7</v>
      </c>
      <c r="CE12" s="709" t="str">
        <f>BR12</f>
        <v>R Krishaa</v>
      </c>
      <c r="CF12" s="413" t="s">
        <v>337</v>
      </c>
      <c r="CG12" s="376">
        <f>IF(CF12="",0,VLOOKUP(CF12,Maths!A$101:B$105,2,0))</f>
        <v>2</v>
      </c>
      <c r="CH12" s="413" t="s">
        <v>372</v>
      </c>
      <c r="CI12" s="376">
        <f>IF(CH12="",0,VLOOKUP(CH12,Maths!A$101:B$105,2,0))</f>
        <v>1</v>
      </c>
      <c r="CJ12" s="413" t="s">
        <v>372</v>
      </c>
      <c r="CK12" s="376">
        <f>IF(CJ12="",0,VLOOKUP(CJ12,Maths!A$101:B$105,2,0))</f>
        <v>1</v>
      </c>
      <c r="CL12" s="413" t="s">
        <v>299</v>
      </c>
      <c r="CM12" s="634">
        <f>IF(CL12="",0,VLOOKUP(CL12,Maths!A$101:B$105,2,0))</f>
        <v>2</v>
      </c>
      <c r="CN12" s="649">
        <f>CG12+CI12+CK12+CM12</f>
        <v>6</v>
      </c>
      <c r="CO12" s="702" t="str">
        <f ca="1">IF(CN12&lt;=3.9,"",LOOKUP(CN12,A$109:A$113,B$109:B$113))</f>
        <v>D</v>
      </c>
      <c r="CP12" s="500"/>
      <c r="CQ12" s="684">
        <f>CD12</f>
        <v>7</v>
      </c>
      <c r="CR12" s="709" t="str">
        <f>CE12</f>
        <v>R Krishaa</v>
      </c>
      <c r="CS12" s="413" t="s">
        <v>372</v>
      </c>
      <c r="CT12" s="376">
        <f>IF(CS12="",0,VLOOKUP(CS12,Maths!A$101:B$105,2,0))</f>
        <v>1</v>
      </c>
      <c r="CU12" s="413" t="s">
        <v>372</v>
      </c>
      <c r="CV12" s="376">
        <f>IF(CU12="",0,VLOOKUP(CU12,Maths!A$101:B$105,2,0))</f>
        <v>1</v>
      </c>
      <c r="CW12" s="413" t="s">
        <v>186</v>
      </c>
      <c r="CX12" s="376">
        <f>IF(CW12="",0,VLOOKUP(CW12,Maths!A$101:B$105,2,0))</f>
        <v>4</v>
      </c>
      <c r="CY12" s="413" t="s">
        <v>186</v>
      </c>
      <c r="CZ12" s="634">
        <f>IF(CY12="",0,VLOOKUP(CY12,Maths!A$101:B$105,2,0))</f>
        <v>4</v>
      </c>
      <c r="DA12" s="649">
        <f>CT12+CV12+CX12+CZ12</f>
        <v>10</v>
      </c>
      <c r="DB12" s="702" t="str">
        <f ca="1">IF(DA12&lt;=3.9,"",LOOKUP(DA12,A$109:A$113,B$109:B$113))</f>
        <v>C</v>
      </c>
      <c r="DC12" s="722">
        <f>BN12+CA12+CN12+DA12</f>
        <v>36</v>
      </c>
      <c r="DD12" s="723">
        <f>DC12/80*20</f>
        <v>9</v>
      </c>
      <c r="DE12" s="685" t="str">
        <f ca="1">IF(DD12&lt;=3.9,"",LOOKUP(DD12,A$109:A$113,B$109:B$113))</f>
        <v>C</v>
      </c>
      <c r="DF12" s="500"/>
      <c r="DG12" s="607">
        <f>A12</f>
        <v>7</v>
      </c>
      <c r="DH12" s="608" t="str">
        <f>C12</f>
        <v>R Krishaa</v>
      </c>
      <c r="DI12" s="616" t="str">
        <f ca="1">IF($DJ12&lt;=3.9,"",LOOKUP(DJ12,A$109:A$113,B$109:B$113))</f>
        <v>C</v>
      </c>
      <c r="DJ12" s="396">
        <f>(BA12+DD12)/2</f>
        <v>9.75</v>
      </c>
    </row>
    <row r="13" ht="27" customHeight="1" spans="1:114">
      <c r="A13" s="634">
        <v>8</v>
      </c>
      <c r="B13" s="376">
        <f>'Student Profile'!B13</f>
        <v>888</v>
      </c>
      <c r="C13" s="635" t="str">
        <f>'Student Profile'!C13</f>
        <v>Omja Dwivedi</v>
      </c>
      <c r="D13" s="413"/>
      <c r="E13" s="376">
        <f>IF(D13="",0,VLOOKUP(D13,Maths!A$101:B$105,2,0))</f>
        <v>0</v>
      </c>
      <c r="F13" s="413" t="s">
        <v>295</v>
      </c>
      <c r="G13" s="376">
        <f>IF(F13="",0,VLOOKUP(F13,Maths!A$101:B$105,2,0))</f>
        <v>3</v>
      </c>
      <c r="H13" s="413" t="s">
        <v>295</v>
      </c>
      <c r="I13" s="376">
        <f>IF(H13="",0,VLOOKUP(H13,Maths!A$101:B$105,2,0))</f>
        <v>3</v>
      </c>
      <c r="J13" s="413" t="s">
        <v>295</v>
      </c>
      <c r="K13" s="634">
        <f>IF(J13="",0,VLOOKUP(J13,Maths!A$101:B$105,2,0))</f>
        <v>3</v>
      </c>
      <c r="L13" s="649">
        <f>E13+G13+I13+K13</f>
        <v>9</v>
      </c>
      <c r="M13" s="653" t="str">
        <f ca="1">IF(L13&lt;=3.9,"",LOOKUP(L13,A$109:A$113,B$109:B$113))</f>
        <v>C</v>
      </c>
      <c r="N13" s="500"/>
      <c r="O13" s="651">
        <f>A13</f>
        <v>8</v>
      </c>
      <c r="P13" s="635" t="str">
        <f>C13</f>
        <v>Omja Dwivedi</v>
      </c>
      <c r="Q13" s="413" t="s">
        <v>336</v>
      </c>
      <c r="R13" s="376">
        <f>IF(Q13="",0,VLOOKUP(Q13,Maths!A$101:B$105,2,0))</f>
        <v>4</v>
      </c>
      <c r="S13" s="413" t="s">
        <v>338</v>
      </c>
      <c r="T13" s="376">
        <f>IF(S13="",0,VLOOKUP(S13,Maths!A$101:B$105,2,0))</f>
        <v>3</v>
      </c>
      <c r="U13" s="413" t="s">
        <v>337</v>
      </c>
      <c r="V13" s="376">
        <f>IF(U13="",0,VLOOKUP(U13,Maths!A$101:B$105,2,0))</f>
        <v>2</v>
      </c>
      <c r="W13" s="413" t="s">
        <v>337</v>
      </c>
      <c r="X13" s="634">
        <f>IF(W13="",0,VLOOKUP(W13,Maths!A$101:B$105,2,0))</f>
        <v>2</v>
      </c>
      <c r="Y13" s="649">
        <f>R13+T13+V13+X13</f>
        <v>11</v>
      </c>
      <c r="Z13" s="670" t="str">
        <f ca="1">IF(Y13&lt;=3.9,"",LOOKUP(Y13,A$109:A$113,B$109:B$113))</f>
        <v>B</v>
      </c>
      <c r="AA13" s="500"/>
      <c r="AB13" s="651">
        <f>O13</f>
        <v>8</v>
      </c>
      <c r="AC13" s="412" t="str">
        <f>P13</f>
        <v>Omja Dwivedi</v>
      </c>
      <c r="AD13" s="413" t="s">
        <v>337</v>
      </c>
      <c r="AE13" s="376">
        <f>IF(AD13="",0,VLOOKUP(AD13,Maths!A$101:B$105,2,0))</f>
        <v>2</v>
      </c>
      <c r="AF13" s="413" t="s">
        <v>186</v>
      </c>
      <c r="AG13" s="376">
        <f>IF(AF13="",0,VLOOKUP(AF13,Maths!A$101:B$105,2,0))</f>
        <v>4</v>
      </c>
      <c r="AH13" s="413" t="s">
        <v>337</v>
      </c>
      <c r="AI13" s="376">
        <f>IF(AH13="",0,VLOOKUP(AH13,Maths!A$101:B$105,2,0))</f>
        <v>2</v>
      </c>
      <c r="AJ13" s="413" t="s">
        <v>186</v>
      </c>
      <c r="AK13" s="634">
        <f>IF(AJ13="",0,VLOOKUP(AJ13,Maths!A$101:B$105,2,0))</f>
        <v>4</v>
      </c>
      <c r="AL13" s="649">
        <f>AE13+AG13+AI13+AK13</f>
        <v>12</v>
      </c>
      <c r="AM13" s="670" t="str">
        <f ca="1">IF(AL13&lt;=3.9,"",LOOKUP(AL13,A$109:A$113,B$109:B$113))</f>
        <v>B</v>
      </c>
      <c r="AN13" s="500"/>
      <c r="AO13" s="651">
        <f>AB13</f>
        <v>8</v>
      </c>
      <c r="AP13" s="412" t="str">
        <f>AC13</f>
        <v>Omja Dwivedi</v>
      </c>
      <c r="AQ13" s="413" t="s">
        <v>337</v>
      </c>
      <c r="AR13" s="376">
        <f>IF(AQ13="",0,VLOOKUP(AQ13,Maths!A$101:B$105,2,0))</f>
        <v>2</v>
      </c>
      <c r="AS13" s="413" t="s">
        <v>186</v>
      </c>
      <c r="AT13" s="376">
        <f>IF(AS13="",0,VLOOKUP(AS13,Maths!A$101:B$105,2,0))</f>
        <v>4</v>
      </c>
      <c r="AU13" s="413" t="s">
        <v>337</v>
      </c>
      <c r="AV13" s="376">
        <f>IF(AU13="",0,VLOOKUP(AU13,Maths!A$101:B$105,2,0))</f>
        <v>2</v>
      </c>
      <c r="AW13" s="413" t="s">
        <v>186</v>
      </c>
      <c r="AX13" s="634">
        <f>IF(AW13="",0,VLOOKUP(AW13,Maths!A$101:B$105,2,0))</f>
        <v>4</v>
      </c>
      <c r="AY13" s="649">
        <f>AR13+AT13+AV13+AX13</f>
        <v>12</v>
      </c>
      <c r="AZ13" s="670" t="str">
        <f ca="1">IF(AY13&lt;=3.9,"",LOOKUP(AY13,A$109:A$113,B$109:B$113))</f>
        <v>B</v>
      </c>
      <c r="BA13" s="682">
        <f>(L13+Y13+AL13+AY13)/4</f>
        <v>11</v>
      </c>
      <c r="BB13" s="685" t="str">
        <f ca="1">IF(BA13&lt;=3.9,"",LOOKUP(BA13,A$109:A$113,B$109:B$113))</f>
        <v>B</v>
      </c>
      <c r="BC13" s="500"/>
      <c r="BD13" s="684">
        <f>AO13</f>
        <v>8</v>
      </c>
      <c r="BE13" s="693" t="str">
        <f>AP13</f>
        <v>Omja Dwivedi</v>
      </c>
      <c r="BF13" s="413" t="s">
        <v>186</v>
      </c>
      <c r="BG13" s="376">
        <f>IF(BF13="",0,VLOOKUP(BF13,Maths!A$101:B$105,2,0))</f>
        <v>4</v>
      </c>
      <c r="BH13" s="413" t="s">
        <v>337</v>
      </c>
      <c r="BI13" s="376">
        <f>IF(BH13="",0,VLOOKUP(BH13,Maths!A$101:B$105,2,0))</f>
        <v>2</v>
      </c>
      <c r="BJ13" s="413" t="s">
        <v>186</v>
      </c>
      <c r="BK13" s="376">
        <f>IF(BJ13="",0,VLOOKUP(BJ13,Maths!A$101:B$105,2,0))</f>
        <v>4</v>
      </c>
      <c r="BL13" s="413" t="s">
        <v>337</v>
      </c>
      <c r="BM13" s="634">
        <f>IF(BL13="",0,VLOOKUP(BL13,Maths!A$101:B$105,2,0))</f>
        <v>2</v>
      </c>
      <c r="BN13" s="649">
        <f>BG13+BI13+BK13+BM13</f>
        <v>12</v>
      </c>
      <c r="BO13" s="702" t="str">
        <f ca="1">IF(BN13&lt;=3.9,"",LOOKUP(BN13,A$109:A$113,B$109:B$113))</f>
        <v>B</v>
      </c>
      <c r="BP13" s="500"/>
      <c r="BQ13" s="684">
        <f>BD13</f>
        <v>8</v>
      </c>
      <c r="BR13" s="693" t="str">
        <f>BE13</f>
        <v>Omja Dwivedi</v>
      </c>
      <c r="BS13" s="413" t="s">
        <v>337</v>
      </c>
      <c r="BT13" s="376">
        <f>IF(BS13="",0,VLOOKUP(BS13,Maths!A$101:B$105,2,0))</f>
        <v>2</v>
      </c>
      <c r="BU13" s="413" t="s">
        <v>186</v>
      </c>
      <c r="BV13" s="376">
        <f>IF(BU13="",0,VLOOKUP(BU13,Maths!A$101:B$105,2,0))</f>
        <v>4</v>
      </c>
      <c r="BW13" s="413" t="s">
        <v>337</v>
      </c>
      <c r="BX13" s="376">
        <f>IF(BW13="",0,VLOOKUP(BW13,Maths!A$101:B$105,2,0))</f>
        <v>2</v>
      </c>
      <c r="BY13" s="413" t="s">
        <v>186</v>
      </c>
      <c r="BZ13" s="634">
        <f>IF(BY13="",0,VLOOKUP(BY13,Maths!A$101:B$105,2,0))</f>
        <v>4</v>
      </c>
      <c r="CA13" s="649">
        <f>BT13+BV13+BX13+BZ13</f>
        <v>12</v>
      </c>
      <c r="CB13" s="708" t="str">
        <f ca="1">IF(CA13&lt;=3.9,"",LOOKUP(CA13,A$109:A$113,B$109:B$113))</f>
        <v>B</v>
      </c>
      <c r="CC13" s="500"/>
      <c r="CD13" s="684">
        <f>BQ13</f>
        <v>8</v>
      </c>
      <c r="CE13" s="709" t="str">
        <f>BR13</f>
        <v>Omja Dwivedi</v>
      </c>
      <c r="CF13" s="413" t="s">
        <v>186</v>
      </c>
      <c r="CG13" s="376">
        <f>IF(CF13="",0,VLOOKUP(CF13,Maths!A$101:B$105,2,0))</f>
        <v>4</v>
      </c>
      <c r="CH13" s="413" t="s">
        <v>337</v>
      </c>
      <c r="CI13" s="376">
        <f>IF(CH13="",0,VLOOKUP(CH13,Maths!A$101:B$105,2,0))</f>
        <v>2</v>
      </c>
      <c r="CJ13" s="413" t="s">
        <v>337</v>
      </c>
      <c r="CK13" s="376">
        <f>IF(CJ13="",0,VLOOKUP(CJ13,Maths!A$101:B$105,2,0))</f>
        <v>2</v>
      </c>
      <c r="CL13" s="413" t="s">
        <v>186</v>
      </c>
      <c r="CM13" s="634">
        <f>IF(CL13="",0,VLOOKUP(CL13,Maths!A$101:B$105,2,0))</f>
        <v>4</v>
      </c>
      <c r="CN13" s="649">
        <f>CG13+CI13+CK13+CM13</f>
        <v>12</v>
      </c>
      <c r="CO13" s="702" t="str">
        <f ca="1">IF(CN13&lt;=3.9,"",LOOKUP(CN13,A$109:A$113,B$109:B$113))</f>
        <v>B</v>
      </c>
      <c r="CP13" s="500"/>
      <c r="CQ13" s="684">
        <f>CD13</f>
        <v>8</v>
      </c>
      <c r="CR13" s="709" t="str">
        <f>CE13</f>
        <v>Omja Dwivedi</v>
      </c>
      <c r="CS13" s="413" t="s">
        <v>337</v>
      </c>
      <c r="CT13" s="376">
        <f>IF(CS13="",0,VLOOKUP(CS13,Maths!A$101:B$105,2,0))</f>
        <v>2</v>
      </c>
      <c r="CU13" s="413" t="s">
        <v>337</v>
      </c>
      <c r="CV13" s="376">
        <f>IF(CU13="",0,VLOOKUP(CU13,Maths!A$101:B$105,2,0))</f>
        <v>2</v>
      </c>
      <c r="CW13" s="413" t="s">
        <v>186</v>
      </c>
      <c r="CX13" s="376">
        <f>IF(CW13="",0,VLOOKUP(CW13,Maths!A$101:B$105,2,0))</f>
        <v>4</v>
      </c>
      <c r="CY13" s="413" t="s">
        <v>186</v>
      </c>
      <c r="CZ13" s="634">
        <f>IF(CY13="",0,VLOOKUP(CY13,Maths!A$101:B$105,2,0))</f>
        <v>4</v>
      </c>
      <c r="DA13" s="649">
        <f>CT13+CV13+CX13+CZ13</f>
        <v>12</v>
      </c>
      <c r="DB13" s="702" t="str">
        <f ca="1">IF(DA13&lt;=3.9,"",LOOKUP(DA13,A$109:A$113,B$109:B$113))</f>
        <v>B</v>
      </c>
      <c r="DC13" s="722">
        <f>BN13+CA13+CN13+DA13</f>
        <v>48</v>
      </c>
      <c r="DD13" s="723">
        <f>DC13/80*20</f>
        <v>12</v>
      </c>
      <c r="DE13" s="685" t="str">
        <f ca="1">IF(DD13&lt;=3.9,"",LOOKUP(DD13,A$109:A$113,B$109:B$113))</f>
        <v>B</v>
      </c>
      <c r="DF13" s="500"/>
      <c r="DG13" s="607">
        <f>A13</f>
        <v>8</v>
      </c>
      <c r="DH13" s="608" t="str">
        <f>C13</f>
        <v>Omja Dwivedi</v>
      </c>
      <c r="DI13" s="616" t="str">
        <f ca="1">IF($DJ13&lt;=3.9,"",LOOKUP(DJ13,A$109:A$113,B$109:B$113))</f>
        <v>B</v>
      </c>
      <c r="DJ13" s="396">
        <f>(BA13+DD13)/2</f>
        <v>11.5</v>
      </c>
    </row>
    <row r="14" ht="27" customHeight="1" spans="1:114">
      <c r="A14" s="634">
        <v>9</v>
      </c>
      <c r="B14" s="376">
        <f>'Student Profile'!B14</f>
        <v>999</v>
      </c>
      <c r="C14" s="635" t="str">
        <f>'Student Profile'!C14</f>
        <v>K Pooja</v>
      </c>
      <c r="D14" s="413"/>
      <c r="E14" s="376">
        <f>IF(D14="",0,VLOOKUP(D14,Maths!A$101:B$105,2,0))</f>
        <v>0</v>
      </c>
      <c r="F14" s="413" t="s">
        <v>309</v>
      </c>
      <c r="G14" s="376">
        <f>IF(F14="",0,VLOOKUP(F14,Maths!A$101:B$105,2,0))</f>
        <v>1</v>
      </c>
      <c r="H14" s="413" t="s">
        <v>299</v>
      </c>
      <c r="I14" s="376">
        <f>IF(H14="",0,VLOOKUP(H14,Maths!A$101:B$105,2,0))</f>
        <v>2</v>
      </c>
      <c r="J14" s="413" t="s">
        <v>299</v>
      </c>
      <c r="K14" s="634">
        <f>IF(J14="",0,VLOOKUP(J14,Maths!A$101:B$105,2,0))</f>
        <v>2</v>
      </c>
      <c r="L14" s="649">
        <f>E14+G14+I14+K14</f>
        <v>5</v>
      </c>
      <c r="M14" s="653" t="str">
        <f ca="1">IF(L14&lt;=3.9,"",LOOKUP(L14,A$109:A$113,B$109:B$113))</f>
        <v>D</v>
      </c>
      <c r="N14" s="500"/>
      <c r="O14" s="651">
        <f>A14</f>
        <v>9</v>
      </c>
      <c r="P14" s="635" t="str">
        <f>C14</f>
        <v>K Pooja</v>
      </c>
      <c r="Q14" s="413" t="s">
        <v>338</v>
      </c>
      <c r="R14" s="376">
        <f>IF(Q14="",0,VLOOKUP(Q14,Maths!A$101:B$105,2,0))</f>
        <v>3</v>
      </c>
      <c r="S14" s="413" t="s">
        <v>336</v>
      </c>
      <c r="T14" s="376">
        <f>IF(S14="",0,VLOOKUP(S14,Maths!A$101:B$105,2,0))</f>
        <v>4</v>
      </c>
      <c r="U14" s="413" t="s">
        <v>337</v>
      </c>
      <c r="V14" s="376">
        <f>IF(U14="",0,VLOOKUP(U14,Maths!A$101:B$105,2,0))</f>
        <v>2</v>
      </c>
      <c r="W14" s="413" t="s">
        <v>372</v>
      </c>
      <c r="X14" s="634">
        <f>IF(W14="",0,VLOOKUP(W14,Maths!A$101:B$105,2,0))</f>
        <v>1</v>
      </c>
      <c r="Y14" s="649">
        <f>R14+T14+V14+X14</f>
        <v>10</v>
      </c>
      <c r="Z14" s="670" t="str">
        <f ca="1">IF(Y14&lt;=3.9,"",LOOKUP(Y14,A$109:A$113,B$109:B$113))</f>
        <v>C</v>
      </c>
      <c r="AA14" s="500"/>
      <c r="AB14" s="651">
        <f>O14</f>
        <v>9</v>
      </c>
      <c r="AC14" s="412" t="str">
        <f>P14</f>
        <v>K Pooja</v>
      </c>
      <c r="AD14" s="413" t="s">
        <v>372</v>
      </c>
      <c r="AE14" s="376">
        <f>IF(AD14="",0,VLOOKUP(AD14,Maths!A$101:B$105,2,0))</f>
        <v>1</v>
      </c>
      <c r="AF14" s="413" t="s">
        <v>295</v>
      </c>
      <c r="AG14" s="376">
        <f>IF(AF14="",0,VLOOKUP(AF14,Maths!A$101:B$105,2,0))</f>
        <v>3</v>
      </c>
      <c r="AH14" s="413" t="s">
        <v>372</v>
      </c>
      <c r="AI14" s="376">
        <f>IF(AH14="",0,VLOOKUP(AH14,Maths!A$101:B$105,2,0))</f>
        <v>1</v>
      </c>
      <c r="AJ14" s="413" t="s">
        <v>295</v>
      </c>
      <c r="AK14" s="634">
        <f>IF(AJ14="",0,VLOOKUP(AJ14,Maths!A$101:B$105,2,0))</f>
        <v>3</v>
      </c>
      <c r="AL14" s="649">
        <f>AE14+AG14+AI14+AK14</f>
        <v>8</v>
      </c>
      <c r="AM14" s="670" t="str">
        <f ca="1">IF(AL14&lt;=3.9,"",LOOKUP(AL14,A$109:A$113,B$109:B$113))</f>
        <v>C</v>
      </c>
      <c r="AN14" s="500"/>
      <c r="AO14" s="651">
        <f>AB14</f>
        <v>9</v>
      </c>
      <c r="AP14" s="412" t="str">
        <f>AC14</f>
        <v>K Pooja</v>
      </c>
      <c r="AQ14" s="413" t="s">
        <v>372</v>
      </c>
      <c r="AR14" s="376">
        <f>IF(AQ14="",0,VLOOKUP(AQ14,Maths!A$101:B$105,2,0))</f>
        <v>1</v>
      </c>
      <c r="AS14" s="413" t="s">
        <v>295</v>
      </c>
      <c r="AT14" s="376">
        <f>IF(AS14="",0,VLOOKUP(AS14,Maths!A$101:B$105,2,0))</f>
        <v>3</v>
      </c>
      <c r="AU14" s="413" t="s">
        <v>372</v>
      </c>
      <c r="AV14" s="376">
        <f>IF(AU14="",0,VLOOKUP(AU14,Maths!A$101:B$105,2,0))</f>
        <v>1</v>
      </c>
      <c r="AW14" s="413" t="s">
        <v>295</v>
      </c>
      <c r="AX14" s="634">
        <f>IF(AW14="",0,VLOOKUP(AW14,Maths!A$101:B$105,2,0))</f>
        <v>3</v>
      </c>
      <c r="AY14" s="649">
        <f>AR14+AT14+AV14+AX14</f>
        <v>8</v>
      </c>
      <c r="AZ14" s="670" t="str">
        <f ca="1">IF(AY14&lt;=3.9,"",LOOKUP(AY14,A$109:A$113,B$109:B$113))</f>
        <v>C</v>
      </c>
      <c r="BA14" s="682">
        <f>(L14+Y14+AL14+AY14)/4</f>
        <v>7.75</v>
      </c>
      <c r="BB14" s="685" t="str">
        <f ca="1">IF(BA14&lt;=3.9,"",LOOKUP(BA14,A$109:A$113,B$109:B$113))</f>
        <v>C</v>
      </c>
      <c r="BC14" s="500"/>
      <c r="BD14" s="684">
        <f>AO14</f>
        <v>9</v>
      </c>
      <c r="BE14" s="693" t="str">
        <f>AP14</f>
        <v>K Pooja</v>
      </c>
      <c r="BF14" s="413" t="s">
        <v>295</v>
      </c>
      <c r="BG14" s="376">
        <f>IF(BF14="",0,VLOOKUP(BF14,Maths!A$101:B$105,2,0))</f>
        <v>3</v>
      </c>
      <c r="BH14" s="413" t="s">
        <v>372</v>
      </c>
      <c r="BI14" s="376">
        <f>IF(BH14="",0,VLOOKUP(BH14,Maths!A$101:B$105,2,0))</f>
        <v>1</v>
      </c>
      <c r="BJ14" s="413" t="s">
        <v>295</v>
      </c>
      <c r="BK14" s="376">
        <f>IF(BJ14="",0,VLOOKUP(BJ14,Maths!A$101:B$105,2,0))</f>
        <v>3</v>
      </c>
      <c r="BL14" s="413" t="s">
        <v>372</v>
      </c>
      <c r="BM14" s="634">
        <f>IF(BL14="",0,VLOOKUP(BL14,Maths!A$101:B$105,2,0))</f>
        <v>1</v>
      </c>
      <c r="BN14" s="649">
        <f>BG14+BI14+BK14+BM14</f>
        <v>8</v>
      </c>
      <c r="BO14" s="702" t="str">
        <f ca="1">IF(BN14&lt;=3.9,"",LOOKUP(BN14,A$109:A$113,B$109:B$113))</f>
        <v>C</v>
      </c>
      <c r="BP14" s="500"/>
      <c r="BQ14" s="684">
        <f>BD14</f>
        <v>9</v>
      </c>
      <c r="BR14" s="693" t="str">
        <f>BE14</f>
        <v>K Pooja</v>
      </c>
      <c r="BS14" s="413" t="s">
        <v>372</v>
      </c>
      <c r="BT14" s="376">
        <f>IF(BS14="",0,VLOOKUP(BS14,Maths!A$101:B$105,2,0))</f>
        <v>1</v>
      </c>
      <c r="BU14" s="413" t="s">
        <v>295</v>
      </c>
      <c r="BV14" s="376">
        <f>IF(BU14="",0,VLOOKUP(BU14,Maths!A$101:B$105,2,0))</f>
        <v>3</v>
      </c>
      <c r="BW14" s="413" t="s">
        <v>372</v>
      </c>
      <c r="BX14" s="376">
        <f>IF(BW14="",0,VLOOKUP(BW14,Maths!A$101:B$105,2,0))</f>
        <v>1</v>
      </c>
      <c r="BY14" s="413" t="s">
        <v>295</v>
      </c>
      <c r="BZ14" s="634">
        <f>IF(BY14="",0,VLOOKUP(BY14,Maths!A$101:B$105,2,0))</f>
        <v>3</v>
      </c>
      <c r="CA14" s="649">
        <f>BT14+BV14+BX14+BZ14</f>
        <v>8</v>
      </c>
      <c r="CB14" s="708" t="str">
        <f ca="1">IF(CA14&lt;=3.9,"",LOOKUP(CA14,A$109:A$113,B$109:B$113))</f>
        <v>C</v>
      </c>
      <c r="CC14" s="500"/>
      <c r="CD14" s="684">
        <f>BQ14</f>
        <v>9</v>
      </c>
      <c r="CE14" s="709" t="str">
        <f>BR14</f>
        <v>K Pooja</v>
      </c>
      <c r="CF14" s="413" t="s">
        <v>295</v>
      </c>
      <c r="CG14" s="376">
        <f>IF(CF14="",0,VLOOKUP(CF14,Maths!A$101:B$105,2,0))</f>
        <v>3</v>
      </c>
      <c r="CH14" s="413" t="s">
        <v>372</v>
      </c>
      <c r="CI14" s="376">
        <f>IF(CH14="",0,VLOOKUP(CH14,Maths!A$101:B$105,2,0))</f>
        <v>1</v>
      </c>
      <c r="CJ14" s="413" t="s">
        <v>372</v>
      </c>
      <c r="CK14" s="376">
        <f>IF(CJ14="",0,VLOOKUP(CJ14,Maths!A$101:B$105,2,0))</f>
        <v>1</v>
      </c>
      <c r="CL14" s="413" t="s">
        <v>295</v>
      </c>
      <c r="CM14" s="634">
        <f>IF(CL14="",0,VLOOKUP(CL14,Maths!A$101:B$105,2,0))</f>
        <v>3</v>
      </c>
      <c r="CN14" s="649">
        <f>CG14+CI14+CK14+CM14</f>
        <v>8</v>
      </c>
      <c r="CO14" s="702" t="str">
        <f ca="1">IF(CN14&lt;=3.9,"",LOOKUP(CN14,A$109:A$113,B$109:B$113))</f>
        <v>C</v>
      </c>
      <c r="CP14" s="500"/>
      <c r="CQ14" s="684">
        <f>CD14</f>
        <v>9</v>
      </c>
      <c r="CR14" s="709" t="str">
        <f>CE14</f>
        <v>K Pooja</v>
      </c>
      <c r="CS14" s="413" t="s">
        <v>372</v>
      </c>
      <c r="CT14" s="376">
        <f>IF(CS14="",0,VLOOKUP(CS14,Maths!A$101:B$105,2,0))</f>
        <v>1</v>
      </c>
      <c r="CU14" s="413" t="s">
        <v>372</v>
      </c>
      <c r="CV14" s="376">
        <f>IF(CU14="",0,VLOOKUP(CU14,Maths!A$101:B$105,2,0))</f>
        <v>1</v>
      </c>
      <c r="CW14" s="413" t="s">
        <v>295</v>
      </c>
      <c r="CX14" s="376">
        <f>IF(CW14="",0,VLOOKUP(CW14,Maths!A$101:B$105,2,0))</f>
        <v>3</v>
      </c>
      <c r="CY14" s="413" t="s">
        <v>295</v>
      </c>
      <c r="CZ14" s="634">
        <f>IF(CY14="",0,VLOOKUP(CY14,Maths!A$101:B$105,2,0))</f>
        <v>3</v>
      </c>
      <c r="DA14" s="649">
        <f>CT14+CV14+CX14+CZ14</f>
        <v>8</v>
      </c>
      <c r="DB14" s="702" t="str">
        <f ca="1">IF(DA14&lt;=3.9,"",LOOKUP(DA14,A$109:A$113,B$109:B$113))</f>
        <v>C</v>
      </c>
      <c r="DC14" s="722">
        <f>BN14+CA14+CN14+DA14</f>
        <v>32</v>
      </c>
      <c r="DD14" s="723">
        <f>DC14/80*20</f>
        <v>8</v>
      </c>
      <c r="DE14" s="685" t="str">
        <f ca="1">IF(DD14&lt;=3.9,"",LOOKUP(DD14,A$109:A$113,B$109:B$113))</f>
        <v>C</v>
      </c>
      <c r="DF14" s="500"/>
      <c r="DG14" s="607">
        <f>A14</f>
        <v>9</v>
      </c>
      <c r="DH14" s="608" t="str">
        <f>C14</f>
        <v>K Pooja</v>
      </c>
      <c r="DI14" s="616" t="str">
        <f ca="1">IF($DJ14&lt;=3.9,"",LOOKUP(DJ14,A$109:A$113,B$109:B$113))</f>
        <v>C</v>
      </c>
      <c r="DJ14" s="396">
        <f>(BA14+DD14)/2</f>
        <v>7.875</v>
      </c>
    </row>
    <row r="15" ht="27" customHeight="1" spans="1:114">
      <c r="A15" s="634">
        <v>10</v>
      </c>
      <c r="B15" s="376">
        <f>'Student Profile'!B15</f>
        <v>1110</v>
      </c>
      <c r="C15" s="635" t="str">
        <f>'Student Profile'!C15</f>
        <v>Ramya</v>
      </c>
      <c r="D15" s="413"/>
      <c r="E15" s="376">
        <f>IF(D15="",0,VLOOKUP(D15,Maths!A$101:B$105,2,0))</f>
        <v>0</v>
      </c>
      <c r="F15" s="413" t="s">
        <v>186</v>
      </c>
      <c r="G15" s="376">
        <f>IF(F15="",0,VLOOKUP(F15,Maths!A$101:B$105,2,0))</f>
        <v>4</v>
      </c>
      <c r="H15" s="413" t="s">
        <v>186</v>
      </c>
      <c r="I15" s="376">
        <f>IF(H15="",0,VLOOKUP(H15,Maths!A$101:B$105,2,0))</f>
        <v>4</v>
      </c>
      <c r="J15" s="413" t="s">
        <v>186</v>
      </c>
      <c r="K15" s="634">
        <f>IF(J15="",0,VLOOKUP(J15,Maths!A$101:B$105,2,0))</f>
        <v>4</v>
      </c>
      <c r="L15" s="649">
        <f>E15+G15+I15+K15</f>
        <v>12</v>
      </c>
      <c r="M15" s="653" t="str">
        <f ca="1">IF(L15&lt;=3.9,"",LOOKUP(L15,A$109:A$113,B$109:B$113))</f>
        <v>B</v>
      </c>
      <c r="N15" s="500"/>
      <c r="O15" s="651">
        <f>A15</f>
        <v>10</v>
      </c>
      <c r="P15" s="635" t="str">
        <f>C15</f>
        <v>Ramya</v>
      </c>
      <c r="Q15" s="413" t="s">
        <v>186</v>
      </c>
      <c r="R15" s="376">
        <f>IF(Q15="",0,VLOOKUP(Q15,Maths!A$101:B$105,2,0))</f>
        <v>4</v>
      </c>
      <c r="S15" s="413" t="s">
        <v>186</v>
      </c>
      <c r="T15" s="376">
        <f>IF(S15="",0,VLOOKUP(S15,Maths!A$101:B$105,2,0))</f>
        <v>4</v>
      </c>
      <c r="U15" s="413" t="s">
        <v>186</v>
      </c>
      <c r="V15" s="376">
        <f>IF(U15="",0,VLOOKUP(U15,Maths!A$101:B$105,2,0))</f>
        <v>4</v>
      </c>
      <c r="W15" s="413" t="s">
        <v>186</v>
      </c>
      <c r="X15" s="634">
        <f>IF(W15="",0,VLOOKUP(W15,Maths!A$101:B$105,2,0))</f>
        <v>4</v>
      </c>
      <c r="Y15" s="649">
        <f>R15+T15+V15+X15</f>
        <v>16</v>
      </c>
      <c r="Z15" s="670" t="str">
        <f ca="1">IF(Y15&lt;=3.9,"",LOOKUP(Y15,A$109:A$113,B$109:B$113))</f>
        <v>A</v>
      </c>
      <c r="AA15" s="500"/>
      <c r="AB15" s="651">
        <f>O15</f>
        <v>10</v>
      </c>
      <c r="AC15" s="412" t="str">
        <f>P15</f>
        <v>Ramya</v>
      </c>
      <c r="AD15" s="413" t="s">
        <v>186</v>
      </c>
      <c r="AE15" s="376">
        <f>IF(AD15="",0,VLOOKUP(AD15,Maths!A$101:B$105,2,0))</f>
        <v>4</v>
      </c>
      <c r="AF15" s="413" t="s">
        <v>186</v>
      </c>
      <c r="AG15" s="376">
        <f>IF(AF15="",0,VLOOKUP(AF15,Maths!A$101:B$105,2,0))</f>
        <v>4</v>
      </c>
      <c r="AH15" s="413" t="s">
        <v>186</v>
      </c>
      <c r="AI15" s="376">
        <f>IF(AH15="",0,VLOOKUP(AH15,Maths!A$101:B$105,2,0))</f>
        <v>4</v>
      </c>
      <c r="AJ15" s="413" t="s">
        <v>186</v>
      </c>
      <c r="AK15" s="634">
        <f>IF(AJ15="",0,VLOOKUP(AJ15,Maths!A$101:B$105,2,0))</f>
        <v>4</v>
      </c>
      <c r="AL15" s="649">
        <f>AE15+AG15+AI15+AK15</f>
        <v>16</v>
      </c>
      <c r="AM15" s="670" t="str">
        <f ca="1">IF(AL15&lt;=3.9,"",LOOKUP(AL15,A$109:A$113,B$109:B$113))</f>
        <v>A</v>
      </c>
      <c r="AN15" s="500"/>
      <c r="AO15" s="651">
        <f>AB15</f>
        <v>10</v>
      </c>
      <c r="AP15" s="412" t="str">
        <f>AC15</f>
        <v>Ramya</v>
      </c>
      <c r="AQ15" s="413" t="s">
        <v>186</v>
      </c>
      <c r="AR15" s="376">
        <f>IF(AQ15="",0,VLOOKUP(AQ15,Maths!A$101:B$105,2,0))</f>
        <v>4</v>
      </c>
      <c r="AS15" s="413" t="s">
        <v>186</v>
      </c>
      <c r="AT15" s="376">
        <f>IF(AS15="",0,VLOOKUP(AS15,Maths!A$101:B$105,2,0))</f>
        <v>4</v>
      </c>
      <c r="AU15" s="413" t="s">
        <v>186</v>
      </c>
      <c r="AV15" s="376">
        <f>IF(AU15="",0,VLOOKUP(AU15,Maths!A$101:B$105,2,0))</f>
        <v>4</v>
      </c>
      <c r="AW15" s="413" t="s">
        <v>186</v>
      </c>
      <c r="AX15" s="634">
        <f>IF(AW15="",0,VLOOKUP(AW15,Maths!A$101:B$105,2,0))</f>
        <v>4</v>
      </c>
      <c r="AY15" s="649">
        <f>AR15+AT15+AV15+AX15</f>
        <v>16</v>
      </c>
      <c r="AZ15" s="670" t="str">
        <f ca="1">IF(AY15&lt;=3.9,"",LOOKUP(AY15,A$109:A$113,B$109:B$113))</f>
        <v>A</v>
      </c>
      <c r="BA15" s="682">
        <f>(L15+Y15+AL15+AY15)/4</f>
        <v>15</v>
      </c>
      <c r="BB15" s="685" t="str">
        <f ca="1">IF(BA15&lt;=3.9,"",LOOKUP(BA15,A$109:A$113,B$109:B$113))</f>
        <v>A</v>
      </c>
      <c r="BC15" s="500"/>
      <c r="BD15" s="684">
        <f>AO15</f>
        <v>10</v>
      </c>
      <c r="BE15" s="693" t="str">
        <f>AP15</f>
        <v>Ramya</v>
      </c>
      <c r="BF15" s="413" t="s">
        <v>186</v>
      </c>
      <c r="BG15" s="376">
        <f>IF(BF15="",0,VLOOKUP(BF15,Maths!A$101:B$105,2,0))</f>
        <v>4</v>
      </c>
      <c r="BH15" s="413" t="s">
        <v>186</v>
      </c>
      <c r="BI15" s="376">
        <f>IF(BH15="",0,VLOOKUP(BH15,Maths!A$101:B$105,2,0))</f>
        <v>4</v>
      </c>
      <c r="BJ15" s="413" t="s">
        <v>186</v>
      </c>
      <c r="BK15" s="376">
        <f>IF(BJ15="",0,VLOOKUP(BJ15,Maths!A$101:B$105,2,0))</f>
        <v>4</v>
      </c>
      <c r="BL15" s="413" t="s">
        <v>186</v>
      </c>
      <c r="BM15" s="634">
        <f>IF(BL15="",0,VLOOKUP(BL15,Maths!A$101:B$105,2,0))</f>
        <v>4</v>
      </c>
      <c r="BN15" s="649">
        <f>BG15+BI15+BK15+BM15</f>
        <v>16</v>
      </c>
      <c r="BO15" s="702" t="str">
        <f ca="1">IF(BN15&lt;=3.9,"",LOOKUP(BN15,A$109:A$113,B$109:B$113))</f>
        <v>A</v>
      </c>
      <c r="BP15" s="500"/>
      <c r="BQ15" s="684">
        <f>BD15</f>
        <v>10</v>
      </c>
      <c r="BR15" s="693" t="str">
        <f>BE15</f>
        <v>Ramya</v>
      </c>
      <c r="BS15" s="413" t="s">
        <v>186</v>
      </c>
      <c r="BT15" s="376">
        <f>IF(BS15="",0,VLOOKUP(BS15,Maths!A$101:B$105,2,0))</f>
        <v>4</v>
      </c>
      <c r="BU15" s="413" t="s">
        <v>186</v>
      </c>
      <c r="BV15" s="376">
        <f>IF(BU15="",0,VLOOKUP(BU15,Maths!A$101:B$105,2,0))</f>
        <v>4</v>
      </c>
      <c r="BW15" s="413" t="s">
        <v>186</v>
      </c>
      <c r="BX15" s="376">
        <f>IF(BW15="",0,VLOOKUP(BW15,Maths!A$101:B$105,2,0))</f>
        <v>4</v>
      </c>
      <c r="BY15" s="413" t="s">
        <v>186</v>
      </c>
      <c r="BZ15" s="634">
        <f>IF(BY15="",0,VLOOKUP(BY15,Maths!A$101:B$105,2,0))</f>
        <v>4</v>
      </c>
      <c r="CA15" s="649">
        <f>BT15+BV15+BX15+BZ15</f>
        <v>16</v>
      </c>
      <c r="CB15" s="708" t="str">
        <f ca="1">IF(CA15&lt;=3.9,"",LOOKUP(CA15,A$109:A$113,B$109:B$113))</f>
        <v>A</v>
      </c>
      <c r="CC15" s="500"/>
      <c r="CD15" s="684">
        <f>BQ15</f>
        <v>10</v>
      </c>
      <c r="CE15" s="709" t="str">
        <f>BR15</f>
        <v>Ramya</v>
      </c>
      <c r="CF15" s="413" t="s">
        <v>186</v>
      </c>
      <c r="CG15" s="376">
        <f>IF(CF15="",0,VLOOKUP(CF15,Maths!A$101:B$105,2,0))</f>
        <v>4</v>
      </c>
      <c r="CH15" s="413" t="s">
        <v>186</v>
      </c>
      <c r="CI15" s="376">
        <f>IF(CH15="",0,VLOOKUP(CH15,Maths!A$101:B$105,2,0))</f>
        <v>4</v>
      </c>
      <c r="CJ15" s="413" t="s">
        <v>186</v>
      </c>
      <c r="CK15" s="376">
        <f>IF(CJ15="",0,VLOOKUP(CJ15,Maths!A$101:B$105,2,0))</f>
        <v>4</v>
      </c>
      <c r="CL15" s="413" t="s">
        <v>186</v>
      </c>
      <c r="CM15" s="634">
        <f>IF(CL15="",0,VLOOKUP(CL15,Maths!A$101:B$105,2,0))</f>
        <v>4</v>
      </c>
      <c r="CN15" s="649">
        <f>CG15+CI15+CK15+CM15</f>
        <v>16</v>
      </c>
      <c r="CO15" s="702" t="str">
        <f ca="1">IF(CN15&lt;=3.9,"",LOOKUP(CN15,A$109:A$113,B$109:B$113))</f>
        <v>A</v>
      </c>
      <c r="CP15" s="500"/>
      <c r="CQ15" s="684">
        <f>CD15</f>
        <v>10</v>
      </c>
      <c r="CR15" s="709" t="str">
        <f>CE15</f>
        <v>Ramya</v>
      </c>
      <c r="CS15" s="413" t="s">
        <v>186</v>
      </c>
      <c r="CT15" s="376">
        <f>IF(CS15="",0,VLOOKUP(CS15,Maths!A$101:B$105,2,0))</f>
        <v>4</v>
      </c>
      <c r="CU15" s="413" t="s">
        <v>186</v>
      </c>
      <c r="CV15" s="376">
        <f>IF(CU15="",0,VLOOKUP(CU15,Maths!A$101:B$105,2,0))</f>
        <v>4</v>
      </c>
      <c r="CW15" s="413" t="s">
        <v>186</v>
      </c>
      <c r="CX15" s="376">
        <f>IF(CW15="",0,VLOOKUP(CW15,Maths!A$101:B$105,2,0))</f>
        <v>4</v>
      </c>
      <c r="CY15" s="413" t="s">
        <v>186</v>
      </c>
      <c r="CZ15" s="634">
        <f>IF(CY15="",0,VLOOKUP(CY15,Maths!A$101:B$105,2,0))</f>
        <v>4</v>
      </c>
      <c r="DA15" s="649">
        <f>CT15+CV15+CX15+CZ15</f>
        <v>16</v>
      </c>
      <c r="DB15" s="702" t="str">
        <f ca="1">IF(DA15&lt;=3.9,"",LOOKUP(DA15,A$109:A$113,B$109:B$113))</f>
        <v>A</v>
      </c>
      <c r="DC15" s="722">
        <f>BN15+CA15+CN15+DA15</f>
        <v>64</v>
      </c>
      <c r="DD15" s="723">
        <f>DC15/80*20</f>
        <v>16</v>
      </c>
      <c r="DE15" s="685" t="str">
        <f ca="1">IF(DD15&lt;=3.9,"",LOOKUP(DD15,A$109:A$113,B$109:B$113))</f>
        <v>A</v>
      </c>
      <c r="DF15" s="500"/>
      <c r="DG15" s="607">
        <f>A15</f>
        <v>10</v>
      </c>
      <c r="DH15" s="608" t="str">
        <f>C15</f>
        <v>Ramya</v>
      </c>
      <c r="DI15" s="616" t="str">
        <f ca="1">IF($DJ15&lt;=3.9,"",LOOKUP(DJ15,A$109:A$113,B$109:B$113))</f>
        <v>A</v>
      </c>
      <c r="DJ15" s="396">
        <f>(BA15+DD15)/2</f>
        <v>15.5</v>
      </c>
    </row>
    <row r="16" ht="27" customHeight="1" spans="1:114">
      <c r="A16" s="634">
        <v>11</v>
      </c>
      <c r="B16" s="376">
        <f>'Student Profile'!B16</f>
        <v>1221</v>
      </c>
      <c r="C16" s="635" t="str">
        <f>'Student Profile'!C16</f>
        <v>Reshma Unnikrishnan</v>
      </c>
      <c r="D16" s="413"/>
      <c r="E16" s="376">
        <f>IF(D16="",0,VLOOKUP(D16,Maths!A$101:B$105,2,0))</f>
        <v>0</v>
      </c>
      <c r="F16" s="413" t="s">
        <v>295</v>
      </c>
      <c r="G16" s="376">
        <f>IF(F16="",0,VLOOKUP(F16,Maths!A$101:B$105,2,0))</f>
        <v>3</v>
      </c>
      <c r="H16" s="413" t="s">
        <v>295</v>
      </c>
      <c r="I16" s="376">
        <f>IF(H16="",0,VLOOKUP(H16,Maths!A$101:B$105,2,0))</f>
        <v>3</v>
      </c>
      <c r="J16" s="413" t="s">
        <v>295</v>
      </c>
      <c r="K16" s="634">
        <f>IF(J16="",0,VLOOKUP(J16,Maths!A$101:B$105,2,0))</f>
        <v>3</v>
      </c>
      <c r="L16" s="649">
        <f>E16+G16+I16+K16</f>
        <v>9</v>
      </c>
      <c r="M16" s="653" t="str">
        <f ca="1">IF(L16&lt;=3.9,"",LOOKUP(L16,A$109:A$113,B$109:B$113))</f>
        <v>C</v>
      </c>
      <c r="N16" s="500"/>
      <c r="O16" s="651">
        <f>A16</f>
        <v>11</v>
      </c>
      <c r="P16" s="635" t="str">
        <f>C16</f>
        <v>Reshma Unnikrishnan</v>
      </c>
      <c r="Q16" s="413" t="s">
        <v>338</v>
      </c>
      <c r="R16" s="376">
        <f>IF(Q16="",0,VLOOKUP(Q16,Maths!A$101:B$105,2,0))</f>
        <v>3</v>
      </c>
      <c r="S16" s="413" t="s">
        <v>338</v>
      </c>
      <c r="T16" s="376">
        <f>IF(S16="",0,VLOOKUP(S16,Maths!A$101:B$105,2,0))</f>
        <v>3</v>
      </c>
      <c r="U16" s="413" t="s">
        <v>338</v>
      </c>
      <c r="V16" s="376">
        <f>IF(U16="",0,VLOOKUP(U16,Maths!A$101:B$105,2,0))</f>
        <v>3</v>
      </c>
      <c r="W16" s="413" t="s">
        <v>337</v>
      </c>
      <c r="X16" s="634">
        <f>IF(W16="",0,VLOOKUP(W16,Maths!A$101:B$105,2,0))</f>
        <v>2</v>
      </c>
      <c r="Y16" s="649">
        <f>R16+T16+V16+X16</f>
        <v>11</v>
      </c>
      <c r="Z16" s="670" t="str">
        <f ca="1">IF(Y16&lt;=3.9,"",LOOKUP(Y16,A$109:A$113,B$109:B$113))</f>
        <v>B</v>
      </c>
      <c r="AA16" s="500"/>
      <c r="AB16" s="651">
        <f>O16</f>
        <v>11</v>
      </c>
      <c r="AC16" s="412" t="str">
        <f>P16</f>
        <v>Reshma Unnikrishnan</v>
      </c>
      <c r="AD16" s="413" t="s">
        <v>337</v>
      </c>
      <c r="AE16" s="376">
        <f>IF(AD16="",0,VLOOKUP(AD16,Maths!A$101:B$105,2,0))</f>
        <v>2</v>
      </c>
      <c r="AF16" s="413" t="s">
        <v>186</v>
      </c>
      <c r="AG16" s="376">
        <f>IF(AF16="",0,VLOOKUP(AF16,Maths!A$101:B$105,2,0))</f>
        <v>4</v>
      </c>
      <c r="AH16" s="413" t="s">
        <v>337</v>
      </c>
      <c r="AI16" s="376">
        <f>IF(AH16="",0,VLOOKUP(AH16,Maths!A$101:B$105,2,0))</f>
        <v>2</v>
      </c>
      <c r="AJ16" s="413" t="s">
        <v>186</v>
      </c>
      <c r="AK16" s="634">
        <f>IF(AJ16="",0,VLOOKUP(AJ16,Maths!A$101:B$105,2,0))</f>
        <v>4</v>
      </c>
      <c r="AL16" s="649">
        <f>AE16+AG16+AI16+AK16</f>
        <v>12</v>
      </c>
      <c r="AM16" s="670" t="str">
        <f ca="1">IF(AL16&lt;=3.9,"",LOOKUP(AL16,A$109:A$113,B$109:B$113))</f>
        <v>B</v>
      </c>
      <c r="AN16" s="500"/>
      <c r="AO16" s="651">
        <f>AB16</f>
        <v>11</v>
      </c>
      <c r="AP16" s="412" t="str">
        <f>AC16</f>
        <v>Reshma Unnikrishnan</v>
      </c>
      <c r="AQ16" s="413" t="s">
        <v>337</v>
      </c>
      <c r="AR16" s="376">
        <f>IF(AQ16="",0,VLOOKUP(AQ16,Maths!A$101:B$105,2,0))</f>
        <v>2</v>
      </c>
      <c r="AS16" s="413" t="s">
        <v>186</v>
      </c>
      <c r="AT16" s="376">
        <f>IF(AS16="",0,VLOOKUP(AS16,Maths!A$101:B$105,2,0))</f>
        <v>4</v>
      </c>
      <c r="AU16" s="413" t="s">
        <v>337</v>
      </c>
      <c r="AV16" s="376">
        <f>IF(AU16="",0,VLOOKUP(AU16,Maths!A$101:B$105,2,0))</f>
        <v>2</v>
      </c>
      <c r="AW16" s="413" t="s">
        <v>186</v>
      </c>
      <c r="AX16" s="634">
        <f>IF(AW16="",0,VLOOKUP(AW16,Maths!A$101:B$105,2,0))</f>
        <v>4</v>
      </c>
      <c r="AY16" s="649">
        <f>AR16+AT16+AV16+AX16</f>
        <v>12</v>
      </c>
      <c r="AZ16" s="670" t="str">
        <f ca="1">IF(AY16&lt;=3.9,"",LOOKUP(AY16,A$109:A$113,B$109:B$113))</f>
        <v>B</v>
      </c>
      <c r="BA16" s="682">
        <f>(L16+Y16+AL16+AY16)/4</f>
        <v>11</v>
      </c>
      <c r="BB16" s="685" t="str">
        <f ca="1">IF(BA16&lt;=3.9,"",LOOKUP(BA16,A$109:A$113,B$109:B$113))</f>
        <v>B</v>
      </c>
      <c r="BC16" s="500"/>
      <c r="BD16" s="684">
        <f>AO16</f>
        <v>11</v>
      </c>
      <c r="BE16" s="693" t="str">
        <f>AP16</f>
        <v>Reshma Unnikrishnan</v>
      </c>
      <c r="BF16" s="413" t="s">
        <v>186</v>
      </c>
      <c r="BG16" s="376">
        <f>IF(BF16="",0,VLOOKUP(BF16,Maths!A$101:B$105,2,0))</f>
        <v>4</v>
      </c>
      <c r="BH16" s="413" t="s">
        <v>337</v>
      </c>
      <c r="BI16" s="376">
        <f>IF(BH16="",0,VLOOKUP(BH16,Maths!A$101:B$105,2,0))</f>
        <v>2</v>
      </c>
      <c r="BJ16" s="413" t="s">
        <v>186</v>
      </c>
      <c r="BK16" s="376">
        <f>IF(BJ16="",0,VLOOKUP(BJ16,Maths!A$101:B$105,2,0))</f>
        <v>4</v>
      </c>
      <c r="BL16" s="413" t="s">
        <v>337</v>
      </c>
      <c r="BM16" s="634">
        <f>IF(BL16="",0,VLOOKUP(BL16,Maths!A$101:B$105,2,0))</f>
        <v>2</v>
      </c>
      <c r="BN16" s="649">
        <f>BG16+BI16+BK16+BM16</f>
        <v>12</v>
      </c>
      <c r="BO16" s="702" t="str">
        <f ca="1">IF(BN16&lt;=3.9,"",LOOKUP(BN16,A$109:A$113,B$109:B$113))</f>
        <v>B</v>
      </c>
      <c r="BP16" s="500"/>
      <c r="BQ16" s="684">
        <f>BD16</f>
        <v>11</v>
      </c>
      <c r="BR16" s="693" t="str">
        <f>BE16</f>
        <v>Reshma Unnikrishnan</v>
      </c>
      <c r="BS16" s="413" t="s">
        <v>337</v>
      </c>
      <c r="BT16" s="376">
        <f>IF(BS16="",0,VLOOKUP(BS16,Maths!A$101:B$105,2,0))</f>
        <v>2</v>
      </c>
      <c r="BU16" s="413" t="s">
        <v>186</v>
      </c>
      <c r="BV16" s="376">
        <f>IF(BU16="",0,VLOOKUP(BU16,Maths!A$101:B$105,2,0))</f>
        <v>4</v>
      </c>
      <c r="BW16" s="413" t="s">
        <v>337</v>
      </c>
      <c r="BX16" s="376">
        <f>IF(BW16="",0,VLOOKUP(BW16,Maths!A$101:B$105,2,0))</f>
        <v>2</v>
      </c>
      <c r="BY16" s="413" t="s">
        <v>186</v>
      </c>
      <c r="BZ16" s="634">
        <f>IF(BY16="",0,VLOOKUP(BY16,Maths!A$101:B$105,2,0))</f>
        <v>4</v>
      </c>
      <c r="CA16" s="649">
        <f>BT16+BV16+BX16+BZ16</f>
        <v>12</v>
      </c>
      <c r="CB16" s="708" t="str">
        <f ca="1">IF(CA16&lt;=3.9,"",LOOKUP(CA16,A$109:A$113,B$109:B$113))</f>
        <v>B</v>
      </c>
      <c r="CC16" s="500"/>
      <c r="CD16" s="684">
        <f>BQ16</f>
        <v>11</v>
      </c>
      <c r="CE16" s="709" t="str">
        <f>BR16</f>
        <v>Reshma Unnikrishnan</v>
      </c>
      <c r="CF16" s="413" t="s">
        <v>186</v>
      </c>
      <c r="CG16" s="376">
        <f>IF(CF16="",0,VLOOKUP(CF16,Maths!A$101:B$105,2,0))</f>
        <v>4</v>
      </c>
      <c r="CH16" s="413" t="s">
        <v>337</v>
      </c>
      <c r="CI16" s="376">
        <f>IF(CH16="",0,VLOOKUP(CH16,Maths!A$101:B$105,2,0))</f>
        <v>2</v>
      </c>
      <c r="CJ16" s="413" t="s">
        <v>337</v>
      </c>
      <c r="CK16" s="376">
        <f>IF(CJ16="",0,VLOOKUP(CJ16,Maths!A$101:B$105,2,0))</f>
        <v>2</v>
      </c>
      <c r="CL16" s="413" t="s">
        <v>186</v>
      </c>
      <c r="CM16" s="634">
        <f>IF(CL16="",0,VLOOKUP(CL16,Maths!A$101:B$105,2,0))</f>
        <v>4</v>
      </c>
      <c r="CN16" s="649">
        <f>CG16+CI16+CK16+CM16</f>
        <v>12</v>
      </c>
      <c r="CO16" s="702" t="str">
        <f ca="1">IF(CN16&lt;=3.9,"",LOOKUP(CN16,A$109:A$113,B$109:B$113))</f>
        <v>B</v>
      </c>
      <c r="CP16" s="500"/>
      <c r="CQ16" s="684">
        <f>CD16</f>
        <v>11</v>
      </c>
      <c r="CR16" s="709" t="str">
        <f>CE16</f>
        <v>Reshma Unnikrishnan</v>
      </c>
      <c r="CS16" s="413" t="s">
        <v>337</v>
      </c>
      <c r="CT16" s="376">
        <f>IF(CS16="",0,VLOOKUP(CS16,Maths!A$101:B$105,2,0))</f>
        <v>2</v>
      </c>
      <c r="CU16" s="413" t="s">
        <v>337</v>
      </c>
      <c r="CV16" s="376">
        <f>IF(CU16="",0,VLOOKUP(CU16,Maths!A$101:B$105,2,0))</f>
        <v>2</v>
      </c>
      <c r="CW16" s="413" t="s">
        <v>186</v>
      </c>
      <c r="CX16" s="376">
        <f>IF(CW16="",0,VLOOKUP(CW16,Maths!A$101:B$105,2,0))</f>
        <v>4</v>
      </c>
      <c r="CY16" s="413" t="s">
        <v>186</v>
      </c>
      <c r="CZ16" s="634">
        <f>IF(CY16="",0,VLOOKUP(CY16,Maths!A$101:B$105,2,0))</f>
        <v>4</v>
      </c>
      <c r="DA16" s="649">
        <f>CT16+CV16+CX16+CZ16</f>
        <v>12</v>
      </c>
      <c r="DB16" s="702" t="str">
        <f ca="1">IF(DA16&lt;=3.9,"",LOOKUP(DA16,A$109:A$113,B$109:B$113))</f>
        <v>B</v>
      </c>
      <c r="DC16" s="722">
        <f>BN16+CA16+CN16+DA16</f>
        <v>48</v>
      </c>
      <c r="DD16" s="723">
        <f>DC16/80*20</f>
        <v>12</v>
      </c>
      <c r="DE16" s="685" t="str">
        <f ca="1">IF(DD16&lt;=3.9,"",LOOKUP(DD16,A$109:A$113,B$109:B$113))</f>
        <v>B</v>
      </c>
      <c r="DF16" s="500"/>
      <c r="DG16" s="607">
        <f>A16</f>
        <v>11</v>
      </c>
      <c r="DH16" s="608" t="str">
        <f>C16</f>
        <v>Reshma Unnikrishnan</v>
      </c>
      <c r="DI16" s="616" t="str">
        <f ca="1">IF($DJ16&lt;=3.9,"",LOOKUP(DJ16,A$109:A$113,B$109:B$113))</f>
        <v>B</v>
      </c>
      <c r="DJ16" s="396">
        <f>(BA16+DD16)/2</f>
        <v>11.5</v>
      </c>
    </row>
    <row r="17" ht="27" customHeight="1" spans="1:114">
      <c r="A17" s="634">
        <v>12</v>
      </c>
      <c r="B17" s="376">
        <f>'Student Profile'!B17</f>
        <v>1332</v>
      </c>
      <c r="C17" s="635" t="str">
        <f>'Student Profile'!C17</f>
        <v>Sandra Santosh</v>
      </c>
      <c r="D17" s="413"/>
      <c r="E17" s="376">
        <f>IF(D17="",0,VLOOKUP(D17,Maths!A$101:B$105,2,0))</f>
        <v>0</v>
      </c>
      <c r="F17" s="413" t="s">
        <v>309</v>
      </c>
      <c r="G17" s="376">
        <f>IF(F17="",0,VLOOKUP(F17,Maths!A$101:B$105,2,0))</f>
        <v>1</v>
      </c>
      <c r="H17" s="413" t="s">
        <v>299</v>
      </c>
      <c r="I17" s="376">
        <f>IF(H17="",0,VLOOKUP(H17,Maths!A$101:B$105,2,0))</f>
        <v>2</v>
      </c>
      <c r="J17" s="413" t="s">
        <v>299</v>
      </c>
      <c r="K17" s="634">
        <f>IF(J17="",0,VLOOKUP(J17,Maths!A$101:B$105,2,0))</f>
        <v>2</v>
      </c>
      <c r="L17" s="649">
        <f>E17+G17+I17+K17</f>
        <v>5</v>
      </c>
      <c r="M17" s="653" t="str">
        <f ca="1">IF(L17&lt;=3.9,"",LOOKUP(L17,A$109:A$113,B$109:B$113))</f>
        <v>D</v>
      </c>
      <c r="N17" s="500"/>
      <c r="O17" s="651">
        <f>A17</f>
        <v>12</v>
      </c>
      <c r="P17" s="635" t="str">
        <f>C17</f>
        <v>Sandra Santosh</v>
      </c>
      <c r="Q17" s="413" t="s">
        <v>336</v>
      </c>
      <c r="R17" s="376">
        <f>IF(Q17="",0,VLOOKUP(Q17,Maths!A$101:B$105,2,0))</f>
        <v>4</v>
      </c>
      <c r="S17" s="413" t="s">
        <v>338</v>
      </c>
      <c r="T17" s="376">
        <f>IF(S17="",0,VLOOKUP(S17,Maths!A$101:B$105,2,0))</f>
        <v>3</v>
      </c>
      <c r="U17" s="413" t="s">
        <v>337</v>
      </c>
      <c r="V17" s="376">
        <f>IF(U17="",0,VLOOKUP(U17,Maths!A$101:B$105,2,0))</f>
        <v>2</v>
      </c>
      <c r="W17" s="413" t="s">
        <v>337</v>
      </c>
      <c r="X17" s="634">
        <f>IF(W17="",0,VLOOKUP(W17,Maths!A$101:B$105,2,0))</f>
        <v>2</v>
      </c>
      <c r="Y17" s="649">
        <f>R17+T17+V17+X17</f>
        <v>11</v>
      </c>
      <c r="Z17" s="670" t="str">
        <f ca="1">IF(Y17&lt;=3.9,"",LOOKUP(Y17,A$109:A$113,B$109:B$113))</f>
        <v>B</v>
      </c>
      <c r="AA17" s="500"/>
      <c r="AB17" s="651">
        <f>O17</f>
        <v>12</v>
      </c>
      <c r="AC17" s="412" t="str">
        <f>P17</f>
        <v>Sandra Santosh</v>
      </c>
      <c r="AD17" s="413" t="s">
        <v>337</v>
      </c>
      <c r="AE17" s="376">
        <f>IF(AD17="",0,VLOOKUP(AD17,Maths!A$101:B$105,2,0))</f>
        <v>2</v>
      </c>
      <c r="AF17" s="413" t="s">
        <v>295</v>
      </c>
      <c r="AG17" s="376">
        <f>IF(AF17="",0,VLOOKUP(AF17,Maths!A$101:B$105,2,0))</f>
        <v>3</v>
      </c>
      <c r="AH17" s="413" t="s">
        <v>337</v>
      </c>
      <c r="AI17" s="376">
        <f>IF(AH17="",0,VLOOKUP(AH17,Maths!A$101:B$105,2,0))</f>
        <v>2</v>
      </c>
      <c r="AJ17" s="413" t="s">
        <v>295</v>
      </c>
      <c r="AK17" s="634">
        <f>IF(AJ17="",0,VLOOKUP(AJ17,Maths!A$101:B$105,2,0))</f>
        <v>3</v>
      </c>
      <c r="AL17" s="649">
        <f>AE17+AG17+AI17+AK17</f>
        <v>10</v>
      </c>
      <c r="AM17" s="670" t="str">
        <f ca="1">IF(AL17&lt;=3.9,"",LOOKUP(AL17,A$109:A$113,B$109:B$113))</f>
        <v>C</v>
      </c>
      <c r="AN17" s="500"/>
      <c r="AO17" s="651">
        <f>AB17</f>
        <v>12</v>
      </c>
      <c r="AP17" s="412" t="str">
        <f>AC17</f>
        <v>Sandra Santosh</v>
      </c>
      <c r="AQ17" s="413" t="s">
        <v>337</v>
      </c>
      <c r="AR17" s="376">
        <f>IF(AQ17="",0,VLOOKUP(AQ17,Maths!A$101:B$105,2,0))</f>
        <v>2</v>
      </c>
      <c r="AS17" s="413" t="s">
        <v>295</v>
      </c>
      <c r="AT17" s="376">
        <f>IF(AS17="",0,VLOOKUP(AS17,Maths!A$101:B$105,2,0))</f>
        <v>3</v>
      </c>
      <c r="AU17" s="413" t="s">
        <v>337</v>
      </c>
      <c r="AV17" s="376">
        <f>IF(AU17="",0,VLOOKUP(AU17,Maths!A$101:B$105,2,0))</f>
        <v>2</v>
      </c>
      <c r="AW17" s="413" t="s">
        <v>295</v>
      </c>
      <c r="AX17" s="634">
        <f>IF(AW17="",0,VLOOKUP(AW17,Maths!A$101:B$105,2,0))</f>
        <v>3</v>
      </c>
      <c r="AY17" s="649">
        <f>AR17+AT17+AV17+AX17</f>
        <v>10</v>
      </c>
      <c r="AZ17" s="670" t="str">
        <f ca="1">IF(AY17&lt;=3.9,"",LOOKUP(AY17,A$109:A$113,B$109:B$113))</f>
        <v>C</v>
      </c>
      <c r="BA17" s="682">
        <f>(L17+Y17+AL17+AY17)/4</f>
        <v>9</v>
      </c>
      <c r="BB17" s="685" t="str">
        <f ca="1">IF(BA17&lt;=3.9,"",LOOKUP(BA17,A$109:A$113,B$109:B$113))</f>
        <v>C</v>
      </c>
      <c r="BC17" s="500"/>
      <c r="BD17" s="684">
        <f>AO17</f>
        <v>12</v>
      </c>
      <c r="BE17" s="693" t="str">
        <f>AP17</f>
        <v>Sandra Santosh</v>
      </c>
      <c r="BF17" s="413" t="s">
        <v>295</v>
      </c>
      <c r="BG17" s="376">
        <f>IF(BF17="",0,VLOOKUP(BF17,Maths!A$101:B$105,2,0))</f>
        <v>3</v>
      </c>
      <c r="BH17" s="413" t="s">
        <v>337</v>
      </c>
      <c r="BI17" s="376">
        <f>IF(BH17="",0,VLOOKUP(BH17,Maths!A$101:B$105,2,0))</f>
        <v>2</v>
      </c>
      <c r="BJ17" s="413" t="s">
        <v>295</v>
      </c>
      <c r="BK17" s="376">
        <f>IF(BJ17="",0,VLOOKUP(BJ17,Maths!A$101:B$105,2,0))</f>
        <v>3</v>
      </c>
      <c r="BL17" s="413" t="s">
        <v>337</v>
      </c>
      <c r="BM17" s="634">
        <f>IF(BL17="",0,VLOOKUP(BL17,Maths!A$101:B$105,2,0))</f>
        <v>2</v>
      </c>
      <c r="BN17" s="649">
        <f>BG17+BI17+BK17+BM17</f>
        <v>10</v>
      </c>
      <c r="BO17" s="702" t="str">
        <f ca="1">IF(BN17&lt;=3.9,"",LOOKUP(BN17,A$109:A$113,B$109:B$113))</f>
        <v>C</v>
      </c>
      <c r="BP17" s="500"/>
      <c r="BQ17" s="684">
        <f>BD17</f>
        <v>12</v>
      </c>
      <c r="BR17" s="693" t="str">
        <f>BE17</f>
        <v>Sandra Santosh</v>
      </c>
      <c r="BS17" s="413" t="s">
        <v>337</v>
      </c>
      <c r="BT17" s="376">
        <f>IF(BS17="",0,VLOOKUP(BS17,Maths!A$101:B$105,2,0))</f>
        <v>2</v>
      </c>
      <c r="BU17" s="413" t="s">
        <v>295</v>
      </c>
      <c r="BV17" s="376">
        <f>IF(BU17="",0,VLOOKUP(BU17,Maths!A$101:B$105,2,0))</f>
        <v>3</v>
      </c>
      <c r="BW17" s="413" t="s">
        <v>337</v>
      </c>
      <c r="BX17" s="376">
        <f>IF(BW17="",0,VLOOKUP(BW17,Maths!A$101:B$105,2,0))</f>
        <v>2</v>
      </c>
      <c r="BY17" s="413" t="s">
        <v>295</v>
      </c>
      <c r="BZ17" s="634">
        <f>IF(BY17="",0,VLOOKUP(BY17,Maths!A$101:B$105,2,0))</f>
        <v>3</v>
      </c>
      <c r="CA17" s="649">
        <f>BT17+BV17+BX17+BZ17</f>
        <v>10</v>
      </c>
      <c r="CB17" s="708" t="str">
        <f ca="1">IF(CA17&lt;=3.9,"",LOOKUP(CA17,A$109:A$113,B$109:B$113))</f>
        <v>C</v>
      </c>
      <c r="CC17" s="500"/>
      <c r="CD17" s="684">
        <f>BQ17</f>
        <v>12</v>
      </c>
      <c r="CE17" s="709" t="str">
        <f>BR17</f>
        <v>Sandra Santosh</v>
      </c>
      <c r="CF17" s="413" t="s">
        <v>295</v>
      </c>
      <c r="CG17" s="376">
        <f>IF(CF17="",0,VLOOKUP(CF17,Maths!A$101:B$105,2,0))</f>
        <v>3</v>
      </c>
      <c r="CH17" s="413" t="s">
        <v>337</v>
      </c>
      <c r="CI17" s="376">
        <f>IF(CH17="",0,VLOOKUP(CH17,Maths!A$101:B$105,2,0))</f>
        <v>2</v>
      </c>
      <c r="CJ17" s="413" t="s">
        <v>337</v>
      </c>
      <c r="CK17" s="376">
        <f>IF(CJ17="",0,VLOOKUP(CJ17,Maths!A$101:B$105,2,0))</f>
        <v>2</v>
      </c>
      <c r="CL17" s="413" t="s">
        <v>295</v>
      </c>
      <c r="CM17" s="634">
        <f>IF(CL17="",0,VLOOKUP(CL17,Maths!A$101:B$105,2,0))</f>
        <v>3</v>
      </c>
      <c r="CN17" s="649">
        <f>CG17+CI17+CK17+CM17</f>
        <v>10</v>
      </c>
      <c r="CO17" s="702" t="str">
        <f ca="1">IF(CN17&lt;=3.9,"",LOOKUP(CN17,A$109:A$113,B$109:B$113))</f>
        <v>C</v>
      </c>
      <c r="CP17" s="500"/>
      <c r="CQ17" s="684">
        <f>CD17</f>
        <v>12</v>
      </c>
      <c r="CR17" s="709" t="str">
        <f>CE17</f>
        <v>Sandra Santosh</v>
      </c>
      <c r="CS17" s="413" t="s">
        <v>337</v>
      </c>
      <c r="CT17" s="376">
        <f>IF(CS17="",0,VLOOKUP(CS17,Maths!A$101:B$105,2,0))</f>
        <v>2</v>
      </c>
      <c r="CU17" s="413" t="s">
        <v>337</v>
      </c>
      <c r="CV17" s="376">
        <f>IF(CU17="",0,VLOOKUP(CU17,Maths!A$101:B$105,2,0))</f>
        <v>2</v>
      </c>
      <c r="CW17" s="413" t="s">
        <v>295</v>
      </c>
      <c r="CX17" s="376">
        <f>IF(CW17="",0,VLOOKUP(CW17,Maths!A$101:B$105,2,0))</f>
        <v>3</v>
      </c>
      <c r="CY17" s="413" t="s">
        <v>295</v>
      </c>
      <c r="CZ17" s="634">
        <f>IF(CY17="",0,VLOOKUP(CY17,Maths!A$101:B$105,2,0))</f>
        <v>3</v>
      </c>
      <c r="DA17" s="649">
        <f>CT17+CV17+CX17+CZ17</f>
        <v>10</v>
      </c>
      <c r="DB17" s="702" t="str">
        <f ca="1">IF(DA17&lt;=3.9,"",LOOKUP(DA17,A$109:A$113,B$109:B$113))</f>
        <v>C</v>
      </c>
      <c r="DC17" s="722">
        <f>BN17+CA17+CN17+DA17</f>
        <v>40</v>
      </c>
      <c r="DD17" s="723">
        <f>DC17/80*20</f>
        <v>10</v>
      </c>
      <c r="DE17" s="685" t="str">
        <f ca="1">IF(DD17&lt;=3.9,"",LOOKUP(DD17,A$109:A$113,B$109:B$113))</f>
        <v>C</v>
      </c>
      <c r="DF17" s="500"/>
      <c r="DG17" s="607">
        <f>A17</f>
        <v>12</v>
      </c>
      <c r="DH17" s="608" t="str">
        <f>C17</f>
        <v>Sandra Santosh</v>
      </c>
      <c r="DI17" s="616" t="str">
        <f ca="1">IF($DJ17&lt;=3.9,"",LOOKUP(DJ17,A$109:A$113,B$109:B$113))</f>
        <v>C</v>
      </c>
      <c r="DJ17" s="396">
        <f>(BA17+DD17)/2</f>
        <v>9.5</v>
      </c>
    </row>
    <row r="18" ht="27" customHeight="1" spans="1:114">
      <c r="A18" s="634">
        <v>13</v>
      </c>
      <c r="B18" s="376">
        <f>'Student Profile'!B18</f>
        <v>1443</v>
      </c>
      <c r="C18" s="635" t="str">
        <f>'Student Profile'!C18</f>
        <v>Sheikh Haniah</v>
      </c>
      <c r="D18" s="413"/>
      <c r="E18" s="376">
        <f>IF(D18="",0,VLOOKUP(D18,Maths!A$101:B$105,2,0))</f>
        <v>0</v>
      </c>
      <c r="F18" s="413" t="s">
        <v>186</v>
      </c>
      <c r="G18" s="376">
        <f>IF(F18="",0,VLOOKUP(F18,Maths!A$101:B$105,2,0))</f>
        <v>4</v>
      </c>
      <c r="H18" s="413" t="s">
        <v>186</v>
      </c>
      <c r="I18" s="376">
        <f>IF(H18="",0,VLOOKUP(H18,Maths!A$101:B$105,2,0))</f>
        <v>4</v>
      </c>
      <c r="J18" s="413" t="s">
        <v>186</v>
      </c>
      <c r="K18" s="634">
        <f>IF(J18="",0,VLOOKUP(J18,Maths!A$101:B$105,2,0))</f>
        <v>4</v>
      </c>
      <c r="L18" s="649">
        <f>E18+G18+I18+K18</f>
        <v>12</v>
      </c>
      <c r="M18" s="653" t="str">
        <f ca="1">IF(L18&lt;=3.9,"",LOOKUP(L18,A$109:A$113,B$109:B$113))</f>
        <v>B</v>
      </c>
      <c r="N18" s="500"/>
      <c r="O18" s="651">
        <f>A18</f>
        <v>13</v>
      </c>
      <c r="P18" s="635" t="str">
        <f>C18</f>
        <v>Sheikh Haniah</v>
      </c>
      <c r="Q18" s="413" t="s">
        <v>338</v>
      </c>
      <c r="R18" s="376">
        <f>IF(Q18="",0,VLOOKUP(Q18,Maths!A$101:B$105,2,0))</f>
        <v>3</v>
      </c>
      <c r="S18" s="413" t="s">
        <v>336</v>
      </c>
      <c r="T18" s="376">
        <f>IF(S18="",0,VLOOKUP(S18,Maths!A$101:B$105,2,0))</f>
        <v>4</v>
      </c>
      <c r="U18" s="413" t="s">
        <v>337</v>
      </c>
      <c r="V18" s="376">
        <f>IF(U18="",0,VLOOKUP(U18,Maths!A$101:B$105,2,0))</f>
        <v>2</v>
      </c>
      <c r="W18" s="413" t="s">
        <v>372</v>
      </c>
      <c r="X18" s="634">
        <f>IF(W18="",0,VLOOKUP(W18,Maths!A$101:B$105,2,0))</f>
        <v>1</v>
      </c>
      <c r="Y18" s="649">
        <f>R18+T18+V18+X18</f>
        <v>10</v>
      </c>
      <c r="Z18" s="670" t="str">
        <f ca="1">IF(Y18&lt;=3.9,"",LOOKUP(Y18,A$109:A$113,B$109:B$113))</f>
        <v>C</v>
      </c>
      <c r="AA18" s="500"/>
      <c r="AB18" s="651">
        <f>O18</f>
        <v>13</v>
      </c>
      <c r="AC18" s="412" t="str">
        <f>P18</f>
        <v>Sheikh Haniah</v>
      </c>
      <c r="AD18" s="413" t="s">
        <v>372</v>
      </c>
      <c r="AE18" s="376">
        <f>IF(AD18="",0,VLOOKUP(AD18,Maths!A$101:B$105,2,0))</f>
        <v>1</v>
      </c>
      <c r="AF18" s="413" t="s">
        <v>186</v>
      </c>
      <c r="AG18" s="376">
        <f>IF(AF18="",0,VLOOKUP(AF18,Maths!A$101:B$105,2,0))</f>
        <v>4</v>
      </c>
      <c r="AH18" s="413" t="s">
        <v>372</v>
      </c>
      <c r="AI18" s="376">
        <f>IF(AH18="",0,VLOOKUP(AH18,Maths!A$101:B$105,2,0))</f>
        <v>1</v>
      </c>
      <c r="AJ18" s="413" t="s">
        <v>186</v>
      </c>
      <c r="AK18" s="634">
        <f>IF(AJ18="",0,VLOOKUP(AJ18,Maths!A$101:B$105,2,0))</f>
        <v>4</v>
      </c>
      <c r="AL18" s="649">
        <f>AE18+AG18+AI18+AK18</f>
        <v>10</v>
      </c>
      <c r="AM18" s="670" t="str">
        <f ca="1">IF(AL18&lt;=3.9,"",LOOKUP(AL18,A$109:A$113,B$109:B$113))</f>
        <v>C</v>
      </c>
      <c r="AN18" s="500"/>
      <c r="AO18" s="651">
        <f>AB18</f>
        <v>13</v>
      </c>
      <c r="AP18" s="412" t="str">
        <f>AC18</f>
        <v>Sheikh Haniah</v>
      </c>
      <c r="AQ18" s="413" t="s">
        <v>372</v>
      </c>
      <c r="AR18" s="376">
        <f>IF(AQ18="",0,VLOOKUP(AQ18,Maths!A$101:B$105,2,0))</f>
        <v>1</v>
      </c>
      <c r="AS18" s="413" t="s">
        <v>186</v>
      </c>
      <c r="AT18" s="376">
        <f>IF(AS18="",0,VLOOKUP(AS18,Maths!A$101:B$105,2,0))</f>
        <v>4</v>
      </c>
      <c r="AU18" s="413" t="s">
        <v>372</v>
      </c>
      <c r="AV18" s="376">
        <f>IF(AU18="",0,VLOOKUP(AU18,Maths!A$101:B$105,2,0))</f>
        <v>1</v>
      </c>
      <c r="AW18" s="413" t="s">
        <v>186</v>
      </c>
      <c r="AX18" s="634">
        <f>IF(AW18="",0,VLOOKUP(AW18,Maths!A$101:B$105,2,0))</f>
        <v>4</v>
      </c>
      <c r="AY18" s="649">
        <f>AR18+AT18+AV18+AX18</f>
        <v>10</v>
      </c>
      <c r="AZ18" s="670" t="str">
        <f ca="1">IF(AY18&lt;=3.9,"",LOOKUP(AY18,A$109:A$113,B$109:B$113))</f>
        <v>C</v>
      </c>
      <c r="BA18" s="682">
        <f>(L18+Y18+AL18+AY18)/4</f>
        <v>10.5</v>
      </c>
      <c r="BB18" s="685" t="str">
        <f ca="1">IF(BA18&lt;=3.9,"",LOOKUP(BA18,A$109:A$113,B$109:B$113))</f>
        <v>C</v>
      </c>
      <c r="BC18" s="500"/>
      <c r="BD18" s="684">
        <f>AO18</f>
        <v>13</v>
      </c>
      <c r="BE18" s="693" t="str">
        <f>AP18</f>
        <v>Sheikh Haniah</v>
      </c>
      <c r="BF18" s="413" t="s">
        <v>186</v>
      </c>
      <c r="BG18" s="376">
        <f>IF(BF18="",0,VLOOKUP(BF18,Maths!A$101:B$105,2,0))</f>
        <v>4</v>
      </c>
      <c r="BH18" s="413" t="s">
        <v>372</v>
      </c>
      <c r="BI18" s="376">
        <f>IF(BH18="",0,VLOOKUP(BH18,Maths!A$101:B$105,2,0))</f>
        <v>1</v>
      </c>
      <c r="BJ18" s="413" t="s">
        <v>186</v>
      </c>
      <c r="BK18" s="376">
        <f>IF(BJ18="",0,VLOOKUP(BJ18,Maths!A$101:B$105,2,0))</f>
        <v>4</v>
      </c>
      <c r="BL18" s="413" t="s">
        <v>372</v>
      </c>
      <c r="BM18" s="634">
        <f>IF(BL18="",0,VLOOKUP(BL18,Maths!A$101:B$105,2,0))</f>
        <v>1</v>
      </c>
      <c r="BN18" s="649">
        <f>BG18+BI18+BK18+BM18</f>
        <v>10</v>
      </c>
      <c r="BO18" s="702" t="str">
        <f ca="1">IF(BN18&lt;=3.9,"",LOOKUP(BN18,A$109:A$113,B$109:B$113))</f>
        <v>C</v>
      </c>
      <c r="BP18" s="500"/>
      <c r="BQ18" s="684">
        <f>BD18</f>
        <v>13</v>
      </c>
      <c r="BR18" s="693" t="str">
        <f>BE18</f>
        <v>Sheikh Haniah</v>
      </c>
      <c r="BS18" s="413" t="s">
        <v>372</v>
      </c>
      <c r="BT18" s="376">
        <f>IF(BS18="",0,VLOOKUP(BS18,Maths!A$101:B$105,2,0))</f>
        <v>1</v>
      </c>
      <c r="BU18" s="413" t="s">
        <v>186</v>
      </c>
      <c r="BV18" s="376">
        <f>IF(BU18="",0,VLOOKUP(BU18,Maths!A$101:B$105,2,0))</f>
        <v>4</v>
      </c>
      <c r="BW18" s="413" t="s">
        <v>372</v>
      </c>
      <c r="BX18" s="376">
        <f>IF(BW18="",0,VLOOKUP(BW18,Maths!A$101:B$105,2,0))</f>
        <v>1</v>
      </c>
      <c r="BY18" s="413" t="s">
        <v>186</v>
      </c>
      <c r="BZ18" s="634">
        <f>IF(BY18="",0,VLOOKUP(BY18,Maths!A$101:B$105,2,0))</f>
        <v>4</v>
      </c>
      <c r="CA18" s="649">
        <f>BT18+BV18+BX18+BZ18</f>
        <v>10</v>
      </c>
      <c r="CB18" s="708" t="str">
        <f ca="1">IF(CA18&lt;=3.9,"",LOOKUP(CA18,A$109:A$113,B$109:B$113))</f>
        <v>C</v>
      </c>
      <c r="CC18" s="500"/>
      <c r="CD18" s="684">
        <f>BQ18</f>
        <v>13</v>
      </c>
      <c r="CE18" s="709" t="str">
        <f>BR18</f>
        <v>Sheikh Haniah</v>
      </c>
      <c r="CF18" s="413" t="s">
        <v>186</v>
      </c>
      <c r="CG18" s="376">
        <f>IF(CF18="",0,VLOOKUP(CF18,Maths!A$101:B$105,2,0))</f>
        <v>4</v>
      </c>
      <c r="CH18" s="413" t="s">
        <v>372</v>
      </c>
      <c r="CI18" s="376">
        <f>IF(CH18="",0,VLOOKUP(CH18,Maths!A$101:B$105,2,0))</f>
        <v>1</v>
      </c>
      <c r="CJ18" s="413" t="s">
        <v>372</v>
      </c>
      <c r="CK18" s="376">
        <f>IF(CJ18="",0,VLOOKUP(CJ18,Maths!A$101:B$105,2,0))</f>
        <v>1</v>
      </c>
      <c r="CL18" s="413" t="s">
        <v>186</v>
      </c>
      <c r="CM18" s="634">
        <f>IF(CL18="",0,VLOOKUP(CL18,Maths!A$101:B$105,2,0))</f>
        <v>4</v>
      </c>
      <c r="CN18" s="649">
        <f>CG18+CI18+CK18+CM18</f>
        <v>10</v>
      </c>
      <c r="CO18" s="702" t="str">
        <f ca="1">IF(CN18&lt;=3.9,"",LOOKUP(CN18,A$109:A$113,B$109:B$113))</f>
        <v>C</v>
      </c>
      <c r="CP18" s="500"/>
      <c r="CQ18" s="684">
        <f>CD18</f>
        <v>13</v>
      </c>
      <c r="CR18" s="709" t="str">
        <f>CE18</f>
        <v>Sheikh Haniah</v>
      </c>
      <c r="CS18" s="413" t="s">
        <v>372</v>
      </c>
      <c r="CT18" s="376">
        <f>IF(CS18="",0,VLOOKUP(CS18,Maths!A$101:B$105,2,0))</f>
        <v>1</v>
      </c>
      <c r="CU18" s="413" t="s">
        <v>372</v>
      </c>
      <c r="CV18" s="376">
        <f>IF(CU18="",0,VLOOKUP(CU18,Maths!A$101:B$105,2,0))</f>
        <v>1</v>
      </c>
      <c r="CW18" s="413" t="s">
        <v>186</v>
      </c>
      <c r="CX18" s="376">
        <f>IF(CW18="",0,VLOOKUP(CW18,Maths!A$101:B$105,2,0))</f>
        <v>4</v>
      </c>
      <c r="CY18" s="413" t="s">
        <v>186</v>
      </c>
      <c r="CZ18" s="634">
        <f>IF(CY18="",0,VLOOKUP(CY18,Maths!A$101:B$105,2,0))</f>
        <v>4</v>
      </c>
      <c r="DA18" s="649">
        <f>CT18+CV18+CX18+CZ18</f>
        <v>10</v>
      </c>
      <c r="DB18" s="702" t="str">
        <f ca="1">IF(DA18&lt;=3.9,"",LOOKUP(DA18,A$109:A$113,B$109:B$113))</f>
        <v>C</v>
      </c>
      <c r="DC18" s="722">
        <f>BN18+CA18+CN18+DA18</f>
        <v>40</v>
      </c>
      <c r="DD18" s="723">
        <f>DC18/80*20</f>
        <v>10</v>
      </c>
      <c r="DE18" s="685" t="str">
        <f ca="1">IF(DD18&lt;=3.9,"",LOOKUP(DD18,A$109:A$113,B$109:B$113))</f>
        <v>C</v>
      </c>
      <c r="DF18" s="500"/>
      <c r="DG18" s="607">
        <f>A18</f>
        <v>13</v>
      </c>
      <c r="DH18" s="608" t="str">
        <f>C18</f>
        <v>Sheikh Haniah</v>
      </c>
      <c r="DI18" s="616" t="str">
        <f ca="1">IF($DJ18&lt;=3.9,"",LOOKUP(DJ18,A$109:A$113,B$109:B$113))</f>
        <v>C</v>
      </c>
      <c r="DJ18" s="396">
        <f>(BA18+DD18)/2</f>
        <v>10.25</v>
      </c>
    </row>
    <row r="19" ht="27" customHeight="1" spans="1:114">
      <c r="A19" s="634">
        <v>14</v>
      </c>
      <c r="B19" s="376">
        <f>'Student Profile'!B19</f>
        <v>1554</v>
      </c>
      <c r="C19" s="635" t="str">
        <f>'Student Profile'!C19</f>
        <v>Shwetha Saji</v>
      </c>
      <c r="D19" s="413"/>
      <c r="E19" s="376">
        <f>IF(D19="",0,VLOOKUP(D19,Maths!A$101:B$105,2,0))</f>
        <v>0</v>
      </c>
      <c r="F19" s="413" t="s">
        <v>295</v>
      </c>
      <c r="G19" s="376">
        <f>IF(F19="",0,VLOOKUP(F19,Maths!A$101:B$105,2,0))</f>
        <v>3</v>
      </c>
      <c r="H19" s="413" t="s">
        <v>295</v>
      </c>
      <c r="I19" s="376">
        <f>IF(H19="",0,VLOOKUP(H19,Maths!A$101:B$105,2,0))</f>
        <v>3</v>
      </c>
      <c r="J19" s="413" t="s">
        <v>295</v>
      </c>
      <c r="K19" s="634">
        <f>IF(J19="",0,VLOOKUP(J19,Maths!A$101:B$105,2,0))</f>
        <v>3</v>
      </c>
      <c r="L19" s="649">
        <f>E19+G19+I19+K19</f>
        <v>9</v>
      </c>
      <c r="M19" s="653" t="str">
        <f ca="1">IF(L19&lt;=3.9,"",LOOKUP(L19,A$109:A$113,B$109:B$113))</f>
        <v>C</v>
      </c>
      <c r="N19" s="500"/>
      <c r="O19" s="651">
        <f>A19</f>
        <v>14</v>
      </c>
      <c r="P19" s="635" t="str">
        <f>C19</f>
        <v>Shwetha Saji</v>
      </c>
      <c r="Q19" s="413" t="s">
        <v>186</v>
      </c>
      <c r="R19" s="376">
        <f>IF(Q19="",0,VLOOKUP(Q19,Maths!A$101:B$105,2,0))</f>
        <v>4</v>
      </c>
      <c r="S19" s="413" t="s">
        <v>186</v>
      </c>
      <c r="T19" s="376">
        <f>IF(S19="",0,VLOOKUP(S19,Maths!A$101:B$105,2,0))</f>
        <v>4</v>
      </c>
      <c r="U19" s="413" t="s">
        <v>186</v>
      </c>
      <c r="V19" s="376">
        <f>IF(U19="",0,VLOOKUP(U19,Maths!A$101:B$105,2,0))</f>
        <v>4</v>
      </c>
      <c r="W19" s="413" t="s">
        <v>186</v>
      </c>
      <c r="X19" s="634">
        <f>IF(W19="",0,VLOOKUP(W19,Maths!A$101:B$105,2,0))</f>
        <v>4</v>
      </c>
      <c r="Y19" s="649">
        <f>R19+T19+V19+X19</f>
        <v>16</v>
      </c>
      <c r="Z19" s="670" t="str">
        <f ca="1">IF(Y19&lt;=3.9,"",LOOKUP(Y19,A$109:A$113,B$109:B$113))</f>
        <v>A</v>
      </c>
      <c r="AA19" s="500"/>
      <c r="AB19" s="651">
        <f>O19</f>
        <v>14</v>
      </c>
      <c r="AC19" s="412" t="str">
        <f>P19</f>
        <v>Shwetha Saji</v>
      </c>
      <c r="AD19" s="413" t="s">
        <v>186</v>
      </c>
      <c r="AE19" s="376">
        <f>IF(AD19="",0,VLOOKUP(AD19,Maths!A$101:B$105,2,0))</f>
        <v>4</v>
      </c>
      <c r="AF19" s="413" t="s">
        <v>186</v>
      </c>
      <c r="AG19" s="376">
        <f>IF(AF19="",0,VLOOKUP(AF19,Maths!A$101:B$105,2,0))</f>
        <v>4</v>
      </c>
      <c r="AH19" s="413" t="s">
        <v>186</v>
      </c>
      <c r="AI19" s="376">
        <f>IF(AH19="",0,VLOOKUP(AH19,Maths!A$101:B$105,2,0))</f>
        <v>4</v>
      </c>
      <c r="AJ19" s="413" t="s">
        <v>186</v>
      </c>
      <c r="AK19" s="634">
        <f>IF(AJ19="",0,VLOOKUP(AJ19,Maths!A$101:B$105,2,0))</f>
        <v>4</v>
      </c>
      <c r="AL19" s="649">
        <f>AE19+AG19+AI19+AK19</f>
        <v>16</v>
      </c>
      <c r="AM19" s="670" t="str">
        <f ca="1">IF(AL19&lt;=3.9,"",LOOKUP(AL19,A$109:A$113,B$109:B$113))</f>
        <v>A</v>
      </c>
      <c r="AN19" s="500"/>
      <c r="AO19" s="651">
        <f>AB19</f>
        <v>14</v>
      </c>
      <c r="AP19" s="412" t="str">
        <f>AC19</f>
        <v>Shwetha Saji</v>
      </c>
      <c r="AQ19" s="413" t="s">
        <v>186</v>
      </c>
      <c r="AR19" s="376">
        <f>IF(AQ19="",0,VLOOKUP(AQ19,Maths!A$101:B$105,2,0))</f>
        <v>4</v>
      </c>
      <c r="AS19" s="413" t="s">
        <v>186</v>
      </c>
      <c r="AT19" s="376">
        <f>IF(AS19="",0,VLOOKUP(AS19,Maths!A$101:B$105,2,0))</f>
        <v>4</v>
      </c>
      <c r="AU19" s="413" t="s">
        <v>186</v>
      </c>
      <c r="AV19" s="376">
        <f>IF(AU19="",0,VLOOKUP(AU19,Maths!A$101:B$105,2,0))</f>
        <v>4</v>
      </c>
      <c r="AW19" s="413" t="s">
        <v>186</v>
      </c>
      <c r="AX19" s="634">
        <f>IF(AW19="",0,VLOOKUP(AW19,Maths!A$101:B$105,2,0))</f>
        <v>4</v>
      </c>
      <c r="AY19" s="649">
        <f>AR19+AT19+AV19+AX19</f>
        <v>16</v>
      </c>
      <c r="AZ19" s="670" t="str">
        <f ca="1">IF(AY19&lt;=3.9,"",LOOKUP(AY19,A$109:A$113,B$109:B$113))</f>
        <v>A</v>
      </c>
      <c r="BA19" s="682">
        <f>(L19+Y19+AL19+AY19)/4</f>
        <v>14.25</v>
      </c>
      <c r="BB19" s="685" t="str">
        <f ca="1">IF(BA19&lt;=3.9,"",LOOKUP(BA19,A$109:A$113,B$109:B$113))</f>
        <v>B</v>
      </c>
      <c r="BC19" s="500"/>
      <c r="BD19" s="684">
        <f>AO19</f>
        <v>14</v>
      </c>
      <c r="BE19" s="693" t="str">
        <f>AP19</f>
        <v>Shwetha Saji</v>
      </c>
      <c r="BF19" s="413" t="s">
        <v>186</v>
      </c>
      <c r="BG19" s="376">
        <f>IF(BF19="",0,VLOOKUP(BF19,Maths!A$101:B$105,2,0))</f>
        <v>4</v>
      </c>
      <c r="BH19" s="413" t="s">
        <v>186</v>
      </c>
      <c r="BI19" s="376">
        <f>IF(BH19="",0,VLOOKUP(BH19,Maths!A$101:B$105,2,0))</f>
        <v>4</v>
      </c>
      <c r="BJ19" s="413" t="s">
        <v>186</v>
      </c>
      <c r="BK19" s="376">
        <f>IF(BJ19="",0,VLOOKUP(BJ19,Maths!A$101:B$105,2,0))</f>
        <v>4</v>
      </c>
      <c r="BL19" s="413" t="s">
        <v>186</v>
      </c>
      <c r="BM19" s="634">
        <f>IF(BL19="",0,VLOOKUP(BL19,Maths!A$101:B$105,2,0))</f>
        <v>4</v>
      </c>
      <c r="BN19" s="649">
        <f>BG19+BI19+BK19+BM19</f>
        <v>16</v>
      </c>
      <c r="BO19" s="702" t="str">
        <f ca="1">IF(BN19&lt;=3.9,"",LOOKUP(BN19,A$109:A$113,B$109:B$113))</f>
        <v>A</v>
      </c>
      <c r="BP19" s="500"/>
      <c r="BQ19" s="684">
        <f>BD19</f>
        <v>14</v>
      </c>
      <c r="BR19" s="693" t="str">
        <f>BE19</f>
        <v>Shwetha Saji</v>
      </c>
      <c r="BS19" s="413" t="s">
        <v>186</v>
      </c>
      <c r="BT19" s="376">
        <f>IF(BS19="",0,VLOOKUP(BS19,Maths!A$101:B$105,2,0))</f>
        <v>4</v>
      </c>
      <c r="BU19" s="413" t="s">
        <v>186</v>
      </c>
      <c r="BV19" s="376">
        <f>IF(BU19="",0,VLOOKUP(BU19,Maths!A$101:B$105,2,0))</f>
        <v>4</v>
      </c>
      <c r="BW19" s="413" t="s">
        <v>186</v>
      </c>
      <c r="BX19" s="376">
        <f>IF(BW19="",0,VLOOKUP(BW19,Maths!A$101:B$105,2,0))</f>
        <v>4</v>
      </c>
      <c r="BY19" s="413" t="s">
        <v>186</v>
      </c>
      <c r="BZ19" s="634">
        <f>IF(BY19="",0,VLOOKUP(BY19,Maths!A$101:B$105,2,0))</f>
        <v>4</v>
      </c>
      <c r="CA19" s="649">
        <f>BT19+BV19+BX19+BZ19</f>
        <v>16</v>
      </c>
      <c r="CB19" s="708" t="str">
        <f ca="1">IF(CA19&lt;=3.9,"",LOOKUP(CA19,A$109:A$113,B$109:B$113))</f>
        <v>A</v>
      </c>
      <c r="CC19" s="500"/>
      <c r="CD19" s="684">
        <f>BQ19</f>
        <v>14</v>
      </c>
      <c r="CE19" s="709" t="str">
        <f>BR19</f>
        <v>Shwetha Saji</v>
      </c>
      <c r="CF19" s="413" t="s">
        <v>186</v>
      </c>
      <c r="CG19" s="376">
        <f>IF(CF19="",0,VLOOKUP(CF19,Maths!A$101:B$105,2,0))</f>
        <v>4</v>
      </c>
      <c r="CH19" s="413" t="s">
        <v>186</v>
      </c>
      <c r="CI19" s="376">
        <f>IF(CH19="",0,VLOOKUP(CH19,Maths!A$101:B$105,2,0))</f>
        <v>4</v>
      </c>
      <c r="CJ19" s="413" t="s">
        <v>186</v>
      </c>
      <c r="CK19" s="376">
        <f>IF(CJ19="",0,VLOOKUP(CJ19,Maths!A$101:B$105,2,0))</f>
        <v>4</v>
      </c>
      <c r="CL19" s="413" t="s">
        <v>186</v>
      </c>
      <c r="CM19" s="634">
        <f>IF(CL19="",0,VLOOKUP(CL19,Maths!A$101:B$105,2,0))</f>
        <v>4</v>
      </c>
      <c r="CN19" s="649">
        <f>CG19+CI19+CK19+CM19</f>
        <v>16</v>
      </c>
      <c r="CO19" s="702" t="str">
        <f ca="1">IF(CN19&lt;=3.9,"",LOOKUP(CN19,A$109:A$113,B$109:B$113))</f>
        <v>A</v>
      </c>
      <c r="CP19" s="500"/>
      <c r="CQ19" s="684">
        <f>CD19</f>
        <v>14</v>
      </c>
      <c r="CR19" s="709" t="str">
        <f>CE19</f>
        <v>Shwetha Saji</v>
      </c>
      <c r="CS19" s="413" t="s">
        <v>186</v>
      </c>
      <c r="CT19" s="376">
        <f>IF(CS19="",0,VLOOKUP(CS19,Maths!A$101:B$105,2,0))</f>
        <v>4</v>
      </c>
      <c r="CU19" s="413" t="s">
        <v>186</v>
      </c>
      <c r="CV19" s="376">
        <f>IF(CU19="",0,VLOOKUP(CU19,Maths!A$101:B$105,2,0))</f>
        <v>4</v>
      </c>
      <c r="CW19" s="413" t="s">
        <v>186</v>
      </c>
      <c r="CX19" s="376">
        <f>IF(CW19="",0,VLOOKUP(CW19,Maths!A$101:B$105,2,0))</f>
        <v>4</v>
      </c>
      <c r="CY19" s="413" t="s">
        <v>186</v>
      </c>
      <c r="CZ19" s="634">
        <f>IF(CY19="",0,VLOOKUP(CY19,Maths!A$101:B$105,2,0))</f>
        <v>4</v>
      </c>
      <c r="DA19" s="649">
        <f>CT19+CV19+CX19+CZ19</f>
        <v>16</v>
      </c>
      <c r="DB19" s="702" t="str">
        <f ca="1">IF(DA19&lt;=3.9,"",LOOKUP(DA19,A$109:A$113,B$109:B$113))</f>
        <v>A</v>
      </c>
      <c r="DC19" s="722">
        <f>BN19+CA19+CN19+DA19</f>
        <v>64</v>
      </c>
      <c r="DD19" s="723">
        <f>DC19/80*20</f>
        <v>16</v>
      </c>
      <c r="DE19" s="685" t="str">
        <f ca="1">IF(DD19&lt;=3.9,"",LOOKUP(DD19,A$109:A$113,B$109:B$113))</f>
        <v>A</v>
      </c>
      <c r="DF19" s="500"/>
      <c r="DG19" s="607">
        <f>A19</f>
        <v>14</v>
      </c>
      <c r="DH19" s="608" t="str">
        <f>C19</f>
        <v>Shwetha Saji</v>
      </c>
      <c r="DI19" s="616" t="str">
        <f ca="1">IF($DJ19&lt;=3.9,"",LOOKUP(DJ19,A$109:A$113,B$109:B$113))</f>
        <v>A</v>
      </c>
      <c r="DJ19" s="396">
        <f>(BA19+DD19)/2</f>
        <v>15.125</v>
      </c>
    </row>
    <row r="20" ht="27" customHeight="1" spans="1:114">
      <c r="A20" s="634">
        <v>15</v>
      </c>
      <c r="B20" s="376">
        <f>'Student Profile'!B20</f>
        <v>1665</v>
      </c>
      <c r="C20" s="635" t="str">
        <f>'Student Profile'!C20</f>
        <v>Tanushree</v>
      </c>
      <c r="D20" s="413"/>
      <c r="E20" s="376">
        <f>IF(D20="",0,VLOOKUP(D20,Maths!A$101:B$105,2,0))</f>
        <v>0</v>
      </c>
      <c r="F20" s="413" t="s">
        <v>309</v>
      </c>
      <c r="G20" s="376">
        <f>IF(F20="",0,VLOOKUP(F20,Maths!A$101:B$105,2,0))</f>
        <v>1</v>
      </c>
      <c r="H20" s="413" t="s">
        <v>299</v>
      </c>
      <c r="I20" s="376">
        <f>IF(H20="",0,VLOOKUP(H20,Maths!A$101:B$105,2,0))</f>
        <v>2</v>
      </c>
      <c r="J20" s="413" t="s">
        <v>299</v>
      </c>
      <c r="K20" s="634">
        <f>IF(J20="",0,VLOOKUP(J20,Maths!A$101:B$105,2,0))</f>
        <v>2</v>
      </c>
      <c r="L20" s="649">
        <f>E20+G20+I20+K20</f>
        <v>5</v>
      </c>
      <c r="M20" s="653" t="str">
        <f ca="1">IF(L20&lt;=3.9,"",LOOKUP(L20,A$109:A$113,B$109:B$113))</f>
        <v>D</v>
      </c>
      <c r="N20" s="500"/>
      <c r="O20" s="651">
        <f>A20</f>
        <v>15</v>
      </c>
      <c r="P20" s="635" t="str">
        <f>C20</f>
        <v>Tanushree</v>
      </c>
      <c r="Q20" s="413" t="s">
        <v>338</v>
      </c>
      <c r="R20" s="376">
        <f>IF(Q20="",0,VLOOKUP(Q20,Maths!A$101:B$105,2,0))</f>
        <v>3</v>
      </c>
      <c r="S20" s="413" t="s">
        <v>338</v>
      </c>
      <c r="T20" s="376">
        <f>IF(S20="",0,VLOOKUP(S20,Maths!A$101:B$105,2,0))</f>
        <v>3</v>
      </c>
      <c r="U20" s="413" t="s">
        <v>338</v>
      </c>
      <c r="V20" s="376">
        <f>IF(U20="",0,VLOOKUP(U20,Maths!A$101:B$105,2,0))</f>
        <v>3</v>
      </c>
      <c r="W20" s="413" t="s">
        <v>337</v>
      </c>
      <c r="X20" s="634">
        <f>IF(W20="",0,VLOOKUP(W20,Maths!A$101:B$105,2,0))</f>
        <v>2</v>
      </c>
      <c r="Y20" s="649">
        <f>R20+T20+V20+X20</f>
        <v>11</v>
      </c>
      <c r="Z20" s="670" t="str">
        <f ca="1">IF(Y20&lt;=3.9,"",LOOKUP(Y20,A$109:A$113,B$109:B$113))</f>
        <v>B</v>
      </c>
      <c r="AA20" s="500"/>
      <c r="AB20" s="651">
        <f>O20</f>
        <v>15</v>
      </c>
      <c r="AC20" s="412" t="str">
        <f>P20</f>
        <v>Tanushree</v>
      </c>
      <c r="AD20" s="413" t="s">
        <v>337</v>
      </c>
      <c r="AE20" s="376">
        <f>IF(AD20="",0,VLOOKUP(AD20,Maths!A$101:B$105,2,0))</f>
        <v>2</v>
      </c>
      <c r="AF20" s="413" t="s">
        <v>295</v>
      </c>
      <c r="AG20" s="376">
        <f>IF(AF20="",0,VLOOKUP(AF20,Maths!A$101:B$105,2,0))</f>
        <v>3</v>
      </c>
      <c r="AH20" s="413" t="s">
        <v>337</v>
      </c>
      <c r="AI20" s="376">
        <f>IF(AH20="",0,VLOOKUP(AH20,Maths!A$101:B$105,2,0))</f>
        <v>2</v>
      </c>
      <c r="AJ20" s="413" t="s">
        <v>295</v>
      </c>
      <c r="AK20" s="634">
        <f>IF(AJ20="",0,VLOOKUP(AJ20,Maths!A$101:B$105,2,0))</f>
        <v>3</v>
      </c>
      <c r="AL20" s="649">
        <f>AE20+AG20+AI20+AK20</f>
        <v>10</v>
      </c>
      <c r="AM20" s="670" t="str">
        <f ca="1">IF(AL20&lt;=3.9,"",LOOKUP(AL20,A$109:A$113,B$109:B$113))</f>
        <v>C</v>
      </c>
      <c r="AN20" s="500"/>
      <c r="AO20" s="651">
        <f>AB20</f>
        <v>15</v>
      </c>
      <c r="AP20" s="412" t="str">
        <f>AC20</f>
        <v>Tanushree</v>
      </c>
      <c r="AQ20" s="413" t="s">
        <v>337</v>
      </c>
      <c r="AR20" s="376">
        <f>IF(AQ20="",0,VLOOKUP(AQ20,Maths!A$101:B$105,2,0))</f>
        <v>2</v>
      </c>
      <c r="AS20" s="413" t="s">
        <v>295</v>
      </c>
      <c r="AT20" s="376">
        <f>IF(AS20="",0,VLOOKUP(AS20,Maths!A$101:B$105,2,0))</f>
        <v>3</v>
      </c>
      <c r="AU20" s="413" t="s">
        <v>337</v>
      </c>
      <c r="AV20" s="376">
        <f>IF(AU20="",0,VLOOKUP(AU20,Maths!A$101:B$105,2,0))</f>
        <v>2</v>
      </c>
      <c r="AW20" s="413" t="s">
        <v>295</v>
      </c>
      <c r="AX20" s="634">
        <f>IF(AW20="",0,VLOOKUP(AW20,Maths!A$101:B$105,2,0))</f>
        <v>3</v>
      </c>
      <c r="AY20" s="649">
        <f>AR20+AT20+AV20+AX20</f>
        <v>10</v>
      </c>
      <c r="AZ20" s="670" t="str">
        <f ca="1">IF(AY20&lt;=3.9,"",LOOKUP(AY20,A$109:A$113,B$109:B$113))</f>
        <v>C</v>
      </c>
      <c r="BA20" s="682">
        <f>(L20+Y20+AL20+AY20)/4</f>
        <v>9</v>
      </c>
      <c r="BB20" s="685" t="str">
        <f ca="1">IF(BA20&lt;=3.9,"",LOOKUP(BA20,A$109:A$113,B$109:B$113))</f>
        <v>C</v>
      </c>
      <c r="BC20" s="500"/>
      <c r="BD20" s="684">
        <f>AO20</f>
        <v>15</v>
      </c>
      <c r="BE20" s="693" t="str">
        <f>AP20</f>
        <v>Tanushree</v>
      </c>
      <c r="BF20" s="413" t="s">
        <v>295</v>
      </c>
      <c r="BG20" s="376">
        <f>IF(BF20="",0,VLOOKUP(BF20,Maths!A$101:B$105,2,0))</f>
        <v>3</v>
      </c>
      <c r="BH20" s="413" t="s">
        <v>337</v>
      </c>
      <c r="BI20" s="376">
        <f>IF(BH20="",0,VLOOKUP(BH20,Maths!A$101:B$105,2,0))</f>
        <v>2</v>
      </c>
      <c r="BJ20" s="413" t="s">
        <v>295</v>
      </c>
      <c r="BK20" s="376">
        <f>IF(BJ20="",0,VLOOKUP(BJ20,Maths!A$101:B$105,2,0))</f>
        <v>3</v>
      </c>
      <c r="BL20" s="413" t="s">
        <v>337</v>
      </c>
      <c r="BM20" s="634">
        <f>IF(BL20="",0,VLOOKUP(BL20,Maths!A$101:B$105,2,0))</f>
        <v>2</v>
      </c>
      <c r="BN20" s="649">
        <f>BG20+BI20+BK20+BM20</f>
        <v>10</v>
      </c>
      <c r="BO20" s="702" t="str">
        <f ca="1">IF(BN20&lt;=3.9,"",LOOKUP(BN20,A$109:A$113,B$109:B$113))</f>
        <v>C</v>
      </c>
      <c r="BP20" s="500"/>
      <c r="BQ20" s="684">
        <f>BD20</f>
        <v>15</v>
      </c>
      <c r="BR20" s="693" t="str">
        <f>BE20</f>
        <v>Tanushree</v>
      </c>
      <c r="BS20" s="413" t="s">
        <v>337</v>
      </c>
      <c r="BT20" s="376">
        <f>IF(BS20="",0,VLOOKUP(BS20,Maths!A$101:B$105,2,0))</f>
        <v>2</v>
      </c>
      <c r="BU20" s="413" t="s">
        <v>295</v>
      </c>
      <c r="BV20" s="376">
        <f>IF(BU20="",0,VLOOKUP(BU20,Maths!A$101:B$105,2,0))</f>
        <v>3</v>
      </c>
      <c r="BW20" s="413" t="s">
        <v>337</v>
      </c>
      <c r="BX20" s="376">
        <f>IF(BW20="",0,VLOOKUP(BW20,Maths!A$101:B$105,2,0))</f>
        <v>2</v>
      </c>
      <c r="BY20" s="413" t="s">
        <v>295</v>
      </c>
      <c r="BZ20" s="634">
        <f>IF(BY20="",0,VLOOKUP(BY20,Maths!A$101:B$105,2,0))</f>
        <v>3</v>
      </c>
      <c r="CA20" s="649">
        <f>BT20+BV20+BX20+BZ20</f>
        <v>10</v>
      </c>
      <c r="CB20" s="708" t="str">
        <f ca="1">IF(CA20&lt;=3.9,"",LOOKUP(CA20,A$109:A$113,B$109:B$113))</f>
        <v>C</v>
      </c>
      <c r="CC20" s="500"/>
      <c r="CD20" s="684">
        <f>BQ20</f>
        <v>15</v>
      </c>
      <c r="CE20" s="709" t="str">
        <f>BR20</f>
        <v>Tanushree</v>
      </c>
      <c r="CF20" s="413" t="s">
        <v>295</v>
      </c>
      <c r="CG20" s="376">
        <f>IF(CF20="",0,VLOOKUP(CF20,Maths!A$101:B$105,2,0))</f>
        <v>3</v>
      </c>
      <c r="CH20" s="413" t="s">
        <v>337</v>
      </c>
      <c r="CI20" s="376">
        <f>IF(CH20="",0,VLOOKUP(CH20,Maths!A$101:B$105,2,0))</f>
        <v>2</v>
      </c>
      <c r="CJ20" s="413" t="s">
        <v>337</v>
      </c>
      <c r="CK20" s="376">
        <f>IF(CJ20="",0,VLOOKUP(CJ20,Maths!A$101:B$105,2,0))</f>
        <v>2</v>
      </c>
      <c r="CL20" s="413" t="s">
        <v>295</v>
      </c>
      <c r="CM20" s="634">
        <f>IF(CL20="",0,VLOOKUP(CL20,Maths!A$101:B$105,2,0))</f>
        <v>3</v>
      </c>
      <c r="CN20" s="649">
        <f>CG20+CI20+CK20+CM20</f>
        <v>10</v>
      </c>
      <c r="CO20" s="702" t="str">
        <f ca="1">IF(CN20&lt;=3.9,"",LOOKUP(CN20,A$109:A$113,B$109:B$113))</f>
        <v>C</v>
      </c>
      <c r="CP20" s="500"/>
      <c r="CQ20" s="684">
        <f>CD20</f>
        <v>15</v>
      </c>
      <c r="CR20" s="709" t="str">
        <f>CE20</f>
        <v>Tanushree</v>
      </c>
      <c r="CS20" s="413" t="s">
        <v>337</v>
      </c>
      <c r="CT20" s="376">
        <f>IF(CS20="",0,VLOOKUP(CS20,Maths!A$101:B$105,2,0))</f>
        <v>2</v>
      </c>
      <c r="CU20" s="413" t="s">
        <v>337</v>
      </c>
      <c r="CV20" s="376">
        <f>IF(CU20="",0,VLOOKUP(CU20,Maths!A$101:B$105,2,0))</f>
        <v>2</v>
      </c>
      <c r="CW20" s="413" t="s">
        <v>295</v>
      </c>
      <c r="CX20" s="376">
        <f>IF(CW20="",0,VLOOKUP(CW20,Maths!A$101:B$105,2,0))</f>
        <v>3</v>
      </c>
      <c r="CY20" s="413" t="s">
        <v>295</v>
      </c>
      <c r="CZ20" s="634">
        <f>IF(CY20="",0,VLOOKUP(CY20,Maths!A$101:B$105,2,0))</f>
        <v>3</v>
      </c>
      <c r="DA20" s="649">
        <f>CT20+CV20+CX20+CZ20</f>
        <v>10</v>
      </c>
      <c r="DB20" s="702" t="str">
        <f ca="1">IF(DA20&lt;=3.9,"",LOOKUP(DA20,A$109:A$113,B$109:B$113))</f>
        <v>C</v>
      </c>
      <c r="DC20" s="722">
        <f>BN20+CA20+CN20+DA20</f>
        <v>40</v>
      </c>
      <c r="DD20" s="723">
        <f>DC20/80*20</f>
        <v>10</v>
      </c>
      <c r="DE20" s="685" t="str">
        <f ca="1">IF(DD20&lt;=3.9,"",LOOKUP(DD20,A$109:A$113,B$109:B$113))</f>
        <v>C</v>
      </c>
      <c r="DF20" s="500"/>
      <c r="DG20" s="607">
        <f>A20</f>
        <v>15</v>
      </c>
      <c r="DH20" s="608" t="str">
        <f>C20</f>
        <v>Tanushree</v>
      </c>
      <c r="DI20" s="616" t="str">
        <f ca="1">IF($DJ20&lt;=3.9,"",LOOKUP(DJ20,A$109:A$113,B$109:B$113))</f>
        <v>C</v>
      </c>
      <c r="DJ20" s="396">
        <f>(BA20+DD20)/2</f>
        <v>9.5</v>
      </c>
    </row>
    <row r="21" ht="27" customHeight="1" spans="1:114">
      <c r="A21" s="634">
        <v>16</v>
      </c>
      <c r="B21" s="376">
        <f>'Student Profile'!B21</f>
        <v>1776</v>
      </c>
      <c r="C21" s="635" t="str">
        <f>'Student Profile'!C21</f>
        <v>Vaishnavi</v>
      </c>
      <c r="D21" s="413"/>
      <c r="E21" s="376">
        <f>IF(D21="",0,VLOOKUP(D21,Maths!A$101:B$105,2,0))</f>
        <v>0</v>
      </c>
      <c r="F21" s="413" t="s">
        <v>186</v>
      </c>
      <c r="G21" s="376">
        <f>IF(F21="",0,VLOOKUP(F21,Maths!A$101:B$105,2,0))</f>
        <v>4</v>
      </c>
      <c r="H21" s="413" t="s">
        <v>186</v>
      </c>
      <c r="I21" s="376">
        <f>IF(H21="",0,VLOOKUP(H21,Maths!A$101:B$105,2,0))</f>
        <v>4</v>
      </c>
      <c r="J21" s="413" t="s">
        <v>186</v>
      </c>
      <c r="K21" s="634">
        <f>IF(J21="",0,VLOOKUP(J21,Maths!A$101:B$105,2,0))</f>
        <v>4</v>
      </c>
      <c r="L21" s="649">
        <f>E21+G21+I21+K21</f>
        <v>12</v>
      </c>
      <c r="M21" s="653" t="str">
        <f ca="1">IF(L21&lt;=3.9,"",LOOKUP(L21,A$109:A$113,B$109:B$113))</f>
        <v>B</v>
      </c>
      <c r="N21" s="500"/>
      <c r="O21" s="651">
        <f>A21</f>
        <v>16</v>
      </c>
      <c r="P21" s="635" t="str">
        <f>C21</f>
        <v>Vaishnavi</v>
      </c>
      <c r="Q21" s="413" t="s">
        <v>336</v>
      </c>
      <c r="R21" s="376">
        <f>IF(Q21="",0,VLOOKUP(Q21,Maths!A$101:B$105,2,0))</f>
        <v>4</v>
      </c>
      <c r="S21" s="413" t="s">
        <v>338</v>
      </c>
      <c r="T21" s="376">
        <f>IF(S21="",0,VLOOKUP(S21,Maths!A$101:B$105,2,0))</f>
        <v>3</v>
      </c>
      <c r="U21" s="413" t="s">
        <v>337</v>
      </c>
      <c r="V21" s="376">
        <f>IF(U21="",0,VLOOKUP(U21,Maths!A$101:B$105,2,0))</f>
        <v>2</v>
      </c>
      <c r="W21" s="413" t="s">
        <v>337</v>
      </c>
      <c r="X21" s="634">
        <f>IF(W21="",0,VLOOKUP(W21,Maths!A$101:B$105,2,0))</f>
        <v>2</v>
      </c>
      <c r="Y21" s="649">
        <f>R21+T21+V21+X21</f>
        <v>11</v>
      </c>
      <c r="Z21" s="670" t="str">
        <f ca="1">IF(Y21&lt;=3.9,"",LOOKUP(Y21,A$109:A$113,B$109:B$113))</f>
        <v>B</v>
      </c>
      <c r="AA21" s="500"/>
      <c r="AB21" s="651">
        <f>O21</f>
        <v>16</v>
      </c>
      <c r="AC21" s="412" t="str">
        <f>P21</f>
        <v>Vaishnavi</v>
      </c>
      <c r="AD21" s="413" t="s">
        <v>337</v>
      </c>
      <c r="AE21" s="376">
        <f>IF(AD21="",0,VLOOKUP(AD21,Maths!A$101:B$105,2,0))</f>
        <v>2</v>
      </c>
      <c r="AF21" s="413" t="s">
        <v>186</v>
      </c>
      <c r="AG21" s="376">
        <f>IF(AF21="",0,VLOOKUP(AF21,Maths!A$101:B$105,2,0))</f>
        <v>4</v>
      </c>
      <c r="AH21" s="413" t="s">
        <v>337</v>
      </c>
      <c r="AI21" s="376">
        <f>IF(AH21="",0,VLOOKUP(AH21,Maths!A$101:B$105,2,0))</f>
        <v>2</v>
      </c>
      <c r="AJ21" s="413" t="s">
        <v>186</v>
      </c>
      <c r="AK21" s="634">
        <f>IF(AJ21="",0,VLOOKUP(AJ21,Maths!A$101:B$105,2,0))</f>
        <v>4</v>
      </c>
      <c r="AL21" s="649">
        <f>AE21+AG21+AI21+AK21</f>
        <v>12</v>
      </c>
      <c r="AM21" s="670" t="str">
        <f ca="1">IF(AL21&lt;=3.9,"",LOOKUP(AL21,A$109:A$113,B$109:B$113))</f>
        <v>B</v>
      </c>
      <c r="AN21" s="500"/>
      <c r="AO21" s="651">
        <f>AB21</f>
        <v>16</v>
      </c>
      <c r="AP21" s="412" t="str">
        <f>AC21</f>
        <v>Vaishnavi</v>
      </c>
      <c r="AQ21" s="413" t="s">
        <v>337</v>
      </c>
      <c r="AR21" s="376">
        <f>IF(AQ21="",0,VLOOKUP(AQ21,Maths!A$101:B$105,2,0))</f>
        <v>2</v>
      </c>
      <c r="AS21" s="413" t="s">
        <v>186</v>
      </c>
      <c r="AT21" s="376">
        <f>IF(AS21="",0,VLOOKUP(AS21,Maths!A$101:B$105,2,0))</f>
        <v>4</v>
      </c>
      <c r="AU21" s="413" t="s">
        <v>337</v>
      </c>
      <c r="AV21" s="376">
        <f>IF(AU21="",0,VLOOKUP(AU21,Maths!A$101:B$105,2,0))</f>
        <v>2</v>
      </c>
      <c r="AW21" s="413" t="s">
        <v>186</v>
      </c>
      <c r="AX21" s="634">
        <f>IF(AW21="",0,VLOOKUP(AW21,Maths!A$101:B$105,2,0))</f>
        <v>4</v>
      </c>
      <c r="AY21" s="649">
        <f>AR21+AT21+AV21+AX21</f>
        <v>12</v>
      </c>
      <c r="AZ21" s="670" t="str">
        <f ca="1">IF(AY21&lt;=3.9,"",LOOKUP(AY21,A$109:A$113,B$109:B$113))</f>
        <v>B</v>
      </c>
      <c r="BA21" s="682">
        <f>(L21+Y21+AL21+AY21)/4</f>
        <v>11.75</v>
      </c>
      <c r="BB21" s="685" t="str">
        <f ca="1">IF(BA21&lt;=3.9,"",LOOKUP(BA21,A$109:A$113,B$109:B$113))</f>
        <v>B</v>
      </c>
      <c r="BC21" s="500"/>
      <c r="BD21" s="684">
        <f>AO21</f>
        <v>16</v>
      </c>
      <c r="BE21" s="693" t="str">
        <f>AP21</f>
        <v>Vaishnavi</v>
      </c>
      <c r="BF21" s="413" t="s">
        <v>186</v>
      </c>
      <c r="BG21" s="376">
        <f>IF(BF21="",0,VLOOKUP(BF21,Maths!A$101:B$105,2,0))</f>
        <v>4</v>
      </c>
      <c r="BH21" s="413" t="s">
        <v>337</v>
      </c>
      <c r="BI21" s="376">
        <f>IF(BH21="",0,VLOOKUP(BH21,Maths!A$101:B$105,2,0))</f>
        <v>2</v>
      </c>
      <c r="BJ21" s="413" t="s">
        <v>186</v>
      </c>
      <c r="BK21" s="376">
        <f>IF(BJ21="",0,VLOOKUP(BJ21,Maths!A$101:B$105,2,0))</f>
        <v>4</v>
      </c>
      <c r="BL21" s="413" t="s">
        <v>337</v>
      </c>
      <c r="BM21" s="634">
        <f>IF(BL21="",0,VLOOKUP(BL21,Maths!A$101:B$105,2,0))</f>
        <v>2</v>
      </c>
      <c r="BN21" s="649">
        <f>BG21+BI21+BK21+BM21</f>
        <v>12</v>
      </c>
      <c r="BO21" s="702" t="str">
        <f ca="1">IF(BN21&lt;=3.9,"",LOOKUP(BN21,A$109:A$113,B$109:B$113))</f>
        <v>B</v>
      </c>
      <c r="BP21" s="500"/>
      <c r="BQ21" s="684">
        <f>BD21</f>
        <v>16</v>
      </c>
      <c r="BR21" s="693" t="str">
        <f>BE21</f>
        <v>Vaishnavi</v>
      </c>
      <c r="BS21" s="413" t="s">
        <v>337</v>
      </c>
      <c r="BT21" s="376">
        <f>IF(BS21="",0,VLOOKUP(BS21,Maths!A$101:B$105,2,0))</f>
        <v>2</v>
      </c>
      <c r="BU21" s="413" t="s">
        <v>186</v>
      </c>
      <c r="BV21" s="376">
        <f>IF(BU21="",0,VLOOKUP(BU21,Maths!A$101:B$105,2,0))</f>
        <v>4</v>
      </c>
      <c r="BW21" s="413" t="s">
        <v>337</v>
      </c>
      <c r="BX21" s="376">
        <f>IF(BW21="",0,VLOOKUP(BW21,Maths!A$101:B$105,2,0))</f>
        <v>2</v>
      </c>
      <c r="BY21" s="413" t="s">
        <v>186</v>
      </c>
      <c r="BZ21" s="634">
        <f>IF(BY21="",0,VLOOKUP(BY21,Maths!A$101:B$105,2,0))</f>
        <v>4</v>
      </c>
      <c r="CA21" s="649">
        <f>BT21+BV21+BX21+BZ21</f>
        <v>12</v>
      </c>
      <c r="CB21" s="708" t="str">
        <f ca="1">IF(CA21&lt;=3.9,"",LOOKUP(CA21,A$109:A$113,B$109:B$113))</f>
        <v>B</v>
      </c>
      <c r="CC21" s="500"/>
      <c r="CD21" s="684">
        <f>BQ21</f>
        <v>16</v>
      </c>
      <c r="CE21" s="709" t="str">
        <f>BR21</f>
        <v>Vaishnavi</v>
      </c>
      <c r="CF21" s="413" t="s">
        <v>186</v>
      </c>
      <c r="CG21" s="376">
        <f>IF(CF21="",0,VLOOKUP(CF21,Maths!A$101:B$105,2,0))</f>
        <v>4</v>
      </c>
      <c r="CH21" s="413" t="s">
        <v>337</v>
      </c>
      <c r="CI21" s="376">
        <f>IF(CH21="",0,VLOOKUP(CH21,Maths!A$101:B$105,2,0))</f>
        <v>2</v>
      </c>
      <c r="CJ21" s="413" t="s">
        <v>337</v>
      </c>
      <c r="CK21" s="376">
        <f>IF(CJ21="",0,VLOOKUP(CJ21,Maths!A$101:B$105,2,0))</f>
        <v>2</v>
      </c>
      <c r="CL21" s="413" t="s">
        <v>186</v>
      </c>
      <c r="CM21" s="634">
        <f>IF(CL21="",0,VLOOKUP(CL21,Maths!A$101:B$105,2,0))</f>
        <v>4</v>
      </c>
      <c r="CN21" s="649">
        <f>CG21+CI21+CK21+CM21</f>
        <v>12</v>
      </c>
      <c r="CO21" s="702" t="str">
        <f ca="1">IF(CN21&lt;=3.9,"",LOOKUP(CN21,A$109:A$113,B$109:B$113))</f>
        <v>B</v>
      </c>
      <c r="CP21" s="500"/>
      <c r="CQ21" s="684">
        <f>CD21</f>
        <v>16</v>
      </c>
      <c r="CR21" s="709" t="str">
        <f>CE21</f>
        <v>Vaishnavi</v>
      </c>
      <c r="CS21" s="413" t="s">
        <v>337</v>
      </c>
      <c r="CT21" s="376">
        <f>IF(CS21="",0,VLOOKUP(CS21,Maths!A$101:B$105,2,0))</f>
        <v>2</v>
      </c>
      <c r="CU21" s="413" t="s">
        <v>337</v>
      </c>
      <c r="CV21" s="376">
        <f>IF(CU21="",0,VLOOKUP(CU21,Maths!A$101:B$105,2,0))</f>
        <v>2</v>
      </c>
      <c r="CW21" s="413" t="s">
        <v>186</v>
      </c>
      <c r="CX21" s="376">
        <f>IF(CW21="",0,VLOOKUP(CW21,Maths!A$101:B$105,2,0))</f>
        <v>4</v>
      </c>
      <c r="CY21" s="413" t="s">
        <v>186</v>
      </c>
      <c r="CZ21" s="634">
        <f>IF(CY21="",0,VLOOKUP(CY21,Maths!A$101:B$105,2,0))</f>
        <v>4</v>
      </c>
      <c r="DA21" s="649">
        <f>CT21+CV21+CX21+CZ21</f>
        <v>12</v>
      </c>
      <c r="DB21" s="702" t="str">
        <f ca="1">IF(DA21&lt;=3.9,"",LOOKUP(DA21,A$109:A$113,B$109:B$113))</f>
        <v>B</v>
      </c>
      <c r="DC21" s="722">
        <f>BN21+CA21+CN21+DA21</f>
        <v>48</v>
      </c>
      <c r="DD21" s="723">
        <f>DC21/80*20</f>
        <v>12</v>
      </c>
      <c r="DE21" s="685" t="str">
        <f ca="1">IF(DD21&lt;=3.9,"",LOOKUP(DD21,A$109:A$113,B$109:B$113))</f>
        <v>B</v>
      </c>
      <c r="DF21" s="500"/>
      <c r="DG21" s="607">
        <f>A21</f>
        <v>16</v>
      </c>
      <c r="DH21" s="608" t="str">
        <f>C21</f>
        <v>Vaishnavi</v>
      </c>
      <c r="DI21" s="616" t="str">
        <f ca="1">IF($DJ21&lt;=3.9,"",LOOKUP(DJ21,A$109:A$113,B$109:B$113))</f>
        <v>B</v>
      </c>
      <c r="DJ21" s="396">
        <f>(BA21+DD21)/2</f>
        <v>11.875</v>
      </c>
    </row>
    <row r="22" ht="27" customHeight="1" spans="1:114">
      <c r="A22" s="634">
        <v>17</v>
      </c>
      <c r="B22" s="376">
        <f>'Student Profile'!B22</f>
        <v>1887</v>
      </c>
      <c r="C22" s="635" t="str">
        <f>'Student Profile'!C22</f>
        <v>Aashish Sharma</v>
      </c>
      <c r="D22" s="413"/>
      <c r="E22" s="376">
        <f>IF(D22="",0,VLOOKUP(D22,Maths!A$101:B$105,2,0))</f>
        <v>0</v>
      </c>
      <c r="F22" s="413" t="s">
        <v>295</v>
      </c>
      <c r="G22" s="376">
        <f>IF(F22="",0,VLOOKUP(F22,Maths!A$101:B$105,2,0))</f>
        <v>3</v>
      </c>
      <c r="H22" s="413" t="s">
        <v>295</v>
      </c>
      <c r="I22" s="376">
        <f>IF(H22="",0,VLOOKUP(H22,Maths!A$101:B$105,2,0))</f>
        <v>3</v>
      </c>
      <c r="J22" s="413" t="s">
        <v>295</v>
      </c>
      <c r="K22" s="634">
        <f>IF(J22="",0,VLOOKUP(J22,Maths!A$101:B$105,2,0))</f>
        <v>3</v>
      </c>
      <c r="L22" s="649">
        <f>E22+G22+I22+K22</f>
        <v>9</v>
      </c>
      <c r="M22" s="653" t="str">
        <f ca="1">IF(L22&lt;=3.9,"",LOOKUP(L22,A$109:A$113,B$109:B$113))</f>
        <v>C</v>
      </c>
      <c r="N22" s="500"/>
      <c r="O22" s="651">
        <f>A22</f>
        <v>17</v>
      </c>
      <c r="P22" s="635" t="str">
        <f>C22</f>
        <v>Aashish Sharma</v>
      </c>
      <c r="Q22" s="413" t="s">
        <v>338</v>
      </c>
      <c r="R22" s="376">
        <f>IF(Q22="",0,VLOOKUP(Q22,Maths!A$101:B$105,2,0))</f>
        <v>3</v>
      </c>
      <c r="S22" s="413" t="s">
        <v>336</v>
      </c>
      <c r="T22" s="376">
        <f>IF(S22="",0,VLOOKUP(S22,Maths!A$101:B$105,2,0))</f>
        <v>4</v>
      </c>
      <c r="U22" s="413" t="s">
        <v>337</v>
      </c>
      <c r="V22" s="376">
        <f>IF(U22="",0,VLOOKUP(U22,Maths!A$101:B$105,2,0))</f>
        <v>2</v>
      </c>
      <c r="W22" s="413" t="s">
        <v>372</v>
      </c>
      <c r="X22" s="634">
        <f>IF(W22="",0,VLOOKUP(W22,Maths!A$101:B$105,2,0))</f>
        <v>1</v>
      </c>
      <c r="Y22" s="649">
        <f>R22+T22+V22+X22</f>
        <v>10</v>
      </c>
      <c r="Z22" s="670" t="str">
        <f ca="1">IF(Y22&lt;=3.9,"",LOOKUP(Y22,A$109:A$113,B$109:B$113))</f>
        <v>C</v>
      </c>
      <c r="AA22" s="500"/>
      <c r="AB22" s="651">
        <f>O22</f>
        <v>17</v>
      </c>
      <c r="AC22" s="412" t="str">
        <f>P22</f>
        <v>Aashish Sharma</v>
      </c>
      <c r="AD22" s="413" t="s">
        <v>372</v>
      </c>
      <c r="AE22" s="376">
        <f>IF(AD22="",0,VLOOKUP(AD22,Maths!A$101:B$105,2,0))</f>
        <v>1</v>
      </c>
      <c r="AF22" s="413" t="s">
        <v>186</v>
      </c>
      <c r="AG22" s="376">
        <f>IF(AF22="",0,VLOOKUP(AF22,Maths!A$101:B$105,2,0))</f>
        <v>4</v>
      </c>
      <c r="AH22" s="413" t="s">
        <v>372</v>
      </c>
      <c r="AI22" s="376">
        <f>IF(AH22="",0,VLOOKUP(AH22,Maths!A$101:B$105,2,0))</f>
        <v>1</v>
      </c>
      <c r="AJ22" s="413" t="s">
        <v>186</v>
      </c>
      <c r="AK22" s="634">
        <f>IF(AJ22="",0,VLOOKUP(AJ22,Maths!A$101:B$105,2,0))</f>
        <v>4</v>
      </c>
      <c r="AL22" s="649">
        <f>AE22+AG22+AI22+AK22</f>
        <v>10</v>
      </c>
      <c r="AM22" s="670" t="str">
        <f ca="1">IF(AL22&lt;=3.9,"",LOOKUP(AL22,A$109:A$113,B$109:B$113))</f>
        <v>C</v>
      </c>
      <c r="AN22" s="500"/>
      <c r="AO22" s="651">
        <f>AB22</f>
        <v>17</v>
      </c>
      <c r="AP22" s="412" t="str">
        <f>AC22</f>
        <v>Aashish Sharma</v>
      </c>
      <c r="AQ22" s="413" t="s">
        <v>372</v>
      </c>
      <c r="AR22" s="376">
        <f>IF(AQ22="",0,VLOOKUP(AQ22,Maths!A$101:B$105,2,0))</f>
        <v>1</v>
      </c>
      <c r="AS22" s="413" t="s">
        <v>186</v>
      </c>
      <c r="AT22" s="376">
        <f>IF(AS22="",0,VLOOKUP(AS22,Maths!A$101:B$105,2,0))</f>
        <v>4</v>
      </c>
      <c r="AU22" s="413" t="s">
        <v>372</v>
      </c>
      <c r="AV22" s="376">
        <f>IF(AU22="",0,VLOOKUP(AU22,Maths!A$101:B$105,2,0))</f>
        <v>1</v>
      </c>
      <c r="AW22" s="413" t="s">
        <v>186</v>
      </c>
      <c r="AX22" s="634">
        <f>IF(AW22="",0,VLOOKUP(AW22,Maths!A$101:B$105,2,0))</f>
        <v>4</v>
      </c>
      <c r="AY22" s="649">
        <f>AR22+AT22+AV22+AX22</f>
        <v>10</v>
      </c>
      <c r="AZ22" s="670" t="str">
        <f ca="1">IF(AY22&lt;=3.9,"",LOOKUP(AY22,A$109:A$113,B$109:B$113))</f>
        <v>C</v>
      </c>
      <c r="BA22" s="682">
        <f>(L22+Y22+AL22+AY22)/4</f>
        <v>9.75</v>
      </c>
      <c r="BB22" s="685" t="str">
        <f ca="1">IF(BA22&lt;=3.9,"",LOOKUP(BA22,A$109:A$113,B$109:B$113))</f>
        <v>C</v>
      </c>
      <c r="BC22" s="500"/>
      <c r="BD22" s="684">
        <f>AO22</f>
        <v>17</v>
      </c>
      <c r="BE22" s="693" t="str">
        <f>AP22</f>
        <v>Aashish Sharma</v>
      </c>
      <c r="BF22" s="413" t="s">
        <v>186</v>
      </c>
      <c r="BG22" s="376">
        <f>IF(BF22="",0,VLOOKUP(BF22,Maths!A$101:B$105,2,0))</f>
        <v>4</v>
      </c>
      <c r="BH22" s="413" t="s">
        <v>372</v>
      </c>
      <c r="BI22" s="376">
        <f>IF(BH22="",0,VLOOKUP(BH22,Maths!A$101:B$105,2,0))</f>
        <v>1</v>
      </c>
      <c r="BJ22" s="413" t="s">
        <v>186</v>
      </c>
      <c r="BK22" s="376">
        <f>IF(BJ22="",0,VLOOKUP(BJ22,Maths!A$101:B$105,2,0))</f>
        <v>4</v>
      </c>
      <c r="BL22" s="413" t="s">
        <v>372</v>
      </c>
      <c r="BM22" s="634">
        <f>IF(BL22="",0,VLOOKUP(BL22,Maths!A$101:B$105,2,0))</f>
        <v>1</v>
      </c>
      <c r="BN22" s="649">
        <f>BG22+BI22+BK22+BM22</f>
        <v>10</v>
      </c>
      <c r="BO22" s="702" t="str">
        <f ca="1">IF(BN22&lt;=3.9,"",LOOKUP(BN22,A$109:A$113,B$109:B$113))</f>
        <v>C</v>
      </c>
      <c r="BP22" s="500"/>
      <c r="BQ22" s="684">
        <f>BD22</f>
        <v>17</v>
      </c>
      <c r="BR22" s="693" t="str">
        <f>BE22</f>
        <v>Aashish Sharma</v>
      </c>
      <c r="BS22" s="413" t="s">
        <v>372</v>
      </c>
      <c r="BT22" s="376">
        <f>IF(BS22="",0,VLOOKUP(BS22,Maths!A$101:B$105,2,0))</f>
        <v>1</v>
      </c>
      <c r="BU22" s="413" t="s">
        <v>186</v>
      </c>
      <c r="BV22" s="376">
        <f>IF(BU22="",0,VLOOKUP(BU22,Maths!A$101:B$105,2,0))</f>
        <v>4</v>
      </c>
      <c r="BW22" s="413" t="s">
        <v>372</v>
      </c>
      <c r="BX22" s="376">
        <f>IF(BW22="",0,VLOOKUP(BW22,Maths!A$101:B$105,2,0))</f>
        <v>1</v>
      </c>
      <c r="BY22" s="413" t="s">
        <v>186</v>
      </c>
      <c r="BZ22" s="634">
        <f>IF(BY22="",0,VLOOKUP(BY22,Maths!A$101:B$105,2,0))</f>
        <v>4</v>
      </c>
      <c r="CA22" s="649">
        <f>BT22+BV22+BX22+BZ22</f>
        <v>10</v>
      </c>
      <c r="CB22" s="708" t="str">
        <f ca="1">IF(CA22&lt;=3.9,"",LOOKUP(CA22,A$109:A$113,B$109:B$113))</f>
        <v>C</v>
      </c>
      <c r="CC22" s="500"/>
      <c r="CD22" s="684">
        <f>BQ22</f>
        <v>17</v>
      </c>
      <c r="CE22" s="709" t="str">
        <f>BR22</f>
        <v>Aashish Sharma</v>
      </c>
      <c r="CF22" s="413" t="s">
        <v>186</v>
      </c>
      <c r="CG22" s="376">
        <f>IF(CF22="",0,VLOOKUP(CF22,Maths!A$101:B$105,2,0))</f>
        <v>4</v>
      </c>
      <c r="CH22" s="413" t="s">
        <v>372</v>
      </c>
      <c r="CI22" s="376">
        <f>IF(CH22="",0,VLOOKUP(CH22,Maths!A$101:B$105,2,0))</f>
        <v>1</v>
      </c>
      <c r="CJ22" s="413" t="s">
        <v>372</v>
      </c>
      <c r="CK22" s="376">
        <f>IF(CJ22="",0,VLOOKUP(CJ22,Maths!A$101:B$105,2,0))</f>
        <v>1</v>
      </c>
      <c r="CL22" s="413" t="s">
        <v>186</v>
      </c>
      <c r="CM22" s="634">
        <f>IF(CL22="",0,VLOOKUP(CL22,Maths!A$101:B$105,2,0))</f>
        <v>4</v>
      </c>
      <c r="CN22" s="649">
        <f>CG22+CI22+CK22+CM22</f>
        <v>10</v>
      </c>
      <c r="CO22" s="702" t="str">
        <f ca="1">IF(CN22&lt;=3.9,"",LOOKUP(CN22,A$109:A$113,B$109:B$113))</f>
        <v>C</v>
      </c>
      <c r="CP22" s="500"/>
      <c r="CQ22" s="684">
        <f>CD22</f>
        <v>17</v>
      </c>
      <c r="CR22" s="709" t="str">
        <f>CE22</f>
        <v>Aashish Sharma</v>
      </c>
      <c r="CS22" s="413" t="s">
        <v>372</v>
      </c>
      <c r="CT22" s="376">
        <f>IF(CS22="",0,VLOOKUP(CS22,Maths!A$101:B$105,2,0))</f>
        <v>1</v>
      </c>
      <c r="CU22" s="413" t="s">
        <v>372</v>
      </c>
      <c r="CV22" s="376">
        <f>IF(CU22="",0,VLOOKUP(CU22,Maths!A$101:B$105,2,0))</f>
        <v>1</v>
      </c>
      <c r="CW22" s="413" t="s">
        <v>186</v>
      </c>
      <c r="CX22" s="376">
        <f>IF(CW22="",0,VLOOKUP(CW22,Maths!A$101:B$105,2,0))</f>
        <v>4</v>
      </c>
      <c r="CY22" s="413" t="s">
        <v>186</v>
      </c>
      <c r="CZ22" s="634">
        <f>IF(CY22="",0,VLOOKUP(CY22,Maths!A$101:B$105,2,0))</f>
        <v>4</v>
      </c>
      <c r="DA22" s="649">
        <f>CT22+CV22+CX22+CZ22</f>
        <v>10</v>
      </c>
      <c r="DB22" s="702" t="str">
        <f ca="1">IF(DA22&lt;=3.9,"",LOOKUP(DA22,A$109:A$113,B$109:B$113))</f>
        <v>C</v>
      </c>
      <c r="DC22" s="722">
        <f>BN22+CA22+CN22+DA22</f>
        <v>40</v>
      </c>
      <c r="DD22" s="723">
        <f>DC22/80*20</f>
        <v>10</v>
      </c>
      <c r="DE22" s="685" t="str">
        <f ca="1">IF(DD22&lt;=3.9,"",LOOKUP(DD22,A$109:A$113,B$109:B$113))</f>
        <v>C</v>
      </c>
      <c r="DF22" s="500"/>
      <c r="DG22" s="607">
        <f>A22</f>
        <v>17</v>
      </c>
      <c r="DH22" s="608" t="str">
        <f>C22</f>
        <v>Aashish Sharma</v>
      </c>
      <c r="DI22" s="616" t="str">
        <f ca="1">IF($DJ22&lt;=3.9,"",LOOKUP(DJ22,A$109:A$113,B$109:B$113))</f>
        <v>C</v>
      </c>
      <c r="DJ22" s="396">
        <f>(BA22+DD22)/2</f>
        <v>9.875</v>
      </c>
    </row>
    <row r="23" ht="27" customHeight="1" spans="1:114">
      <c r="A23" s="634">
        <v>18</v>
      </c>
      <c r="B23" s="376">
        <f>'Student Profile'!B23</f>
        <v>1998</v>
      </c>
      <c r="C23" s="635" t="str">
        <f>'Student Profile'!C23</f>
        <v>V S Abhishek</v>
      </c>
      <c r="D23" s="413"/>
      <c r="E23" s="376">
        <f>IF(D23="",0,VLOOKUP(D23,Maths!A$101:B$105,2,0))</f>
        <v>0</v>
      </c>
      <c r="F23" s="413" t="s">
        <v>309</v>
      </c>
      <c r="G23" s="376">
        <f>IF(F23="",0,VLOOKUP(F23,Maths!A$101:B$105,2,0))</f>
        <v>1</v>
      </c>
      <c r="H23" s="413" t="s">
        <v>299</v>
      </c>
      <c r="I23" s="376">
        <f>IF(H23="",0,VLOOKUP(H23,Maths!A$101:B$105,2,0))</f>
        <v>2</v>
      </c>
      <c r="J23" s="413" t="s">
        <v>299</v>
      </c>
      <c r="K23" s="634">
        <f>IF(J23="",0,VLOOKUP(J23,Maths!A$101:B$105,2,0))</f>
        <v>2</v>
      </c>
      <c r="L23" s="649">
        <f>E23+G23+I23+K23</f>
        <v>5</v>
      </c>
      <c r="M23" s="653" t="str">
        <f ca="1">IF(L23&lt;=3.9,"",LOOKUP(L23,A$109:A$113,B$109:B$113))</f>
        <v>D</v>
      </c>
      <c r="N23" s="500"/>
      <c r="O23" s="651">
        <f>A23</f>
        <v>18</v>
      </c>
      <c r="P23" s="635" t="str">
        <f>C23</f>
        <v>V S Abhishek</v>
      </c>
      <c r="Q23" s="413" t="s">
        <v>336</v>
      </c>
      <c r="R23" s="376">
        <f>IF(Q23="",0,VLOOKUP(Q23,Maths!A$101:B$105,2,0))</f>
        <v>4</v>
      </c>
      <c r="S23" s="413" t="s">
        <v>338</v>
      </c>
      <c r="T23" s="376">
        <f>IF(S23="",0,VLOOKUP(S23,Maths!A$101:B$105,2,0))</f>
        <v>3</v>
      </c>
      <c r="U23" s="413" t="s">
        <v>337</v>
      </c>
      <c r="V23" s="376">
        <f>IF(U23="",0,VLOOKUP(U23,Maths!A$101:B$105,2,0))</f>
        <v>2</v>
      </c>
      <c r="W23" s="413" t="s">
        <v>337</v>
      </c>
      <c r="X23" s="634">
        <f>IF(W23="",0,VLOOKUP(W23,Maths!A$101:B$105,2,0))</f>
        <v>2</v>
      </c>
      <c r="Y23" s="649">
        <f>R23+T23+V23+X23</f>
        <v>11</v>
      </c>
      <c r="Z23" s="670" t="str">
        <f ca="1">IF(Y23&lt;=3.9,"",LOOKUP(Y23,A$109:A$113,B$109:B$113))</f>
        <v>B</v>
      </c>
      <c r="AA23" s="500"/>
      <c r="AB23" s="651">
        <f>O23</f>
        <v>18</v>
      </c>
      <c r="AC23" s="412" t="str">
        <f>P23</f>
        <v>V S Abhishek</v>
      </c>
      <c r="AD23" s="413" t="s">
        <v>337</v>
      </c>
      <c r="AE23" s="376">
        <f>IF(AD23="",0,VLOOKUP(AD23,Maths!A$101:B$105,2,0))</f>
        <v>2</v>
      </c>
      <c r="AF23" s="413" t="s">
        <v>295</v>
      </c>
      <c r="AG23" s="376">
        <f>IF(AF23="",0,VLOOKUP(AF23,Maths!A$101:B$105,2,0))</f>
        <v>3</v>
      </c>
      <c r="AH23" s="413" t="s">
        <v>337</v>
      </c>
      <c r="AI23" s="376">
        <f>IF(AH23="",0,VLOOKUP(AH23,Maths!A$101:B$105,2,0))</f>
        <v>2</v>
      </c>
      <c r="AJ23" s="413" t="s">
        <v>295</v>
      </c>
      <c r="AK23" s="634">
        <f>IF(AJ23="",0,VLOOKUP(AJ23,Maths!A$101:B$105,2,0))</f>
        <v>3</v>
      </c>
      <c r="AL23" s="649">
        <f>AE23+AG23+AI23+AK23</f>
        <v>10</v>
      </c>
      <c r="AM23" s="670" t="str">
        <f ca="1">IF(AL23&lt;=3.9,"",LOOKUP(AL23,A$109:A$113,B$109:B$113))</f>
        <v>C</v>
      </c>
      <c r="AN23" s="500"/>
      <c r="AO23" s="651">
        <f>AB23</f>
        <v>18</v>
      </c>
      <c r="AP23" s="412" t="str">
        <f>AC23</f>
        <v>V S Abhishek</v>
      </c>
      <c r="AQ23" s="413" t="s">
        <v>337</v>
      </c>
      <c r="AR23" s="376">
        <f>IF(AQ23="",0,VLOOKUP(AQ23,Maths!A$101:B$105,2,0))</f>
        <v>2</v>
      </c>
      <c r="AS23" s="413" t="s">
        <v>295</v>
      </c>
      <c r="AT23" s="376">
        <f>IF(AS23="",0,VLOOKUP(AS23,Maths!A$101:B$105,2,0))</f>
        <v>3</v>
      </c>
      <c r="AU23" s="413" t="s">
        <v>337</v>
      </c>
      <c r="AV23" s="376">
        <f>IF(AU23="",0,VLOOKUP(AU23,Maths!A$101:B$105,2,0))</f>
        <v>2</v>
      </c>
      <c r="AW23" s="413" t="s">
        <v>295</v>
      </c>
      <c r="AX23" s="634">
        <f>IF(AW23="",0,VLOOKUP(AW23,Maths!A$101:B$105,2,0))</f>
        <v>3</v>
      </c>
      <c r="AY23" s="649">
        <f>AR23+AT23+AV23+AX23</f>
        <v>10</v>
      </c>
      <c r="AZ23" s="670" t="str">
        <f ca="1">IF(AY23&lt;=3.9,"",LOOKUP(AY23,A$109:A$113,B$109:B$113))</f>
        <v>C</v>
      </c>
      <c r="BA23" s="682">
        <f>(L23+Y23+AL23+AY23)/4</f>
        <v>9</v>
      </c>
      <c r="BB23" s="685" t="str">
        <f ca="1">IF(BA23&lt;=3.9,"",LOOKUP(BA23,A$109:A$113,B$109:B$113))</f>
        <v>C</v>
      </c>
      <c r="BC23" s="500"/>
      <c r="BD23" s="684">
        <f>AO23</f>
        <v>18</v>
      </c>
      <c r="BE23" s="693" t="str">
        <f>AP23</f>
        <v>V S Abhishek</v>
      </c>
      <c r="BF23" s="413" t="s">
        <v>295</v>
      </c>
      <c r="BG23" s="376">
        <f>IF(BF23="",0,VLOOKUP(BF23,Maths!A$101:B$105,2,0))</f>
        <v>3</v>
      </c>
      <c r="BH23" s="413" t="s">
        <v>337</v>
      </c>
      <c r="BI23" s="376">
        <f>IF(BH23="",0,VLOOKUP(BH23,Maths!A$101:B$105,2,0))</f>
        <v>2</v>
      </c>
      <c r="BJ23" s="413" t="s">
        <v>295</v>
      </c>
      <c r="BK23" s="376">
        <f>IF(BJ23="",0,VLOOKUP(BJ23,Maths!A$101:B$105,2,0))</f>
        <v>3</v>
      </c>
      <c r="BL23" s="413" t="s">
        <v>337</v>
      </c>
      <c r="BM23" s="634">
        <f>IF(BL23="",0,VLOOKUP(BL23,Maths!A$101:B$105,2,0))</f>
        <v>2</v>
      </c>
      <c r="BN23" s="649">
        <f>BG23+BI23+BK23+BM23</f>
        <v>10</v>
      </c>
      <c r="BO23" s="702" t="str">
        <f ca="1">IF(BN23&lt;=3.9,"",LOOKUP(BN23,A$109:A$113,B$109:B$113))</f>
        <v>C</v>
      </c>
      <c r="BP23" s="500"/>
      <c r="BQ23" s="684">
        <f>BD23</f>
        <v>18</v>
      </c>
      <c r="BR23" s="693" t="str">
        <f>BE23</f>
        <v>V S Abhishek</v>
      </c>
      <c r="BS23" s="413" t="s">
        <v>337</v>
      </c>
      <c r="BT23" s="376">
        <f>IF(BS23="",0,VLOOKUP(BS23,Maths!A$101:B$105,2,0))</f>
        <v>2</v>
      </c>
      <c r="BU23" s="413" t="s">
        <v>295</v>
      </c>
      <c r="BV23" s="376">
        <f>IF(BU23="",0,VLOOKUP(BU23,Maths!A$101:B$105,2,0))</f>
        <v>3</v>
      </c>
      <c r="BW23" s="413" t="s">
        <v>337</v>
      </c>
      <c r="BX23" s="376">
        <f>IF(BW23="",0,VLOOKUP(BW23,Maths!A$101:B$105,2,0))</f>
        <v>2</v>
      </c>
      <c r="BY23" s="413" t="s">
        <v>295</v>
      </c>
      <c r="BZ23" s="634">
        <f>IF(BY23="",0,VLOOKUP(BY23,Maths!A$101:B$105,2,0))</f>
        <v>3</v>
      </c>
      <c r="CA23" s="649">
        <f>BT23+BV23+BX23+BZ23</f>
        <v>10</v>
      </c>
      <c r="CB23" s="708" t="str">
        <f ca="1">IF(CA23&lt;=3.9,"",LOOKUP(CA23,A$109:A$113,B$109:B$113))</f>
        <v>C</v>
      </c>
      <c r="CC23" s="500"/>
      <c r="CD23" s="684">
        <f>BQ23</f>
        <v>18</v>
      </c>
      <c r="CE23" s="709" t="str">
        <f>BR23</f>
        <v>V S Abhishek</v>
      </c>
      <c r="CF23" s="413" t="s">
        <v>295</v>
      </c>
      <c r="CG23" s="376">
        <f>IF(CF23="",0,VLOOKUP(CF23,Maths!A$101:B$105,2,0))</f>
        <v>3</v>
      </c>
      <c r="CH23" s="413" t="s">
        <v>337</v>
      </c>
      <c r="CI23" s="376">
        <f>IF(CH23="",0,VLOOKUP(CH23,Maths!A$101:B$105,2,0))</f>
        <v>2</v>
      </c>
      <c r="CJ23" s="413" t="s">
        <v>337</v>
      </c>
      <c r="CK23" s="376">
        <f>IF(CJ23="",0,VLOOKUP(CJ23,Maths!A$101:B$105,2,0))</f>
        <v>2</v>
      </c>
      <c r="CL23" s="413" t="s">
        <v>295</v>
      </c>
      <c r="CM23" s="634">
        <f>IF(CL23="",0,VLOOKUP(CL23,Maths!A$101:B$105,2,0))</f>
        <v>3</v>
      </c>
      <c r="CN23" s="649">
        <f>CG23+CI23+CK23+CM23</f>
        <v>10</v>
      </c>
      <c r="CO23" s="702" t="str">
        <f ca="1">IF(CN23&lt;=3.9,"",LOOKUP(CN23,A$109:A$113,B$109:B$113))</f>
        <v>C</v>
      </c>
      <c r="CP23" s="500"/>
      <c r="CQ23" s="684">
        <f>CD23</f>
        <v>18</v>
      </c>
      <c r="CR23" s="709" t="str">
        <f>CE23</f>
        <v>V S Abhishek</v>
      </c>
      <c r="CS23" s="413" t="s">
        <v>337</v>
      </c>
      <c r="CT23" s="376">
        <f>IF(CS23="",0,VLOOKUP(CS23,Maths!A$101:B$105,2,0))</f>
        <v>2</v>
      </c>
      <c r="CU23" s="413" t="s">
        <v>337</v>
      </c>
      <c r="CV23" s="376">
        <f>IF(CU23="",0,VLOOKUP(CU23,Maths!A$101:B$105,2,0))</f>
        <v>2</v>
      </c>
      <c r="CW23" s="413" t="s">
        <v>295</v>
      </c>
      <c r="CX23" s="376">
        <f>IF(CW23="",0,VLOOKUP(CW23,Maths!A$101:B$105,2,0))</f>
        <v>3</v>
      </c>
      <c r="CY23" s="413" t="s">
        <v>295</v>
      </c>
      <c r="CZ23" s="634">
        <f>IF(CY23="",0,VLOOKUP(CY23,Maths!A$101:B$105,2,0))</f>
        <v>3</v>
      </c>
      <c r="DA23" s="649">
        <f>CT23+CV23+CX23+CZ23</f>
        <v>10</v>
      </c>
      <c r="DB23" s="702" t="str">
        <f ca="1">IF(DA23&lt;=3.9,"",LOOKUP(DA23,A$109:A$113,B$109:B$113))</f>
        <v>C</v>
      </c>
      <c r="DC23" s="722">
        <f>BN23+CA23+CN23+DA23</f>
        <v>40</v>
      </c>
      <c r="DD23" s="723">
        <f>DC23/80*20</f>
        <v>10</v>
      </c>
      <c r="DE23" s="685" t="str">
        <f ca="1">IF(DD23&lt;=3.9,"",LOOKUP(DD23,A$109:A$113,B$109:B$113))</f>
        <v>C</v>
      </c>
      <c r="DF23" s="500"/>
      <c r="DG23" s="607">
        <f>A23</f>
        <v>18</v>
      </c>
      <c r="DH23" s="608" t="str">
        <f>C23</f>
        <v>V S Abhishek</v>
      </c>
      <c r="DI23" s="616" t="str">
        <f ca="1">IF($DJ23&lt;=3.9,"",LOOKUP(DJ23,A$109:A$113,B$109:B$113))</f>
        <v>C</v>
      </c>
      <c r="DJ23" s="396">
        <f>(BA23+DD23)/2</f>
        <v>9.5</v>
      </c>
    </row>
    <row r="24" ht="27" customHeight="1" spans="1:114">
      <c r="A24" s="634">
        <v>19</v>
      </c>
      <c r="B24" s="376">
        <f>'Student Profile'!B24</f>
        <v>2109</v>
      </c>
      <c r="C24" s="635" t="str">
        <f>'Student Profile'!C24</f>
        <v>Aman Dhyani</v>
      </c>
      <c r="D24" s="413"/>
      <c r="E24" s="376">
        <f>IF(D24="",0,VLOOKUP(D24,Maths!A$101:B$105,2,0))</f>
        <v>0</v>
      </c>
      <c r="F24" s="413" t="s">
        <v>186</v>
      </c>
      <c r="G24" s="376">
        <f>IF(F24="",0,VLOOKUP(F24,Maths!A$101:B$105,2,0))</f>
        <v>4</v>
      </c>
      <c r="H24" s="413" t="s">
        <v>186</v>
      </c>
      <c r="I24" s="376">
        <f>IF(H24="",0,VLOOKUP(H24,Maths!A$101:B$105,2,0))</f>
        <v>4</v>
      </c>
      <c r="J24" s="413" t="s">
        <v>186</v>
      </c>
      <c r="K24" s="634">
        <f>IF(J24="",0,VLOOKUP(J24,Maths!A$101:B$105,2,0))</f>
        <v>4</v>
      </c>
      <c r="L24" s="649">
        <f>E24+G24+I24+K24</f>
        <v>12</v>
      </c>
      <c r="M24" s="653" t="str">
        <f ca="1">IF(L24&lt;=3.9,"",LOOKUP(L24,A$109:A$113,B$109:B$113))</f>
        <v>B</v>
      </c>
      <c r="N24" s="500"/>
      <c r="O24" s="651">
        <f>A24</f>
        <v>19</v>
      </c>
      <c r="P24" s="635" t="str">
        <f>C24</f>
        <v>Aman Dhyani</v>
      </c>
      <c r="Q24" s="413" t="s">
        <v>338</v>
      </c>
      <c r="R24" s="376">
        <f>IF(Q24="",0,VLOOKUP(Q24,Maths!A$101:B$105,2,0))</f>
        <v>3</v>
      </c>
      <c r="S24" s="413" t="s">
        <v>336</v>
      </c>
      <c r="T24" s="376">
        <f>IF(S24="",0,VLOOKUP(S24,Maths!A$101:B$105,2,0))</f>
        <v>4</v>
      </c>
      <c r="U24" s="413" t="s">
        <v>337</v>
      </c>
      <c r="V24" s="376">
        <f>IF(U24="",0,VLOOKUP(U24,Maths!A$101:B$105,2,0))</f>
        <v>2</v>
      </c>
      <c r="W24" s="413" t="s">
        <v>372</v>
      </c>
      <c r="X24" s="634">
        <f>IF(W24="",0,VLOOKUP(W24,Maths!A$101:B$105,2,0))</f>
        <v>1</v>
      </c>
      <c r="Y24" s="649">
        <f>R24+T24+V24+X24</f>
        <v>10</v>
      </c>
      <c r="Z24" s="670" t="str">
        <f ca="1">IF(Y24&lt;=3.9,"",LOOKUP(Y24,A$109:A$113,B$109:B$113))</f>
        <v>C</v>
      </c>
      <c r="AA24" s="500"/>
      <c r="AB24" s="651">
        <f>O24</f>
        <v>19</v>
      </c>
      <c r="AC24" s="412" t="str">
        <f>P24</f>
        <v>Aman Dhyani</v>
      </c>
      <c r="AD24" s="413" t="s">
        <v>372</v>
      </c>
      <c r="AE24" s="376">
        <f>IF(AD24="",0,VLOOKUP(AD24,Maths!A$101:B$105,2,0))</f>
        <v>1</v>
      </c>
      <c r="AF24" s="413" t="s">
        <v>186</v>
      </c>
      <c r="AG24" s="376">
        <f>IF(AF24="",0,VLOOKUP(AF24,Maths!A$101:B$105,2,0))</f>
        <v>4</v>
      </c>
      <c r="AH24" s="413" t="s">
        <v>372</v>
      </c>
      <c r="AI24" s="376">
        <f>IF(AH24="",0,VLOOKUP(AH24,Maths!A$101:B$105,2,0))</f>
        <v>1</v>
      </c>
      <c r="AJ24" s="413" t="s">
        <v>186</v>
      </c>
      <c r="AK24" s="634">
        <f>IF(AJ24="",0,VLOOKUP(AJ24,Maths!A$101:B$105,2,0))</f>
        <v>4</v>
      </c>
      <c r="AL24" s="649">
        <f>AE24+AG24+AI24+AK24</f>
        <v>10</v>
      </c>
      <c r="AM24" s="670" t="str">
        <f ca="1">IF(AL24&lt;=3.9,"",LOOKUP(AL24,A$109:A$113,B$109:B$113))</f>
        <v>C</v>
      </c>
      <c r="AN24" s="500"/>
      <c r="AO24" s="651">
        <f>AB24</f>
        <v>19</v>
      </c>
      <c r="AP24" s="412" t="str">
        <f>AC24</f>
        <v>Aman Dhyani</v>
      </c>
      <c r="AQ24" s="413" t="s">
        <v>372</v>
      </c>
      <c r="AR24" s="376">
        <f>IF(AQ24="",0,VLOOKUP(AQ24,Maths!A$101:B$105,2,0))</f>
        <v>1</v>
      </c>
      <c r="AS24" s="413" t="s">
        <v>186</v>
      </c>
      <c r="AT24" s="376">
        <f>IF(AS24="",0,VLOOKUP(AS24,Maths!A$101:B$105,2,0))</f>
        <v>4</v>
      </c>
      <c r="AU24" s="413" t="s">
        <v>372</v>
      </c>
      <c r="AV24" s="376">
        <f>IF(AU24="",0,VLOOKUP(AU24,Maths!A$101:B$105,2,0))</f>
        <v>1</v>
      </c>
      <c r="AW24" s="413" t="s">
        <v>186</v>
      </c>
      <c r="AX24" s="634">
        <f>IF(AW24="",0,VLOOKUP(AW24,Maths!A$101:B$105,2,0))</f>
        <v>4</v>
      </c>
      <c r="AY24" s="649">
        <f>AR24+AT24+AV24+AX24</f>
        <v>10</v>
      </c>
      <c r="AZ24" s="670" t="str">
        <f ca="1">IF(AY24&lt;=3.9,"",LOOKUP(AY24,A$109:A$113,B$109:B$113))</f>
        <v>C</v>
      </c>
      <c r="BA24" s="682">
        <f>(L24+Y24+AL24+AY24)/4</f>
        <v>10.5</v>
      </c>
      <c r="BB24" s="685" t="str">
        <f ca="1">IF(BA24&lt;=3.9,"",LOOKUP(BA24,A$109:A$113,B$109:B$113))</f>
        <v>C</v>
      </c>
      <c r="BC24" s="500"/>
      <c r="BD24" s="684">
        <f>AO24</f>
        <v>19</v>
      </c>
      <c r="BE24" s="693" t="str">
        <f>AP24</f>
        <v>Aman Dhyani</v>
      </c>
      <c r="BF24" s="413" t="s">
        <v>186</v>
      </c>
      <c r="BG24" s="376">
        <f>IF(BF24="",0,VLOOKUP(BF24,Maths!A$101:B$105,2,0))</f>
        <v>4</v>
      </c>
      <c r="BH24" s="413" t="s">
        <v>372</v>
      </c>
      <c r="BI24" s="376">
        <f>IF(BH24="",0,VLOOKUP(BH24,Maths!A$101:B$105,2,0))</f>
        <v>1</v>
      </c>
      <c r="BJ24" s="413" t="s">
        <v>186</v>
      </c>
      <c r="BK24" s="376">
        <f>IF(BJ24="",0,VLOOKUP(BJ24,Maths!A$101:B$105,2,0))</f>
        <v>4</v>
      </c>
      <c r="BL24" s="413" t="s">
        <v>372</v>
      </c>
      <c r="BM24" s="634">
        <f>IF(BL24="",0,VLOOKUP(BL24,Maths!A$101:B$105,2,0))</f>
        <v>1</v>
      </c>
      <c r="BN24" s="649">
        <f>BG24+BI24+BK24+BM24</f>
        <v>10</v>
      </c>
      <c r="BO24" s="702" t="str">
        <f ca="1">IF(BN24&lt;=3.9,"",LOOKUP(BN24,A$109:A$113,B$109:B$113))</f>
        <v>C</v>
      </c>
      <c r="BP24" s="500"/>
      <c r="BQ24" s="684">
        <f>BD24</f>
        <v>19</v>
      </c>
      <c r="BR24" s="693" t="str">
        <f>BE24</f>
        <v>Aman Dhyani</v>
      </c>
      <c r="BS24" s="413" t="s">
        <v>372</v>
      </c>
      <c r="BT24" s="376">
        <f>IF(BS24="",0,VLOOKUP(BS24,Maths!A$101:B$105,2,0))</f>
        <v>1</v>
      </c>
      <c r="BU24" s="413" t="s">
        <v>186</v>
      </c>
      <c r="BV24" s="376">
        <f>IF(BU24="",0,VLOOKUP(BU24,Maths!A$101:B$105,2,0))</f>
        <v>4</v>
      </c>
      <c r="BW24" s="413" t="s">
        <v>372</v>
      </c>
      <c r="BX24" s="376">
        <f>IF(BW24="",0,VLOOKUP(BW24,Maths!A$101:B$105,2,0))</f>
        <v>1</v>
      </c>
      <c r="BY24" s="413" t="s">
        <v>186</v>
      </c>
      <c r="BZ24" s="634">
        <f>IF(BY24="",0,VLOOKUP(BY24,Maths!A$101:B$105,2,0))</f>
        <v>4</v>
      </c>
      <c r="CA24" s="649">
        <f>BT24+BV24+BX24+BZ24</f>
        <v>10</v>
      </c>
      <c r="CB24" s="708" t="str">
        <f ca="1">IF(CA24&lt;=3.9,"",LOOKUP(CA24,A$109:A$113,B$109:B$113))</f>
        <v>C</v>
      </c>
      <c r="CC24" s="500"/>
      <c r="CD24" s="684">
        <f>BQ24</f>
        <v>19</v>
      </c>
      <c r="CE24" s="709" t="str">
        <f>BR24</f>
        <v>Aman Dhyani</v>
      </c>
      <c r="CF24" s="413" t="s">
        <v>186</v>
      </c>
      <c r="CG24" s="376">
        <f>IF(CF24="",0,VLOOKUP(CF24,Maths!A$101:B$105,2,0))</f>
        <v>4</v>
      </c>
      <c r="CH24" s="413" t="s">
        <v>372</v>
      </c>
      <c r="CI24" s="376">
        <f>IF(CH24="",0,VLOOKUP(CH24,Maths!A$101:B$105,2,0))</f>
        <v>1</v>
      </c>
      <c r="CJ24" s="413" t="s">
        <v>372</v>
      </c>
      <c r="CK24" s="376">
        <f>IF(CJ24="",0,VLOOKUP(CJ24,Maths!A$101:B$105,2,0))</f>
        <v>1</v>
      </c>
      <c r="CL24" s="413" t="s">
        <v>186</v>
      </c>
      <c r="CM24" s="634">
        <f>IF(CL24="",0,VLOOKUP(CL24,Maths!A$101:B$105,2,0))</f>
        <v>4</v>
      </c>
      <c r="CN24" s="649">
        <f>CG24+CI24+CK24+CM24</f>
        <v>10</v>
      </c>
      <c r="CO24" s="702" t="str">
        <f ca="1">IF(CN24&lt;=3.9,"",LOOKUP(CN24,A$109:A$113,B$109:B$113))</f>
        <v>C</v>
      </c>
      <c r="CP24" s="500"/>
      <c r="CQ24" s="684">
        <f>CD24</f>
        <v>19</v>
      </c>
      <c r="CR24" s="709" t="str">
        <f>CE24</f>
        <v>Aman Dhyani</v>
      </c>
      <c r="CS24" s="413" t="s">
        <v>372</v>
      </c>
      <c r="CT24" s="376">
        <f>IF(CS24="",0,VLOOKUP(CS24,Maths!A$101:B$105,2,0))</f>
        <v>1</v>
      </c>
      <c r="CU24" s="413" t="s">
        <v>372</v>
      </c>
      <c r="CV24" s="376">
        <f>IF(CU24="",0,VLOOKUP(CU24,Maths!A$101:B$105,2,0))</f>
        <v>1</v>
      </c>
      <c r="CW24" s="413" t="s">
        <v>186</v>
      </c>
      <c r="CX24" s="376">
        <f>IF(CW24="",0,VLOOKUP(CW24,Maths!A$101:B$105,2,0))</f>
        <v>4</v>
      </c>
      <c r="CY24" s="413" t="s">
        <v>186</v>
      </c>
      <c r="CZ24" s="634">
        <f>IF(CY24="",0,VLOOKUP(CY24,Maths!A$101:B$105,2,0))</f>
        <v>4</v>
      </c>
      <c r="DA24" s="649">
        <f>CT24+CV24+CX24+CZ24</f>
        <v>10</v>
      </c>
      <c r="DB24" s="702" t="str">
        <f ca="1">IF(DA24&lt;=3.9,"",LOOKUP(DA24,A$109:A$113,B$109:B$113))</f>
        <v>C</v>
      </c>
      <c r="DC24" s="722">
        <f>BN24+CA24+CN24+DA24</f>
        <v>40</v>
      </c>
      <c r="DD24" s="723">
        <f>DC24/80*20</f>
        <v>10</v>
      </c>
      <c r="DE24" s="685" t="str">
        <f ca="1">IF(DD24&lt;=3.9,"",LOOKUP(DD24,A$109:A$113,B$109:B$113))</f>
        <v>C</v>
      </c>
      <c r="DF24" s="500"/>
      <c r="DG24" s="607">
        <f>A24</f>
        <v>19</v>
      </c>
      <c r="DH24" s="608" t="str">
        <f>C24</f>
        <v>Aman Dhyani</v>
      </c>
      <c r="DI24" s="616" t="str">
        <f ca="1">IF($DJ24&lt;=3.9,"",LOOKUP(DJ24,A$109:A$113,B$109:B$113))</f>
        <v>C</v>
      </c>
      <c r="DJ24" s="396">
        <f>(BA24+DD24)/2</f>
        <v>10.25</v>
      </c>
    </row>
    <row r="25" ht="27" customHeight="1" spans="1:114">
      <c r="A25" s="634">
        <v>20</v>
      </c>
      <c r="B25" s="376">
        <f>'Student Profile'!B25</f>
        <v>2220</v>
      </c>
      <c r="C25" s="635" t="str">
        <f>'Student Profile'!C25</f>
        <v>Amitesh Verma</v>
      </c>
      <c r="D25" s="413"/>
      <c r="E25" s="376">
        <f>IF(D25="",0,VLOOKUP(D25,Maths!A$101:B$105,2,0))</f>
        <v>0</v>
      </c>
      <c r="F25" s="413" t="s">
        <v>295</v>
      </c>
      <c r="G25" s="376">
        <f>IF(F25="",0,VLOOKUP(F25,Maths!A$101:B$105,2,0))</f>
        <v>3</v>
      </c>
      <c r="H25" s="413" t="s">
        <v>295</v>
      </c>
      <c r="I25" s="376">
        <f>IF(H25="",0,VLOOKUP(H25,Maths!A$101:B$105,2,0))</f>
        <v>3</v>
      </c>
      <c r="J25" s="413" t="s">
        <v>295</v>
      </c>
      <c r="K25" s="634">
        <f>IF(J25="",0,VLOOKUP(J25,Maths!A$101:B$105,2,0))</f>
        <v>3</v>
      </c>
      <c r="L25" s="649">
        <f>E25+G25+I25+K25</f>
        <v>9</v>
      </c>
      <c r="M25" s="653" t="str">
        <f ca="1">IF(L25&lt;=3.9,"",LOOKUP(L25,A$109:A$113,B$109:B$113))</f>
        <v>C</v>
      </c>
      <c r="N25" s="500"/>
      <c r="O25" s="651">
        <f>A25</f>
        <v>20</v>
      </c>
      <c r="P25" s="635" t="str">
        <f>C25</f>
        <v>Amitesh Verma</v>
      </c>
      <c r="Q25" s="413" t="s">
        <v>186</v>
      </c>
      <c r="R25" s="376">
        <f>IF(Q25="",0,VLOOKUP(Q25,Maths!A$101:B$105,2,0))</f>
        <v>4</v>
      </c>
      <c r="S25" s="413" t="s">
        <v>186</v>
      </c>
      <c r="T25" s="376">
        <f>IF(S25="",0,VLOOKUP(S25,Maths!A$101:B$105,2,0))</f>
        <v>4</v>
      </c>
      <c r="U25" s="413" t="s">
        <v>186</v>
      </c>
      <c r="V25" s="376">
        <f>IF(U25="",0,VLOOKUP(U25,Maths!A$101:B$105,2,0))</f>
        <v>4</v>
      </c>
      <c r="W25" s="413" t="s">
        <v>186</v>
      </c>
      <c r="X25" s="634">
        <f>IF(W25="",0,VLOOKUP(W25,Maths!A$101:B$105,2,0))</f>
        <v>4</v>
      </c>
      <c r="Y25" s="649">
        <f>R25+T25+V25+X25</f>
        <v>16</v>
      </c>
      <c r="Z25" s="670" t="str">
        <f ca="1">IF(Y25&lt;=3.9,"",LOOKUP(Y25,A$109:A$113,B$109:B$113))</f>
        <v>A</v>
      </c>
      <c r="AA25" s="500"/>
      <c r="AB25" s="651">
        <f>O25</f>
        <v>20</v>
      </c>
      <c r="AC25" s="412" t="str">
        <f>P25</f>
        <v>Amitesh Verma</v>
      </c>
      <c r="AD25" s="413" t="s">
        <v>186</v>
      </c>
      <c r="AE25" s="376">
        <f>IF(AD25="",0,VLOOKUP(AD25,Maths!A$101:B$105,2,0))</f>
        <v>4</v>
      </c>
      <c r="AF25" s="413" t="s">
        <v>186</v>
      </c>
      <c r="AG25" s="376">
        <f>IF(AF25="",0,VLOOKUP(AF25,Maths!A$101:B$105,2,0))</f>
        <v>4</v>
      </c>
      <c r="AH25" s="413" t="s">
        <v>186</v>
      </c>
      <c r="AI25" s="376">
        <f>IF(AH25="",0,VLOOKUP(AH25,Maths!A$101:B$105,2,0))</f>
        <v>4</v>
      </c>
      <c r="AJ25" s="413" t="s">
        <v>186</v>
      </c>
      <c r="AK25" s="634">
        <f>IF(AJ25="",0,VLOOKUP(AJ25,Maths!A$101:B$105,2,0))</f>
        <v>4</v>
      </c>
      <c r="AL25" s="649">
        <f>AE25+AG25+AI25+AK25</f>
        <v>16</v>
      </c>
      <c r="AM25" s="670" t="str">
        <f ca="1">IF(AL25&lt;=3.9,"",LOOKUP(AL25,A$109:A$113,B$109:B$113))</f>
        <v>A</v>
      </c>
      <c r="AN25" s="500"/>
      <c r="AO25" s="651">
        <f>AB25</f>
        <v>20</v>
      </c>
      <c r="AP25" s="412" t="str">
        <f>AC25</f>
        <v>Amitesh Verma</v>
      </c>
      <c r="AQ25" s="413" t="s">
        <v>186</v>
      </c>
      <c r="AR25" s="376">
        <f>IF(AQ25="",0,VLOOKUP(AQ25,Maths!A$101:B$105,2,0))</f>
        <v>4</v>
      </c>
      <c r="AS25" s="413" t="s">
        <v>186</v>
      </c>
      <c r="AT25" s="376">
        <f>IF(AS25="",0,VLOOKUP(AS25,Maths!A$101:B$105,2,0))</f>
        <v>4</v>
      </c>
      <c r="AU25" s="413" t="s">
        <v>186</v>
      </c>
      <c r="AV25" s="376">
        <f>IF(AU25="",0,VLOOKUP(AU25,Maths!A$101:B$105,2,0))</f>
        <v>4</v>
      </c>
      <c r="AW25" s="413" t="s">
        <v>186</v>
      </c>
      <c r="AX25" s="634">
        <f>IF(AW25="",0,VLOOKUP(AW25,Maths!A$101:B$105,2,0))</f>
        <v>4</v>
      </c>
      <c r="AY25" s="649">
        <f>AR25+AT25+AV25+AX25</f>
        <v>16</v>
      </c>
      <c r="AZ25" s="670" t="str">
        <f ca="1">IF(AY25&lt;=3.9,"",LOOKUP(AY25,A$109:A$113,B$109:B$113))</f>
        <v>A</v>
      </c>
      <c r="BA25" s="682">
        <f>(L25+Y25+AL25+AY25)/4</f>
        <v>14.25</v>
      </c>
      <c r="BB25" s="685" t="str">
        <f ca="1">IF(BA25&lt;=3.9,"",LOOKUP(BA25,A$109:A$113,B$109:B$113))</f>
        <v>B</v>
      </c>
      <c r="BC25" s="500"/>
      <c r="BD25" s="684">
        <f>AO25</f>
        <v>20</v>
      </c>
      <c r="BE25" s="693" t="str">
        <f>AP25</f>
        <v>Amitesh Verma</v>
      </c>
      <c r="BF25" s="413" t="s">
        <v>186</v>
      </c>
      <c r="BG25" s="376">
        <f>IF(BF25="",0,VLOOKUP(BF25,Maths!A$101:B$105,2,0))</f>
        <v>4</v>
      </c>
      <c r="BH25" s="413" t="s">
        <v>186</v>
      </c>
      <c r="BI25" s="376">
        <f>IF(BH25="",0,VLOOKUP(BH25,Maths!A$101:B$105,2,0))</f>
        <v>4</v>
      </c>
      <c r="BJ25" s="413" t="s">
        <v>186</v>
      </c>
      <c r="BK25" s="376">
        <f>IF(BJ25="",0,VLOOKUP(BJ25,Maths!A$101:B$105,2,0))</f>
        <v>4</v>
      </c>
      <c r="BL25" s="413" t="s">
        <v>186</v>
      </c>
      <c r="BM25" s="634">
        <f>IF(BL25="",0,VLOOKUP(BL25,Maths!A$101:B$105,2,0))</f>
        <v>4</v>
      </c>
      <c r="BN25" s="649">
        <f>BG25+BI25+BK25+BM25</f>
        <v>16</v>
      </c>
      <c r="BO25" s="702" t="str">
        <f ca="1">IF(BN25&lt;=3.9,"",LOOKUP(BN25,A$109:A$113,B$109:B$113))</f>
        <v>A</v>
      </c>
      <c r="BP25" s="500"/>
      <c r="BQ25" s="684">
        <f>BD25</f>
        <v>20</v>
      </c>
      <c r="BR25" s="693" t="str">
        <f>BE25</f>
        <v>Amitesh Verma</v>
      </c>
      <c r="BS25" s="413" t="s">
        <v>186</v>
      </c>
      <c r="BT25" s="376">
        <f>IF(BS25="",0,VLOOKUP(BS25,Maths!A$101:B$105,2,0))</f>
        <v>4</v>
      </c>
      <c r="BU25" s="413" t="s">
        <v>186</v>
      </c>
      <c r="BV25" s="376">
        <f>IF(BU25="",0,VLOOKUP(BU25,Maths!A$101:B$105,2,0))</f>
        <v>4</v>
      </c>
      <c r="BW25" s="413" t="s">
        <v>186</v>
      </c>
      <c r="BX25" s="376">
        <f>IF(BW25="",0,VLOOKUP(BW25,Maths!A$101:B$105,2,0))</f>
        <v>4</v>
      </c>
      <c r="BY25" s="413" t="s">
        <v>186</v>
      </c>
      <c r="BZ25" s="634">
        <f>IF(BY25="",0,VLOOKUP(BY25,Maths!A$101:B$105,2,0))</f>
        <v>4</v>
      </c>
      <c r="CA25" s="649">
        <f>BT25+BV25+BX25+BZ25</f>
        <v>16</v>
      </c>
      <c r="CB25" s="708" t="str">
        <f ca="1">IF(CA25&lt;=3.9,"",LOOKUP(CA25,A$109:A$113,B$109:B$113))</f>
        <v>A</v>
      </c>
      <c r="CC25" s="500"/>
      <c r="CD25" s="684">
        <f>BQ25</f>
        <v>20</v>
      </c>
      <c r="CE25" s="709" t="str">
        <f>BR25</f>
        <v>Amitesh Verma</v>
      </c>
      <c r="CF25" s="413" t="s">
        <v>186</v>
      </c>
      <c r="CG25" s="376">
        <f>IF(CF25="",0,VLOOKUP(CF25,Maths!A$101:B$105,2,0))</f>
        <v>4</v>
      </c>
      <c r="CH25" s="413" t="s">
        <v>186</v>
      </c>
      <c r="CI25" s="376">
        <f>IF(CH25="",0,VLOOKUP(CH25,Maths!A$101:B$105,2,0))</f>
        <v>4</v>
      </c>
      <c r="CJ25" s="413" t="s">
        <v>186</v>
      </c>
      <c r="CK25" s="376">
        <f>IF(CJ25="",0,VLOOKUP(CJ25,Maths!A$101:B$105,2,0))</f>
        <v>4</v>
      </c>
      <c r="CL25" s="413" t="s">
        <v>186</v>
      </c>
      <c r="CM25" s="634">
        <f>IF(CL25="",0,VLOOKUP(CL25,Maths!A$101:B$105,2,0))</f>
        <v>4</v>
      </c>
      <c r="CN25" s="649">
        <f>CG25+CI25+CK25+CM25</f>
        <v>16</v>
      </c>
      <c r="CO25" s="702" t="str">
        <f ca="1">IF(CN25&lt;=3.9,"",LOOKUP(CN25,A$109:A$113,B$109:B$113))</f>
        <v>A</v>
      </c>
      <c r="CP25" s="500"/>
      <c r="CQ25" s="684">
        <f>CD25</f>
        <v>20</v>
      </c>
      <c r="CR25" s="709" t="str">
        <f>CE25</f>
        <v>Amitesh Verma</v>
      </c>
      <c r="CS25" s="413" t="s">
        <v>186</v>
      </c>
      <c r="CT25" s="376">
        <f>IF(CS25="",0,VLOOKUP(CS25,Maths!A$101:B$105,2,0))</f>
        <v>4</v>
      </c>
      <c r="CU25" s="413" t="s">
        <v>186</v>
      </c>
      <c r="CV25" s="376">
        <f>IF(CU25="",0,VLOOKUP(CU25,Maths!A$101:B$105,2,0))</f>
        <v>4</v>
      </c>
      <c r="CW25" s="413" t="s">
        <v>186</v>
      </c>
      <c r="CX25" s="376">
        <f>IF(CW25="",0,VLOOKUP(CW25,Maths!A$101:B$105,2,0))</f>
        <v>4</v>
      </c>
      <c r="CY25" s="413" t="s">
        <v>186</v>
      </c>
      <c r="CZ25" s="634">
        <f>IF(CY25="",0,VLOOKUP(CY25,Maths!A$101:B$105,2,0))</f>
        <v>4</v>
      </c>
      <c r="DA25" s="649">
        <f>CT25+CV25+CX25+CZ25</f>
        <v>16</v>
      </c>
      <c r="DB25" s="702" t="str">
        <f ca="1">IF(DA25&lt;=3.9,"",LOOKUP(DA25,A$109:A$113,B$109:B$113))</f>
        <v>A</v>
      </c>
      <c r="DC25" s="722">
        <f>BN25+CA25+CN25+DA25</f>
        <v>64</v>
      </c>
      <c r="DD25" s="723">
        <f>DC25/80*20</f>
        <v>16</v>
      </c>
      <c r="DE25" s="685" t="str">
        <f ca="1">IF(DD25&lt;=3.9,"",LOOKUP(DD25,A$109:A$113,B$109:B$113))</f>
        <v>A</v>
      </c>
      <c r="DF25" s="500"/>
      <c r="DG25" s="607">
        <f>A25</f>
        <v>20</v>
      </c>
      <c r="DH25" s="608" t="str">
        <f>C25</f>
        <v>Amitesh Verma</v>
      </c>
      <c r="DI25" s="616" t="str">
        <f ca="1">IF($DJ25&lt;=3.9,"",LOOKUP(DJ25,A$109:A$113,B$109:B$113))</f>
        <v>A</v>
      </c>
      <c r="DJ25" s="396">
        <f>(BA25+DD25)/2</f>
        <v>15.125</v>
      </c>
    </row>
    <row r="26" ht="27" customHeight="1" spans="1:114">
      <c r="A26" s="634">
        <v>21</v>
      </c>
      <c r="B26" s="376">
        <f>'Student Profile'!B26</f>
        <v>2331</v>
      </c>
      <c r="C26" s="635" t="str">
        <f>'Student Profile'!C26</f>
        <v>Amogh Patel DK</v>
      </c>
      <c r="D26" s="413"/>
      <c r="E26" s="376">
        <f>IF(D26="",0,VLOOKUP(D26,Maths!A$101:B$105,2,0))</f>
        <v>0</v>
      </c>
      <c r="F26" s="413" t="s">
        <v>309</v>
      </c>
      <c r="G26" s="376">
        <f>IF(F26="",0,VLOOKUP(F26,Maths!A$101:B$105,2,0))</f>
        <v>1</v>
      </c>
      <c r="H26" s="413" t="s">
        <v>299</v>
      </c>
      <c r="I26" s="376">
        <f>IF(H26="",0,VLOOKUP(H26,Maths!A$101:B$105,2,0))</f>
        <v>2</v>
      </c>
      <c r="J26" s="413" t="s">
        <v>299</v>
      </c>
      <c r="K26" s="634">
        <f>IF(J26="",0,VLOOKUP(J26,Maths!A$101:B$105,2,0))</f>
        <v>2</v>
      </c>
      <c r="L26" s="649">
        <f>E26+G26+I26+K26</f>
        <v>5</v>
      </c>
      <c r="M26" s="653" t="str">
        <f ca="1">IF(L26&lt;=3.9,"",LOOKUP(L26,A$109:A$113,B$109:B$113))</f>
        <v>D</v>
      </c>
      <c r="N26" s="500"/>
      <c r="O26" s="651">
        <f>A26</f>
        <v>21</v>
      </c>
      <c r="P26" s="635" t="str">
        <f>C26</f>
        <v>Amogh Patel DK</v>
      </c>
      <c r="Q26" s="413" t="s">
        <v>338</v>
      </c>
      <c r="R26" s="376">
        <f>IF(Q26="",0,VLOOKUP(Q26,Maths!A$101:B$105,2,0))</f>
        <v>3</v>
      </c>
      <c r="S26" s="413" t="s">
        <v>338</v>
      </c>
      <c r="T26" s="376">
        <f>IF(S26="",0,VLOOKUP(S26,Maths!A$101:B$105,2,0))</f>
        <v>3</v>
      </c>
      <c r="U26" s="413" t="s">
        <v>338</v>
      </c>
      <c r="V26" s="376">
        <f>IF(U26="",0,VLOOKUP(U26,Maths!A$101:B$105,2,0))</f>
        <v>3</v>
      </c>
      <c r="W26" s="413" t="s">
        <v>337</v>
      </c>
      <c r="X26" s="634">
        <f>IF(W26="",0,VLOOKUP(W26,Maths!A$101:B$105,2,0))</f>
        <v>2</v>
      </c>
      <c r="Y26" s="649">
        <f>R26+T26+V26+X26</f>
        <v>11</v>
      </c>
      <c r="Z26" s="670" t="str">
        <f ca="1">IF(Y26&lt;=3.9,"",LOOKUP(Y26,A$109:A$113,B$109:B$113))</f>
        <v>B</v>
      </c>
      <c r="AA26" s="500"/>
      <c r="AB26" s="651">
        <f>O26</f>
        <v>21</v>
      </c>
      <c r="AC26" s="412" t="str">
        <f>P26</f>
        <v>Amogh Patel DK</v>
      </c>
      <c r="AD26" s="413" t="s">
        <v>337</v>
      </c>
      <c r="AE26" s="376">
        <f>IF(AD26="",0,VLOOKUP(AD26,Maths!A$101:B$105,2,0))</f>
        <v>2</v>
      </c>
      <c r="AF26" s="413" t="s">
        <v>295</v>
      </c>
      <c r="AG26" s="376">
        <f>IF(AF26="",0,VLOOKUP(AF26,Maths!A$101:B$105,2,0))</f>
        <v>3</v>
      </c>
      <c r="AH26" s="413" t="s">
        <v>337</v>
      </c>
      <c r="AI26" s="376">
        <f>IF(AH26="",0,VLOOKUP(AH26,Maths!A$101:B$105,2,0))</f>
        <v>2</v>
      </c>
      <c r="AJ26" s="413" t="s">
        <v>295</v>
      </c>
      <c r="AK26" s="634">
        <f>IF(AJ26="",0,VLOOKUP(AJ26,Maths!A$101:B$105,2,0))</f>
        <v>3</v>
      </c>
      <c r="AL26" s="649">
        <f>AE26+AG26+AI26+AK26</f>
        <v>10</v>
      </c>
      <c r="AM26" s="670" t="str">
        <f ca="1">IF(AL26&lt;=3.9,"",LOOKUP(AL26,A$109:A$113,B$109:B$113))</f>
        <v>C</v>
      </c>
      <c r="AN26" s="500"/>
      <c r="AO26" s="651">
        <f>AB26</f>
        <v>21</v>
      </c>
      <c r="AP26" s="412" t="str">
        <f>AC26</f>
        <v>Amogh Patel DK</v>
      </c>
      <c r="AQ26" s="413" t="s">
        <v>337</v>
      </c>
      <c r="AR26" s="376">
        <f>IF(AQ26="",0,VLOOKUP(AQ26,Maths!A$101:B$105,2,0))</f>
        <v>2</v>
      </c>
      <c r="AS26" s="413" t="s">
        <v>295</v>
      </c>
      <c r="AT26" s="376">
        <f>IF(AS26="",0,VLOOKUP(AS26,Maths!A$101:B$105,2,0))</f>
        <v>3</v>
      </c>
      <c r="AU26" s="413" t="s">
        <v>337</v>
      </c>
      <c r="AV26" s="376">
        <f>IF(AU26="",0,VLOOKUP(AU26,Maths!A$101:B$105,2,0))</f>
        <v>2</v>
      </c>
      <c r="AW26" s="413" t="s">
        <v>295</v>
      </c>
      <c r="AX26" s="634">
        <f>IF(AW26="",0,VLOOKUP(AW26,Maths!A$101:B$105,2,0))</f>
        <v>3</v>
      </c>
      <c r="AY26" s="649">
        <f>AR26+AT26+AV26+AX26</f>
        <v>10</v>
      </c>
      <c r="AZ26" s="670" t="str">
        <f ca="1">IF(AY26&lt;=3.9,"",LOOKUP(AY26,A$109:A$113,B$109:B$113))</f>
        <v>C</v>
      </c>
      <c r="BA26" s="682">
        <f>(L26+Y26+AL26+AY26)/4</f>
        <v>9</v>
      </c>
      <c r="BB26" s="685" t="str">
        <f ca="1">IF(BA26&lt;=3.9,"",LOOKUP(BA26,A$109:A$113,B$109:B$113))</f>
        <v>C</v>
      </c>
      <c r="BC26" s="500"/>
      <c r="BD26" s="684">
        <f>AO26</f>
        <v>21</v>
      </c>
      <c r="BE26" s="693" t="str">
        <f>AP26</f>
        <v>Amogh Patel DK</v>
      </c>
      <c r="BF26" s="413" t="s">
        <v>295</v>
      </c>
      <c r="BG26" s="376">
        <f>IF(BF26="",0,VLOOKUP(BF26,Maths!A$101:B$105,2,0))</f>
        <v>3</v>
      </c>
      <c r="BH26" s="413" t="s">
        <v>337</v>
      </c>
      <c r="BI26" s="376">
        <f>IF(BH26="",0,VLOOKUP(BH26,Maths!A$101:B$105,2,0))</f>
        <v>2</v>
      </c>
      <c r="BJ26" s="413" t="s">
        <v>295</v>
      </c>
      <c r="BK26" s="376">
        <f>IF(BJ26="",0,VLOOKUP(BJ26,Maths!A$101:B$105,2,0))</f>
        <v>3</v>
      </c>
      <c r="BL26" s="413" t="s">
        <v>337</v>
      </c>
      <c r="BM26" s="634">
        <f>IF(BL26="",0,VLOOKUP(BL26,Maths!A$101:B$105,2,0))</f>
        <v>2</v>
      </c>
      <c r="BN26" s="649">
        <f>BG26+BI26+BK26+BM26</f>
        <v>10</v>
      </c>
      <c r="BO26" s="702" t="str">
        <f ca="1">IF(BN26&lt;=3.9,"",LOOKUP(BN26,A$109:A$113,B$109:B$113))</f>
        <v>C</v>
      </c>
      <c r="BP26" s="500"/>
      <c r="BQ26" s="684">
        <f>BD26</f>
        <v>21</v>
      </c>
      <c r="BR26" s="693" t="str">
        <f>BE26</f>
        <v>Amogh Patel DK</v>
      </c>
      <c r="BS26" s="413" t="s">
        <v>337</v>
      </c>
      <c r="BT26" s="376">
        <f>IF(BS26="",0,VLOOKUP(BS26,Maths!A$101:B$105,2,0))</f>
        <v>2</v>
      </c>
      <c r="BU26" s="413" t="s">
        <v>295</v>
      </c>
      <c r="BV26" s="376">
        <f>IF(BU26="",0,VLOOKUP(BU26,Maths!A$101:B$105,2,0))</f>
        <v>3</v>
      </c>
      <c r="BW26" s="413" t="s">
        <v>337</v>
      </c>
      <c r="BX26" s="376">
        <f>IF(BW26="",0,VLOOKUP(BW26,Maths!A$101:B$105,2,0))</f>
        <v>2</v>
      </c>
      <c r="BY26" s="413" t="s">
        <v>295</v>
      </c>
      <c r="BZ26" s="634">
        <f>IF(BY26="",0,VLOOKUP(BY26,Maths!A$101:B$105,2,0))</f>
        <v>3</v>
      </c>
      <c r="CA26" s="649">
        <f>BT26+BV26+BX26+BZ26</f>
        <v>10</v>
      </c>
      <c r="CB26" s="708" t="str">
        <f ca="1">IF(CA26&lt;=3.9,"",LOOKUP(CA26,A$109:A$113,B$109:B$113))</f>
        <v>C</v>
      </c>
      <c r="CC26" s="500"/>
      <c r="CD26" s="684">
        <f>BQ26</f>
        <v>21</v>
      </c>
      <c r="CE26" s="709" t="str">
        <f>BR26</f>
        <v>Amogh Patel DK</v>
      </c>
      <c r="CF26" s="413" t="s">
        <v>295</v>
      </c>
      <c r="CG26" s="376">
        <f>IF(CF26="",0,VLOOKUP(CF26,Maths!A$101:B$105,2,0))</f>
        <v>3</v>
      </c>
      <c r="CH26" s="413" t="s">
        <v>337</v>
      </c>
      <c r="CI26" s="376">
        <f>IF(CH26="",0,VLOOKUP(CH26,Maths!A$101:B$105,2,0))</f>
        <v>2</v>
      </c>
      <c r="CJ26" s="413" t="s">
        <v>337</v>
      </c>
      <c r="CK26" s="376">
        <f>IF(CJ26="",0,VLOOKUP(CJ26,Maths!A$101:B$105,2,0))</f>
        <v>2</v>
      </c>
      <c r="CL26" s="413" t="s">
        <v>295</v>
      </c>
      <c r="CM26" s="634">
        <f>IF(CL26="",0,VLOOKUP(CL26,Maths!A$101:B$105,2,0))</f>
        <v>3</v>
      </c>
      <c r="CN26" s="649">
        <f>CG26+CI26+CK26+CM26</f>
        <v>10</v>
      </c>
      <c r="CO26" s="702" t="str">
        <f ca="1">IF(CN26&lt;=3.9,"",LOOKUP(CN26,A$109:A$113,B$109:B$113))</f>
        <v>C</v>
      </c>
      <c r="CP26" s="500"/>
      <c r="CQ26" s="684">
        <f>CD26</f>
        <v>21</v>
      </c>
      <c r="CR26" s="709" t="str">
        <f>CE26</f>
        <v>Amogh Patel DK</v>
      </c>
      <c r="CS26" s="413" t="s">
        <v>337</v>
      </c>
      <c r="CT26" s="376">
        <f>IF(CS26="",0,VLOOKUP(CS26,Maths!A$101:B$105,2,0))</f>
        <v>2</v>
      </c>
      <c r="CU26" s="413" t="s">
        <v>337</v>
      </c>
      <c r="CV26" s="376">
        <f>IF(CU26="",0,VLOOKUP(CU26,Maths!A$101:B$105,2,0))</f>
        <v>2</v>
      </c>
      <c r="CW26" s="413" t="s">
        <v>295</v>
      </c>
      <c r="CX26" s="376">
        <f>IF(CW26="",0,VLOOKUP(CW26,Maths!A$101:B$105,2,0))</f>
        <v>3</v>
      </c>
      <c r="CY26" s="413" t="s">
        <v>295</v>
      </c>
      <c r="CZ26" s="634">
        <f>IF(CY26="",0,VLOOKUP(CY26,Maths!A$101:B$105,2,0))</f>
        <v>3</v>
      </c>
      <c r="DA26" s="649">
        <f>CT26+CV26+CX26+CZ26</f>
        <v>10</v>
      </c>
      <c r="DB26" s="702" t="str">
        <f ca="1">IF(DA26&lt;=3.9,"",LOOKUP(DA26,A$109:A$113,B$109:B$113))</f>
        <v>C</v>
      </c>
      <c r="DC26" s="722">
        <f>BN26+CA26+CN26+DA26</f>
        <v>40</v>
      </c>
      <c r="DD26" s="723">
        <f>DC26/80*20</f>
        <v>10</v>
      </c>
      <c r="DE26" s="685" t="str">
        <f ca="1">IF(DD26&lt;=3.9,"",LOOKUP(DD26,A$109:A$113,B$109:B$113))</f>
        <v>C</v>
      </c>
      <c r="DF26" s="500"/>
      <c r="DG26" s="607">
        <f>A26</f>
        <v>21</v>
      </c>
      <c r="DH26" s="608" t="str">
        <f>C26</f>
        <v>Amogh Patel DK</v>
      </c>
      <c r="DI26" s="616" t="str">
        <f ca="1">IF($DJ26&lt;=3.9,"",LOOKUP(DJ26,A$109:A$113,B$109:B$113))</f>
        <v>C</v>
      </c>
      <c r="DJ26" s="396">
        <f>(BA26+DD26)/2</f>
        <v>9.5</v>
      </c>
    </row>
    <row r="27" ht="27" customHeight="1" spans="1:114">
      <c r="A27" s="634">
        <v>22</v>
      </c>
      <c r="B27" s="376">
        <f>'Student Profile'!B27</f>
        <v>2442</v>
      </c>
      <c r="C27" s="635" t="str">
        <f>'Student Profile'!C27</f>
        <v>Angom Hardson</v>
      </c>
      <c r="D27" s="413"/>
      <c r="E27" s="376">
        <f>IF(D27="",0,VLOOKUP(D27,Maths!A$101:B$105,2,0))</f>
        <v>0</v>
      </c>
      <c r="F27" s="413" t="s">
        <v>186</v>
      </c>
      <c r="G27" s="376">
        <f>IF(F27="",0,VLOOKUP(F27,Maths!A$101:B$105,2,0))</f>
        <v>4</v>
      </c>
      <c r="H27" s="413" t="s">
        <v>186</v>
      </c>
      <c r="I27" s="376">
        <f>IF(H27="",0,VLOOKUP(H27,Maths!A$101:B$105,2,0))</f>
        <v>4</v>
      </c>
      <c r="J27" s="413" t="s">
        <v>186</v>
      </c>
      <c r="K27" s="634">
        <f>IF(J27="",0,VLOOKUP(J27,Maths!A$101:B$105,2,0))</f>
        <v>4</v>
      </c>
      <c r="L27" s="649">
        <f>E27+G27+I27+K27</f>
        <v>12</v>
      </c>
      <c r="M27" s="653" t="str">
        <f ca="1">IF(L27&lt;=3.9,"",LOOKUP(L27,A$109:A$113,B$109:B$113))</f>
        <v>B</v>
      </c>
      <c r="N27" s="500"/>
      <c r="O27" s="651">
        <f>A27</f>
        <v>22</v>
      </c>
      <c r="P27" s="635" t="str">
        <f>C27</f>
        <v>Angom Hardson</v>
      </c>
      <c r="Q27" s="413" t="s">
        <v>336</v>
      </c>
      <c r="R27" s="376">
        <f>IF(Q27="",0,VLOOKUP(Q27,Maths!A$101:B$105,2,0))</f>
        <v>4</v>
      </c>
      <c r="S27" s="413" t="s">
        <v>338</v>
      </c>
      <c r="T27" s="376">
        <f>IF(S27="",0,VLOOKUP(S27,Maths!A$101:B$105,2,0))</f>
        <v>3</v>
      </c>
      <c r="U27" s="413" t="s">
        <v>337</v>
      </c>
      <c r="V27" s="376">
        <f>IF(U27="",0,VLOOKUP(U27,Maths!A$101:B$105,2,0))</f>
        <v>2</v>
      </c>
      <c r="W27" s="413" t="s">
        <v>337</v>
      </c>
      <c r="X27" s="634">
        <f>IF(W27="",0,VLOOKUP(W27,Maths!A$101:B$105,2,0))</f>
        <v>2</v>
      </c>
      <c r="Y27" s="649">
        <f>R27+T27+V27+X27</f>
        <v>11</v>
      </c>
      <c r="Z27" s="670" t="str">
        <f ca="1">IF(Y27&lt;=3.9,"",LOOKUP(Y27,A$109:A$113,B$109:B$113))</f>
        <v>B</v>
      </c>
      <c r="AA27" s="500"/>
      <c r="AB27" s="651">
        <f>O27</f>
        <v>22</v>
      </c>
      <c r="AC27" s="412" t="str">
        <f>P27</f>
        <v>Angom Hardson</v>
      </c>
      <c r="AD27" s="413" t="s">
        <v>337</v>
      </c>
      <c r="AE27" s="376">
        <f>IF(AD27="",0,VLOOKUP(AD27,Maths!A$101:B$105,2,0))</f>
        <v>2</v>
      </c>
      <c r="AF27" s="413" t="s">
        <v>186</v>
      </c>
      <c r="AG27" s="376">
        <f>IF(AF27="",0,VLOOKUP(AF27,Maths!A$101:B$105,2,0))</f>
        <v>4</v>
      </c>
      <c r="AH27" s="413" t="s">
        <v>337</v>
      </c>
      <c r="AI27" s="376">
        <f>IF(AH27="",0,VLOOKUP(AH27,Maths!A$101:B$105,2,0))</f>
        <v>2</v>
      </c>
      <c r="AJ27" s="413" t="s">
        <v>186</v>
      </c>
      <c r="AK27" s="634">
        <f>IF(AJ27="",0,VLOOKUP(AJ27,Maths!A$101:B$105,2,0))</f>
        <v>4</v>
      </c>
      <c r="AL27" s="649">
        <f>AE27+AG27+AI27+AK27</f>
        <v>12</v>
      </c>
      <c r="AM27" s="670" t="str">
        <f ca="1">IF(AL27&lt;=3.9,"",LOOKUP(AL27,A$109:A$113,B$109:B$113))</f>
        <v>B</v>
      </c>
      <c r="AN27" s="500"/>
      <c r="AO27" s="651">
        <f>AB27</f>
        <v>22</v>
      </c>
      <c r="AP27" s="412" t="str">
        <f>AC27</f>
        <v>Angom Hardson</v>
      </c>
      <c r="AQ27" s="413" t="s">
        <v>337</v>
      </c>
      <c r="AR27" s="376">
        <f>IF(AQ27="",0,VLOOKUP(AQ27,Maths!A$101:B$105,2,0))</f>
        <v>2</v>
      </c>
      <c r="AS27" s="413" t="s">
        <v>186</v>
      </c>
      <c r="AT27" s="376">
        <f>IF(AS27="",0,VLOOKUP(AS27,Maths!A$101:B$105,2,0))</f>
        <v>4</v>
      </c>
      <c r="AU27" s="413" t="s">
        <v>337</v>
      </c>
      <c r="AV27" s="376">
        <f>IF(AU27="",0,VLOOKUP(AU27,Maths!A$101:B$105,2,0))</f>
        <v>2</v>
      </c>
      <c r="AW27" s="413" t="s">
        <v>186</v>
      </c>
      <c r="AX27" s="634">
        <f>IF(AW27="",0,VLOOKUP(AW27,Maths!A$101:B$105,2,0))</f>
        <v>4</v>
      </c>
      <c r="AY27" s="649">
        <f>AR27+AT27+AV27+AX27</f>
        <v>12</v>
      </c>
      <c r="AZ27" s="670" t="str">
        <f ca="1">IF(AY27&lt;=3.9,"",LOOKUP(AY27,A$109:A$113,B$109:B$113))</f>
        <v>B</v>
      </c>
      <c r="BA27" s="682">
        <f>(L27+Y27+AL27+AY27)/4</f>
        <v>11.75</v>
      </c>
      <c r="BB27" s="685" t="str">
        <f ca="1">IF(BA27&lt;=3.9,"",LOOKUP(BA27,A$109:A$113,B$109:B$113))</f>
        <v>B</v>
      </c>
      <c r="BC27" s="500"/>
      <c r="BD27" s="684">
        <f>AO27</f>
        <v>22</v>
      </c>
      <c r="BE27" s="693" t="str">
        <f>AP27</f>
        <v>Angom Hardson</v>
      </c>
      <c r="BF27" s="413" t="s">
        <v>186</v>
      </c>
      <c r="BG27" s="376">
        <f>IF(BF27="",0,VLOOKUP(BF27,Maths!A$101:B$105,2,0))</f>
        <v>4</v>
      </c>
      <c r="BH27" s="413" t="s">
        <v>337</v>
      </c>
      <c r="BI27" s="376">
        <f>IF(BH27="",0,VLOOKUP(BH27,Maths!A$101:B$105,2,0))</f>
        <v>2</v>
      </c>
      <c r="BJ27" s="413" t="s">
        <v>186</v>
      </c>
      <c r="BK27" s="376">
        <f>IF(BJ27="",0,VLOOKUP(BJ27,Maths!A$101:B$105,2,0))</f>
        <v>4</v>
      </c>
      <c r="BL27" s="413" t="s">
        <v>337</v>
      </c>
      <c r="BM27" s="634">
        <f>IF(BL27="",0,VLOOKUP(BL27,Maths!A$101:B$105,2,0))</f>
        <v>2</v>
      </c>
      <c r="BN27" s="649">
        <f>BG27+BI27+BK27+BM27</f>
        <v>12</v>
      </c>
      <c r="BO27" s="702" t="str">
        <f ca="1">IF(BN27&lt;=3.9,"",LOOKUP(BN27,A$109:A$113,B$109:B$113))</f>
        <v>B</v>
      </c>
      <c r="BP27" s="500"/>
      <c r="BQ27" s="684">
        <f>BD27</f>
        <v>22</v>
      </c>
      <c r="BR27" s="693" t="str">
        <f>BE27</f>
        <v>Angom Hardson</v>
      </c>
      <c r="BS27" s="413" t="s">
        <v>337</v>
      </c>
      <c r="BT27" s="376">
        <f>IF(BS27="",0,VLOOKUP(BS27,Maths!A$101:B$105,2,0))</f>
        <v>2</v>
      </c>
      <c r="BU27" s="413" t="s">
        <v>186</v>
      </c>
      <c r="BV27" s="376">
        <f>IF(BU27="",0,VLOOKUP(BU27,Maths!A$101:B$105,2,0))</f>
        <v>4</v>
      </c>
      <c r="BW27" s="413" t="s">
        <v>337</v>
      </c>
      <c r="BX27" s="376">
        <f>IF(BW27="",0,VLOOKUP(BW27,Maths!A$101:B$105,2,0))</f>
        <v>2</v>
      </c>
      <c r="BY27" s="413" t="s">
        <v>186</v>
      </c>
      <c r="BZ27" s="634">
        <f>IF(BY27="",0,VLOOKUP(BY27,Maths!A$101:B$105,2,0))</f>
        <v>4</v>
      </c>
      <c r="CA27" s="649">
        <f>BT27+BV27+BX27+BZ27</f>
        <v>12</v>
      </c>
      <c r="CB27" s="708" t="str">
        <f ca="1">IF(CA27&lt;=3.9,"",LOOKUP(CA27,A$109:A$113,B$109:B$113))</f>
        <v>B</v>
      </c>
      <c r="CC27" s="500"/>
      <c r="CD27" s="684">
        <f>BQ27</f>
        <v>22</v>
      </c>
      <c r="CE27" s="709" t="str">
        <f>BR27</f>
        <v>Angom Hardson</v>
      </c>
      <c r="CF27" s="413" t="s">
        <v>186</v>
      </c>
      <c r="CG27" s="376">
        <f>IF(CF27="",0,VLOOKUP(CF27,Maths!A$101:B$105,2,0))</f>
        <v>4</v>
      </c>
      <c r="CH27" s="413" t="s">
        <v>337</v>
      </c>
      <c r="CI27" s="376">
        <f>IF(CH27="",0,VLOOKUP(CH27,Maths!A$101:B$105,2,0))</f>
        <v>2</v>
      </c>
      <c r="CJ27" s="413" t="s">
        <v>337</v>
      </c>
      <c r="CK27" s="376">
        <f>IF(CJ27="",0,VLOOKUP(CJ27,Maths!A$101:B$105,2,0))</f>
        <v>2</v>
      </c>
      <c r="CL27" s="413" t="s">
        <v>186</v>
      </c>
      <c r="CM27" s="634">
        <f>IF(CL27="",0,VLOOKUP(CL27,Maths!A$101:B$105,2,0))</f>
        <v>4</v>
      </c>
      <c r="CN27" s="649">
        <f>CG27+CI27+CK27+CM27</f>
        <v>12</v>
      </c>
      <c r="CO27" s="702" t="str">
        <f ca="1">IF(CN27&lt;=3.9,"",LOOKUP(CN27,A$109:A$113,B$109:B$113))</f>
        <v>B</v>
      </c>
      <c r="CP27" s="500"/>
      <c r="CQ27" s="684">
        <f>CD27</f>
        <v>22</v>
      </c>
      <c r="CR27" s="709" t="str">
        <f>CE27</f>
        <v>Angom Hardson</v>
      </c>
      <c r="CS27" s="413" t="s">
        <v>337</v>
      </c>
      <c r="CT27" s="376">
        <f>IF(CS27="",0,VLOOKUP(CS27,Maths!A$101:B$105,2,0))</f>
        <v>2</v>
      </c>
      <c r="CU27" s="413" t="s">
        <v>337</v>
      </c>
      <c r="CV27" s="376">
        <f>IF(CU27="",0,VLOOKUP(CU27,Maths!A$101:B$105,2,0))</f>
        <v>2</v>
      </c>
      <c r="CW27" s="413" t="s">
        <v>186</v>
      </c>
      <c r="CX27" s="376">
        <f>IF(CW27="",0,VLOOKUP(CW27,Maths!A$101:B$105,2,0))</f>
        <v>4</v>
      </c>
      <c r="CY27" s="413" t="s">
        <v>186</v>
      </c>
      <c r="CZ27" s="634">
        <f>IF(CY27="",0,VLOOKUP(CY27,Maths!A$101:B$105,2,0))</f>
        <v>4</v>
      </c>
      <c r="DA27" s="649">
        <f>CT27+CV27+CX27+CZ27</f>
        <v>12</v>
      </c>
      <c r="DB27" s="702" t="str">
        <f ca="1">IF(DA27&lt;=3.9,"",LOOKUP(DA27,A$109:A$113,B$109:B$113))</f>
        <v>B</v>
      </c>
      <c r="DC27" s="722">
        <f>BN27+CA27+CN27+DA27</f>
        <v>48</v>
      </c>
      <c r="DD27" s="723">
        <f>DC27/80*20</f>
        <v>12</v>
      </c>
      <c r="DE27" s="685" t="str">
        <f ca="1">IF(DD27&lt;=3.9,"",LOOKUP(DD27,A$109:A$113,B$109:B$113))</f>
        <v>B</v>
      </c>
      <c r="DF27" s="500"/>
      <c r="DG27" s="607">
        <f>A27</f>
        <v>22</v>
      </c>
      <c r="DH27" s="608" t="str">
        <f>C27</f>
        <v>Angom Hardson</v>
      </c>
      <c r="DI27" s="616" t="str">
        <f ca="1">IF($DJ27&lt;=3.9,"",LOOKUP(DJ27,A$109:A$113,B$109:B$113))</f>
        <v>B</v>
      </c>
      <c r="DJ27" s="396">
        <f>(BA27+DD27)/2</f>
        <v>11.875</v>
      </c>
    </row>
    <row r="28" ht="27" customHeight="1" spans="1:114">
      <c r="A28" s="634">
        <v>23</v>
      </c>
      <c r="B28" s="376">
        <f>'Student Profile'!B28</f>
        <v>2553</v>
      </c>
      <c r="C28" s="635" t="str">
        <f>'Student Profile'!C28</f>
        <v>Arihant Sukesh</v>
      </c>
      <c r="D28" s="413"/>
      <c r="E28" s="376">
        <f>IF(D28="",0,VLOOKUP(D28,Maths!A$101:B$105,2,0))</f>
        <v>0</v>
      </c>
      <c r="F28" s="413" t="s">
        <v>295</v>
      </c>
      <c r="G28" s="376">
        <f>IF(F28="",0,VLOOKUP(F28,Maths!A$101:B$105,2,0))</f>
        <v>3</v>
      </c>
      <c r="H28" s="413" t="s">
        <v>295</v>
      </c>
      <c r="I28" s="376">
        <f>IF(H28="",0,VLOOKUP(H28,Maths!A$101:B$105,2,0))</f>
        <v>3</v>
      </c>
      <c r="J28" s="413" t="s">
        <v>295</v>
      </c>
      <c r="K28" s="634">
        <f>IF(J28="",0,VLOOKUP(J28,Maths!A$101:B$105,2,0))</f>
        <v>3</v>
      </c>
      <c r="L28" s="649">
        <f>E28+G28+I28+K28</f>
        <v>9</v>
      </c>
      <c r="M28" s="653" t="str">
        <f ca="1">IF(L28&lt;=3.9,"",LOOKUP(L28,A$109:A$113,B$109:B$113))</f>
        <v>C</v>
      </c>
      <c r="N28" s="500"/>
      <c r="O28" s="651">
        <f>A28</f>
        <v>23</v>
      </c>
      <c r="P28" s="635" t="str">
        <f>C28</f>
        <v>Arihant Sukesh</v>
      </c>
      <c r="Q28" s="413" t="s">
        <v>338</v>
      </c>
      <c r="R28" s="376">
        <f>IF(Q28="",0,VLOOKUP(Q28,Maths!A$101:B$105,2,0))</f>
        <v>3</v>
      </c>
      <c r="S28" s="413" t="s">
        <v>336</v>
      </c>
      <c r="T28" s="376">
        <f>IF(S28="",0,VLOOKUP(S28,Maths!A$101:B$105,2,0))</f>
        <v>4</v>
      </c>
      <c r="U28" s="413" t="s">
        <v>337</v>
      </c>
      <c r="V28" s="376">
        <f>IF(U28="",0,VLOOKUP(U28,Maths!A$101:B$105,2,0))</f>
        <v>2</v>
      </c>
      <c r="W28" s="413" t="s">
        <v>372</v>
      </c>
      <c r="X28" s="634">
        <f>IF(W28="",0,VLOOKUP(W28,Maths!A$101:B$105,2,0))</f>
        <v>1</v>
      </c>
      <c r="Y28" s="649">
        <f>R28+T28+V28+X28</f>
        <v>10</v>
      </c>
      <c r="Z28" s="670" t="str">
        <f ca="1">IF(Y28&lt;=3.9,"",LOOKUP(Y28,A$109:A$113,B$109:B$113))</f>
        <v>C</v>
      </c>
      <c r="AA28" s="500"/>
      <c r="AB28" s="651">
        <f>O28</f>
        <v>23</v>
      </c>
      <c r="AC28" s="412" t="str">
        <f>P28</f>
        <v>Arihant Sukesh</v>
      </c>
      <c r="AD28" s="413" t="s">
        <v>372</v>
      </c>
      <c r="AE28" s="376">
        <f>IF(AD28="",0,VLOOKUP(AD28,Maths!A$101:B$105,2,0))</f>
        <v>1</v>
      </c>
      <c r="AF28" s="413" t="s">
        <v>186</v>
      </c>
      <c r="AG28" s="376">
        <f>IF(AF28="",0,VLOOKUP(AF28,Maths!A$101:B$105,2,0))</f>
        <v>4</v>
      </c>
      <c r="AH28" s="413" t="s">
        <v>372</v>
      </c>
      <c r="AI28" s="376">
        <f>IF(AH28="",0,VLOOKUP(AH28,Maths!A$101:B$105,2,0))</f>
        <v>1</v>
      </c>
      <c r="AJ28" s="413" t="s">
        <v>186</v>
      </c>
      <c r="AK28" s="634">
        <f>IF(AJ28="",0,VLOOKUP(AJ28,Maths!A$101:B$105,2,0))</f>
        <v>4</v>
      </c>
      <c r="AL28" s="649">
        <f>AE28+AG28+AI28+AK28</f>
        <v>10</v>
      </c>
      <c r="AM28" s="670" t="str">
        <f ca="1">IF(AL28&lt;=3.9,"",LOOKUP(AL28,A$109:A$113,B$109:B$113))</f>
        <v>C</v>
      </c>
      <c r="AN28" s="500"/>
      <c r="AO28" s="651">
        <f>AB28</f>
        <v>23</v>
      </c>
      <c r="AP28" s="412" t="str">
        <f>AC28</f>
        <v>Arihant Sukesh</v>
      </c>
      <c r="AQ28" s="413" t="s">
        <v>372</v>
      </c>
      <c r="AR28" s="376">
        <f>IF(AQ28="",0,VLOOKUP(AQ28,Maths!A$101:B$105,2,0))</f>
        <v>1</v>
      </c>
      <c r="AS28" s="413" t="s">
        <v>186</v>
      </c>
      <c r="AT28" s="376">
        <f>IF(AS28="",0,VLOOKUP(AS28,Maths!A$101:B$105,2,0))</f>
        <v>4</v>
      </c>
      <c r="AU28" s="413" t="s">
        <v>372</v>
      </c>
      <c r="AV28" s="376">
        <f>IF(AU28="",0,VLOOKUP(AU28,Maths!A$101:B$105,2,0))</f>
        <v>1</v>
      </c>
      <c r="AW28" s="413" t="s">
        <v>186</v>
      </c>
      <c r="AX28" s="634">
        <f>IF(AW28="",0,VLOOKUP(AW28,Maths!A$101:B$105,2,0))</f>
        <v>4</v>
      </c>
      <c r="AY28" s="649">
        <f>AR28+AT28+AV28+AX28</f>
        <v>10</v>
      </c>
      <c r="AZ28" s="670" t="str">
        <f ca="1">IF(AY28&lt;=3.9,"",LOOKUP(AY28,A$109:A$113,B$109:B$113))</f>
        <v>C</v>
      </c>
      <c r="BA28" s="682">
        <f>(L28+Y28+AL28+AY28)/4</f>
        <v>9.75</v>
      </c>
      <c r="BB28" s="685" t="str">
        <f ca="1">IF(BA28&lt;=3.9,"",LOOKUP(BA28,A$109:A$113,B$109:B$113))</f>
        <v>C</v>
      </c>
      <c r="BC28" s="500"/>
      <c r="BD28" s="684">
        <f>AO28</f>
        <v>23</v>
      </c>
      <c r="BE28" s="693" t="str">
        <f>AP28</f>
        <v>Arihant Sukesh</v>
      </c>
      <c r="BF28" s="413" t="s">
        <v>186</v>
      </c>
      <c r="BG28" s="376">
        <f>IF(BF28="",0,VLOOKUP(BF28,Maths!A$101:B$105,2,0))</f>
        <v>4</v>
      </c>
      <c r="BH28" s="413" t="s">
        <v>372</v>
      </c>
      <c r="BI28" s="376">
        <f>IF(BH28="",0,VLOOKUP(BH28,Maths!A$101:B$105,2,0))</f>
        <v>1</v>
      </c>
      <c r="BJ28" s="413" t="s">
        <v>186</v>
      </c>
      <c r="BK28" s="376">
        <f>IF(BJ28="",0,VLOOKUP(BJ28,Maths!A$101:B$105,2,0))</f>
        <v>4</v>
      </c>
      <c r="BL28" s="413" t="s">
        <v>372</v>
      </c>
      <c r="BM28" s="634">
        <f>IF(BL28="",0,VLOOKUP(BL28,Maths!A$101:B$105,2,0))</f>
        <v>1</v>
      </c>
      <c r="BN28" s="649">
        <f>BG28+BI28+BK28+BM28</f>
        <v>10</v>
      </c>
      <c r="BO28" s="702" t="str">
        <f ca="1">IF(BN28&lt;=3.9,"",LOOKUP(BN28,A$109:A$113,B$109:B$113))</f>
        <v>C</v>
      </c>
      <c r="BP28" s="500"/>
      <c r="BQ28" s="684">
        <f>BD28</f>
        <v>23</v>
      </c>
      <c r="BR28" s="693" t="str">
        <f>BE28</f>
        <v>Arihant Sukesh</v>
      </c>
      <c r="BS28" s="413" t="s">
        <v>372</v>
      </c>
      <c r="BT28" s="376">
        <f>IF(BS28="",0,VLOOKUP(BS28,Maths!A$101:B$105,2,0))</f>
        <v>1</v>
      </c>
      <c r="BU28" s="413" t="s">
        <v>186</v>
      </c>
      <c r="BV28" s="376">
        <f>IF(BU28="",0,VLOOKUP(BU28,Maths!A$101:B$105,2,0))</f>
        <v>4</v>
      </c>
      <c r="BW28" s="413" t="s">
        <v>372</v>
      </c>
      <c r="BX28" s="376">
        <f>IF(BW28="",0,VLOOKUP(BW28,Maths!A$101:B$105,2,0))</f>
        <v>1</v>
      </c>
      <c r="BY28" s="413" t="s">
        <v>186</v>
      </c>
      <c r="BZ28" s="634">
        <f>IF(BY28="",0,VLOOKUP(BY28,Maths!A$101:B$105,2,0))</f>
        <v>4</v>
      </c>
      <c r="CA28" s="649">
        <f>BT28+BV28+BX28+BZ28</f>
        <v>10</v>
      </c>
      <c r="CB28" s="708" t="str">
        <f ca="1">IF(CA28&lt;=3.9,"",LOOKUP(CA28,A$109:A$113,B$109:B$113))</f>
        <v>C</v>
      </c>
      <c r="CC28" s="500"/>
      <c r="CD28" s="684">
        <f>BQ28</f>
        <v>23</v>
      </c>
      <c r="CE28" s="709" t="str">
        <f>BR28</f>
        <v>Arihant Sukesh</v>
      </c>
      <c r="CF28" s="413" t="s">
        <v>186</v>
      </c>
      <c r="CG28" s="376">
        <f>IF(CF28="",0,VLOOKUP(CF28,Maths!A$101:B$105,2,0))</f>
        <v>4</v>
      </c>
      <c r="CH28" s="413" t="s">
        <v>372</v>
      </c>
      <c r="CI28" s="376">
        <f>IF(CH28="",0,VLOOKUP(CH28,Maths!A$101:B$105,2,0))</f>
        <v>1</v>
      </c>
      <c r="CJ28" s="413" t="s">
        <v>372</v>
      </c>
      <c r="CK28" s="376">
        <f>IF(CJ28="",0,VLOOKUP(CJ28,Maths!A$101:B$105,2,0))</f>
        <v>1</v>
      </c>
      <c r="CL28" s="413" t="s">
        <v>186</v>
      </c>
      <c r="CM28" s="634">
        <f>IF(CL28="",0,VLOOKUP(CL28,Maths!A$101:B$105,2,0))</f>
        <v>4</v>
      </c>
      <c r="CN28" s="649">
        <f>CG28+CI28+CK28+CM28</f>
        <v>10</v>
      </c>
      <c r="CO28" s="702" t="str">
        <f ca="1">IF(CN28&lt;=3.9,"",LOOKUP(CN28,A$109:A$113,B$109:B$113))</f>
        <v>C</v>
      </c>
      <c r="CP28" s="500"/>
      <c r="CQ28" s="684">
        <f>CD28</f>
        <v>23</v>
      </c>
      <c r="CR28" s="709" t="str">
        <f>CE28</f>
        <v>Arihant Sukesh</v>
      </c>
      <c r="CS28" s="413" t="s">
        <v>372</v>
      </c>
      <c r="CT28" s="376">
        <f>IF(CS28="",0,VLOOKUP(CS28,Maths!A$101:B$105,2,0))</f>
        <v>1</v>
      </c>
      <c r="CU28" s="413" t="s">
        <v>372</v>
      </c>
      <c r="CV28" s="376">
        <f>IF(CU28="",0,VLOOKUP(CU28,Maths!A$101:B$105,2,0))</f>
        <v>1</v>
      </c>
      <c r="CW28" s="413" t="s">
        <v>186</v>
      </c>
      <c r="CX28" s="376">
        <f>IF(CW28="",0,VLOOKUP(CW28,Maths!A$101:B$105,2,0))</f>
        <v>4</v>
      </c>
      <c r="CY28" s="413" t="s">
        <v>186</v>
      </c>
      <c r="CZ28" s="634">
        <f>IF(CY28="",0,VLOOKUP(CY28,Maths!A$101:B$105,2,0))</f>
        <v>4</v>
      </c>
      <c r="DA28" s="649">
        <f>CT28+CV28+CX28+CZ28</f>
        <v>10</v>
      </c>
      <c r="DB28" s="702" t="str">
        <f ca="1">IF(DA28&lt;=3.9,"",LOOKUP(DA28,A$109:A$113,B$109:B$113))</f>
        <v>C</v>
      </c>
      <c r="DC28" s="722">
        <f>BN28+CA28+CN28+DA28</f>
        <v>40</v>
      </c>
      <c r="DD28" s="723">
        <f>DC28/80*20</f>
        <v>10</v>
      </c>
      <c r="DE28" s="685" t="str">
        <f ca="1">IF(DD28&lt;=3.9,"",LOOKUP(DD28,A$109:A$113,B$109:B$113))</f>
        <v>C</v>
      </c>
      <c r="DF28" s="500"/>
      <c r="DG28" s="607">
        <f>A28</f>
        <v>23</v>
      </c>
      <c r="DH28" s="608" t="str">
        <f>C28</f>
        <v>Arihant Sukesh</v>
      </c>
      <c r="DI28" s="616" t="str">
        <f ca="1">IF($DJ28&lt;=3.9,"",LOOKUP(DJ28,A$109:A$113,B$109:B$113))</f>
        <v>C</v>
      </c>
      <c r="DJ28" s="396">
        <f>(BA28+DD28)/2</f>
        <v>9.875</v>
      </c>
    </row>
    <row r="29" ht="27" customHeight="1" spans="1:114">
      <c r="A29" s="634">
        <v>24</v>
      </c>
      <c r="B29" s="376">
        <f>'Student Profile'!B29</f>
        <v>2664</v>
      </c>
      <c r="C29" s="635" t="str">
        <f>'Student Profile'!C29</f>
        <v>Arjun Shastry</v>
      </c>
      <c r="D29" s="413"/>
      <c r="E29" s="376">
        <f>IF(D29="",0,VLOOKUP(D29,Maths!A$101:B$105,2,0))</f>
        <v>0</v>
      </c>
      <c r="F29" s="413" t="s">
        <v>309</v>
      </c>
      <c r="G29" s="376">
        <f>IF(F29="",0,VLOOKUP(F29,Maths!A$101:B$105,2,0))</f>
        <v>1</v>
      </c>
      <c r="H29" s="413" t="s">
        <v>299</v>
      </c>
      <c r="I29" s="376">
        <f>IF(H29="",0,VLOOKUP(H29,Maths!A$101:B$105,2,0))</f>
        <v>2</v>
      </c>
      <c r="J29" s="413" t="s">
        <v>299</v>
      </c>
      <c r="K29" s="634">
        <f>IF(J29="",0,VLOOKUP(J29,Maths!A$101:B$105,2,0))</f>
        <v>2</v>
      </c>
      <c r="L29" s="649">
        <f>E29+G29+I29+K29</f>
        <v>5</v>
      </c>
      <c r="M29" s="653" t="str">
        <f ca="1">IF(L29&lt;=3.9,"",LOOKUP(L29,A$109:A$113,B$109:B$113))</f>
        <v>D</v>
      </c>
      <c r="N29" s="500"/>
      <c r="O29" s="651">
        <f>A29</f>
        <v>24</v>
      </c>
      <c r="P29" s="635" t="str">
        <f>C29</f>
        <v>Arjun Shastry</v>
      </c>
      <c r="Q29" s="413" t="s">
        <v>186</v>
      </c>
      <c r="R29" s="376">
        <f>IF(Q29="",0,VLOOKUP(Q29,Maths!A$101:B$105,2,0))</f>
        <v>4</v>
      </c>
      <c r="S29" s="413" t="s">
        <v>186</v>
      </c>
      <c r="T29" s="376">
        <f>IF(S29="",0,VLOOKUP(S29,Maths!A$101:B$105,2,0))</f>
        <v>4</v>
      </c>
      <c r="U29" s="413" t="s">
        <v>186</v>
      </c>
      <c r="V29" s="376">
        <f>IF(U29="",0,VLOOKUP(U29,Maths!A$101:B$105,2,0))</f>
        <v>4</v>
      </c>
      <c r="W29" s="413" t="s">
        <v>186</v>
      </c>
      <c r="X29" s="634">
        <f>IF(W29="",0,VLOOKUP(W29,Maths!A$101:B$105,2,0))</f>
        <v>4</v>
      </c>
      <c r="Y29" s="649">
        <f>R29+T29+V29+X29</f>
        <v>16</v>
      </c>
      <c r="Z29" s="670" t="str">
        <f ca="1">IF(Y29&lt;=3.9,"",LOOKUP(Y29,A$109:A$113,B$109:B$113))</f>
        <v>A</v>
      </c>
      <c r="AA29" s="500"/>
      <c r="AB29" s="651">
        <f>O29</f>
        <v>24</v>
      </c>
      <c r="AC29" s="412" t="str">
        <f>P29</f>
        <v>Arjun Shastry</v>
      </c>
      <c r="AD29" s="413" t="s">
        <v>186</v>
      </c>
      <c r="AE29" s="376">
        <f>IF(AD29="",0,VLOOKUP(AD29,Maths!A$101:B$105,2,0))</f>
        <v>4</v>
      </c>
      <c r="AF29" s="413" t="s">
        <v>295</v>
      </c>
      <c r="AG29" s="376">
        <f>IF(AF29="",0,VLOOKUP(AF29,Maths!A$101:B$105,2,0))</f>
        <v>3</v>
      </c>
      <c r="AH29" s="413" t="s">
        <v>186</v>
      </c>
      <c r="AI29" s="376">
        <f>IF(AH29="",0,VLOOKUP(AH29,Maths!A$101:B$105,2,0))</f>
        <v>4</v>
      </c>
      <c r="AJ29" s="413" t="s">
        <v>295</v>
      </c>
      <c r="AK29" s="634">
        <f>IF(AJ29="",0,VLOOKUP(AJ29,Maths!A$101:B$105,2,0))</f>
        <v>3</v>
      </c>
      <c r="AL29" s="649">
        <f>AE29+AG29+AI29+AK29</f>
        <v>14</v>
      </c>
      <c r="AM29" s="670" t="str">
        <f ca="1">IF(AL29&lt;=3.9,"",LOOKUP(AL29,A$109:A$113,B$109:B$113))</f>
        <v>B</v>
      </c>
      <c r="AN29" s="500"/>
      <c r="AO29" s="651">
        <f>AB29</f>
        <v>24</v>
      </c>
      <c r="AP29" s="412" t="str">
        <f>AC29</f>
        <v>Arjun Shastry</v>
      </c>
      <c r="AQ29" s="413" t="s">
        <v>186</v>
      </c>
      <c r="AR29" s="376">
        <f>IF(AQ29="",0,VLOOKUP(AQ29,Maths!A$101:B$105,2,0))</f>
        <v>4</v>
      </c>
      <c r="AS29" s="413" t="s">
        <v>295</v>
      </c>
      <c r="AT29" s="376">
        <f>IF(AS29="",0,VLOOKUP(AS29,Maths!A$101:B$105,2,0))</f>
        <v>3</v>
      </c>
      <c r="AU29" s="413" t="s">
        <v>186</v>
      </c>
      <c r="AV29" s="376">
        <f>IF(AU29="",0,VLOOKUP(AU29,Maths!A$101:B$105,2,0))</f>
        <v>4</v>
      </c>
      <c r="AW29" s="413" t="s">
        <v>295</v>
      </c>
      <c r="AX29" s="634">
        <f>IF(AW29="",0,VLOOKUP(AW29,Maths!A$101:B$105,2,0))</f>
        <v>3</v>
      </c>
      <c r="AY29" s="649">
        <f>AR29+AT29+AV29+AX29</f>
        <v>14</v>
      </c>
      <c r="AZ29" s="670" t="str">
        <f ca="1">IF(AY29&lt;=3.9,"",LOOKUP(AY29,A$109:A$113,B$109:B$113))</f>
        <v>B</v>
      </c>
      <c r="BA29" s="682">
        <f>(L29+Y29+AL29+AY29)/4</f>
        <v>12.25</v>
      </c>
      <c r="BB29" s="685" t="str">
        <f ca="1">IF(BA29&lt;=3.9,"",LOOKUP(BA29,A$109:A$113,B$109:B$113))</f>
        <v>B</v>
      </c>
      <c r="BC29" s="500"/>
      <c r="BD29" s="684">
        <f>AO29</f>
        <v>24</v>
      </c>
      <c r="BE29" s="693" t="str">
        <f>AP29</f>
        <v>Arjun Shastry</v>
      </c>
      <c r="BF29" s="413" t="s">
        <v>295</v>
      </c>
      <c r="BG29" s="376">
        <f>IF(BF29="",0,VLOOKUP(BF29,Maths!A$101:B$105,2,0))</f>
        <v>3</v>
      </c>
      <c r="BH29" s="413" t="s">
        <v>186</v>
      </c>
      <c r="BI29" s="376">
        <f>IF(BH29="",0,VLOOKUP(BH29,Maths!A$101:B$105,2,0))</f>
        <v>4</v>
      </c>
      <c r="BJ29" s="413" t="s">
        <v>295</v>
      </c>
      <c r="BK29" s="376">
        <f>IF(BJ29="",0,VLOOKUP(BJ29,Maths!A$101:B$105,2,0))</f>
        <v>3</v>
      </c>
      <c r="BL29" s="413" t="s">
        <v>186</v>
      </c>
      <c r="BM29" s="634">
        <f>IF(BL29="",0,VLOOKUP(BL29,Maths!A$101:B$105,2,0))</f>
        <v>4</v>
      </c>
      <c r="BN29" s="649">
        <f>BG29+BI29+BK29+BM29</f>
        <v>14</v>
      </c>
      <c r="BO29" s="702" t="str">
        <f ca="1">IF(BN29&lt;=3.9,"",LOOKUP(BN29,A$109:A$113,B$109:B$113))</f>
        <v>B</v>
      </c>
      <c r="BP29" s="500"/>
      <c r="BQ29" s="684">
        <f>BD29</f>
        <v>24</v>
      </c>
      <c r="BR29" s="693" t="str">
        <f>BE29</f>
        <v>Arjun Shastry</v>
      </c>
      <c r="BS29" s="413" t="s">
        <v>186</v>
      </c>
      <c r="BT29" s="376">
        <f>IF(BS29="",0,VLOOKUP(BS29,Maths!A$101:B$105,2,0))</f>
        <v>4</v>
      </c>
      <c r="BU29" s="413" t="s">
        <v>295</v>
      </c>
      <c r="BV29" s="376">
        <f>IF(BU29="",0,VLOOKUP(BU29,Maths!A$101:B$105,2,0))</f>
        <v>3</v>
      </c>
      <c r="BW29" s="413" t="s">
        <v>186</v>
      </c>
      <c r="BX29" s="376">
        <f>IF(BW29="",0,VLOOKUP(BW29,Maths!A$101:B$105,2,0))</f>
        <v>4</v>
      </c>
      <c r="BY29" s="413" t="s">
        <v>295</v>
      </c>
      <c r="BZ29" s="634">
        <f>IF(BY29="",0,VLOOKUP(BY29,Maths!A$101:B$105,2,0))</f>
        <v>3</v>
      </c>
      <c r="CA29" s="649">
        <f>BT29+BV29+BX29+BZ29</f>
        <v>14</v>
      </c>
      <c r="CB29" s="708" t="str">
        <f ca="1">IF(CA29&lt;=3.9,"",LOOKUP(CA29,A$109:A$113,B$109:B$113))</f>
        <v>B</v>
      </c>
      <c r="CC29" s="500"/>
      <c r="CD29" s="684">
        <f>BQ29</f>
        <v>24</v>
      </c>
      <c r="CE29" s="709" t="str">
        <f>BR29</f>
        <v>Arjun Shastry</v>
      </c>
      <c r="CF29" s="413" t="s">
        <v>295</v>
      </c>
      <c r="CG29" s="376">
        <f>IF(CF29="",0,VLOOKUP(CF29,Maths!A$101:B$105,2,0))</f>
        <v>3</v>
      </c>
      <c r="CH29" s="413" t="s">
        <v>186</v>
      </c>
      <c r="CI29" s="376">
        <f>IF(CH29="",0,VLOOKUP(CH29,Maths!A$101:B$105,2,0))</f>
        <v>4</v>
      </c>
      <c r="CJ29" s="413" t="s">
        <v>186</v>
      </c>
      <c r="CK29" s="376">
        <f>IF(CJ29="",0,VLOOKUP(CJ29,Maths!A$101:B$105,2,0))</f>
        <v>4</v>
      </c>
      <c r="CL29" s="413" t="s">
        <v>295</v>
      </c>
      <c r="CM29" s="634">
        <f>IF(CL29="",0,VLOOKUP(CL29,Maths!A$101:B$105,2,0))</f>
        <v>3</v>
      </c>
      <c r="CN29" s="649">
        <f>CG29+CI29+CK29+CM29</f>
        <v>14</v>
      </c>
      <c r="CO29" s="702" t="str">
        <f ca="1">IF(CN29&lt;=3.9,"",LOOKUP(CN29,A$109:A$113,B$109:B$113))</f>
        <v>B</v>
      </c>
      <c r="CP29" s="500"/>
      <c r="CQ29" s="684">
        <f>CD29</f>
        <v>24</v>
      </c>
      <c r="CR29" s="709" t="str">
        <f>CE29</f>
        <v>Arjun Shastry</v>
      </c>
      <c r="CS29" s="413" t="s">
        <v>186</v>
      </c>
      <c r="CT29" s="376">
        <f>IF(CS29="",0,VLOOKUP(CS29,Maths!A$101:B$105,2,0))</f>
        <v>4</v>
      </c>
      <c r="CU29" s="413" t="s">
        <v>186</v>
      </c>
      <c r="CV29" s="376">
        <f>IF(CU29="",0,VLOOKUP(CU29,Maths!A$101:B$105,2,0))</f>
        <v>4</v>
      </c>
      <c r="CW29" s="413" t="s">
        <v>295</v>
      </c>
      <c r="CX29" s="376">
        <f>IF(CW29="",0,VLOOKUP(CW29,Maths!A$101:B$105,2,0))</f>
        <v>3</v>
      </c>
      <c r="CY29" s="413" t="s">
        <v>295</v>
      </c>
      <c r="CZ29" s="634">
        <f>IF(CY29="",0,VLOOKUP(CY29,Maths!A$101:B$105,2,0))</f>
        <v>3</v>
      </c>
      <c r="DA29" s="649">
        <f>CT29+CV29+CX29+CZ29</f>
        <v>14</v>
      </c>
      <c r="DB29" s="702" t="str">
        <f ca="1">IF(DA29&lt;=3.9,"",LOOKUP(DA29,A$109:A$113,B$109:B$113))</f>
        <v>B</v>
      </c>
      <c r="DC29" s="722">
        <f>BN29+CA29+CN29+DA29</f>
        <v>56</v>
      </c>
      <c r="DD29" s="723">
        <f>DC29/80*20</f>
        <v>14</v>
      </c>
      <c r="DE29" s="685" t="str">
        <f ca="1">IF(DD29&lt;=3.9,"",LOOKUP(DD29,A$109:A$113,B$109:B$113))</f>
        <v>B</v>
      </c>
      <c r="DF29" s="500"/>
      <c r="DG29" s="607">
        <f>A29</f>
        <v>24</v>
      </c>
      <c r="DH29" s="608" t="str">
        <f>C29</f>
        <v>Arjun Shastry</v>
      </c>
      <c r="DI29" s="616" t="str">
        <f ca="1">IF($DJ29&lt;=3.9,"",LOOKUP(DJ29,A$109:A$113,B$109:B$113))</f>
        <v>B</v>
      </c>
      <c r="DJ29" s="396">
        <f>(BA29+DD29)/2</f>
        <v>13.125</v>
      </c>
    </row>
    <row r="30" ht="27" customHeight="1" spans="1:114">
      <c r="A30" s="634">
        <v>25</v>
      </c>
      <c r="B30" s="376">
        <f>'Student Profile'!B30</f>
        <v>2775</v>
      </c>
      <c r="C30" s="635" t="str">
        <f>'Student Profile'!C30</f>
        <v>Charan N P</v>
      </c>
      <c r="D30" s="413"/>
      <c r="E30" s="376">
        <f>IF(D30="",0,VLOOKUP(D30,Maths!A$101:B$105,2,0))</f>
        <v>0</v>
      </c>
      <c r="F30" s="413" t="s">
        <v>186</v>
      </c>
      <c r="G30" s="376">
        <f>IF(F30="",0,VLOOKUP(F30,Maths!A$101:B$105,2,0))</f>
        <v>4</v>
      </c>
      <c r="H30" s="413" t="s">
        <v>186</v>
      </c>
      <c r="I30" s="376">
        <f>IF(H30="",0,VLOOKUP(H30,Maths!A$101:B$105,2,0))</f>
        <v>4</v>
      </c>
      <c r="J30" s="413" t="s">
        <v>186</v>
      </c>
      <c r="K30" s="634">
        <f>IF(J30="",0,VLOOKUP(J30,Maths!A$101:B$105,2,0))</f>
        <v>4</v>
      </c>
      <c r="L30" s="649">
        <f>E30+G30+I30+K30</f>
        <v>12</v>
      </c>
      <c r="M30" s="653" t="str">
        <f ca="1">IF(L30&lt;=3.9,"",LOOKUP(L30,A$109:A$113,B$109:B$113))</f>
        <v>B</v>
      </c>
      <c r="N30" s="500"/>
      <c r="O30" s="651">
        <f>A30</f>
        <v>25</v>
      </c>
      <c r="P30" s="635" t="str">
        <f>C30</f>
        <v>Charan N P</v>
      </c>
      <c r="Q30" s="413" t="s">
        <v>338</v>
      </c>
      <c r="R30" s="376">
        <f>IF(Q30="",0,VLOOKUP(Q30,Maths!A$101:B$105,2,0))</f>
        <v>3</v>
      </c>
      <c r="S30" s="413" t="s">
        <v>338</v>
      </c>
      <c r="T30" s="376">
        <f>IF(S30="",0,VLOOKUP(S30,Maths!A$101:B$105,2,0))</f>
        <v>3</v>
      </c>
      <c r="U30" s="413" t="s">
        <v>338</v>
      </c>
      <c r="V30" s="376">
        <f>IF(U30="",0,VLOOKUP(U30,Maths!A$101:B$105,2,0))</f>
        <v>3</v>
      </c>
      <c r="W30" s="413" t="s">
        <v>337</v>
      </c>
      <c r="X30" s="634">
        <f>IF(W30="",0,VLOOKUP(W30,Maths!A$101:B$105,2,0))</f>
        <v>2</v>
      </c>
      <c r="Y30" s="649">
        <f>R30+T30+V30+X30</f>
        <v>11</v>
      </c>
      <c r="Z30" s="670" t="str">
        <f ca="1">IF(Y30&lt;=3.9,"",LOOKUP(Y30,A$109:A$113,B$109:B$113))</f>
        <v>B</v>
      </c>
      <c r="AA30" s="500"/>
      <c r="AB30" s="651">
        <f>O30</f>
        <v>25</v>
      </c>
      <c r="AC30" s="412" t="str">
        <f>P30</f>
        <v>Charan N P</v>
      </c>
      <c r="AD30" s="413" t="s">
        <v>337</v>
      </c>
      <c r="AE30" s="376">
        <f>IF(AD30="",0,VLOOKUP(AD30,Maths!A$101:B$105,2,0))</f>
        <v>2</v>
      </c>
      <c r="AF30" s="413" t="s">
        <v>186</v>
      </c>
      <c r="AG30" s="376">
        <f>IF(AF30="",0,VLOOKUP(AF30,Maths!A$101:B$105,2,0))</f>
        <v>4</v>
      </c>
      <c r="AH30" s="413" t="s">
        <v>337</v>
      </c>
      <c r="AI30" s="376">
        <f>IF(AH30="",0,VLOOKUP(AH30,Maths!A$101:B$105,2,0))</f>
        <v>2</v>
      </c>
      <c r="AJ30" s="413" t="s">
        <v>186</v>
      </c>
      <c r="AK30" s="634">
        <f>IF(AJ30="",0,VLOOKUP(AJ30,Maths!A$101:B$105,2,0))</f>
        <v>4</v>
      </c>
      <c r="AL30" s="649">
        <f>AE30+AG30+AI30+AK30</f>
        <v>12</v>
      </c>
      <c r="AM30" s="670" t="str">
        <f ca="1">IF(AL30&lt;=3.9,"",LOOKUP(AL30,A$109:A$113,B$109:B$113))</f>
        <v>B</v>
      </c>
      <c r="AN30" s="500"/>
      <c r="AO30" s="651">
        <f>AB30</f>
        <v>25</v>
      </c>
      <c r="AP30" s="412" t="str">
        <f>AC30</f>
        <v>Charan N P</v>
      </c>
      <c r="AQ30" s="413" t="s">
        <v>337</v>
      </c>
      <c r="AR30" s="376">
        <f>IF(AQ30="",0,VLOOKUP(AQ30,Maths!A$101:B$105,2,0))</f>
        <v>2</v>
      </c>
      <c r="AS30" s="413" t="s">
        <v>186</v>
      </c>
      <c r="AT30" s="376">
        <f>IF(AS30="",0,VLOOKUP(AS30,Maths!A$101:B$105,2,0))</f>
        <v>4</v>
      </c>
      <c r="AU30" s="413" t="s">
        <v>337</v>
      </c>
      <c r="AV30" s="376">
        <f>IF(AU30="",0,VLOOKUP(AU30,Maths!A$101:B$105,2,0))</f>
        <v>2</v>
      </c>
      <c r="AW30" s="413" t="s">
        <v>186</v>
      </c>
      <c r="AX30" s="634">
        <f>IF(AW30="",0,VLOOKUP(AW30,Maths!A$101:B$105,2,0))</f>
        <v>4</v>
      </c>
      <c r="AY30" s="649">
        <f>AR30+AT30+AV30+AX30</f>
        <v>12</v>
      </c>
      <c r="AZ30" s="670" t="str">
        <f ca="1">IF(AY30&lt;=3.9,"",LOOKUP(AY30,A$109:A$113,B$109:B$113))</f>
        <v>B</v>
      </c>
      <c r="BA30" s="682">
        <f>(L30+Y30+AL30+AY30)/4</f>
        <v>11.75</v>
      </c>
      <c r="BB30" s="685" t="str">
        <f ca="1">IF(BA30&lt;=3.9,"",LOOKUP(BA30,A$109:A$113,B$109:B$113))</f>
        <v>B</v>
      </c>
      <c r="BC30" s="500"/>
      <c r="BD30" s="684">
        <f>AO30</f>
        <v>25</v>
      </c>
      <c r="BE30" s="693" t="str">
        <f>AP30</f>
        <v>Charan N P</v>
      </c>
      <c r="BF30" s="413" t="s">
        <v>186</v>
      </c>
      <c r="BG30" s="376">
        <f>IF(BF30="",0,VLOOKUP(BF30,Maths!A$101:B$105,2,0))</f>
        <v>4</v>
      </c>
      <c r="BH30" s="413" t="s">
        <v>337</v>
      </c>
      <c r="BI30" s="376">
        <f>IF(BH30="",0,VLOOKUP(BH30,Maths!A$101:B$105,2,0))</f>
        <v>2</v>
      </c>
      <c r="BJ30" s="413" t="s">
        <v>186</v>
      </c>
      <c r="BK30" s="376">
        <f>IF(BJ30="",0,VLOOKUP(BJ30,Maths!A$101:B$105,2,0))</f>
        <v>4</v>
      </c>
      <c r="BL30" s="413" t="s">
        <v>337</v>
      </c>
      <c r="BM30" s="634">
        <f>IF(BL30="",0,VLOOKUP(BL30,Maths!A$101:B$105,2,0))</f>
        <v>2</v>
      </c>
      <c r="BN30" s="649">
        <f>BG30+BI30+BK30+BM30</f>
        <v>12</v>
      </c>
      <c r="BO30" s="702" t="str">
        <f ca="1">IF(BN30&lt;=3.9,"",LOOKUP(BN30,A$109:A$113,B$109:B$113))</f>
        <v>B</v>
      </c>
      <c r="BP30" s="500"/>
      <c r="BQ30" s="684">
        <f>BD30</f>
        <v>25</v>
      </c>
      <c r="BR30" s="693" t="str">
        <f>BE30</f>
        <v>Charan N P</v>
      </c>
      <c r="BS30" s="413" t="s">
        <v>337</v>
      </c>
      <c r="BT30" s="376">
        <f>IF(BS30="",0,VLOOKUP(BS30,Maths!A$101:B$105,2,0))</f>
        <v>2</v>
      </c>
      <c r="BU30" s="413" t="s">
        <v>186</v>
      </c>
      <c r="BV30" s="376">
        <f>IF(BU30="",0,VLOOKUP(BU30,Maths!A$101:B$105,2,0))</f>
        <v>4</v>
      </c>
      <c r="BW30" s="413" t="s">
        <v>337</v>
      </c>
      <c r="BX30" s="376">
        <f>IF(BW30="",0,VLOOKUP(BW30,Maths!A$101:B$105,2,0))</f>
        <v>2</v>
      </c>
      <c r="BY30" s="413" t="s">
        <v>186</v>
      </c>
      <c r="BZ30" s="634">
        <f>IF(BY30="",0,VLOOKUP(BY30,Maths!A$101:B$105,2,0))</f>
        <v>4</v>
      </c>
      <c r="CA30" s="649">
        <f>BT30+BV30+BX30+BZ30</f>
        <v>12</v>
      </c>
      <c r="CB30" s="708" t="str">
        <f ca="1">IF(CA30&lt;=3.9,"",LOOKUP(CA30,A$109:A$113,B$109:B$113))</f>
        <v>B</v>
      </c>
      <c r="CC30" s="500"/>
      <c r="CD30" s="684">
        <f>BQ30</f>
        <v>25</v>
      </c>
      <c r="CE30" s="709" t="str">
        <f>BR30</f>
        <v>Charan N P</v>
      </c>
      <c r="CF30" s="413" t="s">
        <v>186</v>
      </c>
      <c r="CG30" s="376">
        <f>IF(CF30="",0,VLOOKUP(CF30,Maths!A$101:B$105,2,0))</f>
        <v>4</v>
      </c>
      <c r="CH30" s="413" t="s">
        <v>337</v>
      </c>
      <c r="CI30" s="376">
        <f>IF(CH30="",0,VLOOKUP(CH30,Maths!A$101:B$105,2,0))</f>
        <v>2</v>
      </c>
      <c r="CJ30" s="413" t="s">
        <v>337</v>
      </c>
      <c r="CK30" s="376">
        <f>IF(CJ30="",0,VLOOKUP(CJ30,Maths!A$101:B$105,2,0))</f>
        <v>2</v>
      </c>
      <c r="CL30" s="413" t="s">
        <v>186</v>
      </c>
      <c r="CM30" s="634">
        <f>IF(CL30="",0,VLOOKUP(CL30,Maths!A$101:B$105,2,0))</f>
        <v>4</v>
      </c>
      <c r="CN30" s="649">
        <f>CG30+CI30+CK30+CM30</f>
        <v>12</v>
      </c>
      <c r="CO30" s="702" t="str">
        <f ca="1">IF(CN30&lt;=3.9,"",LOOKUP(CN30,A$109:A$113,B$109:B$113))</f>
        <v>B</v>
      </c>
      <c r="CP30" s="500"/>
      <c r="CQ30" s="684">
        <f>CD30</f>
        <v>25</v>
      </c>
      <c r="CR30" s="709" t="str">
        <f>CE30</f>
        <v>Charan N P</v>
      </c>
      <c r="CS30" s="413" t="s">
        <v>337</v>
      </c>
      <c r="CT30" s="376">
        <f>IF(CS30="",0,VLOOKUP(CS30,Maths!A$101:B$105,2,0))</f>
        <v>2</v>
      </c>
      <c r="CU30" s="413" t="s">
        <v>337</v>
      </c>
      <c r="CV30" s="376">
        <f>IF(CU30="",0,VLOOKUP(CU30,Maths!A$101:B$105,2,0))</f>
        <v>2</v>
      </c>
      <c r="CW30" s="413" t="s">
        <v>186</v>
      </c>
      <c r="CX30" s="376">
        <f>IF(CW30="",0,VLOOKUP(CW30,Maths!A$101:B$105,2,0))</f>
        <v>4</v>
      </c>
      <c r="CY30" s="413" t="s">
        <v>186</v>
      </c>
      <c r="CZ30" s="634">
        <f>IF(CY30="",0,VLOOKUP(CY30,Maths!A$101:B$105,2,0))</f>
        <v>4</v>
      </c>
      <c r="DA30" s="649">
        <f>CT30+CV30+CX30+CZ30</f>
        <v>12</v>
      </c>
      <c r="DB30" s="702" t="str">
        <f ca="1">IF(DA30&lt;=3.9,"",LOOKUP(DA30,A$109:A$113,B$109:B$113))</f>
        <v>B</v>
      </c>
      <c r="DC30" s="722">
        <f>BN30+CA30+CN30+DA30</f>
        <v>48</v>
      </c>
      <c r="DD30" s="723">
        <f>DC30/80*20</f>
        <v>12</v>
      </c>
      <c r="DE30" s="685" t="str">
        <f ca="1">IF(DD30&lt;=3.9,"",LOOKUP(DD30,A$109:A$113,B$109:B$113))</f>
        <v>B</v>
      </c>
      <c r="DF30" s="500"/>
      <c r="DG30" s="607">
        <f>A30</f>
        <v>25</v>
      </c>
      <c r="DH30" s="608" t="str">
        <f>C30</f>
        <v>Charan N P</v>
      </c>
      <c r="DI30" s="616" t="str">
        <f ca="1">IF($DJ30&lt;=3.9,"",LOOKUP(DJ30,A$109:A$113,B$109:B$113))</f>
        <v>B</v>
      </c>
      <c r="DJ30" s="396">
        <f>(BA30+DD30)/2</f>
        <v>11.875</v>
      </c>
    </row>
    <row r="31" ht="27" customHeight="1" spans="1:114">
      <c r="A31" s="634">
        <v>26</v>
      </c>
      <c r="B31" s="376">
        <f>'Student Profile'!B31</f>
        <v>2886</v>
      </c>
      <c r="C31" s="635" t="str">
        <f>'Student Profile'!C31</f>
        <v>Chenji Leela Sagar</v>
      </c>
      <c r="D31" s="413"/>
      <c r="E31" s="376">
        <f>IF(D31="",0,VLOOKUP(D31,Maths!A$101:B$105,2,0))</f>
        <v>0</v>
      </c>
      <c r="F31" s="413" t="s">
        <v>295</v>
      </c>
      <c r="G31" s="376">
        <f>IF(F31="",0,VLOOKUP(F31,Maths!A$101:B$105,2,0))</f>
        <v>3</v>
      </c>
      <c r="H31" s="413" t="s">
        <v>295</v>
      </c>
      <c r="I31" s="376">
        <f>IF(H31="",0,VLOOKUP(H31,Maths!A$101:B$105,2,0))</f>
        <v>3</v>
      </c>
      <c r="J31" s="413" t="s">
        <v>295</v>
      </c>
      <c r="K31" s="634">
        <f>IF(J31="",0,VLOOKUP(J31,Maths!A$101:B$105,2,0))</f>
        <v>3</v>
      </c>
      <c r="L31" s="649">
        <f>E31+G31+I31+K31</f>
        <v>9</v>
      </c>
      <c r="M31" s="653" t="str">
        <f ca="1">IF(L31&lt;=3.9,"",LOOKUP(L31,A$109:A$113,B$109:B$113))</f>
        <v>C</v>
      </c>
      <c r="N31" s="500"/>
      <c r="O31" s="651">
        <f>A31</f>
        <v>26</v>
      </c>
      <c r="P31" s="635" t="str">
        <f>C31</f>
        <v>Chenji Leela Sagar</v>
      </c>
      <c r="Q31" s="413" t="s">
        <v>336</v>
      </c>
      <c r="R31" s="376">
        <f>IF(Q31="",0,VLOOKUP(Q31,Maths!A$101:B$105,2,0))</f>
        <v>4</v>
      </c>
      <c r="S31" s="413" t="s">
        <v>338</v>
      </c>
      <c r="T31" s="376">
        <f>IF(S31="",0,VLOOKUP(S31,Maths!A$101:B$105,2,0))</f>
        <v>3</v>
      </c>
      <c r="U31" s="413" t="s">
        <v>337</v>
      </c>
      <c r="V31" s="376">
        <f>IF(U31="",0,VLOOKUP(U31,Maths!A$101:B$105,2,0))</f>
        <v>2</v>
      </c>
      <c r="W31" s="413" t="s">
        <v>337</v>
      </c>
      <c r="X31" s="634">
        <f>IF(W31="",0,VLOOKUP(W31,Maths!A$101:B$105,2,0))</f>
        <v>2</v>
      </c>
      <c r="Y31" s="649">
        <f>R31+T31+V31+X31</f>
        <v>11</v>
      </c>
      <c r="Z31" s="670" t="str">
        <f ca="1">IF(Y31&lt;=3.9,"",LOOKUP(Y31,A$109:A$113,B$109:B$113))</f>
        <v>B</v>
      </c>
      <c r="AA31" s="500"/>
      <c r="AB31" s="651">
        <f>O31</f>
        <v>26</v>
      </c>
      <c r="AC31" s="412" t="str">
        <f>P31</f>
        <v>Chenji Leela Sagar</v>
      </c>
      <c r="AD31" s="413" t="s">
        <v>337</v>
      </c>
      <c r="AE31" s="376">
        <f>IF(AD31="",0,VLOOKUP(AD31,Maths!A$101:B$105,2,0))</f>
        <v>2</v>
      </c>
      <c r="AF31" s="413" t="s">
        <v>186</v>
      </c>
      <c r="AG31" s="376">
        <f>IF(AF31="",0,VLOOKUP(AF31,Maths!A$101:B$105,2,0))</f>
        <v>4</v>
      </c>
      <c r="AH31" s="413" t="s">
        <v>337</v>
      </c>
      <c r="AI31" s="376">
        <f>IF(AH31="",0,VLOOKUP(AH31,Maths!A$101:B$105,2,0))</f>
        <v>2</v>
      </c>
      <c r="AJ31" s="413" t="s">
        <v>186</v>
      </c>
      <c r="AK31" s="634">
        <f>IF(AJ31="",0,VLOOKUP(AJ31,Maths!A$101:B$105,2,0))</f>
        <v>4</v>
      </c>
      <c r="AL31" s="649">
        <f>AE31+AG31+AI31+AK31</f>
        <v>12</v>
      </c>
      <c r="AM31" s="670" t="str">
        <f ca="1">IF(AL31&lt;=3.9,"",LOOKUP(AL31,A$109:A$113,B$109:B$113))</f>
        <v>B</v>
      </c>
      <c r="AN31" s="500"/>
      <c r="AO31" s="651">
        <f>AB31</f>
        <v>26</v>
      </c>
      <c r="AP31" s="412" t="str">
        <f>AC31</f>
        <v>Chenji Leela Sagar</v>
      </c>
      <c r="AQ31" s="413" t="s">
        <v>337</v>
      </c>
      <c r="AR31" s="376">
        <f>IF(AQ31="",0,VLOOKUP(AQ31,Maths!A$101:B$105,2,0))</f>
        <v>2</v>
      </c>
      <c r="AS31" s="413" t="s">
        <v>186</v>
      </c>
      <c r="AT31" s="376">
        <f>IF(AS31="",0,VLOOKUP(AS31,Maths!A$101:B$105,2,0))</f>
        <v>4</v>
      </c>
      <c r="AU31" s="413" t="s">
        <v>337</v>
      </c>
      <c r="AV31" s="376">
        <f>IF(AU31="",0,VLOOKUP(AU31,Maths!A$101:B$105,2,0))</f>
        <v>2</v>
      </c>
      <c r="AW31" s="413" t="s">
        <v>186</v>
      </c>
      <c r="AX31" s="634">
        <f>IF(AW31="",0,VLOOKUP(AW31,Maths!A$101:B$105,2,0))</f>
        <v>4</v>
      </c>
      <c r="AY31" s="649">
        <f>AR31+AT31+AV31+AX31</f>
        <v>12</v>
      </c>
      <c r="AZ31" s="670" t="str">
        <f ca="1">IF(AY31&lt;=3.9,"",LOOKUP(AY31,A$109:A$113,B$109:B$113))</f>
        <v>B</v>
      </c>
      <c r="BA31" s="682">
        <f>(L31+Y31+AL31+AY31)/4</f>
        <v>11</v>
      </c>
      <c r="BB31" s="685" t="str">
        <f ca="1">IF(BA31&lt;=3.9,"",LOOKUP(BA31,A$109:A$113,B$109:B$113))</f>
        <v>B</v>
      </c>
      <c r="BC31" s="500"/>
      <c r="BD31" s="684">
        <f>AO31</f>
        <v>26</v>
      </c>
      <c r="BE31" s="693" t="str">
        <f>AP31</f>
        <v>Chenji Leela Sagar</v>
      </c>
      <c r="BF31" s="413" t="s">
        <v>186</v>
      </c>
      <c r="BG31" s="376">
        <f>IF(BF31="",0,VLOOKUP(BF31,Maths!A$101:B$105,2,0))</f>
        <v>4</v>
      </c>
      <c r="BH31" s="413" t="s">
        <v>337</v>
      </c>
      <c r="BI31" s="376">
        <f>IF(BH31="",0,VLOOKUP(BH31,Maths!A$101:B$105,2,0))</f>
        <v>2</v>
      </c>
      <c r="BJ31" s="413" t="s">
        <v>186</v>
      </c>
      <c r="BK31" s="376">
        <f>IF(BJ31="",0,VLOOKUP(BJ31,Maths!A$101:B$105,2,0))</f>
        <v>4</v>
      </c>
      <c r="BL31" s="413" t="s">
        <v>337</v>
      </c>
      <c r="BM31" s="634">
        <f>IF(BL31="",0,VLOOKUP(BL31,Maths!A$101:B$105,2,0))</f>
        <v>2</v>
      </c>
      <c r="BN31" s="649">
        <f>BG31+BI31+BK31+BM31</f>
        <v>12</v>
      </c>
      <c r="BO31" s="702" t="str">
        <f ca="1">IF(BN31&lt;=3.9,"",LOOKUP(BN31,A$109:A$113,B$109:B$113))</f>
        <v>B</v>
      </c>
      <c r="BP31" s="500"/>
      <c r="BQ31" s="684">
        <f>BD31</f>
        <v>26</v>
      </c>
      <c r="BR31" s="693" t="str">
        <f>BE31</f>
        <v>Chenji Leela Sagar</v>
      </c>
      <c r="BS31" s="413" t="s">
        <v>337</v>
      </c>
      <c r="BT31" s="376">
        <f>IF(BS31="",0,VLOOKUP(BS31,Maths!A$101:B$105,2,0))</f>
        <v>2</v>
      </c>
      <c r="BU31" s="413" t="s">
        <v>186</v>
      </c>
      <c r="BV31" s="376">
        <f>IF(BU31="",0,VLOOKUP(BU31,Maths!A$101:B$105,2,0))</f>
        <v>4</v>
      </c>
      <c r="BW31" s="413" t="s">
        <v>337</v>
      </c>
      <c r="BX31" s="376">
        <f>IF(BW31="",0,VLOOKUP(BW31,Maths!A$101:B$105,2,0))</f>
        <v>2</v>
      </c>
      <c r="BY31" s="413" t="s">
        <v>186</v>
      </c>
      <c r="BZ31" s="634">
        <f>IF(BY31="",0,VLOOKUP(BY31,Maths!A$101:B$105,2,0))</f>
        <v>4</v>
      </c>
      <c r="CA31" s="649">
        <f>BT31+BV31+BX31+BZ31</f>
        <v>12</v>
      </c>
      <c r="CB31" s="708" t="str">
        <f ca="1">IF(CA31&lt;=3.9,"",LOOKUP(CA31,A$109:A$113,B$109:B$113))</f>
        <v>B</v>
      </c>
      <c r="CC31" s="500"/>
      <c r="CD31" s="684">
        <f>BQ31</f>
        <v>26</v>
      </c>
      <c r="CE31" s="709" t="str">
        <f>BR31</f>
        <v>Chenji Leela Sagar</v>
      </c>
      <c r="CF31" s="413" t="s">
        <v>186</v>
      </c>
      <c r="CG31" s="376">
        <f>IF(CF31="",0,VLOOKUP(CF31,Maths!A$101:B$105,2,0))</f>
        <v>4</v>
      </c>
      <c r="CH31" s="413" t="s">
        <v>337</v>
      </c>
      <c r="CI31" s="376">
        <f>IF(CH31="",0,VLOOKUP(CH31,Maths!A$101:B$105,2,0))</f>
        <v>2</v>
      </c>
      <c r="CJ31" s="413" t="s">
        <v>337</v>
      </c>
      <c r="CK31" s="376">
        <f>IF(CJ31="",0,VLOOKUP(CJ31,Maths!A$101:B$105,2,0))</f>
        <v>2</v>
      </c>
      <c r="CL31" s="413" t="s">
        <v>186</v>
      </c>
      <c r="CM31" s="634">
        <f>IF(CL31="",0,VLOOKUP(CL31,Maths!A$101:B$105,2,0))</f>
        <v>4</v>
      </c>
      <c r="CN31" s="649">
        <f>CG31+CI31+CK31+CM31</f>
        <v>12</v>
      </c>
      <c r="CO31" s="702" t="str">
        <f ca="1">IF(CN31&lt;=3.9,"",LOOKUP(CN31,A$109:A$113,B$109:B$113))</f>
        <v>B</v>
      </c>
      <c r="CP31" s="500"/>
      <c r="CQ31" s="684">
        <f>CD31</f>
        <v>26</v>
      </c>
      <c r="CR31" s="709" t="str">
        <f>CE31</f>
        <v>Chenji Leela Sagar</v>
      </c>
      <c r="CS31" s="413" t="s">
        <v>337</v>
      </c>
      <c r="CT31" s="376">
        <f>IF(CS31="",0,VLOOKUP(CS31,Maths!A$101:B$105,2,0))</f>
        <v>2</v>
      </c>
      <c r="CU31" s="413" t="s">
        <v>337</v>
      </c>
      <c r="CV31" s="376">
        <f>IF(CU31="",0,VLOOKUP(CU31,Maths!A$101:B$105,2,0))</f>
        <v>2</v>
      </c>
      <c r="CW31" s="413" t="s">
        <v>186</v>
      </c>
      <c r="CX31" s="376">
        <f>IF(CW31="",0,VLOOKUP(CW31,Maths!A$101:B$105,2,0))</f>
        <v>4</v>
      </c>
      <c r="CY31" s="413" t="s">
        <v>186</v>
      </c>
      <c r="CZ31" s="634">
        <f>IF(CY31="",0,VLOOKUP(CY31,Maths!A$101:B$105,2,0))</f>
        <v>4</v>
      </c>
      <c r="DA31" s="649">
        <f>CT31+CV31+CX31+CZ31</f>
        <v>12</v>
      </c>
      <c r="DB31" s="702" t="str">
        <f ca="1">IF(DA31&lt;=3.9,"",LOOKUP(DA31,A$109:A$113,B$109:B$113))</f>
        <v>B</v>
      </c>
      <c r="DC31" s="722">
        <f>BN31+CA31+CN31+DA31</f>
        <v>48</v>
      </c>
      <c r="DD31" s="723">
        <f>DC31/80*20</f>
        <v>12</v>
      </c>
      <c r="DE31" s="685" t="str">
        <f ca="1">IF(DD31&lt;=3.9,"",LOOKUP(DD31,A$109:A$113,B$109:B$113))</f>
        <v>B</v>
      </c>
      <c r="DF31" s="500"/>
      <c r="DG31" s="607">
        <f>A31</f>
        <v>26</v>
      </c>
      <c r="DH31" s="608" t="str">
        <f>C31</f>
        <v>Chenji Leela Sagar</v>
      </c>
      <c r="DI31" s="616" t="str">
        <f ca="1">IF($DJ31&lt;=3.9,"",LOOKUP(DJ31,A$109:A$113,B$109:B$113))</f>
        <v>B</v>
      </c>
      <c r="DJ31" s="396">
        <f>(BA31+DD31)/2</f>
        <v>11.5</v>
      </c>
    </row>
    <row r="32" ht="27" customHeight="1" spans="1:114">
      <c r="A32" s="634">
        <v>27</v>
      </c>
      <c r="B32" s="376">
        <f>'Student Profile'!B32</f>
        <v>2997</v>
      </c>
      <c r="C32" s="635" t="str">
        <f>'Student Profile'!C32</f>
        <v>A Darshan Aras</v>
      </c>
      <c r="D32" s="413"/>
      <c r="E32" s="376">
        <f>IF(D32="",0,VLOOKUP(D32,Maths!A$101:B$105,2,0))</f>
        <v>0</v>
      </c>
      <c r="F32" s="413" t="s">
        <v>309</v>
      </c>
      <c r="G32" s="376">
        <f>IF(F32="",0,VLOOKUP(F32,Maths!A$101:B$105,2,0))</f>
        <v>1</v>
      </c>
      <c r="H32" s="413" t="s">
        <v>299</v>
      </c>
      <c r="I32" s="376">
        <f>IF(H32="",0,VLOOKUP(H32,Maths!A$101:B$105,2,0))</f>
        <v>2</v>
      </c>
      <c r="J32" s="413" t="s">
        <v>299</v>
      </c>
      <c r="K32" s="634">
        <f>IF(J32="",0,VLOOKUP(J32,Maths!A$101:B$105,2,0))</f>
        <v>2</v>
      </c>
      <c r="L32" s="649">
        <f>E32+G32+I32+K32</f>
        <v>5</v>
      </c>
      <c r="M32" s="653" t="str">
        <f ca="1">IF(L32&lt;=3.9,"",LOOKUP(L32,A$109:A$113,B$109:B$113))</f>
        <v>D</v>
      </c>
      <c r="N32" s="500"/>
      <c r="O32" s="651">
        <f>A32</f>
        <v>27</v>
      </c>
      <c r="P32" s="635" t="str">
        <f>C32</f>
        <v>A Darshan Aras</v>
      </c>
      <c r="Q32" s="413" t="s">
        <v>338</v>
      </c>
      <c r="R32" s="376">
        <f>IF(Q32="",0,VLOOKUP(Q32,Maths!A$101:B$105,2,0))</f>
        <v>3</v>
      </c>
      <c r="S32" s="413" t="s">
        <v>336</v>
      </c>
      <c r="T32" s="376">
        <f>IF(S32="",0,VLOOKUP(S32,Maths!A$101:B$105,2,0))</f>
        <v>4</v>
      </c>
      <c r="U32" s="413" t="s">
        <v>337</v>
      </c>
      <c r="V32" s="376">
        <f>IF(U32="",0,VLOOKUP(U32,Maths!A$101:B$105,2,0))</f>
        <v>2</v>
      </c>
      <c r="W32" s="413" t="s">
        <v>372</v>
      </c>
      <c r="X32" s="634">
        <f>IF(W32="",0,VLOOKUP(W32,Maths!A$101:B$105,2,0))</f>
        <v>1</v>
      </c>
      <c r="Y32" s="649">
        <f>R32+T32+V32+X32</f>
        <v>10</v>
      </c>
      <c r="Z32" s="670" t="str">
        <f ca="1">IF(Y32&lt;=3.9,"",LOOKUP(Y32,A$109:A$113,B$109:B$113))</f>
        <v>C</v>
      </c>
      <c r="AA32" s="500"/>
      <c r="AB32" s="651">
        <f>O32</f>
        <v>27</v>
      </c>
      <c r="AC32" s="412" t="str">
        <f>P32</f>
        <v>A Darshan Aras</v>
      </c>
      <c r="AD32" s="413" t="s">
        <v>372</v>
      </c>
      <c r="AE32" s="376">
        <f>IF(AD32="",0,VLOOKUP(AD32,Maths!A$101:B$105,2,0))</f>
        <v>1</v>
      </c>
      <c r="AF32" s="413" t="s">
        <v>295</v>
      </c>
      <c r="AG32" s="376">
        <f>IF(AF32="",0,VLOOKUP(AF32,Maths!A$101:B$105,2,0))</f>
        <v>3</v>
      </c>
      <c r="AH32" s="413" t="s">
        <v>372</v>
      </c>
      <c r="AI32" s="376">
        <f>IF(AH32="",0,VLOOKUP(AH32,Maths!A$101:B$105,2,0))</f>
        <v>1</v>
      </c>
      <c r="AJ32" s="413" t="s">
        <v>295</v>
      </c>
      <c r="AK32" s="634">
        <f>IF(AJ32="",0,VLOOKUP(AJ32,Maths!A$101:B$105,2,0))</f>
        <v>3</v>
      </c>
      <c r="AL32" s="649">
        <f>AE32+AG32+AI32+AK32</f>
        <v>8</v>
      </c>
      <c r="AM32" s="670" t="str">
        <f ca="1">IF(AL32&lt;=3.9,"",LOOKUP(AL32,A$109:A$113,B$109:B$113))</f>
        <v>C</v>
      </c>
      <c r="AN32" s="500"/>
      <c r="AO32" s="651">
        <f>AB32</f>
        <v>27</v>
      </c>
      <c r="AP32" s="412" t="str">
        <f>AC32</f>
        <v>A Darshan Aras</v>
      </c>
      <c r="AQ32" s="413" t="s">
        <v>372</v>
      </c>
      <c r="AR32" s="376">
        <f>IF(AQ32="",0,VLOOKUP(AQ32,Maths!A$101:B$105,2,0))</f>
        <v>1</v>
      </c>
      <c r="AS32" s="413" t="s">
        <v>295</v>
      </c>
      <c r="AT32" s="376">
        <f>IF(AS32="",0,VLOOKUP(AS32,Maths!A$101:B$105,2,0))</f>
        <v>3</v>
      </c>
      <c r="AU32" s="413" t="s">
        <v>372</v>
      </c>
      <c r="AV32" s="376">
        <f>IF(AU32="",0,VLOOKUP(AU32,Maths!A$101:B$105,2,0))</f>
        <v>1</v>
      </c>
      <c r="AW32" s="413" t="s">
        <v>295</v>
      </c>
      <c r="AX32" s="634">
        <f>IF(AW32="",0,VLOOKUP(AW32,Maths!A$101:B$105,2,0))</f>
        <v>3</v>
      </c>
      <c r="AY32" s="649">
        <f>AR32+AT32+AV32+AX32</f>
        <v>8</v>
      </c>
      <c r="AZ32" s="670" t="str">
        <f ca="1">IF(AY32&lt;=3.9,"",LOOKUP(AY32,A$109:A$113,B$109:B$113))</f>
        <v>C</v>
      </c>
      <c r="BA32" s="682">
        <f>(L32+Y32+AL32+AY32)/4</f>
        <v>7.75</v>
      </c>
      <c r="BB32" s="685" t="str">
        <f ca="1">IF(BA32&lt;=3.9,"",LOOKUP(BA32,A$109:A$113,B$109:B$113))</f>
        <v>C</v>
      </c>
      <c r="BC32" s="500"/>
      <c r="BD32" s="684">
        <f>AO32</f>
        <v>27</v>
      </c>
      <c r="BE32" s="693" t="str">
        <f>AP32</f>
        <v>A Darshan Aras</v>
      </c>
      <c r="BF32" s="413" t="s">
        <v>295</v>
      </c>
      <c r="BG32" s="376">
        <f>IF(BF32="",0,VLOOKUP(BF32,Maths!A$101:B$105,2,0))</f>
        <v>3</v>
      </c>
      <c r="BH32" s="413" t="s">
        <v>372</v>
      </c>
      <c r="BI32" s="376">
        <f>IF(BH32="",0,VLOOKUP(BH32,Maths!A$101:B$105,2,0))</f>
        <v>1</v>
      </c>
      <c r="BJ32" s="413" t="s">
        <v>295</v>
      </c>
      <c r="BK32" s="376">
        <f>IF(BJ32="",0,VLOOKUP(BJ32,Maths!A$101:B$105,2,0))</f>
        <v>3</v>
      </c>
      <c r="BL32" s="413" t="s">
        <v>372</v>
      </c>
      <c r="BM32" s="634">
        <f>IF(BL32="",0,VLOOKUP(BL32,Maths!A$101:B$105,2,0))</f>
        <v>1</v>
      </c>
      <c r="BN32" s="649">
        <f>BG32+BI32+BK32+BM32</f>
        <v>8</v>
      </c>
      <c r="BO32" s="702" t="str">
        <f ca="1">IF(BN32&lt;=3.9,"",LOOKUP(BN32,A$109:A$113,B$109:B$113))</f>
        <v>C</v>
      </c>
      <c r="BP32" s="500"/>
      <c r="BQ32" s="684">
        <f>BD32</f>
        <v>27</v>
      </c>
      <c r="BR32" s="693" t="str">
        <f>BE32</f>
        <v>A Darshan Aras</v>
      </c>
      <c r="BS32" s="413" t="s">
        <v>372</v>
      </c>
      <c r="BT32" s="376">
        <f>IF(BS32="",0,VLOOKUP(BS32,Maths!A$101:B$105,2,0))</f>
        <v>1</v>
      </c>
      <c r="BU32" s="413" t="s">
        <v>295</v>
      </c>
      <c r="BV32" s="376">
        <f>IF(BU32="",0,VLOOKUP(BU32,Maths!A$101:B$105,2,0))</f>
        <v>3</v>
      </c>
      <c r="BW32" s="413" t="s">
        <v>372</v>
      </c>
      <c r="BX32" s="376">
        <f>IF(BW32="",0,VLOOKUP(BW32,Maths!A$101:B$105,2,0))</f>
        <v>1</v>
      </c>
      <c r="BY32" s="413" t="s">
        <v>295</v>
      </c>
      <c r="BZ32" s="634">
        <f>IF(BY32="",0,VLOOKUP(BY32,Maths!A$101:B$105,2,0))</f>
        <v>3</v>
      </c>
      <c r="CA32" s="649">
        <f>BT32+BV32+BX32+BZ32</f>
        <v>8</v>
      </c>
      <c r="CB32" s="708" t="str">
        <f ca="1">IF(CA32&lt;=3.9,"",LOOKUP(CA32,A$109:A$113,B$109:B$113))</f>
        <v>C</v>
      </c>
      <c r="CC32" s="500"/>
      <c r="CD32" s="684">
        <f>BQ32</f>
        <v>27</v>
      </c>
      <c r="CE32" s="709" t="str">
        <f>BR32</f>
        <v>A Darshan Aras</v>
      </c>
      <c r="CF32" s="413" t="s">
        <v>295</v>
      </c>
      <c r="CG32" s="376">
        <f>IF(CF32="",0,VLOOKUP(CF32,Maths!A$101:B$105,2,0))</f>
        <v>3</v>
      </c>
      <c r="CH32" s="413" t="s">
        <v>372</v>
      </c>
      <c r="CI32" s="376">
        <f>IF(CH32="",0,VLOOKUP(CH32,Maths!A$101:B$105,2,0))</f>
        <v>1</v>
      </c>
      <c r="CJ32" s="413" t="s">
        <v>372</v>
      </c>
      <c r="CK32" s="376">
        <f>IF(CJ32="",0,VLOOKUP(CJ32,Maths!A$101:B$105,2,0))</f>
        <v>1</v>
      </c>
      <c r="CL32" s="413" t="s">
        <v>295</v>
      </c>
      <c r="CM32" s="634">
        <f>IF(CL32="",0,VLOOKUP(CL32,Maths!A$101:B$105,2,0))</f>
        <v>3</v>
      </c>
      <c r="CN32" s="649">
        <f>CG32+CI32+CK32+CM32</f>
        <v>8</v>
      </c>
      <c r="CO32" s="702" t="str">
        <f ca="1">IF(CN32&lt;=3.9,"",LOOKUP(CN32,A$109:A$113,B$109:B$113))</f>
        <v>C</v>
      </c>
      <c r="CP32" s="500"/>
      <c r="CQ32" s="684">
        <f>CD32</f>
        <v>27</v>
      </c>
      <c r="CR32" s="709" t="str">
        <f>CE32</f>
        <v>A Darshan Aras</v>
      </c>
      <c r="CS32" s="413" t="s">
        <v>372</v>
      </c>
      <c r="CT32" s="376">
        <f>IF(CS32="",0,VLOOKUP(CS32,Maths!A$101:B$105,2,0))</f>
        <v>1</v>
      </c>
      <c r="CU32" s="413" t="s">
        <v>372</v>
      </c>
      <c r="CV32" s="376">
        <f>IF(CU32="",0,VLOOKUP(CU32,Maths!A$101:B$105,2,0))</f>
        <v>1</v>
      </c>
      <c r="CW32" s="413" t="s">
        <v>295</v>
      </c>
      <c r="CX32" s="376">
        <f>IF(CW32="",0,VLOOKUP(CW32,Maths!A$101:B$105,2,0))</f>
        <v>3</v>
      </c>
      <c r="CY32" s="413" t="s">
        <v>295</v>
      </c>
      <c r="CZ32" s="634">
        <f>IF(CY32="",0,VLOOKUP(CY32,Maths!A$101:B$105,2,0))</f>
        <v>3</v>
      </c>
      <c r="DA32" s="649">
        <f>CT32+CV32+CX32+CZ32</f>
        <v>8</v>
      </c>
      <c r="DB32" s="702" t="str">
        <f ca="1">IF(DA32&lt;=3.9,"",LOOKUP(DA32,A$109:A$113,B$109:B$113))</f>
        <v>C</v>
      </c>
      <c r="DC32" s="722">
        <f>BN32+CA32+CN32+DA32</f>
        <v>32</v>
      </c>
      <c r="DD32" s="723">
        <f>DC32/80*20</f>
        <v>8</v>
      </c>
      <c r="DE32" s="685" t="str">
        <f ca="1">IF(DD32&lt;=3.9,"",LOOKUP(DD32,A$109:A$113,B$109:B$113))</f>
        <v>C</v>
      </c>
      <c r="DF32" s="500"/>
      <c r="DG32" s="607">
        <f>A32</f>
        <v>27</v>
      </c>
      <c r="DH32" s="608" t="str">
        <f>C32</f>
        <v>A Darshan Aras</v>
      </c>
      <c r="DI32" s="616" t="str">
        <f ca="1">IF($DJ32&lt;=3.9,"",LOOKUP(DJ32,A$109:A$113,B$109:B$113))</f>
        <v>C</v>
      </c>
      <c r="DJ32" s="396">
        <f>(BA32+DD32)/2</f>
        <v>7.875</v>
      </c>
    </row>
    <row r="33" ht="27" customHeight="1" spans="1:114">
      <c r="A33" s="634">
        <v>28</v>
      </c>
      <c r="B33" s="376">
        <f>'Student Profile'!B33</f>
        <v>3108</v>
      </c>
      <c r="C33" s="635" t="str">
        <f>'Student Profile'!C33</f>
        <v>Devang Kumar</v>
      </c>
      <c r="D33" s="413"/>
      <c r="E33" s="376">
        <f>IF(D33="",0,VLOOKUP(D33,Maths!A$101:B$105,2,0))</f>
        <v>0</v>
      </c>
      <c r="F33" s="413" t="s">
        <v>186</v>
      </c>
      <c r="G33" s="376">
        <f>IF(F33="",0,VLOOKUP(F33,Maths!A$101:B$105,2,0))</f>
        <v>4</v>
      </c>
      <c r="H33" s="413" t="s">
        <v>186</v>
      </c>
      <c r="I33" s="376">
        <f>IF(H33="",0,VLOOKUP(H33,Maths!A$101:B$105,2,0))</f>
        <v>4</v>
      </c>
      <c r="J33" s="413" t="s">
        <v>186</v>
      </c>
      <c r="K33" s="634">
        <f>IF(J33="",0,VLOOKUP(J33,Maths!A$101:B$105,2,0))</f>
        <v>4</v>
      </c>
      <c r="L33" s="649">
        <f>E33+G33+I33+K33</f>
        <v>12</v>
      </c>
      <c r="M33" s="653" t="str">
        <f ca="1">IF(L33&lt;=3.9,"",LOOKUP(L33,A$109:A$113,B$109:B$113))</f>
        <v>B</v>
      </c>
      <c r="N33" s="500"/>
      <c r="O33" s="651">
        <f>A33</f>
        <v>28</v>
      </c>
      <c r="P33" s="635" t="str">
        <f>C33</f>
        <v>Devang Kumar</v>
      </c>
      <c r="Q33" s="413" t="s">
        <v>336</v>
      </c>
      <c r="R33" s="376">
        <f>IF(Q33="",0,VLOOKUP(Q33,Maths!A$101:B$105,2,0))</f>
        <v>4</v>
      </c>
      <c r="S33" s="413" t="s">
        <v>338</v>
      </c>
      <c r="T33" s="376">
        <f>IF(S33="",0,VLOOKUP(S33,Maths!A$101:B$105,2,0))</f>
        <v>3</v>
      </c>
      <c r="U33" s="413" t="s">
        <v>337</v>
      </c>
      <c r="V33" s="376">
        <f>IF(U33="",0,VLOOKUP(U33,Maths!A$101:B$105,2,0))</f>
        <v>2</v>
      </c>
      <c r="W33" s="413" t="s">
        <v>337</v>
      </c>
      <c r="X33" s="634">
        <f>IF(W33="",0,VLOOKUP(W33,Maths!A$101:B$105,2,0))</f>
        <v>2</v>
      </c>
      <c r="Y33" s="649">
        <f>R33+T33+V33+X33</f>
        <v>11</v>
      </c>
      <c r="Z33" s="670" t="str">
        <f ca="1">IF(Y33&lt;=3.9,"",LOOKUP(Y33,A$109:A$113,B$109:B$113))</f>
        <v>B</v>
      </c>
      <c r="AA33" s="500"/>
      <c r="AB33" s="651">
        <f>O33</f>
        <v>28</v>
      </c>
      <c r="AC33" s="412" t="str">
        <f>P33</f>
        <v>Devang Kumar</v>
      </c>
      <c r="AD33" s="413" t="s">
        <v>337</v>
      </c>
      <c r="AE33" s="376">
        <f>IF(AD33="",0,VLOOKUP(AD33,Maths!A$101:B$105,2,0))</f>
        <v>2</v>
      </c>
      <c r="AF33" s="413" t="s">
        <v>186</v>
      </c>
      <c r="AG33" s="376">
        <f>IF(AF33="",0,VLOOKUP(AF33,Maths!A$101:B$105,2,0))</f>
        <v>4</v>
      </c>
      <c r="AH33" s="413" t="s">
        <v>337</v>
      </c>
      <c r="AI33" s="376">
        <f>IF(AH33="",0,VLOOKUP(AH33,Maths!A$101:B$105,2,0))</f>
        <v>2</v>
      </c>
      <c r="AJ33" s="413" t="s">
        <v>186</v>
      </c>
      <c r="AK33" s="634">
        <f>IF(AJ33="",0,VLOOKUP(AJ33,Maths!A$101:B$105,2,0))</f>
        <v>4</v>
      </c>
      <c r="AL33" s="649">
        <f>AE33+AG33+AI33+AK33</f>
        <v>12</v>
      </c>
      <c r="AM33" s="670" t="str">
        <f ca="1">IF(AL33&lt;=3.9,"",LOOKUP(AL33,A$109:A$113,B$109:B$113))</f>
        <v>B</v>
      </c>
      <c r="AN33" s="500"/>
      <c r="AO33" s="651">
        <f>AB33</f>
        <v>28</v>
      </c>
      <c r="AP33" s="412" t="str">
        <f>AC33</f>
        <v>Devang Kumar</v>
      </c>
      <c r="AQ33" s="413" t="s">
        <v>337</v>
      </c>
      <c r="AR33" s="376">
        <f>IF(AQ33="",0,VLOOKUP(AQ33,Maths!A$101:B$105,2,0))</f>
        <v>2</v>
      </c>
      <c r="AS33" s="413" t="s">
        <v>186</v>
      </c>
      <c r="AT33" s="376">
        <f>IF(AS33="",0,VLOOKUP(AS33,Maths!A$101:B$105,2,0))</f>
        <v>4</v>
      </c>
      <c r="AU33" s="413" t="s">
        <v>337</v>
      </c>
      <c r="AV33" s="376">
        <f>IF(AU33="",0,VLOOKUP(AU33,Maths!A$101:B$105,2,0))</f>
        <v>2</v>
      </c>
      <c r="AW33" s="413" t="s">
        <v>186</v>
      </c>
      <c r="AX33" s="634">
        <f>IF(AW33="",0,VLOOKUP(AW33,Maths!A$101:B$105,2,0))</f>
        <v>4</v>
      </c>
      <c r="AY33" s="649">
        <f>AR33+AT33+AV33+AX33</f>
        <v>12</v>
      </c>
      <c r="AZ33" s="670" t="str">
        <f ca="1">IF(AY33&lt;=3.9,"",LOOKUP(AY33,A$109:A$113,B$109:B$113))</f>
        <v>B</v>
      </c>
      <c r="BA33" s="682">
        <f>(L33+Y33+AL33+AY33)/4</f>
        <v>11.75</v>
      </c>
      <c r="BB33" s="685" t="str">
        <f ca="1">IF(BA33&lt;=3.9,"",LOOKUP(BA33,A$109:A$113,B$109:B$113))</f>
        <v>B</v>
      </c>
      <c r="BC33" s="500"/>
      <c r="BD33" s="684">
        <f>AO33</f>
        <v>28</v>
      </c>
      <c r="BE33" s="693" t="str">
        <f>AP33</f>
        <v>Devang Kumar</v>
      </c>
      <c r="BF33" s="413" t="s">
        <v>186</v>
      </c>
      <c r="BG33" s="376">
        <f>IF(BF33="",0,VLOOKUP(BF33,Maths!A$101:B$105,2,0))</f>
        <v>4</v>
      </c>
      <c r="BH33" s="413" t="s">
        <v>337</v>
      </c>
      <c r="BI33" s="376">
        <f>IF(BH33="",0,VLOOKUP(BH33,Maths!A$101:B$105,2,0))</f>
        <v>2</v>
      </c>
      <c r="BJ33" s="413" t="s">
        <v>186</v>
      </c>
      <c r="BK33" s="376">
        <f>IF(BJ33="",0,VLOOKUP(BJ33,Maths!A$101:B$105,2,0))</f>
        <v>4</v>
      </c>
      <c r="BL33" s="413" t="s">
        <v>337</v>
      </c>
      <c r="BM33" s="634">
        <f>IF(BL33="",0,VLOOKUP(BL33,Maths!A$101:B$105,2,0))</f>
        <v>2</v>
      </c>
      <c r="BN33" s="649">
        <f>BG33+BI33+BK33+BM33</f>
        <v>12</v>
      </c>
      <c r="BO33" s="702" t="str">
        <f ca="1">IF(BN33&lt;=3.9,"",LOOKUP(BN33,A$109:A$113,B$109:B$113))</f>
        <v>B</v>
      </c>
      <c r="BP33" s="500"/>
      <c r="BQ33" s="684">
        <f>BD33</f>
        <v>28</v>
      </c>
      <c r="BR33" s="693" t="str">
        <f>BE33</f>
        <v>Devang Kumar</v>
      </c>
      <c r="BS33" s="413" t="s">
        <v>337</v>
      </c>
      <c r="BT33" s="376">
        <f>IF(BS33="",0,VLOOKUP(BS33,Maths!A$101:B$105,2,0))</f>
        <v>2</v>
      </c>
      <c r="BU33" s="413" t="s">
        <v>186</v>
      </c>
      <c r="BV33" s="376">
        <f>IF(BU33="",0,VLOOKUP(BU33,Maths!A$101:B$105,2,0))</f>
        <v>4</v>
      </c>
      <c r="BW33" s="413" t="s">
        <v>337</v>
      </c>
      <c r="BX33" s="376">
        <f>IF(BW33="",0,VLOOKUP(BW33,Maths!A$101:B$105,2,0))</f>
        <v>2</v>
      </c>
      <c r="BY33" s="413" t="s">
        <v>186</v>
      </c>
      <c r="BZ33" s="634">
        <f>IF(BY33="",0,VLOOKUP(BY33,Maths!A$101:B$105,2,0))</f>
        <v>4</v>
      </c>
      <c r="CA33" s="649">
        <f>BT33+BV33+BX33+BZ33</f>
        <v>12</v>
      </c>
      <c r="CB33" s="708" t="str">
        <f ca="1">IF(CA33&lt;=3.9,"",LOOKUP(CA33,A$109:A$113,B$109:B$113))</f>
        <v>B</v>
      </c>
      <c r="CC33" s="500"/>
      <c r="CD33" s="684">
        <f>BQ33</f>
        <v>28</v>
      </c>
      <c r="CE33" s="709" t="str">
        <f>BR33</f>
        <v>Devang Kumar</v>
      </c>
      <c r="CF33" s="413" t="s">
        <v>186</v>
      </c>
      <c r="CG33" s="376">
        <f>IF(CF33="",0,VLOOKUP(CF33,Maths!A$101:B$105,2,0))</f>
        <v>4</v>
      </c>
      <c r="CH33" s="413" t="s">
        <v>337</v>
      </c>
      <c r="CI33" s="376">
        <f>IF(CH33="",0,VLOOKUP(CH33,Maths!A$101:B$105,2,0))</f>
        <v>2</v>
      </c>
      <c r="CJ33" s="413" t="s">
        <v>337</v>
      </c>
      <c r="CK33" s="376">
        <f>IF(CJ33="",0,VLOOKUP(CJ33,Maths!A$101:B$105,2,0))</f>
        <v>2</v>
      </c>
      <c r="CL33" s="413" t="s">
        <v>186</v>
      </c>
      <c r="CM33" s="634">
        <f>IF(CL33="",0,VLOOKUP(CL33,Maths!A$101:B$105,2,0))</f>
        <v>4</v>
      </c>
      <c r="CN33" s="649">
        <f>CG33+CI33+CK33+CM33</f>
        <v>12</v>
      </c>
      <c r="CO33" s="702" t="str">
        <f ca="1">IF(CN33&lt;=3.9,"",LOOKUP(CN33,A$109:A$113,B$109:B$113))</f>
        <v>B</v>
      </c>
      <c r="CP33" s="500"/>
      <c r="CQ33" s="684">
        <f>CD33</f>
        <v>28</v>
      </c>
      <c r="CR33" s="709" t="str">
        <f>CE33</f>
        <v>Devang Kumar</v>
      </c>
      <c r="CS33" s="413" t="s">
        <v>337</v>
      </c>
      <c r="CT33" s="376">
        <f>IF(CS33="",0,VLOOKUP(CS33,Maths!A$101:B$105,2,0))</f>
        <v>2</v>
      </c>
      <c r="CU33" s="413" t="s">
        <v>337</v>
      </c>
      <c r="CV33" s="376">
        <f>IF(CU33="",0,VLOOKUP(CU33,Maths!A$101:B$105,2,0))</f>
        <v>2</v>
      </c>
      <c r="CW33" s="413" t="s">
        <v>186</v>
      </c>
      <c r="CX33" s="376">
        <f>IF(CW33="",0,VLOOKUP(CW33,Maths!A$101:B$105,2,0))</f>
        <v>4</v>
      </c>
      <c r="CY33" s="413" t="s">
        <v>186</v>
      </c>
      <c r="CZ33" s="634">
        <f>IF(CY33="",0,VLOOKUP(CY33,Maths!A$101:B$105,2,0))</f>
        <v>4</v>
      </c>
      <c r="DA33" s="649">
        <f>CT33+CV33+CX33+CZ33</f>
        <v>12</v>
      </c>
      <c r="DB33" s="702" t="str">
        <f ca="1">IF(DA33&lt;=3.9,"",LOOKUP(DA33,A$109:A$113,B$109:B$113))</f>
        <v>B</v>
      </c>
      <c r="DC33" s="722">
        <f>BN33+CA33+CN33+DA33</f>
        <v>48</v>
      </c>
      <c r="DD33" s="723">
        <f>DC33/80*20</f>
        <v>12</v>
      </c>
      <c r="DE33" s="685" t="str">
        <f ca="1">IF(DD33&lt;=3.9,"",LOOKUP(DD33,A$109:A$113,B$109:B$113))</f>
        <v>B</v>
      </c>
      <c r="DF33" s="500"/>
      <c r="DG33" s="607">
        <f>A33</f>
        <v>28</v>
      </c>
      <c r="DH33" s="608" t="str">
        <f>C33</f>
        <v>Devang Kumar</v>
      </c>
      <c r="DI33" s="616" t="str">
        <f ca="1">IF($DJ33&lt;=3.9,"",LOOKUP(DJ33,A$109:A$113,B$109:B$113))</f>
        <v>B</v>
      </c>
      <c r="DJ33" s="396">
        <f>(BA33+DD33)/2</f>
        <v>11.875</v>
      </c>
    </row>
    <row r="34" ht="27" customHeight="1" spans="1:114">
      <c r="A34" s="634">
        <v>29</v>
      </c>
      <c r="B34" s="376">
        <f>'Student Profile'!B34</f>
        <v>3219</v>
      </c>
      <c r="C34" s="635" t="str">
        <f>'Student Profile'!C34</f>
        <v>Harman Singh</v>
      </c>
      <c r="D34" s="413"/>
      <c r="E34" s="376">
        <f>IF(D34="",0,VLOOKUP(D34,Maths!A$101:B$105,2,0))</f>
        <v>0</v>
      </c>
      <c r="F34" s="413" t="s">
        <v>295</v>
      </c>
      <c r="G34" s="376">
        <f>IF(F34="",0,VLOOKUP(F34,Maths!A$101:B$105,2,0))</f>
        <v>3</v>
      </c>
      <c r="H34" s="413" t="s">
        <v>295</v>
      </c>
      <c r="I34" s="376">
        <f>IF(H34="",0,VLOOKUP(H34,Maths!A$101:B$105,2,0))</f>
        <v>3</v>
      </c>
      <c r="J34" s="413" t="s">
        <v>295</v>
      </c>
      <c r="K34" s="634">
        <f>IF(J34="",0,VLOOKUP(J34,Maths!A$101:B$105,2,0))</f>
        <v>3</v>
      </c>
      <c r="L34" s="649">
        <f>E34+G34+I34+K34</f>
        <v>9</v>
      </c>
      <c r="M34" s="653" t="str">
        <f ca="1">IF(L34&lt;=3.9,"",LOOKUP(L34,A$109:A$113,B$109:B$113))</f>
        <v>C</v>
      </c>
      <c r="N34" s="500"/>
      <c r="O34" s="651">
        <f>A34</f>
        <v>29</v>
      </c>
      <c r="P34" s="635" t="str">
        <f>C34</f>
        <v>Harman Singh</v>
      </c>
      <c r="Q34" s="413" t="s">
        <v>338</v>
      </c>
      <c r="R34" s="376">
        <f>IF(Q34="",0,VLOOKUP(Q34,Maths!A$101:B$105,2,0))</f>
        <v>3</v>
      </c>
      <c r="S34" s="413" t="s">
        <v>336</v>
      </c>
      <c r="T34" s="376">
        <f>IF(S34="",0,VLOOKUP(S34,Maths!A$101:B$105,2,0))</f>
        <v>4</v>
      </c>
      <c r="U34" s="413" t="s">
        <v>337</v>
      </c>
      <c r="V34" s="376">
        <f>IF(U34="",0,VLOOKUP(U34,Maths!A$101:B$105,2,0))</f>
        <v>2</v>
      </c>
      <c r="W34" s="413" t="s">
        <v>372</v>
      </c>
      <c r="X34" s="634">
        <f>IF(W34="",0,VLOOKUP(W34,Maths!A$101:B$105,2,0))</f>
        <v>1</v>
      </c>
      <c r="Y34" s="649">
        <f>R34+T34+V34+X34</f>
        <v>10</v>
      </c>
      <c r="Z34" s="670" t="str">
        <f ca="1">IF(Y34&lt;=3.9,"",LOOKUP(Y34,A$109:A$113,B$109:B$113))</f>
        <v>C</v>
      </c>
      <c r="AA34" s="500"/>
      <c r="AB34" s="651">
        <f>O34</f>
        <v>29</v>
      </c>
      <c r="AC34" s="412" t="str">
        <f>P34</f>
        <v>Harman Singh</v>
      </c>
      <c r="AD34" s="413" t="s">
        <v>372</v>
      </c>
      <c r="AE34" s="376">
        <f>IF(AD34="",0,VLOOKUP(AD34,Maths!A$101:B$105,2,0))</f>
        <v>1</v>
      </c>
      <c r="AF34" s="413" t="s">
        <v>186</v>
      </c>
      <c r="AG34" s="376">
        <f>IF(AF34="",0,VLOOKUP(AF34,Maths!A$101:B$105,2,0))</f>
        <v>4</v>
      </c>
      <c r="AH34" s="413" t="s">
        <v>372</v>
      </c>
      <c r="AI34" s="376">
        <f>IF(AH34="",0,VLOOKUP(AH34,Maths!A$101:B$105,2,0))</f>
        <v>1</v>
      </c>
      <c r="AJ34" s="413" t="s">
        <v>186</v>
      </c>
      <c r="AK34" s="634">
        <f>IF(AJ34="",0,VLOOKUP(AJ34,Maths!A$101:B$105,2,0))</f>
        <v>4</v>
      </c>
      <c r="AL34" s="649">
        <f>AE34+AG34+AI34+AK34</f>
        <v>10</v>
      </c>
      <c r="AM34" s="670" t="str">
        <f ca="1">IF(AL34&lt;=3.9,"",LOOKUP(AL34,A$109:A$113,B$109:B$113))</f>
        <v>C</v>
      </c>
      <c r="AN34" s="500"/>
      <c r="AO34" s="651">
        <f>AB34</f>
        <v>29</v>
      </c>
      <c r="AP34" s="412" t="str">
        <f>AC34</f>
        <v>Harman Singh</v>
      </c>
      <c r="AQ34" s="413" t="s">
        <v>372</v>
      </c>
      <c r="AR34" s="376">
        <f>IF(AQ34="",0,VLOOKUP(AQ34,Maths!A$101:B$105,2,0))</f>
        <v>1</v>
      </c>
      <c r="AS34" s="413" t="s">
        <v>186</v>
      </c>
      <c r="AT34" s="376">
        <f>IF(AS34="",0,VLOOKUP(AS34,Maths!A$101:B$105,2,0))</f>
        <v>4</v>
      </c>
      <c r="AU34" s="413" t="s">
        <v>372</v>
      </c>
      <c r="AV34" s="376">
        <f>IF(AU34="",0,VLOOKUP(AU34,Maths!A$101:B$105,2,0))</f>
        <v>1</v>
      </c>
      <c r="AW34" s="413" t="s">
        <v>186</v>
      </c>
      <c r="AX34" s="634">
        <f>IF(AW34="",0,VLOOKUP(AW34,Maths!A$101:B$105,2,0))</f>
        <v>4</v>
      </c>
      <c r="AY34" s="649">
        <f>AR34+AT34+AV34+AX34</f>
        <v>10</v>
      </c>
      <c r="AZ34" s="670" t="str">
        <f ca="1">IF(AY34&lt;=3.9,"",LOOKUP(AY34,A$109:A$113,B$109:B$113))</f>
        <v>C</v>
      </c>
      <c r="BA34" s="682">
        <f>(L34+Y34+AL34+AY34)/4</f>
        <v>9.75</v>
      </c>
      <c r="BB34" s="685" t="str">
        <f ca="1">IF(BA34&lt;=3.9,"",LOOKUP(BA34,A$109:A$113,B$109:B$113))</f>
        <v>C</v>
      </c>
      <c r="BC34" s="500"/>
      <c r="BD34" s="684">
        <f>AO34</f>
        <v>29</v>
      </c>
      <c r="BE34" s="693" t="str">
        <f>AP34</f>
        <v>Harman Singh</v>
      </c>
      <c r="BF34" s="413" t="s">
        <v>186</v>
      </c>
      <c r="BG34" s="376">
        <f>IF(BF34="",0,VLOOKUP(BF34,Maths!A$101:B$105,2,0))</f>
        <v>4</v>
      </c>
      <c r="BH34" s="413" t="s">
        <v>372</v>
      </c>
      <c r="BI34" s="376">
        <f>IF(BH34="",0,VLOOKUP(BH34,Maths!A$101:B$105,2,0))</f>
        <v>1</v>
      </c>
      <c r="BJ34" s="413" t="s">
        <v>186</v>
      </c>
      <c r="BK34" s="376">
        <f>IF(BJ34="",0,VLOOKUP(BJ34,Maths!A$101:B$105,2,0))</f>
        <v>4</v>
      </c>
      <c r="BL34" s="413" t="s">
        <v>372</v>
      </c>
      <c r="BM34" s="634">
        <f>IF(BL34="",0,VLOOKUP(BL34,Maths!A$101:B$105,2,0))</f>
        <v>1</v>
      </c>
      <c r="BN34" s="649">
        <f>BG34+BI34+BK34+BM34</f>
        <v>10</v>
      </c>
      <c r="BO34" s="702" t="str">
        <f ca="1">IF(BN34&lt;=3.9,"",LOOKUP(BN34,A$109:A$113,B$109:B$113))</f>
        <v>C</v>
      </c>
      <c r="BP34" s="500"/>
      <c r="BQ34" s="684">
        <f>BD34</f>
        <v>29</v>
      </c>
      <c r="BR34" s="693" t="str">
        <f>BE34</f>
        <v>Harman Singh</v>
      </c>
      <c r="BS34" s="413" t="s">
        <v>372</v>
      </c>
      <c r="BT34" s="376">
        <f>IF(BS34="",0,VLOOKUP(BS34,Maths!A$101:B$105,2,0))</f>
        <v>1</v>
      </c>
      <c r="BU34" s="413" t="s">
        <v>186</v>
      </c>
      <c r="BV34" s="376">
        <f>IF(BU34="",0,VLOOKUP(BU34,Maths!A$101:B$105,2,0))</f>
        <v>4</v>
      </c>
      <c r="BW34" s="413" t="s">
        <v>372</v>
      </c>
      <c r="BX34" s="376">
        <f>IF(BW34="",0,VLOOKUP(BW34,Maths!A$101:B$105,2,0))</f>
        <v>1</v>
      </c>
      <c r="BY34" s="413" t="s">
        <v>186</v>
      </c>
      <c r="BZ34" s="634">
        <f>IF(BY34="",0,VLOOKUP(BY34,Maths!A$101:B$105,2,0))</f>
        <v>4</v>
      </c>
      <c r="CA34" s="649">
        <f>BT34+BV34+BX34+BZ34</f>
        <v>10</v>
      </c>
      <c r="CB34" s="708" t="str">
        <f ca="1">IF(CA34&lt;=3.9,"",LOOKUP(CA34,A$109:A$113,B$109:B$113))</f>
        <v>C</v>
      </c>
      <c r="CC34" s="500"/>
      <c r="CD34" s="684">
        <f>BQ34</f>
        <v>29</v>
      </c>
      <c r="CE34" s="709" t="str">
        <f>BR34</f>
        <v>Harman Singh</v>
      </c>
      <c r="CF34" s="413" t="s">
        <v>186</v>
      </c>
      <c r="CG34" s="376">
        <f>IF(CF34="",0,VLOOKUP(CF34,Maths!A$101:B$105,2,0))</f>
        <v>4</v>
      </c>
      <c r="CH34" s="413" t="s">
        <v>372</v>
      </c>
      <c r="CI34" s="376">
        <f>IF(CH34="",0,VLOOKUP(CH34,Maths!A$101:B$105,2,0))</f>
        <v>1</v>
      </c>
      <c r="CJ34" s="413" t="s">
        <v>372</v>
      </c>
      <c r="CK34" s="376">
        <f>IF(CJ34="",0,VLOOKUP(CJ34,Maths!A$101:B$105,2,0))</f>
        <v>1</v>
      </c>
      <c r="CL34" s="413" t="s">
        <v>186</v>
      </c>
      <c r="CM34" s="634">
        <f>IF(CL34="",0,VLOOKUP(CL34,Maths!A$101:B$105,2,0))</f>
        <v>4</v>
      </c>
      <c r="CN34" s="649">
        <f>CG34+CI34+CK34+CM34</f>
        <v>10</v>
      </c>
      <c r="CO34" s="702" t="str">
        <f ca="1">IF(CN34&lt;=3.9,"",LOOKUP(CN34,A$109:A$113,B$109:B$113))</f>
        <v>C</v>
      </c>
      <c r="CP34" s="500"/>
      <c r="CQ34" s="684">
        <f>CD34</f>
        <v>29</v>
      </c>
      <c r="CR34" s="709" t="str">
        <f>CE34</f>
        <v>Harman Singh</v>
      </c>
      <c r="CS34" s="413" t="s">
        <v>372</v>
      </c>
      <c r="CT34" s="376">
        <f>IF(CS34="",0,VLOOKUP(CS34,Maths!A$101:B$105,2,0))</f>
        <v>1</v>
      </c>
      <c r="CU34" s="413" t="s">
        <v>372</v>
      </c>
      <c r="CV34" s="376">
        <f>IF(CU34="",0,VLOOKUP(CU34,Maths!A$101:B$105,2,0))</f>
        <v>1</v>
      </c>
      <c r="CW34" s="413" t="s">
        <v>186</v>
      </c>
      <c r="CX34" s="376">
        <f>IF(CW34="",0,VLOOKUP(CW34,Maths!A$101:B$105,2,0))</f>
        <v>4</v>
      </c>
      <c r="CY34" s="413" t="s">
        <v>186</v>
      </c>
      <c r="CZ34" s="634">
        <f>IF(CY34="",0,VLOOKUP(CY34,Maths!A$101:B$105,2,0))</f>
        <v>4</v>
      </c>
      <c r="DA34" s="649">
        <f>CT34+CV34+CX34+CZ34</f>
        <v>10</v>
      </c>
      <c r="DB34" s="702" t="str">
        <f ca="1">IF(DA34&lt;=3.9,"",LOOKUP(DA34,A$109:A$113,B$109:B$113))</f>
        <v>C</v>
      </c>
      <c r="DC34" s="722">
        <f>BN34+CA34+CN34+DA34</f>
        <v>40</v>
      </c>
      <c r="DD34" s="723">
        <f>DC34/80*20</f>
        <v>10</v>
      </c>
      <c r="DE34" s="685" t="str">
        <f ca="1">IF(DD34&lt;=3.9,"",LOOKUP(DD34,A$109:A$113,B$109:B$113))</f>
        <v>C</v>
      </c>
      <c r="DF34" s="500"/>
      <c r="DG34" s="607">
        <f>A34</f>
        <v>29</v>
      </c>
      <c r="DH34" s="608" t="str">
        <f>C34</f>
        <v>Harman Singh</v>
      </c>
      <c r="DI34" s="616" t="str">
        <f ca="1">IF($DJ34&lt;=3.9,"",LOOKUP(DJ34,A$109:A$113,B$109:B$113))</f>
        <v>C</v>
      </c>
      <c r="DJ34" s="396">
        <f>(BA34+DD34)/2</f>
        <v>9.875</v>
      </c>
    </row>
    <row r="35" ht="27" customHeight="1" spans="1:114">
      <c r="A35" s="634">
        <v>30</v>
      </c>
      <c r="B35" s="376">
        <f>'Student Profile'!B35</f>
        <v>3330</v>
      </c>
      <c r="C35" s="635" t="str">
        <f>'Student Profile'!C35</f>
        <v>Jafar Hussain K S</v>
      </c>
      <c r="D35" s="413"/>
      <c r="E35" s="376">
        <f>IF(D35="",0,VLOOKUP(D35,Maths!A$101:B$105,2,0))</f>
        <v>0</v>
      </c>
      <c r="F35" s="413" t="s">
        <v>309</v>
      </c>
      <c r="G35" s="376">
        <f>IF(F35="",0,VLOOKUP(F35,Maths!A$101:B$105,2,0))</f>
        <v>1</v>
      </c>
      <c r="H35" s="413" t="s">
        <v>299</v>
      </c>
      <c r="I35" s="376">
        <f>IF(H35="",0,VLOOKUP(H35,Maths!A$101:B$105,2,0))</f>
        <v>2</v>
      </c>
      <c r="J35" s="413" t="s">
        <v>299</v>
      </c>
      <c r="K35" s="634">
        <f>IF(J35="",0,VLOOKUP(J35,Maths!A$101:B$105,2,0))</f>
        <v>2</v>
      </c>
      <c r="L35" s="649">
        <f>E35+G35+I35+K35</f>
        <v>5</v>
      </c>
      <c r="M35" s="653" t="str">
        <f ca="1">IF(L35&lt;=3.9,"",LOOKUP(L35,A$109:A$113,B$109:B$113))</f>
        <v>D</v>
      </c>
      <c r="N35" s="500"/>
      <c r="O35" s="651">
        <f>A35</f>
        <v>30</v>
      </c>
      <c r="P35" s="635" t="str">
        <f>C35</f>
        <v>Jafar Hussain K S</v>
      </c>
      <c r="Q35" s="413" t="s">
        <v>186</v>
      </c>
      <c r="R35" s="376">
        <f>IF(Q35="",0,VLOOKUP(Q35,Maths!A$101:B$105,2,0))</f>
        <v>4</v>
      </c>
      <c r="S35" s="413" t="s">
        <v>186</v>
      </c>
      <c r="T35" s="376">
        <f>IF(S35="",0,VLOOKUP(S35,Maths!A$101:B$105,2,0))</f>
        <v>4</v>
      </c>
      <c r="U35" s="413" t="s">
        <v>186</v>
      </c>
      <c r="V35" s="376">
        <f>IF(U35="",0,VLOOKUP(U35,Maths!A$101:B$105,2,0))</f>
        <v>4</v>
      </c>
      <c r="W35" s="413" t="s">
        <v>186</v>
      </c>
      <c r="X35" s="634">
        <f>IF(W35="",0,VLOOKUP(W35,Maths!A$101:B$105,2,0))</f>
        <v>4</v>
      </c>
      <c r="Y35" s="649">
        <f>R35+T35+V35+X35</f>
        <v>16</v>
      </c>
      <c r="Z35" s="670" t="str">
        <f ca="1">IF(Y35&lt;=3.9,"",LOOKUP(Y35,A$109:A$113,B$109:B$113))</f>
        <v>A</v>
      </c>
      <c r="AA35" s="500"/>
      <c r="AB35" s="651">
        <f>O35</f>
        <v>30</v>
      </c>
      <c r="AC35" s="412" t="str">
        <f>P35</f>
        <v>Jafar Hussain K S</v>
      </c>
      <c r="AD35" s="413" t="s">
        <v>186</v>
      </c>
      <c r="AE35" s="376">
        <f>IF(AD35="",0,VLOOKUP(AD35,Maths!A$101:B$105,2,0))</f>
        <v>4</v>
      </c>
      <c r="AF35" s="413" t="s">
        <v>295</v>
      </c>
      <c r="AG35" s="376">
        <f>IF(AF35="",0,VLOOKUP(AF35,Maths!A$101:B$105,2,0))</f>
        <v>3</v>
      </c>
      <c r="AH35" s="413" t="s">
        <v>186</v>
      </c>
      <c r="AI35" s="376">
        <f>IF(AH35="",0,VLOOKUP(AH35,Maths!A$101:B$105,2,0))</f>
        <v>4</v>
      </c>
      <c r="AJ35" s="413" t="s">
        <v>295</v>
      </c>
      <c r="AK35" s="634">
        <f>IF(AJ35="",0,VLOOKUP(AJ35,Maths!A$101:B$105,2,0))</f>
        <v>3</v>
      </c>
      <c r="AL35" s="649">
        <f>AE35+AG35+AI35+AK35</f>
        <v>14</v>
      </c>
      <c r="AM35" s="670" t="str">
        <f ca="1">IF(AL35&lt;=3.9,"",LOOKUP(AL35,A$109:A$113,B$109:B$113))</f>
        <v>B</v>
      </c>
      <c r="AN35" s="500"/>
      <c r="AO35" s="651">
        <f>AB35</f>
        <v>30</v>
      </c>
      <c r="AP35" s="412" t="str">
        <f>AC35</f>
        <v>Jafar Hussain K S</v>
      </c>
      <c r="AQ35" s="413" t="s">
        <v>186</v>
      </c>
      <c r="AR35" s="376">
        <f>IF(AQ35="",0,VLOOKUP(AQ35,Maths!A$101:B$105,2,0))</f>
        <v>4</v>
      </c>
      <c r="AS35" s="413" t="s">
        <v>295</v>
      </c>
      <c r="AT35" s="376">
        <f>IF(AS35="",0,VLOOKUP(AS35,Maths!A$101:B$105,2,0))</f>
        <v>3</v>
      </c>
      <c r="AU35" s="413" t="s">
        <v>186</v>
      </c>
      <c r="AV35" s="376">
        <f>IF(AU35="",0,VLOOKUP(AU35,Maths!A$101:B$105,2,0))</f>
        <v>4</v>
      </c>
      <c r="AW35" s="413" t="s">
        <v>295</v>
      </c>
      <c r="AX35" s="634">
        <f>IF(AW35="",0,VLOOKUP(AW35,Maths!A$101:B$105,2,0))</f>
        <v>3</v>
      </c>
      <c r="AY35" s="649">
        <f>AR35+AT35+AV35+AX35</f>
        <v>14</v>
      </c>
      <c r="AZ35" s="670" t="str">
        <f ca="1">IF(AY35&lt;=3.9,"",LOOKUP(AY35,A$109:A$113,B$109:B$113))</f>
        <v>B</v>
      </c>
      <c r="BA35" s="682">
        <f>(L35+Y35+AL35+AY35)/4</f>
        <v>12.25</v>
      </c>
      <c r="BB35" s="685" t="str">
        <f ca="1">IF(BA35&lt;=3.9,"",LOOKUP(BA35,A$109:A$113,B$109:B$113))</f>
        <v>B</v>
      </c>
      <c r="BC35" s="500"/>
      <c r="BD35" s="684">
        <f>AO35</f>
        <v>30</v>
      </c>
      <c r="BE35" s="693" t="str">
        <f>AP35</f>
        <v>Jafar Hussain K S</v>
      </c>
      <c r="BF35" s="413" t="s">
        <v>295</v>
      </c>
      <c r="BG35" s="376">
        <f>IF(BF35="",0,VLOOKUP(BF35,Maths!A$101:B$105,2,0))</f>
        <v>3</v>
      </c>
      <c r="BH35" s="413" t="s">
        <v>186</v>
      </c>
      <c r="BI35" s="376">
        <f>IF(BH35="",0,VLOOKUP(BH35,Maths!A$101:B$105,2,0))</f>
        <v>4</v>
      </c>
      <c r="BJ35" s="413" t="s">
        <v>295</v>
      </c>
      <c r="BK35" s="376">
        <f>IF(BJ35="",0,VLOOKUP(BJ35,Maths!A$101:B$105,2,0))</f>
        <v>3</v>
      </c>
      <c r="BL35" s="413" t="s">
        <v>186</v>
      </c>
      <c r="BM35" s="634">
        <f>IF(BL35="",0,VLOOKUP(BL35,Maths!A$101:B$105,2,0))</f>
        <v>4</v>
      </c>
      <c r="BN35" s="649">
        <f>BG35+BI35+BK35+BM35</f>
        <v>14</v>
      </c>
      <c r="BO35" s="702" t="str">
        <f ca="1">IF(BN35&lt;=3.9,"",LOOKUP(BN35,A$109:A$113,B$109:B$113))</f>
        <v>B</v>
      </c>
      <c r="BP35" s="500"/>
      <c r="BQ35" s="684">
        <f>BD35</f>
        <v>30</v>
      </c>
      <c r="BR35" s="693" t="str">
        <f>BE35</f>
        <v>Jafar Hussain K S</v>
      </c>
      <c r="BS35" s="413" t="s">
        <v>186</v>
      </c>
      <c r="BT35" s="376">
        <f>IF(BS35="",0,VLOOKUP(BS35,Maths!A$101:B$105,2,0))</f>
        <v>4</v>
      </c>
      <c r="BU35" s="413" t="s">
        <v>295</v>
      </c>
      <c r="BV35" s="376">
        <f>IF(BU35="",0,VLOOKUP(BU35,Maths!A$101:B$105,2,0))</f>
        <v>3</v>
      </c>
      <c r="BW35" s="413" t="s">
        <v>186</v>
      </c>
      <c r="BX35" s="376">
        <f>IF(BW35="",0,VLOOKUP(BW35,Maths!A$101:B$105,2,0))</f>
        <v>4</v>
      </c>
      <c r="BY35" s="413" t="s">
        <v>295</v>
      </c>
      <c r="BZ35" s="634">
        <f>IF(BY35="",0,VLOOKUP(BY35,Maths!A$101:B$105,2,0))</f>
        <v>3</v>
      </c>
      <c r="CA35" s="649">
        <f>BT35+BV35+BX35+BZ35</f>
        <v>14</v>
      </c>
      <c r="CB35" s="708" t="str">
        <f ca="1">IF(CA35&lt;=3.9,"",LOOKUP(CA35,A$109:A$113,B$109:B$113))</f>
        <v>B</v>
      </c>
      <c r="CC35" s="500"/>
      <c r="CD35" s="684">
        <f>BQ35</f>
        <v>30</v>
      </c>
      <c r="CE35" s="709" t="str">
        <f>BR35</f>
        <v>Jafar Hussain K S</v>
      </c>
      <c r="CF35" s="413" t="s">
        <v>295</v>
      </c>
      <c r="CG35" s="376">
        <f>IF(CF35="",0,VLOOKUP(CF35,Maths!A$101:B$105,2,0))</f>
        <v>3</v>
      </c>
      <c r="CH35" s="413" t="s">
        <v>186</v>
      </c>
      <c r="CI35" s="376">
        <f>IF(CH35="",0,VLOOKUP(CH35,Maths!A$101:B$105,2,0))</f>
        <v>4</v>
      </c>
      <c r="CJ35" s="413" t="s">
        <v>186</v>
      </c>
      <c r="CK35" s="376">
        <f>IF(CJ35="",0,VLOOKUP(CJ35,Maths!A$101:B$105,2,0))</f>
        <v>4</v>
      </c>
      <c r="CL35" s="413" t="s">
        <v>295</v>
      </c>
      <c r="CM35" s="634">
        <f>IF(CL35="",0,VLOOKUP(CL35,Maths!A$101:B$105,2,0))</f>
        <v>3</v>
      </c>
      <c r="CN35" s="649">
        <f>CG35+CI35+CK35+CM35</f>
        <v>14</v>
      </c>
      <c r="CO35" s="702" t="str">
        <f ca="1">IF(CN35&lt;=3.9,"",LOOKUP(CN35,A$109:A$113,B$109:B$113))</f>
        <v>B</v>
      </c>
      <c r="CP35" s="500"/>
      <c r="CQ35" s="684">
        <f>CD35</f>
        <v>30</v>
      </c>
      <c r="CR35" s="709" t="str">
        <f>CE35</f>
        <v>Jafar Hussain K S</v>
      </c>
      <c r="CS35" s="413" t="s">
        <v>186</v>
      </c>
      <c r="CT35" s="376">
        <f>IF(CS35="",0,VLOOKUP(CS35,Maths!A$101:B$105,2,0))</f>
        <v>4</v>
      </c>
      <c r="CU35" s="413" t="s">
        <v>186</v>
      </c>
      <c r="CV35" s="376">
        <f>IF(CU35="",0,VLOOKUP(CU35,Maths!A$101:B$105,2,0))</f>
        <v>4</v>
      </c>
      <c r="CW35" s="413" t="s">
        <v>295</v>
      </c>
      <c r="CX35" s="376">
        <f>IF(CW35="",0,VLOOKUP(CW35,Maths!A$101:B$105,2,0))</f>
        <v>3</v>
      </c>
      <c r="CY35" s="413" t="s">
        <v>295</v>
      </c>
      <c r="CZ35" s="634">
        <f>IF(CY35="",0,VLOOKUP(CY35,Maths!A$101:B$105,2,0))</f>
        <v>3</v>
      </c>
      <c r="DA35" s="649">
        <f>CT35+CV35+CX35+CZ35</f>
        <v>14</v>
      </c>
      <c r="DB35" s="702" t="str">
        <f ca="1">IF(DA35&lt;=3.9,"",LOOKUP(DA35,A$109:A$113,B$109:B$113))</f>
        <v>B</v>
      </c>
      <c r="DC35" s="722">
        <f>BN35+CA35+CN35+DA35</f>
        <v>56</v>
      </c>
      <c r="DD35" s="723">
        <f>DC35/80*20</f>
        <v>14</v>
      </c>
      <c r="DE35" s="685" t="str">
        <f ca="1">IF(DD35&lt;=3.9,"",LOOKUP(DD35,A$109:A$113,B$109:B$113))</f>
        <v>B</v>
      </c>
      <c r="DF35" s="500"/>
      <c r="DG35" s="607">
        <f>A35</f>
        <v>30</v>
      </c>
      <c r="DH35" s="608" t="str">
        <f>C35</f>
        <v>Jafar Hussain K S</v>
      </c>
      <c r="DI35" s="616" t="str">
        <f ca="1">IF($DJ35&lt;=3.9,"",LOOKUP(DJ35,A$109:A$113,B$109:B$113))</f>
        <v>B</v>
      </c>
      <c r="DJ35" s="396">
        <f>(BA35+DD35)/2</f>
        <v>13.125</v>
      </c>
    </row>
    <row r="36" ht="27" customHeight="1" spans="1:114">
      <c r="A36" s="634">
        <v>31</v>
      </c>
      <c r="B36" s="376">
        <f>'Student Profile'!B36</f>
        <v>3441</v>
      </c>
      <c r="C36" s="635" t="str">
        <f>'Student Profile'!C36</f>
        <v>Jaysheel Vinay</v>
      </c>
      <c r="D36" s="413"/>
      <c r="E36" s="376">
        <f>IF(D36="",0,VLOOKUP(D36,Maths!A$101:B$105,2,0))</f>
        <v>0</v>
      </c>
      <c r="F36" s="413" t="s">
        <v>186</v>
      </c>
      <c r="G36" s="376">
        <f>IF(F36="",0,VLOOKUP(F36,Maths!A$101:B$105,2,0))</f>
        <v>4</v>
      </c>
      <c r="H36" s="413" t="s">
        <v>186</v>
      </c>
      <c r="I36" s="376">
        <f>IF(H36="",0,VLOOKUP(H36,Maths!A$101:B$105,2,0))</f>
        <v>4</v>
      </c>
      <c r="J36" s="413" t="s">
        <v>186</v>
      </c>
      <c r="K36" s="634">
        <f>IF(J36="",0,VLOOKUP(J36,Maths!A$101:B$105,2,0))</f>
        <v>4</v>
      </c>
      <c r="L36" s="649">
        <f>E36+G36+I36+K36</f>
        <v>12</v>
      </c>
      <c r="M36" s="653" t="str">
        <f ca="1">IF(L36&lt;=3.9,"",LOOKUP(L36,A$109:A$113,B$109:B$113))</f>
        <v>B</v>
      </c>
      <c r="N36" s="500"/>
      <c r="O36" s="651">
        <f>A36</f>
        <v>31</v>
      </c>
      <c r="P36" s="635" t="str">
        <f>C36</f>
        <v>Jaysheel Vinay</v>
      </c>
      <c r="Q36" s="413" t="s">
        <v>338</v>
      </c>
      <c r="R36" s="376">
        <f>IF(Q36="",0,VLOOKUP(Q36,Maths!A$101:B$105,2,0))</f>
        <v>3</v>
      </c>
      <c r="S36" s="413" t="s">
        <v>338</v>
      </c>
      <c r="T36" s="376">
        <f>IF(S36="",0,VLOOKUP(S36,Maths!A$101:B$105,2,0))</f>
        <v>3</v>
      </c>
      <c r="U36" s="413" t="s">
        <v>338</v>
      </c>
      <c r="V36" s="376">
        <f>IF(U36="",0,VLOOKUP(U36,Maths!A$101:B$105,2,0))</f>
        <v>3</v>
      </c>
      <c r="W36" s="413" t="s">
        <v>337</v>
      </c>
      <c r="X36" s="634">
        <f>IF(W36="",0,VLOOKUP(W36,Maths!A$101:B$105,2,0))</f>
        <v>2</v>
      </c>
      <c r="Y36" s="649">
        <f>R36+T36+V36+X36</f>
        <v>11</v>
      </c>
      <c r="Z36" s="670" t="str">
        <f ca="1">IF(Y36&lt;=3.9,"",LOOKUP(Y36,A$109:A$113,B$109:B$113))</f>
        <v>B</v>
      </c>
      <c r="AA36" s="500"/>
      <c r="AB36" s="651">
        <f>O36</f>
        <v>31</v>
      </c>
      <c r="AC36" s="412" t="str">
        <f>P36</f>
        <v>Jaysheel Vinay</v>
      </c>
      <c r="AD36" s="413" t="s">
        <v>337</v>
      </c>
      <c r="AE36" s="376">
        <f>IF(AD36="",0,VLOOKUP(AD36,Maths!A$101:B$105,2,0))</f>
        <v>2</v>
      </c>
      <c r="AF36" s="413" t="s">
        <v>186</v>
      </c>
      <c r="AG36" s="376">
        <f>IF(AF36="",0,VLOOKUP(AF36,Maths!A$101:B$105,2,0))</f>
        <v>4</v>
      </c>
      <c r="AH36" s="413" t="s">
        <v>337</v>
      </c>
      <c r="AI36" s="376">
        <f>IF(AH36="",0,VLOOKUP(AH36,Maths!A$101:B$105,2,0))</f>
        <v>2</v>
      </c>
      <c r="AJ36" s="413" t="s">
        <v>186</v>
      </c>
      <c r="AK36" s="634">
        <f>IF(AJ36="",0,VLOOKUP(AJ36,Maths!A$101:B$105,2,0))</f>
        <v>4</v>
      </c>
      <c r="AL36" s="649">
        <f>AE36+AG36+AI36+AK36</f>
        <v>12</v>
      </c>
      <c r="AM36" s="670" t="str">
        <f ca="1">IF(AL36&lt;=3.9,"",LOOKUP(AL36,A$109:A$113,B$109:B$113))</f>
        <v>B</v>
      </c>
      <c r="AN36" s="500"/>
      <c r="AO36" s="651">
        <f>AB36</f>
        <v>31</v>
      </c>
      <c r="AP36" s="412" t="str">
        <f>AC36</f>
        <v>Jaysheel Vinay</v>
      </c>
      <c r="AQ36" s="413" t="s">
        <v>337</v>
      </c>
      <c r="AR36" s="376">
        <f>IF(AQ36="",0,VLOOKUP(AQ36,Maths!A$101:B$105,2,0))</f>
        <v>2</v>
      </c>
      <c r="AS36" s="413" t="s">
        <v>186</v>
      </c>
      <c r="AT36" s="376">
        <f>IF(AS36="",0,VLOOKUP(AS36,Maths!A$101:B$105,2,0))</f>
        <v>4</v>
      </c>
      <c r="AU36" s="413" t="s">
        <v>337</v>
      </c>
      <c r="AV36" s="376">
        <f>IF(AU36="",0,VLOOKUP(AU36,Maths!A$101:B$105,2,0))</f>
        <v>2</v>
      </c>
      <c r="AW36" s="413" t="s">
        <v>186</v>
      </c>
      <c r="AX36" s="634">
        <f>IF(AW36="",0,VLOOKUP(AW36,Maths!A$101:B$105,2,0))</f>
        <v>4</v>
      </c>
      <c r="AY36" s="649">
        <f>AR36+AT36+AV36+AX36</f>
        <v>12</v>
      </c>
      <c r="AZ36" s="670" t="str">
        <f ca="1">IF(AY36&lt;=3.9,"",LOOKUP(AY36,A$109:A$113,B$109:B$113))</f>
        <v>B</v>
      </c>
      <c r="BA36" s="682">
        <f>(L36+Y36+AL36+AY36)/4</f>
        <v>11.75</v>
      </c>
      <c r="BB36" s="685" t="str">
        <f ca="1">IF(BA36&lt;=3.9,"",LOOKUP(BA36,A$109:A$113,B$109:B$113))</f>
        <v>B</v>
      </c>
      <c r="BC36" s="500"/>
      <c r="BD36" s="684">
        <f>AO36</f>
        <v>31</v>
      </c>
      <c r="BE36" s="693" t="str">
        <f>AP36</f>
        <v>Jaysheel Vinay</v>
      </c>
      <c r="BF36" s="413" t="s">
        <v>186</v>
      </c>
      <c r="BG36" s="376">
        <f>IF(BF36="",0,VLOOKUP(BF36,Maths!A$101:B$105,2,0))</f>
        <v>4</v>
      </c>
      <c r="BH36" s="413" t="s">
        <v>337</v>
      </c>
      <c r="BI36" s="376">
        <f>IF(BH36="",0,VLOOKUP(BH36,Maths!A$101:B$105,2,0))</f>
        <v>2</v>
      </c>
      <c r="BJ36" s="413" t="s">
        <v>186</v>
      </c>
      <c r="BK36" s="376">
        <f>IF(BJ36="",0,VLOOKUP(BJ36,Maths!A$101:B$105,2,0))</f>
        <v>4</v>
      </c>
      <c r="BL36" s="413" t="s">
        <v>337</v>
      </c>
      <c r="BM36" s="634">
        <f>IF(BL36="",0,VLOOKUP(BL36,Maths!A$101:B$105,2,0))</f>
        <v>2</v>
      </c>
      <c r="BN36" s="649">
        <f>BG36+BI36+BK36+BM36</f>
        <v>12</v>
      </c>
      <c r="BO36" s="702" t="str">
        <f ca="1">IF(BN36&lt;=3.9,"",LOOKUP(BN36,A$109:A$113,B$109:B$113))</f>
        <v>B</v>
      </c>
      <c r="BP36" s="500"/>
      <c r="BQ36" s="684">
        <f>BD36</f>
        <v>31</v>
      </c>
      <c r="BR36" s="693" t="str">
        <f>BE36</f>
        <v>Jaysheel Vinay</v>
      </c>
      <c r="BS36" s="413" t="s">
        <v>337</v>
      </c>
      <c r="BT36" s="376">
        <f>IF(BS36="",0,VLOOKUP(BS36,Maths!A$101:B$105,2,0))</f>
        <v>2</v>
      </c>
      <c r="BU36" s="413" t="s">
        <v>186</v>
      </c>
      <c r="BV36" s="376">
        <f>IF(BU36="",0,VLOOKUP(BU36,Maths!A$101:B$105,2,0))</f>
        <v>4</v>
      </c>
      <c r="BW36" s="413" t="s">
        <v>337</v>
      </c>
      <c r="BX36" s="376">
        <f>IF(BW36="",0,VLOOKUP(BW36,Maths!A$101:B$105,2,0))</f>
        <v>2</v>
      </c>
      <c r="BY36" s="413" t="s">
        <v>186</v>
      </c>
      <c r="BZ36" s="634">
        <f>IF(BY36="",0,VLOOKUP(BY36,Maths!A$101:B$105,2,0))</f>
        <v>4</v>
      </c>
      <c r="CA36" s="649">
        <f>BT36+BV36+BX36+BZ36</f>
        <v>12</v>
      </c>
      <c r="CB36" s="708" t="str">
        <f ca="1">IF(CA36&lt;=3.9,"",LOOKUP(CA36,A$109:A$113,B$109:B$113))</f>
        <v>B</v>
      </c>
      <c r="CC36" s="500"/>
      <c r="CD36" s="684">
        <f>BQ36</f>
        <v>31</v>
      </c>
      <c r="CE36" s="709" t="str">
        <f>BR36</f>
        <v>Jaysheel Vinay</v>
      </c>
      <c r="CF36" s="413" t="s">
        <v>186</v>
      </c>
      <c r="CG36" s="376">
        <f>IF(CF36="",0,VLOOKUP(CF36,Maths!A$101:B$105,2,0))</f>
        <v>4</v>
      </c>
      <c r="CH36" s="413" t="s">
        <v>337</v>
      </c>
      <c r="CI36" s="376">
        <f>IF(CH36="",0,VLOOKUP(CH36,Maths!A$101:B$105,2,0))</f>
        <v>2</v>
      </c>
      <c r="CJ36" s="413" t="s">
        <v>337</v>
      </c>
      <c r="CK36" s="376">
        <f>IF(CJ36="",0,VLOOKUP(CJ36,Maths!A$101:B$105,2,0))</f>
        <v>2</v>
      </c>
      <c r="CL36" s="413" t="s">
        <v>186</v>
      </c>
      <c r="CM36" s="634">
        <f>IF(CL36="",0,VLOOKUP(CL36,Maths!A$101:B$105,2,0))</f>
        <v>4</v>
      </c>
      <c r="CN36" s="649">
        <f>CG36+CI36+CK36+CM36</f>
        <v>12</v>
      </c>
      <c r="CO36" s="702" t="str">
        <f ca="1">IF(CN36&lt;=3.9,"",LOOKUP(CN36,A$109:A$113,B$109:B$113))</f>
        <v>B</v>
      </c>
      <c r="CP36" s="500"/>
      <c r="CQ36" s="684">
        <f>CD36</f>
        <v>31</v>
      </c>
      <c r="CR36" s="709" t="str">
        <f>CE36</f>
        <v>Jaysheel Vinay</v>
      </c>
      <c r="CS36" s="413" t="s">
        <v>337</v>
      </c>
      <c r="CT36" s="376">
        <f>IF(CS36="",0,VLOOKUP(CS36,Maths!A$101:B$105,2,0))</f>
        <v>2</v>
      </c>
      <c r="CU36" s="413" t="s">
        <v>337</v>
      </c>
      <c r="CV36" s="376">
        <f>IF(CU36="",0,VLOOKUP(CU36,Maths!A$101:B$105,2,0))</f>
        <v>2</v>
      </c>
      <c r="CW36" s="413" t="s">
        <v>186</v>
      </c>
      <c r="CX36" s="376">
        <f>IF(CW36="",0,VLOOKUP(CW36,Maths!A$101:B$105,2,0))</f>
        <v>4</v>
      </c>
      <c r="CY36" s="413" t="s">
        <v>186</v>
      </c>
      <c r="CZ36" s="634">
        <f>IF(CY36="",0,VLOOKUP(CY36,Maths!A$101:B$105,2,0))</f>
        <v>4</v>
      </c>
      <c r="DA36" s="649">
        <f>CT36+CV36+CX36+CZ36</f>
        <v>12</v>
      </c>
      <c r="DB36" s="702" t="str">
        <f ca="1">IF(DA36&lt;=3.9,"",LOOKUP(DA36,A$109:A$113,B$109:B$113))</f>
        <v>B</v>
      </c>
      <c r="DC36" s="722">
        <f>BN36+CA36+CN36+DA36</f>
        <v>48</v>
      </c>
      <c r="DD36" s="723">
        <f>DC36/80*20</f>
        <v>12</v>
      </c>
      <c r="DE36" s="685" t="str">
        <f ca="1">IF(DD36&lt;=3.9,"",LOOKUP(DD36,A$109:A$113,B$109:B$113))</f>
        <v>B</v>
      </c>
      <c r="DF36" s="500"/>
      <c r="DG36" s="607">
        <f>A36</f>
        <v>31</v>
      </c>
      <c r="DH36" s="608" t="str">
        <f>C36</f>
        <v>Jaysheel Vinay</v>
      </c>
      <c r="DI36" s="616" t="str">
        <f ca="1">IF($DJ36&lt;=3.9,"",LOOKUP(DJ36,A$109:A$113,B$109:B$113))</f>
        <v>B</v>
      </c>
      <c r="DJ36" s="396">
        <f>(BA36+DD36)/2</f>
        <v>11.875</v>
      </c>
    </row>
    <row r="37" ht="27" customHeight="1" spans="1:114">
      <c r="A37" s="634">
        <v>32</v>
      </c>
      <c r="B37" s="376">
        <f>'Student Profile'!B37</f>
        <v>3552</v>
      </c>
      <c r="C37" s="635" t="str">
        <f>'Student Profile'!C37</f>
        <v>Karthik</v>
      </c>
      <c r="D37" s="413"/>
      <c r="E37" s="376">
        <f>IF(D37="",0,VLOOKUP(D37,Maths!A$101:B$105,2,0))</f>
        <v>0</v>
      </c>
      <c r="F37" s="413" t="s">
        <v>295</v>
      </c>
      <c r="G37" s="376">
        <f>IF(F37="",0,VLOOKUP(F37,Maths!A$101:B$105,2,0))</f>
        <v>3</v>
      </c>
      <c r="H37" s="413" t="s">
        <v>295</v>
      </c>
      <c r="I37" s="376">
        <f>IF(H37="",0,VLOOKUP(H37,Maths!A$101:B$105,2,0))</f>
        <v>3</v>
      </c>
      <c r="J37" s="413" t="s">
        <v>295</v>
      </c>
      <c r="K37" s="634">
        <f>IF(J37="",0,VLOOKUP(J37,Maths!A$101:B$105,2,0))</f>
        <v>3</v>
      </c>
      <c r="L37" s="649">
        <f>E37+G37+I37+K37</f>
        <v>9</v>
      </c>
      <c r="M37" s="653" t="str">
        <f ca="1">IF(L37&lt;=3.9,"",LOOKUP(L37,A$109:A$113,B$109:B$113))</f>
        <v>C</v>
      </c>
      <c r="N37" s="500"/>
      <c r="O37" s="651">
        <f>A37</f>
        <v>32</v>
      </c>
      <c r="P37" s="635" t="str">
        <f>C37</f>
        <v>Karthik</v>
      </c>
      <c r="Q37" s="413" t="s">
        <v>336</v>
      </c>
      <c r="R37" s="376">
        <f>IF(Q37="",0,VLOOKUP(Q37,Maths!A$101:B$105,2,0))</f>
        <v>4</v>
      </c>
      <c r="S37" s="413" t="s">
        <v>338</v>
      </c>
      <c r="T37" s="376">
        <f>IF(S37="",0,VLOOKUP(S37,Maths!A$101:B$105,2,0))</f>
        <v>3</v>
      </c>
      <c r="U37" s="413" t="s">
        <v>337</v>
      </c>
      <c r="V37" s="376">
        <f>IF(U37="",0,VLOOKUP(U37,Maths!A$101:B$105,2,0))</f>
        <v>2</v>
      </c>
      <c r="W37" s="413" t="s">
        <v>337</v>
      </c>
      <c r="X37" s="634">
        <f>IF(W37="",0,VLOOKUP(W37,Maths!A$101:B$105,2,0))</f>
        <v>2</v>
      </c>
      <c r="Y37" s="649">
        <f>R37+T37+V37+X37</f>
        <v>11</v>
      </c>
      <c r="Z37" s="670" t="str">
        <f ca="1">IF(Y37&lt;=3.9,"",LOOKUP(Y37,A$109:A$113,B$109:B$113))</f>
        <v>B</v>
      </c>
      <c r="AA37" s="500"/>
      <c r="AB37" s="651">
        <f>O37</f>
        <v>32</v>
      </c>
      <c r="AC37" s="412" t="str">
        <f>P37</f>
        <v>Karthik</v>
      </c>
      <c r="AD37" s="413" t="s">
        <v>337</v>
      </c>
      <c r="AE37" s="376">
        <f>IF(AD37="",0,VLOOKUP(AD37,Maths!A$101:B$105,2,0))</f>
        <v>2</v>
      </c>
      <c r="AF37" s="413" t="s">
        <v>186</v>
      </c>
      <c r="AG37" s="376">
        <f>IF(AF37="",0,VLOOKUP(AF37,Maths!A$101:B$105,2,0))</f>
        <v>4</v>
      </c>
      <c r="AH37" s="413" t="s">
        <v>337</v>
      </c>
      <c r="AI37" s="376">
        <f>IF(AH37="",0,VLOOKUP(AH37,Maths!A$101:B$105,2,0))</f>
        <v>2</v>
      </c>
      <c r="AJ37" s="413" t="s">
        <v>186</v>
      </c>
      <c r="AK37" s="634">
        <f>IF(AJ37="",0,VLOOKUP(AJ37,Maths!A$101:B$105,2,0))</f>
        <v>4</v>
      </c>
      <c r="AL37" s="649">
        <f>AE37+AG37+AI37+AK37</f>
        <v>12</v>
      </c>
      <c r="AM37" s="670" t="str">
        <f ca="1">IF(AL37&lt;=3.9,"",LOOKUP(AL37,A$109:A$113,B$109:B$113))</f>
        <v>B</v>
      </c>
      <c r="AN37" s="500"/>
      <c r="AO37" s="651">
        <f>AB37</f>
        <v>32</v>
      </c>
      <c r="AP37" s="412" t="str">
        <f>AC37</f>
        <v>Karthik</v>
      </c>
      <c r="AQ37" s="413" t="s">
        <v>337</v>
      </c>
      <c r="AR37" s="376">
        <f>IF(AQ37="",0,VLOOKUP(AQ37,Maths!A$101:B$105,2,0))</f>
        <v>2</v>
      </c>
      <c r="AS37" s="413" t="s">
        <v>186</v>
      </c>
      <c r="AT37" s="376">
        <f>IF(AS37="",0,VLOOKUP(AS37,Maths!A$101:B$105,2,0))</f>
        <v>4</v>
      </c>
      <c r="AU37" s="413" t="s">
        <v>337</v>
      </c>
      <c r="AV37" s="376">
        <f>IF(AU37="",0,VLOOKUP(AU37,Maths!A$101:B$105,2,0))</f>
        <v>2</v>
      </c>
      <c r="AW37" s="413" t="s">
        <v>186</v>
      </c>
      <c r="AX37" s="634">
        <f>IF(AW37="",0,VLOOKUP(AW37,Maths!A$101:B$105,2,0))</f>
        <v>4</v>
      </c>
      <c r="AY37" s="649">
        <f>AR37+AT37+AV37+AX37</f>
        <v>12</v>
      </c>
      <c r="AZ37" s="670" t="str">
        <f ca="1">IF(AY37&lt;=3.9,"",LOOKUP(AY37,A$109:A$113,B$109:B$113))</f>
        <v>B</v>
      </c>
      <c r="BA37" s="682">
        <f>(L37+Y37+AL37+AY37)/4</f>
        <v>11</v>
      </c>
      <c r="BB37" s="685" t="str">
        <f ca="1">IF(BA37&lt;=3.9,"",LOOKUP(BA37,A$109:A$113,B$109:B$113))</f>
        <v>B</v>
      </c>
      <c r="BC37" s="500"/>
      <c r="BD37" s="684">
        <f>AO37</f>
        <v>32</v>
      </c>
      <c r="BE37" s="693" t="str">
        <f>AP37</f>
        <v>Karthik</v>
      </c>
      <c r="BF37" s="413" t="s">
        <v>186</v>
      </c>
      <c r="BG37" s="376">
        <f>IF(BF37="",0,VLOOKUP(BF37,Maths!A$101:B$105,2,0))</f>
        <v>4</v>
      </c>
      <c r="BH37" s="413" t="s">
        <v>337</v>
      </c>
      <c r="BI37" s="376">
        <f>IF(BH37="",0,VLOOKUP(BH37,Maths!A$101:B$105,2,0))</f>
        <v>2</v>
      </c>
      <c r="BJ37" s="413" t="s">
        <v>186</v>
      </c>
      <c r="BK37" s="376">
        <f>IF(BJ37="",0,VLOOKUP(BJ37,Maths!A$101:B$105,2,0))</f>
        <v>4</v>
      </c>
      <c r="BL37" s="413" t="s">
        <v>337</v>
      </c>
      <c r="BM37" s="634">
        <f>IF(BL37="",0,VLOOKUP(BL37,Maths!A$101:B$105,2,0))</f>
        <v>2</v>
      </c>
      <c r="BN37" s="649">
        <f>BG37+BI37+BK37+BM37</f>
        <v>12</v>
      </c>
      <c r="BO37" s="702" t="str">
        <f ca="1">IF(BN37&lt;=3.9,"",LOOKUP(BN37,A$109:A$113,B$109:B$113))</f>
        <v>B</v>
      </c>
      <c r="BP37" s="500"/>
      <c r="BQ37" s="684">
        <f>BD37</f>
        <v>32</v>
      </c>
      <c r="BR37" s="693" t="str">
        <f>BE37</f>
        <v>Karthik</v>
      </c>
      <c r="BS37" s="413" t="s">
        <v>337</v>
      </c>
      <c r="BT37" s="376">
        <f>IF(BS37="",0,VLOOKUP(BS37,Maths!A$101:B$105,2,0))</f>
        <v>2</v>
      </c>
      <c r="BU37" s="413" t="s">
        <v>186</v>
      </c>
      <c r="BV37" s="376">
        <f>IF(BU37="",0,VLOOKUP(BU37,Maths!A$101:B$105,2,0))</f>
        <v>4</v>
      </c>
      <c r="BW37" s="413" t="s">
        <v>337</v>
      </c>
      <c r="BX37" s="376">
        <f>IF(BW37="",0,VLOOKUP(BW37,Maths!A$101:B$105,2,0))</f>
        <v>2</v>
      </c>
      <c r="BY37" s="413" t="s">
        <v>186</v>
      </c>
      <c r="BZ37" s="634">
        <f>IF(BY37="",0,VLOOKUP(BY37,Maths!A$101:B$105,2,0))</f>
        <v>4</v>
      </c>
      <c r="CA37" s="649">
        <f>BT37+BV37+BX37+BZ37</f>
        <v>12</v>
      </c>
      <c r="CB37" s="708" t="str">
        <f ca="1">IF(CA37&lt;=3.9,"",LOOKUP(CA37,A$109:A$113,B$109:B$113))</f>
        <v>B</v>
      </c>
      <c r="CC37" s="500"/>
      <c r="CD37" s="684">
        <f>BQ37</f>
        <v>32</v>
      </c>
      <c r="CE37" s="709" t="str">
        <f>BR37</f>
        <v>Karthik</v>
      </c>
      <c r="CF37" s="413" t="s">
        <v>186</v>
      </c>
      <c r="CG37" s="376">
        <f>IF(CF37="",0,VLOOKUP(CF37,Maths!A$101:B$105,2,0))</f>
        <v>4</v>
      </c>
      <c r="CH37" s="413" t="s">
        <v>337</v>
      </c>
      <c r="CI37" s="376">
        <f>IF(CH37="",0,VLOOKUP(CH37,Maths!A$101:B$105,2,0))</f>
        <v>2</v>
      </c>
      <c r="CJ37" s="413" t="s">
        <v>337</v>
      </c>
      <c r="CK37" s="376">
        <f>IF(CJ37="",0,VLOOKUP(CJ37,Maths!A$101:B$105,2,0))</f>
        <v>2</v>
      </c>
      <c r="CL37" s="413" t="s">
        <v>186</v>
      </c>
      <c r="CM37" s="634">
        <f>IF(CL37="",0,VLOOKUP(CL37,Maths!A$101:B$105,2,0))</f>
        <v>4</v>
      </c>
      <c r="CN37" s="649">
        <f>CG37+CI37+CK37+CM37</f>
        <v>12</v>
      </c>
      <c r="CO37" s="702" t="str">
        <f ca="1">IF(CN37&lt;=3.9,"",LOOKUP(CN37,A$109:A$113,B$109:B$113))</f>
        <v>B</v>
      </c>
      <c r="CP37" s="500"/>
      <c r="CQ37" s="684">
        <f>CD37</f>
        <v>32</v>
      </c>
      <c r="CR37" s="709" t="str">
        <f>CE37</f>
        <v>Karthik</v>
      </c>
      <c r="CS37" s="413" t="s">
        <v>337</v>
      </c>
      <c r="CT37" s="376">
        <f>IF(CS37="",0,VLOOKUP(CS37,Maths!A$101:B$105,2,0))</f>
        <v>2</v>
      </c>
      <c r="CU37" s="413" t="s">
        <v>337</v>
      </c>
      <c r="CV37" s="376">
        <f>IF(CU37="",0,VLOOKUP(CU37,Maths!A$101:B$105,2,0))</f>
        <v>2</v>
      </c>
      <c r="CW37" s="413" t="s">
        <v>186</v>
      </c>
      <c r="CX37" s="376">
        <f>IF(CW37="",0,VLOOKUP(CW37,Maths!A$101:B$105,2,0))</f>
        <v>4</v>
      </c>
      <c r="CY37" s="413" t="s">
        <v>186</v>
      </c>
      <c r="CZ37" s="634">
        <f>IF(CY37="",0,VLOOKUP(CY37,Maths!A$101:B$105,2,0))</f>
        <v>4</v>
      </c>
      <c r="DA37" s="649">
        <f>CT37+CV37+CX37+CZ37</f>
        <v>12</v>
      </c>
      <c r="DB37" s="702" t="str">
        <f ca="1">IF(DA37&lt;=3.9,"",LOOKUP(DA37,A$109:A$113,B$109:B$113))</f>
        <v>B</v>
      </c>
      <c r="DC37" s="722">
        <f>BN37+CA37+CN37+DA37</f>
        <v>48</v>
      </c>
      <c r="DD37" s="723">
        <f>DC37/80*20</f>
        <v>12</v>
      </c>
      <c r="DE37" s="685" t="str">
        <f ca="1">IF(DD37&lt;=3.9,"",LOOKUP(DD37,A$109:A$113,B$109:B$113))</f>
        <v>B</v>
      </c>
      <c r="DF37" s="500"/>
      <c r="DG37" s="607">
        <f>A37</f>
        <v>32</v>
      </c>
      <c r="DH37" s="608" t="str">
        <f>C37</f>
        <v>Karthik</v>
      </c>
      <c r="DI37" s="616" t="str">
        <f ca="1">IF($DJ37&lt;=3.9,"",LOOKUP(DJ37,A$109:A$113,B$109:B$113))</f>
        <v>B</v>
      </c>
      <c r="DJ37" s="396">
        <f>(BA37+DD37)/2</f>
        <v>11.5</v>
      </c>
    </row>
    <row r="38" ht="27" customHeight="1" spans="1:114">
      <c r="A38" s="634">
        <v>33</v>
      </c>
      <c r="B38" s="376">
        <f>'Student Profile'!B38</f>
        <v>3663</v>
      </c>
      <c r="C38" s="635" t="str">
        <f>'Student Profile'!C38</f>
        <v>Krishna</v>
      </c>
      <c r="D38" s="413"/>
      <c r="E38" s="376">
        <f>IF(D38="",0,VLOOKUP(D38,Maths!A$101:B$105,2,0))</f>
        <v>0</v>
      </c>
      <c r="F38" s="413" t="s">
        <v>309</v>
      </c>
      <c r="G38" s="376">
        <f>IF(F38="",0,VLOOKUP(F38,Maths!A$101:B$105,2,0))</f>
        <v>1</v>
      </c>
      <c r="H38" s="413" t="s">
        <v>299</v>
      </c>
      <c r="I38" s="376">
        <f>IF(H38="",0,VLOOKUP(H38,Maths!A$101:B$105,2,0))</f>
        <v>2</v>
      </c>
      <c r="J38" s="413" t="s">
        <v>299</v>
      </c>
      <c r="K38" s="634">
        <f>IF(J38="",0,VLOOKUP(J38,Maths!A$101:B$105,2,0))</f>
        <v>2</v>
      </c>
      <c r="L38" s="649">
        <f>E38+G38+I38+K38</f>
        <v>5</v>
      </c>
      <c r="M38" s="653" t="str">
        <f ca="1" t="shared" ref="M38:M55" si="54">IF(L38&lt;=3.9,"",LOOKUP(L38,A$109:A$113,B$109:B$113))</f>
        <v>D</v>
      </c>
      <c r="N38" s="500"/>
      <c r="O38" s="651">
        <f>A38</f>
        <v>33</v>
      </c>
      <c r="P38" s="635" t="str">
        <f>C38</f>
        <v>Krishna</v>
      </c>
      <c r="Q38" s="413" t="s">
        <v>338</v>
      </c>
      <c r="R38" s="376">
        <f>IF(Q38="",0,VLOOKUP(Q38,Maths!A$101:B$105,2,0))</f>
        <v>3</v>
      </c>
      <c r="S38" s="413" t="s">
        <v>336</v>
      </c>
      <c r="T38" s="376">
        <f>IF(S38="",0,VLOOKUP(S38,Maths!A$101:B$105,2,0))</f>
        <v>4</v>
      </c>
      <c r="U38" s="413" t="s">
        <v>337</v>
      </c>
      <c r="V38" s="376">
        <f>IF(U38="",0,VLOOKUP(U38,Maths!A$101:B$105,2,0))</f>
        <v>2</v>
      </c>
      <c r="W38" s="413" t="s">
        <v>372</v>
      </c>
      <c r="X38" s="634">
        <f>IF(W38="",0,VLOOKUP(W38,Maths!A$101:B$105,2,0))</f>
        <v>1</v>
      </c>
      <c r="Y38" s="649">
        <f>R38+T38+V38+X38</f>
        <v>10</v>
      </c>
      <c r="Z38" s="670" t="str">
        <f ca="1">IF(Y38&lt;=3.9,"",LOOKUP(Y38,A$109:A$113,B$109:B$113))</f>
        <v>C</v>
      </c>
      <c r="AA38" s="500"/>
      <c r="AB38" s="651">
        <f>O38</f>
        <v>33</v>
      </c>
      <c r="AC38" s="412" t="str">
        <f>P38</f>
        <v>Krishna</v>
      </c>
      <c r="AD38" s="413" t="s">
        <v>372</v>
      </c>
      <c r="AE38" s="376">
        <f>IF(AD38="",0,VLOOKUP(AD38,Maths!A$101:B$105,2,0))</f>
        <v>1</v>
      </c>
      <c r="AF38" s="413" t="s">
        <v>295</v>
      </c>
      <c r="AG38" s="376">
        <f>IF(AF38="",0,VLOOKUP(AF38,Maths!A$101:B$105,2,0))</f>
        <v>3</v>
      </c>
      <c r="AH38" s="413" t="s">
        <v>372</v>
      </c>
      <c r="AI38" s="376">
        <f>IF(AH38="",0,VLOOKUP(AH38,Maths!A$101:B$105,2,0))</f>
        <v>1</v>
      </c>
      <c r="AJ38" s="413" t="s">
        <v>295</v>
      </c>
      <c r="AK38" s="634">
        <f>IF(AJ38="",0,VLOOKUP(AJ38,Maths!A$101:B$105,2,0))</f>
        <v>3</v>
      </c>
      <c r="AL38" s="649">
        <f>AE38+AG38+AI38+AK38</f>
        <v>8</v>
      </c>
      <c r="AM38" s="670" t="str">
        <f ca="1">IF(AL38&lt;=3.9,"",LOOKUP(AL38,A$109:A$113,B$109:B$113))</f>
        <v>C</v>
      </c>
      <c r="AN38" s="500"/>
      <c r="AO38" s="651">
        <f>AB38</f>
        <v>33</v>
      </c>
      <c r="AP38" s="412" t="str">
        <f>AC38</f>
        <v>Krishna</v>
      </c>
      <c r="AQ38" s="413" t="s">
        <v>372</v>
      </c>
      <c r="AR38" s="376">
        <f>IF(AQ38="",0,VLOOKUP(AQ38,Maths!A$101:B$105,2,0))</f>
        <v>1</v>
      </c>
      <c r="AS38" s="413" t="s">
        <v>295</v>
      </c>
      <c r="AT38" s="376">
        <f>IF(AS38="",0,VLOOKUP(AS38,Maths!A$101:B$105,2,0))</f>
        <v>3</v>
      </c>
      <c r="AU38" s="413" t="s">
        <v>372</v>
      </c>
      <c r="AV38" s="376">
        <f>IF(AU38="",0,VLOOKUP(AU38,Maths!A$101:B$105,2,0))</f>
        <v>1</v>
      </c>
      <c r="AW38" s="413" t="s">
        <v>295</v>
      </c>
      <c r="AX38" s="634">
        <f>IF(AW38="",0,VLOOKUP(AW38,Maths!A$101:B$105,2,0))</f>
        <v>3</v>
      </c>
      <c r="AY38" s="649">
        <f>AR38+AT38+AV38+AX38</f>
        <v>8</v>
      </c>
      <c r="AZ38" s="670" t="str">
        <f ca="1">IF(AY38&lt;=3.9,"",LOOKUP(AY38,A$109:A$113,B$109:B$113))</f>
        <v>C</v>
      </c>
      <c r="BA38" s="682">
        <f t="shared" ref="BA38:BA55" si="55">(L38+Y38+AL38+AY38)/4</f>
        <v>7.75</v>
      </c>
      <c r="BB38" s="685" t="str">
        <f ca="1" t="shared" ref="BB38:BB55" si="56">IF(BA38&lt;=3.9,"",LOOKUP(BA38,A$109:A$113,B$109:B$113))</f>
        <v>C</v>
      </c>
      <c r="BC38" s="500"/>
      <c r="BD38" s="684">
        <f>AO38</f>
        <v>33</v>
      </c>
      <c r="BE38" s="693" t="str">
        <f>AP38</f>
        <v>Krishna</v>
      </c>
      <c r="BF38" s="413" t="s">
        <v>295</v>
      </c>
      <c r="BG38" s="376">
        <f>IF(BF38="",0,VLOOKUP(BF38,Maths!A$101:B$105,2,0))</f>
        <v>3</v>
      </c>
      <c r="BH38" s="413" t="s">
        <v>372</v>
      </c>
      <c r="BI38" s="376">
        <f>IF(BH38="",0,VLOOKUP(BH38,Maths!A$101:B$105,2,0))</f>
        <v>1</v>
      </c>
      <c r="BJ38" s="413" t="s">
        <v>295</v>
      </c>
      <c r="BK38" s="376">
        <f>IF(BJ38="",0,VLOOKUP(BJ38,Maths!A$101:B$105,2,0))</f>
        <v>3</v>
      </c>
      <c r="BL38" s="413" t="s">
        <v>372</v>
      </c>
      <c r="BM38" s="634">
        <f>IF(BL38="",0,VLOOKUP(BL38,Maths!A$101:B$105,2,0))</f>
        <v>1</v>
      </c>
      <c r="BN38" s="649">
        <f>BG38+BI38+BK38+BM38</f>
        <v>8</v>
      </c>
      <c r="BO38" s="702" t="str">
        <f ca="1">IF(BN38&lt;=3.9,"",LOOKUP(BN38,A$109:A$113,B$109:B$113))</f>
        <v>C</v>
      </c>
      <c r="BP38" s="500"/>
      <c r="BQ38" s="684">
        <f>BD38</f>
        <v>33</v>
      </c>
      <c r="BR38" s="693" t="str">
        <f>BE38</f>
        <v>Krishna</v>
      </c>
      <c r="BS38" s="413" t="s">
        <v>372</v>
      </c>
      <c r="BT38" s="376">
        <f>IF(BS38="",0,VLOOKUP(BS38,Maths!A$101:B$105,2,0))</f>
        <v>1</v>
      </c>
      <c r="BU38" s="413" t="s">
        <v>295</v>
      </c>
      <c r="BV38" s="376">
        <f>IF(BU38="",0,VLOOKUP(BU38,Maths!A$101:B$105,2,0))</f>
        <v>3</v>
      </c>
      <c r="BW38" s="413" t="s">
        <v>372</v>
      </c>
      <c r="BX38" s="376">
        <f>IF(BW38="",0,VLOOKUP(BW38,Maths!A$101:B$105,2,0))</f>
        <v>1</v>
      </c>
      <c r="BY38" s="413" t="s">
        <v>295</v>
      </c>
      <c r="BZ38" s="634">
        <f>IF(BY38="",0,VLOOKUP(BY38,Maths!A$101:B$105,2,0))</f>
        <v>3</v>
      </c>
      <c r="CA38" s="649">
        <f>BT38+BV38+BX38+BZ38</f>
        <v>8</v>
      </c>
      <c r="CB38" s="708" t="str">
        <f ca="1" t="shared" ref="CB38:CB55" si="57">IF(CA38&lt;=3.9,"",LOOKUP(CA38,A$109:A$113,B$109:B$113))</f>
        <v>C</v>
      </c>
      <c r="CC38" s="500"/>
      <c r="CD38" s="684">
        <f>BQ38</f>
        <v>33</v>
      </c>
      <c r="CE38" s="709" t="str">
        <f>BR38</f>
        <v>Krishna</v>
      </c>
      <c r="CF38" s="413" t="s">
        <v>295</v>
      </c>
      <c r="CG38" s="376">
        <f>IF(CF38="",0,VLOOKUP(CF38,Maths!A$101:B$105,2,0))</f>
        <v>3</v>
      </c>
      <c r="CH38" s="413" t="s">
        <v>372</v>
      </c>
      <c r="CI38" s="376">
        <f>IF(CH38="",0,VLOOKUP(CH38,Maths!A$101:B$105,2,0))</f>
        <v>1</v>
      </c>
      <c r="CJ38" s="413" t="s">
        <v>372</v>
      </c>
      <c r="CK38" s="376">
        <f>IF(CJ38="",0,VLOOKUP(CJ38,Maths!A$101:B$105,2,0))</f>
        <v>1</v>
      </c>
      <c r="CL38" s="413" t="s">
        <v>295</v>
      </c>
      <c r="CM38" s="634">
        <f>IF(CL38="",0,VLOOKUP(CL38,Maths!A$101:B$105,2,0))</f>
        <v>3</v>
      </c>
      <c r="CN38" s="649">
        <f>CG38+CI38+CK38+CM38</f>
        <v>8</v>
      </c>
      <c r="CO38" s="702" t="str">
        <f ca="1">IF(CN38&lt;=3.9,"",LOOKUP(CN38,A$109:A$113,B$109:B$113))</f>
        <v>C</v>
      </c>
      <c r="CP38" s="500"/>
      <c r="CQ38" s="684">
        <f>CD38</f>
        <v>33</v>
      </c>
      <c r="CR38" s="709" t="str">
        <f>CE38</f>
        <v>Krishna</v>
      </c>
      <c r="CS38" s="413" t="s">
        <v>372</v>
      </c>
      <c r="CT38" s="376">
        <f>IF(CS38="",0,VLOOKUP(CS38,Maths!A$101:B$105,2,0))</f>
        <v>1</v>
      </c>
      <c r="CU38" s="413" t="s">
        <v>372</v>
      </c>
      <c r="CV38" s="376">
        <f>IF(CU38="",0,VLOOKUP(CU38,Maths!A$101:B$105,2,0))</f>
        <v>1</v>
      </c>
      <c r="CW38" s="413" t="s">
        <v>295</v>
      </c>
      <c r="CX38" s="376">
        <f>IF(CW38="",0,VLOOKUP(CW38,Maths!A$101:B$105,2,0))</f>
        <v>3</v>
      </c>
      <c r="CY38" s="413" t="s">
        <v>295</v>
      </c>
      <c r="CZ38" s="634">
        <f>IF(CY38="",0,VLOOKUP(CY38,Maths!A$101:B$105,2,0))</f>
        <v>3</v>
      </c>
      <c r="DA38" s="649">
        <f>CT38+CV38+CX38+CZ38</f>
        <v>8</v>
      </c>
      <c r="DB38" s="702" t="str">
        <f ca="1">IF(DA38&lt;=3.9,"",LOOKUP(DA38,A$109:A$113,B$109:B$113))</f>
        <v>C</v>
      </c>
      <c r="DC38" s="722">
        <f t="shared" ref="DC38:DC55" si="58">BN38+CA38+CN38+DA38</f>
        <v>32</v>
      </c>
      <c r="DD38" s="723">
        <f>DC38/80*20</f>
        <v>8</v>
      </c>
      <c r="DE38" s="685" t="str">
        <f ca="1" t="shared" ref="DE38:DE55" si="59">IF(DD38&lt;=3.9,"",LOOKUP(DD38,A$109:A$113,B$109:B$113))</f>
        <v>C</v>
      </c>
      <c r="DF38" s="500"/>
      <c r="DG38" s="607">
        <f>A38</f>
        <v>33</v>
      </c>
      <c r="DH38" s="608" t="str">
        <f>C38</f>
        <v>Krishna</v>
      </c>
      <c r="DI38" s="616" t="str">
        <f ca="1">IF($DJ38&lt;=3.9,"",LOOKUP(DJ38,A$109:A$113,B$109:B$113))</f>
        <v>C</v>
      </c>
      <c r="DJ38" s="396">
        <f>(BA38+DD38)/2</f>
        <v>7.875</v>
      </c>
    </row>
    <row r="39" ht="27" customHeight="1" spans="1:114">
      <c r="A39" s="634">
        <v>34</v>
      </c>
      <c r="B39" s="376">
        <f>'Student Profile'!B39</f>
        <v>3774</v>
      </c>
      <c r="C39" s="635" t="str">
        <f>'Student Profile'!C39</f>
        <v>Nikhil Anurag</v>
      </c>
      <c r="D39" s="413"/>
      <c r="E39" s="376">
        <f>IF(D39="",0,VLOOKUP(D39,Maths!A$101:B$105,2,0))</f>
        <v>0</v>
      </c>
      <c r="F39" s="413" t="s">
        <v>186</v>
      </c>
      <c r="G39" s="376">
        <f>IF(F39="",0,VLOOKUP(F39,Maths!A$101:B$105,2,0))</f>
        <v>4</v>
      </c>
      <c r="H39" s="413" t="s">
        <v>186</v>
      </c>
      <c r="I39" s="376">
        <f>IF(H39="",0,VLOOKUP(H39,Maths!A$101:B$105,2,0))</f>
        <v>4</v>
      </c>
      <c r="J39" s="413" t="s">
        <v>186</v>
      </c>
      <c r="K39" s="634">
        <f>IF(J39="",0,VLOOKUP(J39,Maths!A$101:B$105,2,0))</f>
        <v>4</v>
      </c>
      <c r="L39" s="649">
        <f>E39+G39+I39+K39</f>
        <v>12</v>
      </c>
      <c r="M39" s="653" t="str">
        <f ca="1">IF(L39&lt;=3.9,"",LOOKUP(L39,A$109:A$113,B$109:B$113))</f>
        <v>B</v>
      </c>
      <c r="N39" s="500"/>
      <c r="O39" s="651">
        <f>A39</f>
        <v>34</v>
      </c>
      <c r="P39" s="635" t="str">
        <f>C39</f>
        <v>Nikhil Anurag</v>
      </c>
      <c r="Q39" s="413" t="s">
        <v>186</v>
      </c>
      <c r="R39" s="376">
        <f>IF(Q39="",0,VLOOKUP(Q39,Maths!A$101:B$105,2,0))</f>
        <v>4</v>
      </c>
      <c r="S39" s="413" t="s">
        <v>186</v>
      </c>
      <c r="T39" s="376">
        <f>IF(S39="",0,VLOOKUP(S39,Maths!A$101:B$105,2,0))</f>
        <v>4</v>
      </c>
      <c r="U39" s="413" t="s">
        <v>186</v>
      </c>
      <c r="V39" s="376">
        <f>IF(U39="",0,VLOOKUP(U39,Maths!A$101:B$105,2,0))</f>
        <v>4</v>
      </c>
      <c r="W39" s="413" t="s">
        <v>186</v>
      </c>
      <c r="X39" s="634">
        <f>IF(W39="",0,VLOOKUP(W39,Maths!A$101:B$105,2,0))</f>
        <v>4</v>
      </c>
      <c r="Y39" s="649">
        <f>R39+T39+V39+X39</f>
        <v>16</v>
      </c>
      <c r="Z39" s="670" t="str">
        <f ca="1">IF(Y39&lt;=3.9,"",LOOKUP(Y39,A$109:A$113,B$109:B$113))</f>
        <v>A</v>
      </c>
      <c r="AA39" s="500"/>
      <c r="AB39" s="651">
        <f>O39</f>
        <v>34</v>
      </c>
      <c r="AC39" s="412" t="str">
        <f>P39</f>
        <v>Nikhil Anurag</v>
      </c>
      <c r="AD39" s="413" t="s">
        <v>186</v>
      </c>
      <c r="AE39" s="376">
        <f>IF(AD39="",0,VLOOKUP(AD39,Maths!A$101:B$105,2,0))</f>
        <v>4</v>
      </c>
      <c r="AF39" s="413" t="s">
        <v>186</v>
      </c>
      <c r="AG39" s="376">
        <f>IF(AF39="",0,VLOOKUP(AF39,Maths!A$101:B$105,2,0))</f>
        <v>4</v>
      </c>
      <c r="AH39" s="413" t="s">
        <v>186</v>
      </c>
      <c r="AI39" s="376">
        <f>IF(AH39="",0,VLOOKUP(AH39,Maths!A$101:B$105,2,0))</f>
        <v>4</v>
      </c>
      <c r="AJ39" s="413" t="s">
        <v>186</v>
      </c>
      <c r="AK39" s="634">
        <f>IF(AJ39="",0,VLOOKUP(AJ39,Maths!A$101:B$105,2,0))</f>
        <v>4</v>
      </c>
      <c r="AL39" s="649">
        <f>AE39+AG39+AI39+AK39</f>
        <v>16</v>
      </c>
      <c r="AM39" s="670" t="str">
        <f ca="1">IF(AL39&lt;=3.9,"",LOOKUP(AL39,A$109:A$113,B$109:B$113))</f>
        <v>A</v>
      </c>
      <c r="AN39" s="500"/>
      <c r="AO39" s="651">
        <f>AB39</f>
        <v>34</v>
      </c>
      <c r="AP39" s="412" t="str">
        <f>AC39</f>
        <v>Nikhil Anurag</v>
      </c>
      <c r="AQ39" s="413" t="s">
        <v>186</v>
      </c>
      <c r="AR39" s="376">
        <f>IF(AQ39="",0,VLOOKUP(AQ39,Maths!A$101:B$105,2,0))</f>
        <v>4</v>
      </c>
      <c r="AS39" s="413" t="s">
        <v>186</v>
      </c>
      <c r="AT39" s="376">
        <f>IF(AS39="",0,VLOOKUP(AS39,Maths!A$101:B$105,2,0))</f>
        <v>4</v>
      </c>
      <c r="AU39" s="413" t="s">
        <v>186</v>
      </c>
      <c r="AV39" s="376">
        <f>IF(AU39="",0,VLOOKUP(AU39,Maths!A$101:B$105,2,0))</f>
        <v>4</v>
      </c>
      <c r="AW39" s="413" t="s">
        <v>186</v>
      </c>
      <c r="AX39" s="634">
        <f>IF(AW39="",0,VLOOKUP(AW39,Maths!A$101:B$105,2,0))</f>
        <v>4</v>
      </c>
      <c r="AY39" s="649">
        <f>AR39+AT39+AV39+AX39</f>
        <v>16</v>
      </c>
      <c r="AZ39" s="670" t="str">
        <f ca="1">IF(AY39&lt;=3.9,"",LOOKUP(AY39,A$109:A$113,B$109:B$113))</f>
        <v>A</v>
      </c>
      <c r="BA39" s="682">
        <f>(L39+Y39+AL39+AY39)/4</f>
        <v>15</v>
      </c>
      <c r="BB39" s="685" t="str">
        <f ca="1">IF(BA39&lt;=3.9,"",LOOKUP(BA39,A$109:A$113,B$109:B$113))</f>
        <v>A</v>
      </c>
      <c r="BC39" s="500"/>
      <c r="BD39" s="684">
        <f>AO39</f>
        <v>34</v>
      </c>
      <c r="BE39" s="693" t="str">
        <f>AP39</f>
        <v>Nikhil Anurag</v>
      </c>
      <c r="BF39" s="413" t="s">
        <v>186</v>
      </c>
      <c r="BG39" s="376">
        <f>IF(BF39="",0,VLOOKUP(BF39,Maths!A$101:B$105,2,0))</f>
        <v>4</v>
      </c>
      <c r="BH39" s="413" t="s">
        <v>186</v>
      </c>
      <c r="BI39" s="376">
        <f>IF(BH39="",0,VLOOKUP(BH39,Maths!A$101:B$105,2,0))</f>
        <v>4</v>
      </c>
      <c r="BJ39" s="413" t="s">
        <v>186</v>
      </c>
      <c r="BK39" s="376">
        <f>IF(BJ39="",0,VLOOKUP(BJ39,Maths!A$101:B$105,2,0))</f>
        <v>4</v>
      </c>
      <c r="BL39" s="413" t="s">
        <v>186</v>
      </c>
      <c r="BM39" s="634">
        <f>IF(BL39="",0,VLOOKUP(BL39,Maths!A$101:B$105,2,0))</f>
        <v>4</v>
      </c>
      <c r="BN39" s="649">
        <f>BG39+BI39+BK39+BM39</f>
        <v>16</v>
      </c>
      <c r="BO39" s="702" t="str">
        <f ca="1">IF(BN39&lt;=3.9,"",LOOKUP(BN39,A$109:A$113,B$109:B$113))</f>
        <v>A</v>
      </c>
      <c r="BP39" s="500"/>
      <c r="BQ39" s="684">
        <f>BD39</f>
        <v>34</v>
      </c>
      <c r="BR39" s="693" t="str">
        <f>BE39</f>
        <v>Nikhil Anurag</v>
      </c>
      <c r="BS39" s="413" t="s">
        <v>186</v>
      </c>
      <c r="BT39" s="376">
        <f>IF(BS39="",0,VLOOKUP(BS39,Maths!A$101:B$105,2,0))</f>
        <v>4</v>
      </c>
      <c r="BU39" s="413" t="s">
        <v>186</v>
      </c>
      <c r="BV39" s="376">
        <f>IF(BU39="",0,VLOOKUP(BU39,Maths!A$101:B$105,2,0))</f>
        <v>4</v>
      </c>
      <c r="BW39" s="413" t="s">
        <v>186</v>
      </c>
      <c r="BX39" s="376">
        <f>IF(BW39="",0,VLOOKUP(BW39,Maths!A$101:B$105,2,0))</f>
        <v>4</v>
      </c>
      <c r="BY39" s="413" t="s">
        <v>186</v>
      </c>
      <c r="BZ39" s="634">
        <f>IF(BY39="",0,VLOOKUP(BY39,Maths!A$101:B$105,2,0))</f>
        <v>4</v>
      </c>
      <c r="CA39" s="649">
        <f>BT39+BV39+BX39+BZ39</f>
        <v>16</v>
      </c>
      <c r="CB39" s="708" t="str">
        <f ca="1">IF(CA39&lt;=3.9,"",LOOKUP(CA39,A$109:A$113,B$109:B$113))</f>
        <v>A</v>
      </c>
      <c r="CC39" s="500"/>
      <c r="CD39" s="684">
        <f>BQ39</f>
        <v>34</v>
      </c>
      <c r="CE39" s="709" t="str">
        <f>BR39</f>
        <v>Nikhil Anurag</v>
      </c>
      <c r="CF39" s="413" t="s">
        <v>186</v>
      </c>
      <c r="CG39" s="376">
        <f>IF(CF39="",0,VLOOKUP(CF39,Maths!A$101:B$105,2,0))</f>
        <v>4</v>
      </c>
      <c r="CH39" s="413" t="s">
        <v>186</v>
      </c>
      <c r="CI39" s="376">
        <f>IF(CH39="",0,VLOOKUP(CH39,Maths!A$101:B$105,2,0))</f>
        <v>4</v>
      </c>
      <c r="CJ39" s="413" t="s">
        <v>186</v>
      </c>
      <c r="CK39" s="376">
        <f>IF(CJ39="",0,VLOOKUP(CJ39,Maths!A$101:B$105,2,0))</f>
        <v>4</v>
      </c>
      <c r="CL39" s="413" t="s">
        <v>186</v>
      </c>
      <c r="CM39" s="634">
        <f>IF(CL39="",0,VLOOKUP(CL39,Maths!A$101:B$105,2,0))</f>
        <v>4</v>
      </c>
      <c r="CN39" s="649">
        <f>CG39+CI39+CK39+CM39</f>
        <v>16</v>
      </c>
      <c r="CO39" s="702" t="str">
        <f ca="1">IF(CN39&lt;=3.9,"",LOOKUP(CN39,A$109:A$113,B$109:B$113))</f>
        <v>A</v>
      </c>
      <c r="CP39" s="500"/>
      <c r="CQ39" s="684">
        <f>CD39</f>
        <v>34</v>
      </c>
      <c r="CR39" s="709" t="str">
        <f>CE39</f>
        <v>Nikhil Anurag</v>
      </c>
      <c r="CS39" s="413" t="s">
        <v>186</v>
      </c>
      <c r="CT39" s="376">
        <f>IF(CS39="",0,VLOOKUP(CS39,Maths!A$101:B$105,2,0))</f>
        <v>4</v>
      </c>
      <c r="CU39" s="413" t="s">
        <v>186</v>
      </c>
      <c r="CV39" s="376">
        <f>IF(CU39="",0,VLOOKUP(CU39,Maths!A$101:B$105,2,0))</f>
        <v>4</v>
      </c>
      <c r="CW39" s="413" t="s">
        <v>186</v>
      </c>
      <c r="CX39" s="376">
        <f>IF(CW39="",0,VLOOKUP(CW39,Maths!A$101:B$105,2,0))</f>
        <v>4</v>
      </c>
      <c r="CY39" s="413" t="s">
        <v>186</v>
      </c>
      <c r="CZ39" s="634">
        <f>IF(CY39="",0,VLOOKUP(CY39,Maths!A$101:B$105,2,0))</f>
        <v>4</v>
      </c>
      <c r="DA39" s="649">
        <f>CT39+CV39+CX39+CZ39</f>
        <v>16</v>
      </c>
      <c r="DB39" s="702" t="str">
        <f ca="1">IF(DA39&lt;=3.9,"",LOOKUP(DA39,A$109:A$113,B$109:B$113))</f>
        <v>A</v>
      </c>
      <c r="DC39" s="722">
        <f>BN39+CA39+CN39+DA39</f>
        <v>64</v>
      </c>
      <c r="DD39" s="723">
        <f>DC39/80*20</f>
        <v>16</v>
      </c>
      <c r="DE39" s="685" t="str">
        <f ca="1">IF(DD39&lt;=3.9,"",LOOKUP(DD39,A$109:A$113,B$109:B$113))</f>
        <v>A</v>
      </c>
      <c r="DF39" s="500"/>
      <c r="DG39" s="607">
        <f>A39</f>
        <v>34</v>
      </c>
      <c r="DH39" s="608" t="str">
        <f>C39</f>
        <v>Nikhil Anurag</v>
      </c>
      <c r="DI39" s="616" t="str">
        <f ca="1">IF($DJ39&lt;=3.9,"",LOOKUP(DJ39,A$109:A$113,B$109:B$113))</f>
        <v>A</v>
      </c>
      <c r="DJ39" s="396">
        <f>(BA39+DD39)/2</f>
        <v>15.5</v>
      </c>
    </row>
    <row r="40" ht="27" customHeight="1" spans="1:114">
      <c r="A40" s="634">
        <v>35</v>
      </c>
      <c r="B40" s="376">
        <f>'Student Profile'!B40</f>
        <v>3885</v>
      </c>
      <c r="C40" s="635" t="str">
        <f>'Student Profile'!C40</f>
        <v>Rithik Kumar</v>
      </c>
      <c r="D40" s="413"/>
      <c r="E40" s="376">
        <f>IF(D40="",0,VLOOKUP(D40,Maths!A$101:B$105,2,0))</f>
        <v>0</v>
      </c>
      <c r="F40" s="413" t="s">
        <v>295</v>
      </c>
      <c r="G40" s="376">
        <f>IF(F40="",0,VLOOKUP(F40,Maths!A$101:B$105,2,0))</f>
        <v>3</v>
      </c>
      <c r="H40" s="413" t="s">
        <v>295</v>
      </c>
      <c r="I40" s="376">
        <f>IF(H40="",0,VLOOKUP(H40,Maths!A$101:B$105,2,0))</f>
        <v>3</v>
      </c>
      <c r="J40" s="413" t="s">
        <v>295</v>
      </c>
      <c r="K40" s="634">
        <f>IF(J40="",0,VLOOKUP(J40,Maths!A$101:B$105,2,0))</f>
        <v>3</v>
      </c>
      <c r="L40" s="649">
        <f>E40+G40+I40+K40</f>
        <v>9</v>
      </c>
      <c r="M40" s="653" t="str">
        <f ca="1">IF(L40&lt;=3.9,"",LOOKUP(L40,A$109:A$113,B$109:B$113))</f>
        <v>C</v>
      </c>
      <c r="N40" s="500"/>
      <c r="O40" s="651">
        <f>A40</f>
        <v>35</v>
      </c>
      <c r="P40" s="635" t="str">
        <f>C40</f>
        <v>Rithik Kumar</v>
      </c>
      <c r="Q40" s="413" t="s">
        <v>338</v>
      </c>
      <c r="R40" s="376">
        <f>IF(Q40="",0,VLOOKUP(Q40,Maths!A$101:B$105,2,0))</f>
        <v>3</v>
      </c>
      <c r="S40" s="413" t="s">
        <v>338</v>
      </c>
      <c r="T40" s="376">
        <f>IF(S40="",0,VLOOKUP(S40,Maths!A$101:B$105,2,0))</f>
        <v>3</v>
      </c>
      <c r="U40" s="413" t="s">
        <v>338</v>
      </c>
      <c r="V40" s="376">
        <f>IF(U40="",0,VLOOKUP(U40,Maths!A$101:B$105,2,0))</f>
        <v>3</v>
      </c>
      <c r="W40" s="413" t="s">
        <v>337</v>
      </c>
      <c r="X40" s="634">
        <f>IF(W40="",0,VLOOKUP(W40,Maths!A$101:B$105,2,0))</f>
        <v>2</v>
      </c>
      <c r="Y40" s="649">
        <f>R40+T40+V40+X40</f>
        <v>11</v>
      </c>
      <c r="Z40" s="670" t="str">
        <f ca="1">IF(Y40&lt;=3.9,"",LOOKUP(Y40,A$109:A$113,B$109:B$113))</f>
        <v>B</v>
      </c>
      <c r="AA40" s="500"/>
      <c r="AB40" s="651">
        <f>O40</f>
        <v>35</v>
      </c>
      <c r="AC40" s="412" t="str">
        <f>P40</f>
        <v>Rithik Kumar</v>
      </c>
      <c r="AD40" s="413" t="s">
        <v>337</v>
      </c>
      <c r="AE40" s="376">
        <f>IF(AD40="",0,VLOOKUP(AD40,Maths!A$101:B$105,2,0))</f>
        <v>2</v>
      </c>
      <c r="AF40" s="413" t="s">
        <v>186</v>
      </c>
      <c r="AG40" s="376">
        <f>IF(AF40="",0,VLOOKUP(AF40,Maths!A$101:B$105,2,0))</f>
        <v>4</v>
      </c>
      <c r="AH40" s="413" t="s">
        <v>337</v>
      </c>
      <c r="AI40" s="376">
        <f>IF(AH40="",0,VLOOKUP(AH40,Maths!A$101:B$105,2,0))</f>
        <v>2</v>
      </c>
      <c r="AJ40" s="413" t="s">
        <v>186</v>
      </c>
      <c r="AK40" s="634">
        <f>IF(AJ40="",0,VLOOKUP(AJ40,Maths!A$101:B$105,2,0))</f>
        <v>4</v>
      </c>
      <c r="AL40" s="649">
        <f>AE40+AG40+AI40+AK40</f>
        <v>12</v>
      </c>
      <c r="AM40" s="670" t="str">
        <f ca="1">IF(AL40&lt;=3.9,"",LOOKUP(AL40,A$109:A$113,B$109:B$113))</f>
        <v>B</v>
      </c>
      <c r="AN40" s="500"/>
      <c r="AO40" s="651">
        <f>AB40</f>
        <v>35</v>
      </c>
      <c r="AP40" s="412" t="str">
        <f>AC40</f>
        <v>Rithik Kumar</v>
      </c>
      <c r="AQ40" s="413" t="s">
        <v>337</v>
      </c>
      <c r="AR40" s="376">
        <f>IF(AQ40="",0,VLOOKUP(AQ40,Maths!A$101:B$105,2,0))</f>
        <v>2</v>
      </c>
      <c r="AS40" s="413" t="s">
        <v>186</v>
      </c>
      <c r="AT40" s="376">
        <f>IF(AS40="",0,VLOOKUP(AS40,Maths!A$101:B$105,2,0))</f>
        <v>4</v>
      </c>
      <c r="AU40" s="413" t="s">
        <v>337</v>
      </c>
      <c r="AV40" s="376">
        <f>IF(AU40="",0,VLOOKUP(AU40,Maths!A$101:B$105,2,0))</f>
        <v>2</v>
      </c>
      <c r="AW40" s="413" t="s">
        <v>186</v>
      </c>
      <c r="AX40" s="634">
        <f>IF(AW40="",0,VLOOKUP(AW40,Maths!A$101:B$105,2,0))</f>
        <v>4</v>
      </c>
      <c r="AY40" s="649">
        <f>AR40+AT40+AV40+AX40</f>
        <v>12</v>
      </c>
      <c r="AZ40" s="670" t="str">
        <f ca="1">IF(AY40&lt;=3.9,"",LOOKUP(AY40,A$109:A$113,B$109:B$113))</f>
        <v>B</v>
      </c>
      <c r="BA40" s="682">
        <f>(L40+Y40+AL40+AY40)/4</f>
        <v>11</v>
      </c>
      <c r="BB40" s="685" t="str">
        <f ca="1">IF(BA40&lt;=3.9,"",LOOKUP(BA40,A$109:A$113,B$109:B$113))</f>
        <v>B</v>
      </c>
      <c r="BC40" s="500"/>
      <c r="BD40" s="684">
        <f>AO40</f>
        <v>35</v>
      </c>
      <c r="BE40" s="693" t="str">
        <f>AP40</f>
        <v>Rithik Kumar</v>
      </c>
      <c r="BF40" s="413" t="s">
        <v>186</v>
      </c>
      <c r="BG40" s="376">
        <f>IF(BF40="",0,VLOOKUP(BF40,Maths!A$101:B$105,2,0))</f>
        <v>4</v>
      </c>
      <c r="BH40" s="413" t="s">
        <v>337</v>
      </c>
      <c r="BI40" s="376">
        <f>IF(BH40="",0,VLOOKUP(BH40,Maths!A$101:B$105,2,0))</f>
        <v>2</v>
      </c>
      <c r="BJ40" s="413" t="s">
        <v>186</v>
      </c>
      <c r="BK40" s="376">
        <f>IF(BJ40="",0,VLOOKUP(BJ40,Maths!A$101:B$105,2,0))</f>
        <v>4</v>
      </c>
      <c r="BL40" s="413" t="s">
        <v>337</v>
      </c>
      <c r="BM40" s="634">
        <f>IF(BL40="",0,VLOOKUP(BL40,Maths!A$101:B$105,2,0))</f>
        <v>2</v>
      </c>
      <c r="BN40" s="649">
        <f>BG40+BI40+BK40+BM40</f>
        <v>12</v>
      </c>
      <c r="BO40" s="702" t="str">
        <f ca="1">IF(BN40&lt;=3.9,"",LOOKUP(BN40,A$109:A$113,B$109:B$113))</f>
        <v>B</v>
      </c>
      <c r="BP40" s="500"/>
      <c r="BQ40" s="684">
        <f>BD40</f>
        <v>35</v>
      </c>
      <c r="BR40" s="693" t="str">
        <f>BE40</f>
        <v>Rithik Kumar</v>
      </c>
      <c r="BS40" s="413" t="s">
        <v>337</v>
      </c>
      <c r="BT40" s="376">
        <f>IF(BS40="",0,VLOOKUP(BS40,Maths!A$101:B$105,2,0))</f>
        <v>2</v>
      </c>
      <c r="BU40" s="413" t="s">
        <v>186</v>
      </c>
      <c r="BV40" s="376">
        <f>IF(BU40="",0,VLOOKUP(BU40,Maths!A$101:B$105,2,0))</f>
        <v>4</v>
      </c>
      <c r="BW40" s="413" t="s">
        <v>337</v>
      </c>
      <c r="BX40" s="376">
        <f>IF(BW40="",0,VLOOKUP(BW40,Maths!A$101:B$105,2,0))</f>
        <v>2</v>
      </c>
      <c r="BY40" s="413" t="s">
        <v>186</v>
      </c>
      <c r="BZ40" s="634">
        <f>IF(BY40="",0,VLOOKUP(BY40,Maths!A$101:B$105,2,0))</f>
        <v>4</v>
      </c>
      <c r="CA40" s="649">
        <f>BT40+BV40+BX40+BZ40</f>
        <v>12</v>
      </c>
      <c r="CB40" s="708" t="str">
        <f ca="1">IF(CA40&lt;=3.9,"",LOOKUP(CA40,A$109:A$113,B$109:B$113))</f>
        <v>B</v>
      </c>
      <c r="CC40" s="500"/>
      <c r="CD40" s="684">
        <f>BQ40</f>
        <v>35</v>
      </c>
      <c r="CE40" s="709" t="str">
        <f>BR40</f>
        <v>Rithik Kumar</v>
      </c>
      <c r="CF40" s="413" t="s">
        <v>186</v>
      </c>
      <c r="CG40" s="376">
        <f>IF(CF40="",0,VLOOKUP(CF40,Maths!A$101:B$105,2,0))</f>
        <v>4</v>
      </c>
      <c r="CH40" s="413" t="s">
        <v>337</v>
      </c>
      <c r="CI40" s="376">
        <f>IF(CH40="",0,VLOOKUP(CH40,Maths!A$101:B$105,2,0))</f>
        <v>2</v>
      </c>
      <c r="CJ40" s="413" t="s">
        <v>337</v>
      </c>
      <c r="CK40" s="376">
        <f>IF(CJ40="",0,VLOOKUP(CJ40,Maths!A$101:B$105,2,0))</f>
        <v>2</v>
      </c>
      <c r="CL40" s="413" t="s">
        <v>186</v>
      </c>
      <c r="CM40" s="634">
        <f>IF(CL40="",0,VLOOKUP(CL40,Maths!A$101:B$105,2,0))</f>
        <v>4</v>
      </c>
      <c r="CN40" s="649">
        <f>CG40+CI40+CK40+CM40</f>
        <v>12</v>
      </c>
      <c r="CO40" s="702" t="str">
        <f ca="1">IF(CN40&lt;=3.9,"",LOOKUP(CN40,A$109:A$113,B$109:B$113))</f>
        <v>B</v>
      </c>
      <c r="CP40" s="500"/>
      <c r="CQ40" s="684">
        <f>CD40</f>
        <v>35</v>
      </c>
      <c r="CR40" s="709" t="str">
        <f>CE40</f>
        <v>Rithik Kumar</v>
      </c>
      <c r="CS40" s="413" t="s">
        <v>337</v>
      </c>
      <c r="CT40" s="376">
        <f>IF(CS40="",0,VLOOKUP(CS40,Maths!A$101:B$105,2,0))</f>
        <v>2</v>
      </c>
      <c r="CU40" s="413" t="s">
        <v>337</v>
      </c>
      <c r="CV40" s="376">
        <f>IF(CU40="",0,VLOOKUP(CU40,Maths!A$101:B$105,2,0))</f>
        <v>2</v>
      </c>
      <c r="CW40" s="413" t="s">
        <v>186</v>
      </c>
      <c r="CX40" s="376">
        <f>IF(CW40="",0,VLOOKUP(CW40,Maths!A$101:B$105,2,0))</f>
        <v>4</v>
      </c>
      <c r="CY40" s="413" t="s">
        <v>186</v>
      </c>
      <c r="CZ40" s="634">
        <f>IF(CY40="",0,VLOOKUP(CY40,Maths!A$101:B$105,2,0))</f>
        <v>4</v>
      </c>
      <c r="DA40" s="649">
        <f>CT40+CV40+CX40+CZ40</f>
        <v>12</v>
      </c>
      <c r="DB40" s="702" t="str">
        <f ca="1">IF(DA40&lt;=3.9,"",LOOKUP(DA40,A$109:A$113,B$109:B$113))</f>
        <v>B</v>
      </c>
      <c r="DC40" s="722">
        <f>BN40+CA40+CN40+DA40</f>
        <v>48</v>
      </c>
      <c r="DD40" s="723">
        <f>DC40/80*20</f>
        <v>12</v>
      </c>
      <c r="DE40" s="685" t="str">
        <f ca="1">IF(DD40&lt;=3.9,"",LOOKUP(DD40,A$109:A$113,B$109:B$113))</f>
        <v>B</v>
      </c>
      <c r="DF40" s="500"/>
      <c r="DG40" s="607">
        <f>A40</f>
        <v>35</v>
      </c>
      <c r="DH40" s="608" t="str">
        <f>C40</f>
        <v>Rithik Kumar</v>
      </c>
      <c r="DI40" s="616" t="str">
        <f ca="1">IF($DJ40&lt;=3.9,"",LOOKUP(DJ40,A$109:A$113,B$109:B$113))</f>
        <v>B</v>
      </c>
      <c r="DJ40" s="396">
        <f>(BA40+DD40)/2</f>
        <v>11.5</v>
      </c>
    </row>
    <row r="41" ht="27" customHeight="1" spans="1:114">
      <c r="A41" s="634">
        <v>36</v>
      </c>
      <c r="B41" s="376">
        <f>'Student Profile'!B41</f>
        <v>8674</v>
      </c>
      <c r="C41" s="635" t="str">
        <f>'Student Profile'!C41</f>
        <v>A R Sidhu</v>
      </c>
      <c r="D41" s="413"/>
      <c r="E41" s="376">
        <f>IF(D41="",0,VLOOKUP(D41,Maths!A$101:B$105,2,0))</f>
        <v>0</v>
      </c>
      <c r="F41" s="413" t="s">
        <v>309</v>
      </c>
      <c r="G41" s="376">
        <f>IF(F41="",0,VLOOKUP(F41,Maths!A$101:B$105,2,0))</f>
        <v>1</v>
      </c>
      <c r="H41" s="413" t="s">
        <v>299</v>
      </c>
      <c r="I41" s="376">
        <f>IF(H41="",0,VLOOKUP(H41,Maths!A$101:B$105,2,0))</f>
        <v>2</v>
      </c>
      <c r="J41" s="413" t="s">
        <v>299</v>
      </c>
      <c r="K41" s="634">
        <f>IF(J41="",0,VLOOKUP(J41,Maths!A$101:B$105,2,0))</f>
        <v>2</v>
      </c>
      <c r="L41" s="649">
        <f>E41+G41+I41+K41</f>
        <v>5</v>
      </c>
      <c r="M41" s="653" t="str">
        <f ca="1">IF(L41&lt;=3.9,"",LOOKUP(L41,A$109:A$113,B$109:B$113))</f>
        <v>D</v>
      </c>
      <c r="N41" s="500"/>
      <c r="O41" s="651">
        <f>A41</f>
        <v>36</v>
      </c>
      <c r="P41" s="635" t="str">
        <f>C41</f>
        <v>A R Sidhu</v>
      </c>
      <c r="Q41" s="413" t="s">
        <v>336</v>
      </c>
      <c r="R41" s="376">
        <f>IF(Q41="",0,VLOOKUP(Q41,Maths!A$101:B$105,2,0))</f>
        <v>4</v>
      </c>
      <c r="S41" s="413" t="s">
        <v>338</v>
      </c>
      <c r="T41" s="376">
        <f>IF(S41="",0,VLOOKUP(S41,Maths!A$101:B$105,2,0))</f>
        <v>3</v>
      </c>
      <c r="U41" s="413" t="s">
        <v>337</v>
      </c>
      <c r="V41" s="376">
        <f>IF(U41="",0,VLOOKUP(U41,Maths!A$101:B$105,2,0))</f>
        <v>2</v>
      </c>
      <c r="W41" s="413" t="s">
        <v>337</v>
      </c>
      <c r="X41" s="634">
        <f>IF(W41="",0,VLOOKUP(W41,Maths!A$101:B$105,2,0))</f>
        <v>2</v>
      </c>
      <c r="Y41" s="649">
        <f>R41+T41+V41+X41</f>
        <v>11</v>
      </c>
      <c r="Z41" s="670" t="str">
        <f ca="1">IF(Y41&lt;=3.9,"",LOOKUP(Y41,A$109:A$113,B$109:B$113))</f>
        <v>B</v>
      </c>
      <c r="AA41" s="500"/>
      <c r="AB41" s="651">
        <f>O41</f>
        <v>36</v>
      </c>
      <c r="AC41" s="412" t="str">
        <f>P41</f>
        <v>A R Sidhu</v>
      </c>
      <c r="AD41" s="413" t="s">
        <v>337</v>
      </c>
      <c r="AE41" s="376">
        <f>IF(AD41="",0,VLOOKUP(AD41,Maths!A$101:B$105,2,0))</f>
        <v>2</v>
      </c>
      <c r="AF41" s="413" t="s">
        <v>295</v>
      </c>
      <c r="AG41" s="376">
        <f>IF(AF41="",0,VLOOKUP(AF41,Maths!A$101:B$105,2,0))</f>
        <v>3</v>
      </c>
      <c r="AH41" s="413" t="s">
        <v>337</v>
      </c>
      <c r="AI41" s="376">
        <f>IF(AH41="",0,VLOOKUP(AH41,Maths!A$101:B$105,2,0))</f>
        <v>2</v>
      </c>
      <c r="AJ41" s="413" t="s">
        <v>295</v>
      </c>
      <c r="AK41" s="634">
        <f>IF(AJ41="",0,VLOOKUP(AJ41,Maths!A$101:B$105,2,0))</f>
        <v>3</v>
      </c>
      <c r="AL41" s="649">
        <f>AE41+AG41+AI41+AK41</f>
        <v>10</v>
      </c>
      <c r="AM41" s="670" t="str">
        <f ca="1">IF(AL41&lt;=3.9,"",LOOKUP(AL41,A$109:A$113,B$109:B$113))</f>
        <v>C</v>
      </c>
      <c r="AN41" s="500"/>
      <c r="AO41" s="651">
        <f>AB41</f>
        <v>36</v>
      </c>
      <c r="AP41" s="412" t="str">
        <f>AC41</f>
        <v>A R Sidhu</v>
      </c>
      <c r="AQ41" s="413" t="s">
        <v>337</v>
      </c>
      <c r="AR41" s="376">
        <f>IF(AQ41="",0,VLOOKUP(AQ41,Maths!A$101:B$105,2,0))</f>
        <v>2</v>
      </c>
      <c r="AS41" s="413" t="s">
        <v>295</v>
      </c>
      <c r="AT41" s="376">
        <f>IF(AS41="",0,VLOOKUP(AS41,Maths!A$101:B$105,2,0))</f>
        <v>3</v>
      </c>
      <c r="AU41" s="413" t="s">
        <v>337</v>
      </c>
      <c r="AV41" s="376">
        <f>IF(AU41="",0,VLOOKUP(AU41,Maths!A$101:B$105,2,0))</f>
        <v>2</v>
      </c>
      <c r="AW41" s="413" t="s">
        <v>295</v>
      </c>
      <c r="AX41" s="634">
        <f>IF(AW41="",0,VLOOKUP(AW41,Maths!A$101:B$105,2,0))</f>
        <v>3</v>
      </c>
      <c r="AY41" s="649">
        <f>AR41+AT41+AV41+AX41</f>
        <v>10</v>
      </c>
      <c r="AZ41" s="670" t="str">
        <f ca="1">IF(AY41&lt;=3.9,"",LOOKUP(AY41,A$109:A$113,B$109:B$113))</f>
        <v>C</v>
      </c>
      <c r="BA41" s="682">
        <f>(L41+Y41+AL41+AY41)/4</f>
        <v>9</v>
      </c>
      <c r="BB41" s="685" t="str">
        <f ca="1">IF(BA41&lt;=3.9,"",LOOKUP(BA41,A$109:A$113,B$109:B$113))</f>
        <v>C</v>
      </c>
      <c r="BC41" s="500"/>
      <c r="BD41" s="684">
        <f>AO41</f>
        <v>36</v>
      </c>
      <c r="BE41" s="693" t="str">
        <f>AP41</f>
        <v>A R Sidhu</v>
      </c>
      <c r="BF41" s="413" t="s">
        <v>295</v>
      </c>
      <c r="BG41" s="376">
        <f>IF(BF41="",0,VLOOKUP(BF41,Maths!A$101:B$105,2,0))</f>
        <v>3</v>
      </c>
      <c r="BH41" s="413" t="s">
        <v>337</v>
      </c>
      <c r="BI41" s="376">
        <f>IF(BH41="",0,VLOOKUP(BH41,Maths!A$101:B$105,2,0))</f>
        <v>2</v>
      </c>
      <c r="BJ41" s="413" t="s">
        <v>295</v>
      </c>
      <c r="BK41" s="376">
        <f>IF(BJ41="",0,VLOOKUP(BJ41,Maths!A$101:B$105,2,0))</f>
        <v>3</v>
      </c>
      <c r="BL41" s="413" t="s">
        <v>337</v>
      </c>
      <c r="BM41" s="634">
        <f>IF(BL41="",0,VLOOKUP(BL41,Maths!A$101:B$105,2,0))</f>
        <v>2</v>
      </c>
      <c r="BN41" s="649">
        <f>BG41+BI41+BK41+BM41</f>
        <v>10</v>
      </c>
      <c r="BO41" s="702" t="str">
        <f ca="1">IF(BN41&lt;=3.9,"",LOOKUP(BN41,A$109:A$113,B$109:B$113))</f>
        <v>C</v>
      </c>
      <c r="BP41" s="500"/>
      <c r="BQ41" s="684">
        <f>BD41</f>
        <v>36</v>
      </c>
      <c r="BR41" s="693" t="str">
        <f>BE41</f>
        <v>A R Sidhu</v>
      </c>
      <c r="BS41" s="413" t="s">
        <v>337</v>
      </c>
      <c r="BT41" s="376">
        <f>IF(BS41="",0,VLOOKUP(BS41,Maths!A$101:B$105,2,0))</f>
        <v>2</v>
      </c>
      <c r="BU41" s="413" t="s">
        <v>295</v>
      </c>
      <c r="BV41" s="376">
        <f>IF(BU41="",0,VLOOKUP(BU41,Maths!A$101:B$105,2,0))</f>
        <v>3</v>
      </c>
      <c r="BW41" s="413" t="s">
        <v>337</v>
      </c>
      <c r="BX41" s="376">
        <f>IF(BW41="",0,VLOOKUP(BW41,Maths!A$101:B$105,2,0))</f>
        <v>2</v>
      </c>
      <c r="BY41" s="413" t="s">
        <v>295</v>
      </c>
      <c r="BZ41" s="634">
        <f>IF(BY41="",0,VLOOKUP(BY41,Maths!A$101:B$105,2,0))</f>
        <v>3</v>
      </c>
      <c r="CA41" s="649">
        <f>BT41+BV41+BX41+BZ41</f>
        <v>10</v>
      </c>
      <c r="CB41" s="708" t="str">
        <f ca="1">IF(CA41&lt;=3.9,"",LOOKUP(CA41,A$109:A$113,B$109:B$113))</f>
        <v>C</v>
      </c>
      <c r="CC41" s="500"/>
      <c r="CD41" s="684">
        <f>BQ41</f>
        <v>36</v>
      </c>
      <c r="CE41" s="709" t="str">
        <f>BR41</f>
        <v>A R Sidhu</v>
      </c>
      <c r="CF41" s="413" t="s">
        <v>295</v>
      </c>
      <c r="CG41" s="376">
        <f>IF(CF41="",0,VLOOKUP(CF41,Maths!A$101:B$105,2,0))</f>
        <v>3</v>
      </c>
      <c r="CH41" s="413" t="s">
        <v>337</v>
      </c>
      <c r="CI41" s="376">
        <f>IF(CH41="",0,VLOOKUP(CH41,Maths!A$101:B$105,2,0))</f>
        <v>2</v>
      </c>
      <c r="CJ41" s="413" t="s">
        <v>337</v>
      </c>
      <c r="CK41" s="376">
        <f>IF(CJ41="",0,VLOOKUP(CJ41,Maths!A$101:B$105,2,0))</f>
        <v>2</v>
      </c>
      <c r="CL41" s="413" t="s">
        <v>295</v>
      </c>
      <c r="CM41" s="634">
        <f>IF(CL41="",0,VLOOKUP(CL41,Maths!A$101:B$105,2,0))</f>
        <v>3</v>
      </c>
      <c r="CN41" s="649">
        <f>CG41+CI41+CK41+CM41</f>
        <v>10</v>
      </c>
      <c r="CO41" s="702" t="str">
        <f ca="1">IF(CN41&lt;=3.9,"",LOOKUP(CN41,A$109:A$113,B$109:B$113))</f>
        <v>C</v>
      </c>
      <c r="CP41" s="500"/>
      <c r="CQ41" s="684">
        <f>CD41</f>
        <v>36</v>
      </c>
      <c r="CR41" s="709" t="str">
        <f>CE41</f>
        <v>A R Sidhu</v>
      </c>
      <c r="CS41" s="413" t="s">
        <v>337</v>
      </c>
      <c r="CT41" s="376">
        <f>IF(CS41="",0,VLOOKUP(CS41,Maths!A$101:B$105,2,0))</f>
        <v>2</v>
      </c>
      <c r="CU41" s="413" t="s">
        <v>337</v>
      </c>
      <c r="CV41" s="376">
        <f>IF(CU41="",0,VLOOKUP(CU41,Maths!A$101:B$105,2,0))</f>
        <v>2</v>
      </c>
      <c r="CW41" s="413" t="s">
        <v>295</v>
      </c>
      <c r="CX41" s="376">
        <f>IF(CW41="",0,VLOOKUP(CW41,Maths!A$101:B$105,2,0))</f>
        <v>3</v>
      </c>
      <c r="CY41" s="413" t="s">
        <v>295</v>
      </c>
      <c r="CZ41" s="634">
        <f>IF(CY41="",0,VLOOKUP(CY41,Maths!A$101:B$105,2,0))</f>
        <v>3</v>
      </c>
      <c r="DA41" s="649">
        <f>CT41+CV41+CX41+CZ41</f>
        <v>10</v>
      </c>
      <c r="DB41" s="702" t="str">
        <f ca="1">IF(DA41&lt;=3.9,"",LOOKUP(DA41,A$109:A$113,B$109:B$113))</f>
        <v>C</v>
      </c>
      <c r="DC41" s="722">
        <f>BN41+CA41+CN41+DA41</f>
        <v>40</v>
      </c>
      <c r="DD41" s="723">
        <f>DC41/80*20</f>
        <v>10</v>
      </c>
      <c r="DE41" s="685" t="str">
        <f ca="1">IF(DD41&lt;=3.9,"",LOOKUP(DD41,A$109:A$113,B$109:B$113))</f>
        <v>C</v>
      </c>
      <c r="DF41" s="500"/>
      <c r="DG41" s="607">
        <f>A41</f>
        <v>36</v>
      </c>
      <c r="DH41" s="608" t="str">
        <f>C41</f>
        <v>A R Sidhu</v>
      </c>
      <c r="DI41" s="616" t="str">
        <f ca="1">IF($DJ41&lt;=3.9,"",LOOKUP(DJ41,A$109:A$113,B$109:B$113))</f>
        <v>C</v>
      </c>
      <c r="DJ41" s="396">
        <f>(BA41+DD41)/2</f>
        <v>9.5</v>
      </c>
    </row>
    <row r="42" ht="27" customHeight="1" spans="1:114">
      <c r="A42" s="634">
        <v>37</v>
      </c>
      <c r="B42" s="376">
        <f>'Student Profile'!B42</f>
        <v>8795</v>
      </c>
      <c r="C42" s="635" t="str">
        <f>'Student Profile'!C42</f>
        <v>S Srinivavas</v>
      </c>
      <c r="D42" s="413"/>
      <c r="E42" s="376">
        <f>IF(D42="",0,VLOOKUP(D42,Maths!A$101:B$105,2,0))</f>
        <v>0</v>
      </c>
      <c r="F42" s="413" t="s">
        <v>186</v>
      </c>
      <c r="G42" s="376">
        <f>IF(F42="",0,VLOOKUP(F42,Maths!A$101:B$105,2,0))</f>
        <v>4</v>
      </c>
      <c r="H42" s="413" t="s">
        <v>186</v>
      </c>
      <c r="I42" s="376">
        <f>IF(H42="",0,VLOOKUP(H42,Maths!A$101:B$105,2,0))</f>
        <v>4</v>
      </c>
      <c r="J42" s="413" t="s">
        <v>186</v>
      </c>
      <c r="K42" s="634">
        <f>IF(J42="",0,VLOOKUP(J42,Maths!A$101:B$105,2,0))</f>
        <v>4</v>
      </c>
      <c r="L42" s="649">
        <f>E42+G42+I42+K42</f>
        <v>12</v>
      </c>
      <c r="M42" s="653" t="str">
        <f ca="1">IF(L42&lt;=3.9,"",LOOKUP(L42,A$109:A$113,B$109:B$113))</f>
        <v>B</v>
      </c>
      <c r="N42" s="500"/>
      <c r="O42" s="651">
        <f>A42</f>
        <v>37</v>
      </c>
      <c r="P42" s="635" t="str">
        <f>C42</f>
        <v>S Srinivavas</v>
      </c>
      <c r="Q42" s="413" t="s">
        <v>338</v>
      </c>
      <c r="R42" s="376">
        <f>IF(Q42="",0,VLOOKUP(Q42,Maths!A$101:B$105,2,0))</f>
        <v>3</v>
      </c>
      <c r="S42" s="413" t="s">
        <v>336</v>
      </c>
      <c r="T42" s="376">
        <f>IF(S42="",0,VLOOKUP(S42,Maths!A$101:B$105,2,0))</f>
        <v>4</v>
      </c>
      <c r="U42" s="413" t="s">
        <v>337</v>
      </c>
      <c r="V42" s="376">
        <f>IF(U42="",0,VLOOKUP(U42,Maths!A$101:B$105,2,0))</f>
        <v>2</v>
      </c>
      <c r="W42" s="413" t="s">
        <v>372</v>
      </c>
      <c r="X42" s="634">
        <f>IF(W42="",0,VLOOKUP(W42,Maths!A$101:B$105,2,0))</f>
        <v>1</v>
      </c>
      <c r="Y42" s="649">
        <f>R42+T42+V42+X42</f>
        <v>10</v>
      </c>
      <c r="Z42" s="670" t="str">
        <f ca="1">IF(Y42&lt;=3.9,"",LOOKUP(Y42,A$109:A$113,B$109:B$113))</f>
        <v>C</v>
      </c>
      <c r="AA42" s="500"/>
      <c r="AB42" s="651">
        <f>O42</f>
        <v>37</v>
      </c>
      <c r="AC42" s="412" t="str">
        <f>P42</f>
        <v>S Srinivavas</v>
      </c>
      <c r="AD42" s="413" t="s">
        <v>372</v>
      </c>
      <c r="AE42" s="376">
        <f>IF(AD42="",0,VLOOKUP(AD42,Maths!A$101:B$105,2,0))</f>
        <v>1</v>
      </c>
      <c r="AF42" s="413" t="s">
        <v>186</v>
      </c>
      <c r="AG42" s="376">
        <f>IF(AF42="",0,VLOOKUP(AF42,Maths!A$101:B$105,2,0))</f>
        <v>4</v>
      </c>
      <c r="AH42" s="413" t="s">
        <v>372</v>
      </c>
      <c r="AI42" s="376">
        <f>IF(AH42="",0,VLOOKUP(AH42,Maths!A$101:B$105,2,0))</f>
        <v>1</v>
      </c>
      <c r="AJ42" s="413" t="s">
        <v>186</v>
      </c>
      <c r="AK42" s="634">
        <f>IF(AJ42="",0,VLOOKUP(AJ42,Maths!A$101:B$105,2,0))</f>
        <v>4</v>
      </c>
      <c r="AL42" s="649">
        <f>AE42+AG42+AI42+AK42</f>
        <v>10</v>
      </c>
      <c r="AM42" s="670" t="str">
        <f ca="1">IF(AL42&lt;=3.9,"",LOOKUP(AL42,A$109:A$113,B$109:B$113))</f>
        <v>C</v>
      </c>
      <c r="AN42" s="500"/>
      <c r="AO42" s="651">
        <f>AB42</f>
        <v>37</v>
      </c>
      <c r="AP42" s="412" t="str">
        <f>AC42</f>
        <v>S Srinivavas</v>
      </c>
      <c r="AQ42" s="413" t="s">
        <v>372</v>
      </c>
      <c r="AR42" s="376">
        <f>IF(AQ42="",0,VLOOKUP(AQ42,Maths!A$101:B$105,2,0))</f>
        <v>1</v>
      </c>
      <c r="AS42" s="413" t="s">
        <v>186</v>
      </c>
      <c r="AT42" s="376">
        <f>IF(AS42="",0,VLOOKUP(AS42,Maths!A$101:B$105,2,0))</f>
        <v>4</v>
      </c>
      <c r="AU42" s="413" t="s">
        <v>372</v>
      </c>
      <c r="AV42" s="376">
        <f>IF(AU42="",0,VLOOKUP(AU42,Maths!A$101:B$105,2,0))</f>
        <v>1</v>
      </c>
      <c r="AW42" s="413" t="s">
        <v>186</v>
      </c>
      <c r="AX42" s="634">
        <f>IF(AW42="",0,VLOOKUP(AW42,Maths!A$101:B$105,2,0))</f>
        <v>4</v>
      </c>
      <c r="AY42" s="649">
        <f>AR42+AT42+AV42+AX42</f>
        <v>10</v>
      </c>
      <c r="AZ42" s="670" t="str">
        <f ca="1">IF(AY42&lt;=3.9,"",LOOKUP(AY42,A$109:A$113,B$109:B$113))</f>
        <v>C</v>
      </c>
      <c r="BA42" s="682">
        <f>(L42+Y42+AL42+AY42)/4</f>
        <v>10.5</v>
      </c>
      <c r="BB42" s="685" t="str">
        <f ca="1">IF(BA42&lt;=3.9,"",LOOKUP(BA42,A$109:A$113,B$109:B$113))</f>
        <v>C</v>
      </c>
      <c r="BC42" s="500"/>
      <c r="BD42" s="684">
        <f>AO42</f>
        <v>37</v>
      </c>
      <c r="BE42" s="693" t="str">
        <f>AP42</f>
        <v>S Srinivavas</v>
      </c>
      <c r="BF42" s="413" t="s">
        <v>186</v>
      </c>
      <c r="BG42" s="376">
        <f>IF(BF42="",0,VLOOKUP(BF42,Maths!A$101:B$105,2,0))</f>
        <v>4</v>
      </c>
      <c r="BH42" s="413" t="s">
        <v>372</v>
      </c>
      <c r="BI42" s="376">
        <f>IF(BH42="",0,VLOOKUP(BH42,Maths!A$101:B$105,2,0))</f>
        <v>1</v>
      </c>
      <c r="BJ42" s="413" t="s">
        <v>186</v>
      </c>
      <c r="BK42" s="376">
        <f>IF(BJ42="",0,VLOOKUP(BJ42,Maths!A$101:B$105,2,0))</f>
        <v>4</v>
      </c>
      <c r="BL42" s="413" t="s">
        <v>372</v>
      </c>
      <c r="BM42" s="634">
        <f>IF(BL42="",0,VLOOKUP(BL42,Maths!A$101:B$105,2,0))</f>
        <v>1</v>
      </c>
      <c r="BN42" s="649">
        <f>BG42+BI42+BK42+BM42</f>
        <v>10</v>
      </c>
      <c r="BO42" s="702" t="str">
        <f ca="1">IF(BN42&lt;=3.9,"",LOOKUP(BN42,A$109:A$113,B$109:B$113))</f>
        <v>C</v>
      </c>
      <c r="BP42" s="500"/>
      <c r="BQ42" s="684">
        <f>BD42</f>
        <v>37</v>
      </c>
      <c r="BR42" s="693" t="str">
        <f>BE42</f>
        <v>S Srinivavas</v>
      </c>
      <c r="BS42" s="413" t="s">
        <v>372</v>
      </c>
      <c r="BT42" s="376">
        <f>IF(BS42="",0,VLOOKUP(BS42,Maths!A$101:B$105,2,0))</f>
        <v>1</v>
      </c>
      <c r="BU42" s="413" t="s">
        <v>186</v>
      </c>
      <c r="BV42" s="376">
        <f>IF(BU42="",0,VLOOKUP(BU42,Maths!A$101:B$105,2,0))</f>
        <v>4</v>
      </c>
      <c r="BW42" s="413" t="s">
        <v>372</v>
      </c>
      <c r="BX42" s="376">
        <f>IF(BW42="",0,VLOOKUP(BW42,Maths!A$101:B$105,2,0))</f>
        <v>1</v>
      </c>
      <c r="BY42" s="413" t="s">
        <v>186</v>
      </c>
      <c r="BZ42" s="634">
        <f>IF(BY42="",0,VLOOKUP(BY42,Maths!A$101:B$105,2,0))</f>
        <v>4</v>
      </c>
      <c r="CA42" s="649">
        <f>BT42+BV42+BX42+BZ42</f>
        <v>10</v>
      </c>
      <c r="CB42" s="708" t="str">
        <f ca="1">IF(CA42&lt;=3.9,"",LOOKUP(CA42,A$109:A$113,B$109:B$113))</f>
        <v>C</v>
      </c>
      <c r="CC42" s="500"/>
      <c r="CD42" s="684">
        <f>BQ42</f>
        <v>37</v>
      </c>
      <c r="CE42" s="709" t="str">
        <f>BR42</f>
        <v>S Srinivavas</v>
      </c>
      <c r="CF42" s="413" t="s">
        <v>186</v>
      </c>
      <c r="CG42" s="376">
        <f>IF(CF42="",0,VLOOKUP(CF42,Maths!A$101:B$105,2,0))</f>
        <v>4</v>
      </c>
      <c r="CH42" s="413" t="s">
        <v>372</v>
      </c>
      <c r="CI42" s="376">
        <f>IF(CH42="",0,VLOOKUP(CH42,Maths!A$101:B$105,2,0))</f>
        <v>1</v>
      </c>
      <c r="CJ42" s="413" t="s">
        <v>372</v>
      </c>
      <c r="CK42" s="376">
        <f>IF(CJ42="",0,VLOOKUP(CJ42,Maths!A$101:B$105,2,0))</f>
        <v>1</v>
      </c>
      <c r="CL42" s="413" t="s">
        <v>186</v>
      </c>
      <c r="CM42" s="634">
        <f>IF(CL42="",0,VLOOKUP(CL42,Maths!A$101:B$105,2,0))</f>
        <v>4</v>
      </c>
      <c r="CN42" s="649">
        <f>CG42+CI42+CK42+CM42</f>
        <v>10</v>
      </c>
      <c r="CO42" s="702" t="str">
        <f ca="1">IF(CN42&lt;=3.9,"",LOOKUP(CN42,A$109:A$113,B$109:B$113))</f>
        <v>C</v>
      </c>
      <c r="CP42" s="500"/>
      <c r="CQ42" s="684">
        <f>CD42</f>
        <v>37</v>
      </c>
      <c r="CR42" s="709" t="str">
        <f>CE42</f>
        <v>S Srinivavas</v>
      </c>
      <c r="CS42" s="413" t="s">
        <v>372</v>
      </c>
      <c r="CT42" s="376">
        <f>IF(CS42="",0,VLOOKUP(CS42,Maths!A$101:B$105,2,0))</f>
        <v>1</v>
      </c>
      <c r="CU42" s="413" t="s">
        <v>372</v>
      </c>
      <c r="CV42" s="376">
        <f>IF(CU42="",0,VLOOKUP(CU42,Maths!A$101:B$105,2,0))</f>
        <v>1</v>
      </c>
      <c r="CW42" s="413" t="s">
        <v>186</v>
      </c>
      <c r="CX42" s="376">
        <f>IF(CW42="",0,VLOOKUP(CW42,Maths!A$101:B$105,2,0))</f>
        <v>4</v>
      </c>
      <c r="CY42" s="413" t="s">
        <v>186</v>
      </c>
      <c r="CZ42" s="634">
        <f>IF(CY42="",0,VLOOKUP(CY42,Maths!A$101:B$105,2,0))</f>
        <v>4</v>
      </c>
      <c r="DA42" s="649">
        <f>CT42+CV42+CX42+CZ42</f>
        <v>10</v>
      </c>
      <c r="DB42" s="702" t="str">
        <f ca="1">IF(DA42&lt;=3.9,"",LOOKUP(DA42,A$109:A$113,B$109:B$113))</f>
        <v>C</v>
      </c>
      <c r="DC42" s="722">
        <f>BN42+CA42+CN42+DA42</f>
        <v>40</v>
      </c>
      <c r="DD42" s="723">
        <f>DC42/80*20</f>
        <v>10</v>
      </c>
      <c r="DE42" s="685" t="str">
        <f ca="1">IF(DD42&lt;=3.9,"",LOOKUP(DD42,A$109:A$113,B$109:B$113))</f>
        <v>C</v>
      </c>
      <c r="DF42" s="500"/>
      <c r="DG42" s="607">
        <f>A42</f>
        <v>37</v>
      </c>
      <c r="DH42" s="608" t="str">
        <f>C42</f>
        <v>S Srinivavas</v>
      </c>
      <c r="DI42" s="616" t="str">
        <f ca="1">IF($DJ42&lt;=3.9,"",LOOKUP(DJ42,A$109:A$113,B$109:B$113))</f>
        <v>C</v>
      </c>
      <c r="DJ42" s="396">
        <f>(BA42+DD42)/2</f>
        <v>10.25</v>
      </c>
    </row>
    <row r="43" ht="27" customHeight="1" spans="1:114">
      <c r="A43" s="634">
        <v>38</v>
      </c>
      <c r="B43" s="376">
        <f>'Student Profile'!B43</f>
        <v>8668</v>
      </c>
      <c r="C43" s="635" t="str">
        <f>'Student Profile'!C43</f>
        <v>Sudhir R</v>
      </c>
      <c r="D43" s="413"/>
      <c r="E43" s="376">
        <f>IF(D43="",0,VLOOKUP(D43,Maths!A$101:B$105,2,0))</f>
        <v>0</v>
      </c>
      <c r="F43" s="413" t="s">
        <v>295</v>
      </c>
      <c r="G43" s="376">
        <f>IF(F43="",0,VLOOKUP(F43,Maths!A$101:B$105,2,0))</f>
        <v>3</v>
      </c>
      <c r="H43" s="413" t="s">
        <v>295</v>
      </c>
      <c r="I43" s="376">
        <f>IF(H43="",0,VLOOKUP(H43,Maths!A$101:B$105,2,0))</f>
        <v>3</v>
      </c>
      <c r="J43" s="413" t="s">
        <v>295</v>
      </c>
      <c r="K43" s="634">
        <f>IF(J43="",0,VLOOKUP(J43,Maths!A$101:B$105,2,0))</f>
        <v>3</v>
      </c>
      <c r="L43" s="649">
        <f>E43+G43+I43+K43</f>
        <v>9</v>
      </c>
      <c r="M43" s="653" t="str">
        <f ca="1">IF(L43&lt;=3.9,"",LOOKUP(L43,A$109:A$113,B$109:B$113))</f>
        <v>C</v>
      </c>
      <c r="N43" s="500"/>
      <c r="O43" s="651">
        <f>A43</f>
        <v>38</v>
      </c>
      <c r="P43" s="635" t="str">
        <f>C43</f>
        <v>Sudhir R</v>
      </c>
      <c r="Q43" s="413" t="s">
        <v>336</v>
      </c>
      <c r="R43" s="376">
        <f>IF(Q43="",0,VLOOKUP(Q43,Maths!A$101:B$105,2,0))</f>
        <v>4</v>
      </c>
      <c r="S43" s="413" t="s">
        <v>338</v>
      </c>
      <c r="T43" s="376">
        <f>IF(S43="",0,VLOOKUP(S43,Maths!A$101:B$105,2,0))</f>
        <v>3</v>
      </c>
      <c r="U43" s="413" t="s">
        <v>337</v>
      </c>
      <c r="V43" s="376">
        <f>IF(U43="",0,VLOOKUP(U43,Maths!A$101:B$105,2,0))</f>
        <v>2</v>
      </c>
      <c r="W43" s="413" t="s">
        <v>337</v>
      </c>
      <c r="X43" s="634">
        <f>IF(W43="",0,VLOOKUP(W43,Maths!A$101:B$105,2,0))</f>
        <v>2</v>
      </c>
      <c r="Y43" s="649">
        <f>R43+T43+V43+X43</f>
        <v>11</v>
      </c>
      <c r="Z43" s="670" t="str">
        <f ca="1">IF(Y43&lt;=3.9,"",LOOKUP(Y43,A$109:A$113,B$109:B$113))</f>
        <v>B</v>
      </c>
      <c r="AA43" s="500"/>
      <c r="AB43" s="651">
        <f>O43</f>
        <v>38</v>
      </c>
      <c r="AC43" s="412" t="str">
        <f>P43</f>
        <v>Sudhir R</v>
      </c>
      <c r="AD43" s="413" t="s">
        <v>337</v>
      </c>
      <c r="AE43" s="376">
        <f>IF(AD43="",0,VLOOKUP(AD43,Maths!A$101:B$105,2,0))</f>
        <v>2</v>
      </c>
      <c r="AF43" s="413" t="s">
        <v>186</v>
      </c>
      <c r="AG43" s="376">
        <f>IF(AF43="",0,VLOOKUP(AF43,Maths!A$101:B$105,2,0))</f>
        <v>4</v>
      </c>
      <c r="AH43" s="413" t="s">
        <v>337</v>
      </c>
      <c r="AI43" s="376">
        <f>IF(AH43="",0,VLOOKUP(AH43,Maths!A$101:B$105,2,0))</f>
        <v>2</v>
      </c>
      <c r="AJ43" s="413" t="s">
        <v>186</v>
      </c>
      <c r="AK43" s="634">
        <f>IF(AJ43="",0,VLOOKUP(AJ43,Maths!A$101:B$105,2,0))</f>
        <v>4</v>
      </c>
      <c r="AL43" s="649">
        <f>AE43+AG43+AI43+AK43</f>
        <v>12</v>
      </c>
      <c r="AM43" s="670" t="str">
        <f ca="1">IF(AL43&lt;=3.9,"",LOOKUP(AL43,A$109:A$113,B$109:B$113))</f>
        <v>B</v>
      </c>
      <c r="AN43" s="500"/>
      <c r="AO43" s="651">
        <f>AB43</f>
        <v>38</v>
      </c>
      <c r="AP43" s="412" t="str">
        <f>AC43</f>
        <v>Sudhir R</v>
      </c>
      <c r="AQ43" s="413" t="s">
        <v>337</v>
      </c>
      <c r="AR43" s="376">
        <f>IF(AQ43="",0,VLOOKUP(AQ43,Maths!A$101:B$105,2,0))</f>
        <v>2</v>
      </c>
      <c r="AS43" s="413" t="s">
        <v>186</v>
      </c>
      <c r="AT43" s="376">
        <f>IF(AS43="",0,VLOOKUP(AS43,Maths!A$101:B$105,2,0))</f>
        <v>4</v>
      </c>
      <c r="AU43" s="413" t="s">
        <v>337</v>
      </c>
      <c r="AV43" s="376">
        <f>IF(AU43="",0,VLOOKUP(AU43,Maths!A$101:B$105,2,0))</f>
        <v>2</v>
      </c>
      <c r="AW43" s="413" t="s">
        <v>186</v>
      </c>
      <c r="AX43" s="634">
        <f>IF(AW43="",0,VLOOKUP(AW43,Maths!A$101:B$105,2,0))</f>
        <v>4</v>
      </c>
      <c r="AY43" s="649">
        <f>AR43+AT43+AV43+AX43</f>
        <v>12</v>
      </c>
      <c r="AZ43" s="670" t="str">
        <f ca="1">IF(AY43&lt;=3.9,"",LOOKUP(AY43,A$109:A$113,B$109:B$113))</f>
        <v>B</v>
      </c>
      <c r="BA43" s="682">
        <f>(L43+Y43+AL43+AY43)/4</f>
        <v>11</v>
      </c>
      <c r="BB43" s="685" t="str">
        <f ca="1">IF(BA43&lt;=3.9,"",LOOKUP(BA43,A$109:A$113,B$109:B$113))</f>
        <v>B</v>
      </c>
      <c r="BC43" s="500"/>
      <c r="BD43" s="684">
        <f>AO43</f>
        <v>38</v>
      </c>
      <c r="BE43" s="693" t="str">
        <f>AP43</f>
        <v>Sudhir R</v>
      </c>
      <c r="BF43" s="413" t="s">
        <v>186</v>
      </c>
      <c r="BG43" s="376">
        <f>IF(BF43="",0,VLOOKUP(BF43,Maths!A$101:B$105,2,0))</f>
        <v>4</v>
      </c>
      <c r="BH43" s="413" t="s">
        <v>337</v>
      </c>
      <c r="BI43" s="376">
        <f>IF(BH43="",0,VLOOKUP(BH43,Maths!A$101:B$105,2,0))</f>
        <v>2</v>
      </c>
      <c r="BJ43" s="413" t="s">
        <v>186</v>
      </c>
      <c r="BK43" s="376">
        <f>IF(BJ43="",0,VLOOKUP(BJ43,Maths!A$101:B$105,2,0))</f>
        <v>4</v>
      </c>
      <c r="BL43" s="413" t="s">
        <v>337</v>
      </c>
      <c r="BM43" s="634">
        <f>IF(BL43="",0,VLOOKUP(BL43,Maths!A$101:B$105,2,0))</f>
        <v>2</v>
      </c>
      <c r="BN43" s="649">
        <f>BG43+BI43+BK43+BM43</f>
        <v>12</v>
      </c>
      <c r="BO43" s="702" t="str">
        <f ca="1">IF(BN43&lt;=3.9,"",LOOKUP(BN43,A$109:A$113,B$109:B$113))</f>
        <v>B</v>
      </c>
      <c r="BP43" s="500"/>
      <c r="BQ43" s="684">
        <f>BD43</f>
        <v>38</v>
      </c>
      <c r="BR43" s="693" t="str">
        <f>BE43</f>
        <v>Sudhir R</v>
      </c>
      <c r="BS43" s="413" t="s">
        <v>337</v>
      </c>
      <c r="BT43" s="376">
        <f>IF(BS43="",0,VLOOKUP(BS43,Maths!A$101:B$105,2,0))</f>
        <v>2</v>
      </c>
      <c r="BU43" s="413" t="s">
        <v>186</v>
      </c>
      <c r="BV43" s="376">
        <f>IF(BU43="",0,VLOOKUP(BU43,Maths!A$101:B$105,2,0))</f>
        <v>4</v>
      </c>
      <c r="BW43" s="413" t="s">
        <v>337</v>
      </c>
      <c r="BX43" s="376">
        <f>IF(BW43="",0,VLOOKUP(BW43,Maths!A$101:B$105,2,0))</f>
        <v>2</v>
      </c>
      <c r="BY43" s="413" t="s">
        <v>186</v>
      </c>
      <c r="BZ43" s="634">
        <f>IF(BY43="",0,VLOOKUP(BY43,Maths!A$101:B$105,2,0))</f>
        <v>4</v>
      </c>
      <c r="CA43" s="649">
        <f>BT43+BV43+BX43+BZ43</f>
        <v>12</v>
      </c>
      <c r="CB43" s="708" t="str">
        <f ca="1">IF(CA43&lt;=3.9,"",LOOKUP(CA43,A$109:A$113,B$109:B$113))</f>
        <v>B</v>
      </c>
      <c r="CC43" s="500"/>
      <c r="CD43" s="684">
        <f>BQ43</f>
        <v>38</v>
      </c>
      <c r="CE43" s="709" t="str">
        <f>BR43</f>
        <v>Sudhir R</v>
      </c>
      <c r="CF43" s="413" t="s">
        <v>186</v>
      </c>
      <c r="CG43" s="376">
        <f>IF(CF43="",0,VLOOKUP(CF43,Maths!A$101:B$105,2,0))</f>
        <v>4</v>
      </c>
      <c r="CH43" s="413" t="s">
        <v>337</v>
      </c>
      <c r="CI43" s="376">
        <f>IF(CH43="",0,VLOOKUP(CH43,Maths!A$101:B$105,2,0))</f>
        <v>2</v>
      </c>
      <c r="CJ43" s="413" t="s">
        <v>337</v>
      </c>
      <c r="CK43" s="376">
        <f>IF(CJ43="",0,VLOOKUP(CJ43,Maths!A$101:B$105,2,0))</f>
        <v>2</v>
      </c>
      <c r="CL43" s="413" t="s">
        <v>186</v>
      </c>
      <c r="CM43" s="634">
        <f>IF(CL43="",0,VLOOKUP(CL43,Maths!A$101:B$105,2,0))</f>
        <v>4</v>
      </c>
      <c r="CN43" s="649">
        <f>CG43+CI43+CK43+CM43</f>
        <v>12</v>
      </c>
      <c r="CO43" s="702" t="str">
        <f ca="1">IF(CN43&lt;=3.9,"",LOOKUP(CN43,A$109:A$113,B$109:B$113))</f>
        <v>B</v>
      </c>
      <c r="CP43" s="500"/>
      <c r="CQ43" s="684">
        <f>CD43</f>
        <v>38</v>
      </c>
      <c r="CR43" s="709" t="str">
        <f>CE43</f>
        <v>Sudhir R</v>
      </c>
      <c r="CS43" s="413" t="s">
        <v>337</v>
      </c>
      <c r="CT43" s="376">
        <f>IF(CS43="",0,VLOOKUP(CS43,Maths!A$101:B$105,2,0))</f>
        <v>2</v>
      </c>
      <c r="CU43" s="413" t="s">
        <v>337</v>
      </c>
      <c r="CV43" s="376">
        <f>IF(CU43="",0,VLOOKUP(CU43,Maths!A$101:B$105,2,0))</f>
        <v>2</v>
      </c>
      <c r="CW43" s="413" t="s">
        <v>186</v>
      </c>
      <c r="CX43" s="376">
        <f>IF(CW43="",0,VLOOKUP(CW43,Maths!A$101:B$105,2,0))</f>
        <v>4</v>
      </c>
      <c r="CY43" s="413" t="s">
        <v>186</v>
      </c>
      <c r="CZ43" s="634">
        <f>IF(CY43="",0,VLOOKUP(CY43,Maths!A$101:B$105,2,0))</f>
        <v>4</v>
      </c>
      <c r="DA43" s="649">
        <f>CT43+CV43+CX43+CZ43</f>
        <v>12</v>
      </c>
      <c r="DB43" s="702" t="str">
        <f ca="1">IF(DA43&lt;=3.9,"",LOOKUP(DA43,A$109:A$113,B$109:B$113))</f>
        <v>B</v>
      </c>
      <c r="DC43" s="722">
        <f>BN43+CA43+CN43+DA43</f>
        <v>48</v>
      </c>
      <c r="DD43" s="723">
        <f>DC43/80*20</f>
        <v>12</v>
      </c>
      <c r="DE43" s="685" t="str">
        <f ca="1">IF(DD43&lt;=3.9,"",LOOKUP(DD43,A$109:A$113,B$109:B$113))</f>
        <v>B</v>
      </c>
      <c r="DF43" s="500"/>
      <c r="DG43" s="607">
        <f>A43</f>
        <v>38</v>
      </c>
      <c r="DH43" s="608" t="str">
        <f>C43</f>
        <v>Sudhir R</v>
      </c>
      <c r="DI43" s="616" t="str">
        <f ca="1">IF($DJ43&lt;=3.9,"",LOOKUP(DJ43,A$109:A$113,B$109:B$113))</f>
        <v>B</v>
      </c>
      <c r="DJ43" s="396">
        <f>(BA43+DD43)/2</f>
        <v>11.5</v>
      </c>
    </row>
    <row r="44" ht="27" customHeight="1" spans="1:114">
      <c r="A44" s="634">
        <v>39</v>
      </c>
      <c r="B44" s="376">
        <f>'Student Profile'!B44</f>
        <v>8585</v>
      </c>
      <c r="C44" s="635" t="str">
        <f>'Student Profile'!C44</f>
        <v>Subodh Aryan</v>
      </c>
      <c r="D44" s="413"/>
      <c r="E44" s="376">
        <f>IF(D44="",0,VLOOKUP(D44,Maths!A$101:B$105,2,0))</f>
        <v>0</v>
      </c>
      <c r="F44" s="413" t="s">
        <v>309</v>
      </c>
      <c r="G44" s="376">
        <f>IF(F44="",0,VLOOKUP(F44,Maths!A$101:B$105,2,0))</f>
        <v>1</v>
      </c>
      <c r="H44" s="413" t="s">
        <v>299</v>
      </c>
      <c r="I44" s="376">
        <f>IF(H44="",0,VLOOKUP(H44,Maths!A$101:B$105,2,0))</f>
        <v>2</v>
      </c>
      <c r="J44" s="413" t="s">
        <v>299</v>
      </c>
      <c r="K44" s="634">
        <f>IF(J44="",0,VLOOKUP(J44,Maths!A$101:B$105,2,0))</f>
        <v>2</v>
      </c>
      <c r="L44" s="649">
        <f>E44+G44+I44+K44</f>
        <v>5</v>
      </c>
      <c r="M44" s="653" t="str">
        <f ca="1">IF(L44&lt;=3.9,"",LOOKUP(L44,A$109:A$113,B$109:B$113))</f>
        <v>D</v>
      </c>
      <c r="N44" s="500"/>
      <c r="O44" s="651">
        <f>A44</f>
        <v>39</v>
      </c>
      <c r="P44" s="635" t="str">
        <f>C44</f>
        <v>Subodh Aryan</v>
      </c>
      <c r="Q44" s="413" t="s">
        <v>338</v>
      </c>
      <c r="R44" s="376">
        <f>IF(Q44="",0,VLOOKUP(Q44,Maths!A$101:B$105,2,0))</f>
        <v>3</v>
      </c>
      <c r="S44" s="413" t="s">
        <v>336</v>
      </c>
      <c r="T44" s="376">
        <f>IF(S44="",0,VLOOKUP(S44,Maths!A$101:B$105,2,0))</f>
        <v>4</v>
      </c>
      <c r="U44" s="413" t="s">
        <v>337</v>
      </c>
      <c r="V44" s="376">
        <f>IF(U44="",0,VLOOKUP(U44,Maths!A$101:B$105,2,0))</f>
        <v>2</v>
      </c>
      <c r="W44" s="413" t="s">
        <v>372</v>
      </c>
      <c r="X44" s="634">
        <f>IF(W44="",0,VLOOKUP(W44,Maths!A$101:B$105,2,0))</f>
        <v>1</v>
      </c>
      <c r="Y44" s="649">
        <f>R44+T44+V44+X44</f>
        <v>10</v>
      </c>
      <c r="Z44" s="670" t="str">
        <f ca="1">IF(Y44&lt;=3.9,"",LOOKUP(Y44,A$109:A$113,B$109:B$113))</f>
        <v>C</v>
      </c>
      <c r="AA44" s="500"/>
      <c r="AB44" s="651">
        <f>O44</f>
        <v>39</v>
      </c>
      <c r="AC44" s="412" t="str">
        <f>P44</f>
        <v>Subodh Aryan</v>
      </c>
      <c r="AD44" s="413" t="s">
        <v>372</v>
      </c>
      <c r="AE44" s="376">
        <f>IF(AD44="",0,VLOOKUP(AD44,Maths!A$101:B$105,2,0))</f>
        <v>1</v>
      </c>
      <c r="AF44" s="413" t="s">
        <v>295</v>
      </c>
      <c r="AG44" s="376">
        <f>IF(AF44="",0,VLOOKUP(AF44,Maths!A$101:B$105,2,0))</f>
        <v>3</v>
      </c>
      <c r="AH44" s="413" t="s">
        <v>372</v>
      </c>
      <c r="AI44" s="376">
        <f>IF(AH44="",0,VLOOKUP(AH44,Maths!A$101:B$105,2,0))</f>
        <v>1</v>
      </c>
      <c r="AJ44" s="413" t="s">
        <v>295</v>
      </c>
      <c r="AK44" s="634">
        <f>IF(AJ44="",0,VLOOKUP(AJ44,Maths!A$101:B$105,2,0))</f>
        <v>3</v>
      </c>
      <c r="AL44" s="649">
        <f>AE44+AG44+AI44+AK44</f>
        <v>8</v>
      </c>
      <c r="AM44" s="670" t="str">
        <f ca="1">IF(AL44&lt;=3.9,"",LOOKUP(AL44,A$109:A$113,B$109:B$113))</f>
        <v>C</v>
      </c>
      <c r="AN44" s="500"/>
      <c r="AO44" s="651">
        <f>AB44</f>
        <v>39</v>
      </c>
      <c r="AP44" s="412" t="str">
        <f>AC44</f>
        <v>Subodh Aryan</v>
      </c>
      <c r="AQ44" s="413" t="s">
        <v>372</v>
      </c>
      <c r="AR44" s="376">
        <f>IF(AQ44="",0,VLOOKUP(AQ44,Maths!A$101:B$105,2,0))</f>
        <v>1</v>
      </c>
      <c r="AS44" s="413" t="s">
        <v>295</v>
      </c>
      <c r="AT44" s="376">
        <f>IF(AS44="",0,VLOOKUP(AS44,Maths!A$101:B$105,2,0))</f>
        <v>3</v>
      </c>
      <c r="AU44" s="413" t="s">
        <v>372</v>
      </c>
      <c r="AV44" s="376">
        <f>IF(AU44="",0,VLOOKUP(AU44,Maths!A$101:B$105,2,0))</f>
        <v>1</v>
      </c>
      <c r="AW44" s="413" t="s">
        <v>295</v>
      </c>
      <c r="AX44" s="634">
        <f>IF(AW44="",0,VLOOKUP(AW44,Maths!A$101:B$105,2,0))</f>
        <v>3</v>
      </c>
      <c r="AY44" s="649">
        <f>AR44+AT44+AV44+AX44</f>
        <v>8</v>
      </c>
      <c r="AZ44" s="670" t="str">
        <f ca="1">IF(AY44&lt;=3.9,"",LOOKUP(AY44,A$109:A$113,B$109:B$113))</f>
        <v>C</v>
      </c>
      <c r="BA44" s="682">
        <f>(L44+Y44+AL44+AY44)/4</f>
        <v>7.75</v>
      </c>
      <c r="BB44" s="685" t="str">
        <f ca="1">IF(BA44&lt;=3.9,"",LOOKUP(BA44,A$109:A$113,B$109:B$113))</f>
        <v>C</v>
      </c>
      <c r="BC44" s="500"/>
      <c r="BD44" s="684">
        <f>AO44</f>
        <v>39</v>
      </c>
      <c r="BE44" s="693" t="str">
        <f>AP44</f>
        <v>Subodh Aryan</v>
      </c>
      <c r="BF44" s="413" t="s">
        <v>295</v>
      </c>
      <c r="BG44" s="376">
        <f>IF(BF44="",0,VLOOKUP(BF44,Maths!A$101:B$105,2,0))</f>
        <v>3</v>
      </c>
      <c r="BH44" s="413" t="s">
        <v>372</v>
      </c>
      <c r="BI44" s="376">
        <f>IF(BH44="",0,VLOOKUP(BH44,Maths!A$101:B$105,2,0))</f>
        <v>1</v>
      </c>
      <c r="BJ44" s="413" t="s">
        <v>295</v>
      </c>
      <c r="BK44" s="376">
        <f>IF(BJ44="",0,VLOOKUP(BJ44,Maths!A$101:B$105,2,0))</f>
        <v>3</v>
      </c>
      <c r="BL44" s="413" t="s">
        <v>372</v>
      </c>
      <c r="BM44" s="634">
        <f>IF(BL44="",0,VLOOKUP(BL44,Maths!A$101:B$105,2,0))</f>
        <v>1</v>
      </c>
      <c r="BN44" s="649">
        <f>BG44+BI44+BK44+BM44</f>
        <v>8</v>
      </c>
      <c r="BO44" s="702" t="str">
        <f ca="1">IF(BN44&lt;=3.9,"",LOOKUP(BN44,A$109:A$113,B$109:B$113))</f>
        <v>C</v>
      </c>
      <c r="BP44" s="500"/>
      <c r="BQ44" s="684">
        <f>BD44</f>
        <v>39</v>
      </c>
      <c r="BR44" s="693" t="str">
        <f>BE44</f>
        <v>Subodh Aryan</v>
      </c>
      <c r="BS44" s="413" t="s">
        <v>372</v>
      </c>
      <c r="BT44" s="376">
        <f>IF(BS44="",0,VLOOKUP(BS44,Maths!A$101:B$105,2,0))</f>
        <v>1</v>
      </c>
      <c r="BU44" s="413" t="s">
        <v>295</v>
      </c>
      <c r="BV44" s="376">
        <f>IF(BU44="",0,VLOOKUP(BU44,Maths!A$101:B$105,2,0))</f>
        <v>3</v>
      </c>
      <c r="BW44" s="413" t="s">
        <v>372</v>
      </c>
      <c r="BX44" s="376">
        <f>IF(BW44="",0,VLOOKUP(BW44,Maths!A$101:B$105,2,0))</f>
        <v>1</v>
      </c>
      <c r="BY44" s="413" t="s">
        <v>295</v>
      </c>
      <c r="BZ44" s="634">
        <f>IF(BY44="",0,VLOOKUP(BY44,Maths!A$101:B$105,2,0))</f>
        <v>3</v>
      </c>
      <c r="CA44" s="649">
        <f>BT44+BV44+BX44+BZ44</f>
        <v>8</v>
      </c>
      <c r="CB44" s="708" t="str">
        <f ca="1">IF(CA44&lt;=3.9,"",LOOKUP(CA44,A$109:A$113,B$109:B$113))</f>
        <v>C</v>
      </c>
      <c r="CC44" s="500"/>
      <c r="CD44" s="684">
        <f>BQ44</f>
        <v>39</v>
      </c>
      <c r="CE44" s="709" t="str">
        <f>BR44</f>
        <v>Subodh Aryan</v>
      </c>
      <c r="CF44" s="413" t="s">
        <v>295</v>
      </c>
      <c r="CG44" s="376">
        <f>IF(CF44="",0,VLOOKUP(CF44,Maths!A$101:B$105,2,0))</f>
        <v>3</v>
      </c>
      <c r="CH44" s="413" t="s">
        <v>372</v>
      </c>
      <c r="CI44" s="376">
        <f>IF(CH44="",0,VLOOKUP(CH44,Maths!A$101:B$105,2,0))</f>
        <v>1</v>
      </c>
      <c r="CJ44" s="413" t="s">
        <v>372</v>
      </c>
      <c r="CK44" s="376">
        <f>IF(CJ44="",0,VLOOKUP(CJ44,Maths!A$101:B$105,2,0))</f>
        <v>1</v>
      </c>
      <c r="CL44" s="413" t="s">
        <v>295</v>
      </c>
      <c r="CM44" s="634">
        <f>IF(CL44="",0,VLOOKUP(CL44,Maths!A$101:B$105,2,0))</f>
        <v>3</v>
      </c>
      <c r="CN44" s="649">
        <f>CG44+CI44+CK44+CM44</f>
        <v>8</v>
      </c>
      <c r="CO44" s="702" t="str">
        <f ca="1">IF(CN44&lt;=3.9,"",LOOKUP(CN44,A$109:A$113,B$109:B$113))</f>
        <v>C</v>
      </c>
      <c r="CP44" s="500"/>
      <c r="CQ44" s="684">
        <f>CD44</f>
        <v>39</v>
      </c>
      <c r="CR44" s="709" t="str">
        <f>CE44</f>
        <v>Subodh Aryan</v>
      </c>
      <c r="CS44" s="413" t="s">
        <v>372</v>
      </c>
      <c r="CT44" s="376">
        <f>IF(CS44="",0,VLOOKUP(CS44,Maths!A$101:B$105,2,0))</f>
        <v>1</v>
      </c>
      <c r="CU44" s="413" t="s">
        <v>372</v>
      </c>
      <c r="CV44" s="376">
        <f>IF(CU44="",0,VLOOKUP(CU44,Maths!A$101:B$105,2,0))</f>
        <v>1</v>
      </c>
      <c r="CW44" s="413" t="s">
        <v>295</v>
      </c>
      <c r="CX44" s="376">
        <f>IF(CW44="",0,VLOOKUP(CW44,Maths!A$101:B$105,2,0))</f>
        <v>3</v>
      </c>
      <c r="CY44" s="413" t="s">
        <v>295</v>
      </c>
      <c r="CZ44" s="634">
        <f>IF(CY44="",0,VLOOKUP(CY44,Maths!A$101:B$105,2,0))</f>
        <v>3</v>
      </c>
      <c r="DA44" s="649">
        <f>CT44+CV44+CX44+CZ44</f>
        <v>8</v>
      </c>
      <c r="DB44" s="702" t="str">
        <f ca="1">IF(DA44&lt;=3.9,"",LOOKUP(DA44,A$109:A$113,B$109:B$113))</f>
        <v>C</v>
      </c>
      <c r="DC44" s="722">
        <f>BN44+CA44+CN44+DA44</f>
        <v>32</v>
      </c>
      <c r="DD44" s="723">
        <f>DC44/80*20</f>
        <v>8</v>
      </c>
      <c r="DE44" s="685" t="str">
        <f ca="1">IF(DD44&lt;=3.9,"",LOOKUP(DD44,A$109:A$113,B$109:B$113))</f>
        <v>C</v>
      </c>
      <c r="DF44" s="500"/>
      <c r="DG44" s="607">
        <f>A44</f>
        <v>39</v>
      </c>
      <c r="DH44" s="608" t="str">
        <f>C44</f>
        <v>Subodh Aryan</v>
      </c>
      <c r="DI44" s="616" t="str">
        <f ca="1">IF($DJ44&lt;=3.9,"",LOOKUP(DJ44,A$109:A$113,B$109:B$113))</f>
        <v>C</v>
      </c>
      <c r="DJ44" s="396">
        <f>(BA44+DD44)/2</f>
        <v>7.875</v>
      </c>
    </row>
    <row r="45" ht="27" customHeight="1" spans="1:114">
      <c r="A45" s="634">
        <v>40</v>
      </c>
      <c r="B45" s="376">
        <f>'Student Profile'!B45</f>
        <v>8542</v>
      </c>
      <c r="C45" s="635" t="str">
        <f>'Student Profile'!C45</f>
        <v>Vaibhav N</v>
      </c>
      <c r="D45" s="413"/>
      <c r="E45" s="376">
        <f>IF(D45="",0,VLOOKUP(D45,Maths!A$101:B$105,2,0))</f>
        <v>0</v>
      </c>
      <c r="F45" s="413" t="s">
        <v>186</v>
      </c>
      <c r="G45" s="376">
        <f>IF(F45="",0,VLOOKUP(F45,Maths!A$101:B$105,2,0))</f>
        <v>4</v>
      </c>
      <c r="H45" s="413" t="s">
        <v>186</v>
      </c>
      <c r="I45" s="376">
        <f>IF(H45="",0,VLOOKUP(H45,Maths!A$101:B$105,2,0))</f>
        <v>4</v>
      </c>
      <c r="J45" s="413" t="s">
        <v>186</v>
      </c>
      <c r="K45" s="634">
        <f>IF(J45="",0,VLOOKUP(J45,Maths!A$101:B$105,2,0))</f>
        <v>4</v>
      </c>
      <c r="L45" s="649">
        <f>E45+G45+I45+K45</f>
        <v>12</v>
      </c>
      <c r="M45" s="653" t="str">
        <f ca="1">IF(L45&lt;=3.9,"",LOOKUP(L45,A$109:A$113,B$109:B$113))</f>
        <v>B</v>
      </c>
      <c r="N45" s="500"/>
      <c r="O45" s="651">
        <f>A45</f>
        <v>40</v>
      </c>
      <c r="P45" s="635" t="str">
        <f>C45</f>
        <v>Vaibhav N</v>
      </c>
      <c r="Q45" s="413" t="s">
        <v>186</v>
      </c>
      <c r="R45" s="376">
        <f>IF(Q45="",0,VLOOKUP(Q45,Maths!A$101:B$105,2,0))</f>
        <v>4</v>
      </c>
      <c r="S45" s="413" t="s">
        <v>186</v>
      </c>
      <c r="T45" s="376">
        <f>IF(S45="",0,VLOOKUP(S45,Maths!A$101:B$105,2,0))</f>
        <v>4</v>
      </c>
      <c r="U45" s="413" t="s">
        <v>186</v>
      </c>
      <c r="V45" s="376">
        <f>IF(U45="",0,VLOOKUP(U45,Maths!A$101:B$105,2,0))</f>
        <v>4</v>
      </c>
      <c r="W45" s="413" t="s">
        <v>186</v>
      </c>
      <c r="X45" s="634">
        <f>IF(W45="",0,VLOOKUP(W45,Maths!A$101:B$105,2,0))</f>
        <v>4</v>
      </c>
      <c r="Y45" s="649">
        <f>R45+T45+V45+X45</f>
        <v>16</v>
      </c>
      <c r="Z45" s="670" t="str">
        <f ca="1">IF(Y45&lt;=3.9,"",LOOKUP(Y45,A$109:A$113,B$109:B$113))</f>
        <v>A</v>
      </c>
      <c r="AA45" s="500"/>
      <c r="AB45" s="651">
        <f>O45</f>
        <v>40</v>
      </c>
      <c r="AC45" s="412" t="str">
        <f>P45</f>
        <v>Vaibhav N</v>
      </c>
      <c r="AD45" s="413" t="s">
        <v>186</v>
      </c>
      <c r="AE45" s="376">
        <f>IF(AD45="",0,VLOOKUP(AD45,Maths!A$101:B$105,2,0))</f>
        <v>4</v>
      </c>
      <c r="AF45" s="413" t="s">
        <v>186</v>
      </c>
      <c r="AG45" s="376">
        <f>IF(AF45="",0,VLOOKUP(AF45,Maths!A$101:B$105,2,0))</f>
        <v>4</v>
      </c>
      <c r="AH45" s="413" t="s">
        <v>186</v>
      </c>
      <c r="AI45" s="376">
        <f>IF(AH45="",0,VLOOKUP(AH45,Maths!A$101:B$105,2,0))</f>
        <v>4</v>
      </c>
      <c r="AJ45" s="413" t="s">
        <v>186</v>
      </c>
      <c r="AK45" s="634">
        <f>IF(AJ45="",0,VLOOKUP(AJ45,Maths!A$101:B$105,2,0))</f>
        <v>4</v>
      </c>
      <c r="AL45" s="649">
        <f>AE45+AG45+AI45+AK45</f>
        <v>16</v>
      </c>
      <c r="AM45" s="670" t="str">
        <f ca="1">IF(AL45&lt;=3.9,"",LOOKUP(AL45,A$109:A$113,B$109:B$113))</f>
        <v>A</v>
      </c>
      <c r="AN45" s="500"/>
      <c r="AO45" s="651">
        <f>AB45</f>
        <v>40</v>
      </c>
      <c r="AP45" s="412" t="str">
        <f>AC45</f>
        <v>Vaibhav N</v>
      </c>
      <c r="AQ45" s="413" t="s">
        <v>186</v>
      </c>
      <c r="AR45" s="376">
        <f>IF(AQ45="",0,VLOOKUP(AQ45,Maths!A$101:B$105,2,0))</f>
        <v>4</v>
      </c>
      <c r="AS45" s="413" t="s">
        <v>186</v>
      </c>
      <c r="AT45" s="376">
        <f>IF(AS45="",0,VLOOKUP(AS45,Maths!A$101:B$105,2,0))</f>
        <v>4</v>
      </c>
      <c r="AU45" s="413" t="s">
        <v>186</v>
      </c>
      <c r="AV45" s="376">
        <f>IF(AU45="",0,VLOOKUP(AU45,Maths!A$101:B$105,2,0))</f>
        <v>4</v>
      </c>
      <c r="AW45" s="413" t="s">
        <v>186</v>
      </c>
      <c r="AX45" s="634">
        <f>IF(AW45="",0,VLOOKUP(AW45,Maths!A$101:B$105,2,0))</f>
        <v>4</v>
      </c>
      <c r="AY45" s="649">
        <f>AR45+AT45+AV45+AX45</f>
        <v>16</v>
      </c>
      <c r="AZ45" s="670" t="str">
        <f ca="1">IF(AY45&lt;=3.9,"",LOOKUP(AY45,A$109:A$113,B$109:B$113))</f>
        <v>A</v>
      </c>
      <c r="BA45" s="682">
        <f>(L45+Y45+AL45+AY45)/4</f>
        <v>15</v>
      </c>
      <c r="BB45" s="685" t="str">
        <f ca="1">IF(BA45&lt;=3.9,"",LOOKUP(BA45,A$109:A$113,B$109:B$113))</f>
        <v>A</v>
      </c>
      <c r="BC45" s="500"/>
      <c r="BD45" s="684">
        <f>AO45</f>
        <v>40</v>
      </c>
      <c r="BE45" s="693" t="str">
        <f>AP45</f>
        <v>Vaibhav N</v>
      </c>
      <c r="BF45" s="413" t="s">
        <v>186</v>
      </c>
      <c r="BG45" s="376">
        <f>IF(BF45="",0,VLOOKUP(BF45,Maths!A$101:B$105,2,0))</f>
        <v>4</v>
      </c>
      <c r="BH45" s="413" t="s">
        <v>186</v>
      </c>
      <c r="BI45" s="376">
        <f>IF(BH45="",0,VLOOKUP(BH45,Maths!A$101:B$105,2,0))</f>
        <v>4</v>
      </c>
      <c r="BJ45" s="413" t="s">
        <v>186</v>
      </c>
      <c r="BK45" s="376">
        <f>IF(BJ45="",0,VLOOKUP(BJ45,Maths!A$101:B$105,2,0))</f>
        <v>4</v>
      </c>
      <c r="BL45" s="413" t="s">
        <v>186</v>
      </c>
      <c r="BM45" s="634">
        <f>IF(BL45="",0,VLOOKUP(BL45,Maths!A$101:B$105,2,0))</f>
        <v>4</v>
      </c>
      <c r="BN45" s="649">
        <f>BG45+BI45+BK45+BM45</f>
        <v>16</v>
      </c>
      <c r="BO45" s="702" t="str">
        <f ca="1">IF(BN45&lt;=3.9,"",LOOKUP(BN45,A$109:A$113,B$109:B$113))</f>
        <v>A</v>
      </c>
      <c r="BP45" s="500"/>
      <c r="BQ45" s="684">
        <f>BD45</f>
        <v>40</v>
      </c>
      <c r="BR45" s="693" t="str">
        <f>BE45</f>
        <v>Vaibhav N</v>
      </c>
      <c r="BS45" s="413" t="s">
        <v>186</v>
      </c>
      <c r="BT45" s="376">
        <f>IF(BS45="",0,VLOOKUP(BS45,Maths!A$101:B$105,2,0))</f>
        <v>4</v>
      </c>
      <c r="BU45" s="413" t="s">
        <v>186</v>
      </c>
      <c r="BV45" s="376">
        <f>IF(BU45="",0,VLOOKUP(BU45,Maths!A$101:B$105,2,0))</f>
        <v>4</v>
      </c>
      <c r="BW45" s="413" t="s">
        <v>186</v>
      </c>
      <c r="BX45" s="376">
        <f>IF(BW45="",0,VLOOKUP(BW45,Maths!A$101:B$105,2,0))</f>
        <v>4</v>
      </c>
      <c r="BY45" s="413" t="s">
        <v>186</v>
      </c>
      <c r="BZ45" s="634">
        <f>IF(BY45="",0,VLOOKUP(BY45,Maths!A$101:B$105,2,0))</f>
        <v>4</v>
      </c>
      <c r="CA45" s="649">
        <f>BT45+BV45+BX45+BZ45</f>
        <v>16</v>
      </c>
      <c r="CB45" s="708" t="str">
        <f ca="1">IF(CA45&lt;=3.9,"",LOOKUP(CA45,A$109:A$113,B$109:B$113))</f>
        <v>A</v>
      </c>
      <c r="CC45" s="500"/>
      <c r="CD45" s="684">
        <f>BQ45</f>
        <v>40</v>
      </c>
      <c r="CE45" s="709" t="str">
        <f>BR45</f>
        <v>Vaibhav N</v>
      </c>
      <c r="CF45" s="413" t="s">
        <v>186</v>
      </c>
      <c r="CG45" s="376">
        <f>IF(CF45="",0,VLOOKUP(CF45,Maths!A$101:B$105,2,0))</f>
        <v>4</v>
      </c>
      <c r="CH45" s="413" t="s">
        <v>186</v>
      </c>
      <c r="CI45" s="376">
        <f>IF(CH45="",0,VLOOKUP(CH45,Maths!A$101:B$105,2,0))</f>
        <v>4</v>
      </c>
      <c r="CJ45" s="413" t="s">
        <v>186</v>
      </c>
      <c r="CK45" s="376">
        <f>IF(CJ45="",0,VLOOKUP(CJ45,Maths!A$101:B$105,2,0))</f>
        <v>4</v>
      </c>
      <c r="CL45" s="413" t="s">
        <v>186</v>
      </c>
      <c r="CM45" s="634">
        <f>IF(CL45="",0,VLOOKUP(CL45,Maths!A$101:B$105,2,0))</f>
        <v>4</v>
      </c>
      <c r="CN45" s="649">
        <f>CG45+CI45+CK45+CM45</f>
        <v>16</v>
      </c>
      <c r="CO45" s="702" t="str">
        <f ca="1">IF(CN45&lt;=3.9,"",LOOKUP(CN45,A$109:A$113,B$109:B$113))</f>
        <v>A</v>
      </c>
      <c r="CP45" s="500"/>
      <c r="CQ45" s="684">
        <f>CD45</f>
        <v>40</v>
      </c>
      <c r="CR45" s="709" t="str">
        <f>CE45</f>
        <v>Vaibhav N</v>
      </c>
      <c r="CS45" s="413" t="s">
        <v>186</v>
      </c>
      <c r="CT45" s="376">
        <f>IF(CS45="",0,VLOOKUP(CS45,Maths!A$101:B$105,2,0))</f>
        <v>4</v>
      </c>
      <c r="CU45" s="413" t="s">
        <v>186</v>
      </c>
      <c r="CV45" s="376">
        <f>IF(CU45="",0,VLOOKUP(CU45,Maths!A$101:B$105,2,0))</f>
        <v>4</v>
      </c>
      <c r="CW45" s="413" t="s">
        <v>186</v>
      </c>
      <c r="CX45" s="376">
        <f>IF(CW45="",0,VLOOKUP(CW45,Maths!A$101:B$105,2,0))</f>
        <v>4</v>
      </c>
      <c r="CY45" s="413" t="s">
        <v>186</v>
      </c>
      <c r="CZ45" s="634">
        <f>IF(CY45="",0,VLOOKUP(CY45,Maths!A$101:B$105,2,0))</f>
        <v>4</v>
      </c>
      <c r="DA45" s="649">
        <f>CT45+CV45+CX45+CZ45</f>
        <v>16</v>
      </c>
      <c r="DB45" s="702" t="str">
        <f ca="1">IF(DA45&lt;=3.9,"",LOOKUP(DA45,A$109:A$113,B$109:B$113))</f>
        <v>A</v>
      </c>
      <c r="DC45" s="722">
        <f>BN45+CA45+CN45+DA45</f>
        <v>64</v>
      </c>
      <c r="DD45" s="723">
        <f>DC45/80*20</f>
        <v>16</v>
      </c>
      <c r="DE45" s="685" t="str">
        <f ca="1">IF(DD45&lt;=3.9,"",LOOKUP(DD45,A$109:A$113,B$109:B$113))</f>
        <v>A</v>
      </c>
      <c r="DF45" s="500"/>
      <c r="DG45" s="607">
        <f>A45</f>
        <v>40</v>
      </c>
      <c r="DH45" s="608" t="str">
        <f>C45</f>
        <v>Vaibhav N</v>
      </c>
      <c r="DI45" s="616" t="str">
        <f ca="1">IF($DJ45&lt;=3.9,"",LOOKUP(DJ45,A$109:A$113,B$109:B$113))</f>
        <v>A</v>
      </c>
      <c r="DJ45" s="396">
        <f>(BA45+DD45)/2</f>
        <v>15.5</v>
      </c>
    </row>
    <row r="46" ht="27" customHeight="1" spans="1:114">
      <c r="A46" s="634">
        <v>41</v>
      </c>
      <c r="B46" s="376">
        <f>'Student Profile'!B46</f>
        <v>8822</v>
      </c>
      <c r="C46" s="635" t="str">
        <f>'Student Profile'!C46</f>
        <v>Venkatsree S</v>
      </c>
      <c r="D46" s="413"/>
      <c r="E46" s="376">
        <f>IF(D46="",0,VLOOKUP(D46,Maths!A$101:B$105,2,0))</f>
        <v>0</v>
      </c>
      <c r="F46" s="413" t="s">
        <v>295</v>
      </c>
      <c r="G46" s="376">
        <f>IF(F46="",0,VLOOKUP(F46,Maths!A$101:B$105,2,0))</f>
        <v>3</v>
      </c>
      <c r="H46" s="413" t="s">
        <v>295</v>
      </c>
      <c r="I46" s="376">
        <f>IF(H46="",0,VLOOKUP(H46,Maths!A$101:B$105,2,0))</f>
        <v>3</v>
      </c>
      <c r="J46" s="413" t="s">
        <v>295</v>
      </c>
      <c r="K46" s="634">
        <f>IF(J46="",0,VLOOKUP(J46,Maths!A$101:B$105,2,0))</f>
        <v>3</v>
      </c>
      <c r="L46" s="649">
        <f>E46+G46+I46+K46</f>
        <v>9</v>
      </c>
      <c r="M46" s="653" t="str">
        <f ca="1">IF(L46&lt;=3.9,"",LOOKUP(L46,A$109:A$113,B$109:B$113))</f>
        <v>C</v>
      </c>
      <c r="N46" s="500"/>
      <c r="O46" s="651">
        <f>A46</f>
        <v>41</v>
      </c>
      <c r="P46" s="635" t="str">
        <f>C46</f>
        <v>Venkatsree S</v>
      </c>
      <c r="Q46" s="413" t="s">
        <v>338</v>
      </c>
      <c r="R46" s="376">
        <f>IF(Q46="",0,VLOOKUP(Q46,Maths!A$101:B$105,2,0))</f>
        <v>3</v>
      </c>
      <c r="S46" s="413" t="s">
        <v>338</v>
      </c>
      <c r="T46" s="376">
        <f>IF(S46="",0,VLOOKUP(S46,Maths!A$101:B$105,2,0))</f>
        <v>3</v>
      </c>
      <c r="U46" s="413" t="s">
        <v>338</v>
      </c>
      <c r="V46" s="376">
        <f>IF(U46="",0,VLOOKUP(U46,Maths!A$101:B$105,2,0))</f>
        <v>3</v>
      </c>
      <c r="W46" s="413" t="s">
        <v>337</v>
      </c>
      <c r="X46" s="634">
        <f>IF(W46="",0,VLOOKUP(W46,Maths!A$101:B$105,2,0))</f>
        <v>2</v>
      </c>
      <c r="Y46" s="649">
        <f>R46+T46+V46+X46</f>
        <v>11</v>
      </c>
      <c r="Z46" s="670" t="str">
        <f ca="1">IF(Y46&lt;=3.9,"",LOOKUP(Y46,A$109:A$113,B$109:B$113))</f>
        <v>B</v>
      </c>
      <c r="AA46" s="500"/>
      <c r="AB46" s="651">
        <f>O46</f>
        <v>41</v>
      </c>
      <c r="AC46" s="412" t="str">
        <f>P46</f>
        <v>Venkatsree S</v>
      </c>
      <c r="AD46" s="413" t="s">
        <v>337</v>
      </c>
      <c r="AE46" s="376">
        <f>IF(AD46="",0,VLOOKUP(AD46,Maths!A$101:B$105,2,0))</f>
        <v>2</v>
      </c>
      <c r="AF46" s="413" t="s">
        <v>186</v>
      </c>
      <c r="AG46" s="376">
        <f>IF(AF46="",0,VLOOKUP(AF46,Maths!A$101:B$105,2,0))</f>
        <v>4</v>
      </c>
      <c r="AH46" s="413" t="s">
        <v>337</v>
      </c>
      <c r="AI46" s="376">
        <f>IF(AH46="",0,VLOOKUP(AH46,Maths!A$101:B$105,2,0))</f>
        <v>2</v>
      </c>
      <c r="AJ46" s="413" t="s">
        <v>186</v>
      </c>
      <c r="AK46" s="634">
        <f>IF(AJ46="",0,VLOOKUP(AJ46,Maths!A$101:B$105,2,0))</f>
        <v>4</v>
      </c>
      <c r="AL46" s="649">
        <f>AE46+AG46+AI46+AK46</f>
        <v>12</v>
      </c>
      <c r="AM46" s="670" t="str">
        <f ca="1">IF(AL46&lt;=3.9,"",LOOKUP(AL46,A$109:A$113,B$109:B$113))</f>
        <v>B</v>
      </c>
      <c r="AN46" s="500"/>
      <c r="AO46" s="651">
        <f>AB46</f>
        <v>41</v>
      </c>
      <c r="AP46" s="412" t="str">
        <f>AC46</f>
        <v>Venkatsree S</v>
      </c>
      <c r="AQ46" s="413" t="s">
        <v>337</v>
      </c>
      <c r="AR46" s="376">
        <f>IF(AQ46="",0,VLOOKUP(AQ46,Maths!A$101:B$105,2,0))</f>
        <v>2</v>
      </c>
      <c r="AS46" s="413" t="s">
        <v>186</v>
      </c>
      <c r="AT46" s="376">
        <f>IF(AS46="",0,VLOOKUP(AS46,Maths!A$101:B$105,2,0))</f>
        <v>4</v>
      </c>
      <c r="AU46" s="413" t="s">
        <v>337</v>
      </c>
      <c r="AV46" s="376">
        <f>IF(AU46="",0,VLOOKUP(AU46,Maths!A$101:B$105,2,0))</f>
        <v>2</v>
      </c>
      <c r="AW46" s="413" t="s">
        <v>186</v>
      </c>
      <c r="AX46" s="634">
        <f>IF(AW46="",0,VLOOKUP(AW46,Maths!A$101:B$105,2,0))</f>
        <v>4</v>
      </c>
      <c r="AY46" s="649">
        <f>AR46+AT46+AV46+AX46</f>
        <v>12</v>
      </c>
      <c r="AZ46" s="670" t="str">
        <f ca="1">IF(AY46&lt;=3.9,"",LOOKUP(AY46,A$109:A$113,B$109:B$113))</f>
        <v>B</v>
      </c>
      <c r="BA46" s="682">
        <f>(L46+Y46+AL46+AY46)/4</f>
        <v>11</v>
      </c>
      <c r="BB46" s="685" t="str">
        <f ca="1">IF(BA46&lt;=3.9,"",LOOKUP(BA46,A$109:A$113,B$109:B$113))</f>
        <v>B</v>
      </c>
      <c r="BC46" s="500"/>
      <c r="BD46" s="684">
        <f>AO46</f>
        <v>41</v>
      </c>
      <c r="BE46" s="693" t="str">
        <f>AP46</f>
        <v>Venkatsree S</v>
      </c>
      <c r="BF46" s="413" t="s">
        <v>186</v>
      </c>
      <c r="BG46" s="376">
        <f>IF(BF46="",0,VLOOKUP(BF46,Maths!A$101:B$105,2,0))</f>
        <v>4</v>
      </c>
      <c r="BH46" s="413" t="s">
        <v>337</v>
      </c>
      <c r="BI46" s="376">
        <f>IF(BH46="",0,VLOOKUP(BH46,Maths!A$101:B$105,2,0))</f>
        <v>2</v>
      </c>
      <c r="BJ46" s="413" t="s">
        <v>186</v>
      </c>
      <c r="BK46" s="376">
        <f>IF(BJ46="",0,VLOOKUP(BJ46,Maths!A$101:B$105,2,0))</f>
        <v>4</v>
      </c>
      <c r="BL46" s="413" t="s">
        <v>337</v>
      </c>
      <c r="BM46" s="634">
        <f>IF(BL46="",0,VLOOKUP(BL46,Maths!A$101:B$105,2,0))</f>
        <v>2</v>
      </c>
      <c r="BN46" s="649">
        <f>BG46+BI46+BK46+BM46</f>
        <v>12</v>
      </c>
      <c r="BO46" s="702" t="str">
        <f ca="1">IF(BN46&lt;=3.9,"",LOOKUP(BN46,A$109:A$113,B$109:B$113))</f>
        <v>B</v>
      </c>
      <c r="BP46" s="500"/>
      <c r="BQ46" s="684">
        <f>BD46</f>
        <v>41</v>
      </c>
      <c r="BR46" s="693" t="str">
        <f>BE46</f>
        <v>Venkatsree S</v>
      </c>
      <c r="BS46" s="413" t="s">
        <v>337</v>
      </c>
      <c r="BT46" s="376">
        <f>IF(BS46="",0,VLOOKUP(BS46,Maths!A$101:B$105,2,0))</f>
        <v>2</v>
      </c>
      <c r="BU46" s="413" t="s">
        <v>186</v>
      </c>
      <c r="BV46" s="376">
        <f>IF(BU46="",0,VLOOKUP(BU46,Maths!A$101:B$105,2,0))</f>
        <v>4</v>
      </c>
      <c r="BW46" s="413" t="s">
        <v>337</v>
      </c>
      <c r="BX46" s="376">
        <f>IF(BW46="",0,VLOOKUP(BW46,Maths!A$101:B$105,2,0))</f>
        <v>2</v>
      </c>
      <c r="BY46" s="413" t="s">
        <v>186</v>
      </c>
      <c r="BZ46" s="634">
        <f>IF(BY46="",0,VLOOKUP(BY46,Maths!A$101:B$105,2,0))</f>
        <v>4</v>
      </c>
      <c r="CA46" s="649">
        <f>BT46+BV46+BX46+BZ46</f>
        <v>12</v>
      </c>
      <c r="CB46" s="708" t="str">
        <f ca="1">IF(CA46&lt;=3.9,"",LOOKUP(CA46,A$109:A$113,B$109:B$113))</f>
        <v>B</v>
      </c>
      <c r="CC46" s="500"/>
      <c r="CD46" s="684">
        <f>BQ46</f>
        <v>41</v>
      </c>
      <c r="CE46" s="709" t="str">
        <f>BR46</f>
        <v>Venkatsree S</v>
      </c>
      <c r="CF46" s="413" t="s">
        <v>186</v>
      </c>
      <c r="CG46" s="376">
        <f>IF(CF46="",0,VLOOKUP(CF46,Maths!A$101:B$105,2,0))</f>
        <v>4</v>
      </c>
      <c r="CH46" s="413" t="s">
        <v>337</v>
      </c>
      <c r="CI46" s="376">
        <f>IF(CH46="",0,VLOOKUP(CH46,Maths!A$101:B$105,2,0))</f>
        <v>2</v>
      </c>
      <c r="CJ46" s="413" t="s">
        <v>337</v>
      </c>
      <c r="CK46" s="376">
        <f>IF(CJ46="",0,VLOOKUP(CJ46,Maths!A$101:B$105,2,0))</f>
        <v>2</v>
      </c>
      <c r="CL46" s="413" t="s">
        <v>186</v>
      </c>
      <c r="CM46" s="634">
        <f>IF(CL46="",0,VLOOKUP(CL46,Maths!A$101:B$105,2,0))</f>
        <v>4</v>
      </c>
      <c r="CN46" s="649">
        <f>CG46+CI46+CK46+CM46</f>
        <v>12</v>
      </c>
      <c r="CO46" s="702" t="str">
        <f ca="1">IF(CN46&lt;=3.9,"",LOOKUP(CN46,A$109:A$113,B$109:B$113))</f>
        <v>B</v>
      </c>
      <c r="CP46" s="500"/>
      <c r="CQ46" s="684">
        <f>CD46</f>
        <v>41</v>
      </c>
      <c r="CR46" s="709" t="str">
        <f>CE46</f>
        <v>Venkatsree S</v>
      </c>
      <c r="CS46" s="413" t="s">
        <v>337</v>
      </c>
      <c r="CT46" s="376">
        <f>IF(CS46="",0,VLOOKUP(CS46,Maths!A$101:B$105,2,0))</f>
        <v>2</v>
      </c>
      <c r="CU46" s="413" t="s">
        <v>337</v>
      </c>
      <c r="CV46" s="376">
        <f>IF(CU46="",0,VLOOKUP(CU46,Maths!A$101:B$105,2,0))</f>
        <v>2</v>
      </c>
      <c r="CW46" s="413" t="s">
        <v>186</v>
      </c>
      <c r="CX46" s="376">
        <f>IF(CW46="",0,VLOOKUP(CW46,Maths!A$101:B$105,2,0))</f>
        <v>4</v>
      </c>
      <c r="CY46" s="413" t="s">
        <v>186</v>
      </c>
      <c r="CZ46" s="634">
        <f>IF(CY46="",0,VLOOKUP(CY46,Maths!A$101:B$105,2,0))</f>
        <v>4</v>
      </c>
      <c r="DA46" s="649">
        <f>CT46+CV46+CX46+CZ46</f>
        <v>12</v>
      </c>
      <c r="DB46" s="702" t="str">
        <f ca="1">IF(DA46&lt;=3.9,"",LOOKUP(DA46,A$109:A$113,B$109:B$113))</f>
        <v>B</v>
      </c>
      <c r="DC46" s="722">
        <f>BN46+CA46+CN46+DA46</f>
        <v>48</v>
      </c>
      <c r="DD46" s="723">
        <f>DC46/80*20</f>
        <v>12</v>
      </c>
      <c r="DE46" s="685" t="str">
        <f ca="1">IF(DD46&lt;=3.9,"",LOOKUP(DD46,A$109:A$113,B$109:B$113))</f>
        <v>B</v>
      </c>
      <c r="DF46" s="500"/>
      <c r="DG46" s="607">
        <f>A46</f>
        <v>41</v>
      </c>
      <c r="DH46" s="608" t="str">
        <f>C46</f>
        <v>Venkatsree S</v>
      </c>
      <c r="DI46" s="616" t="str">
        <f ca="1">IF($DJ46&lt;=3.9,"",LOOKUP(DJ46,A$109:A$113,B$109:B$113))</f>
        <v>B</v>
      </c>
      <c r="DJ46" s="396">
        <f>(BA46+DD46)/2</f>
        <v>11.5</v>
      </c>
    </row>
    <row r="47" ht="27" customHeight="1" spans="1:114">
      <c r="A47" s="634">
        <v>42</v>
      </c>
      <c r="B47" s="376">
        <f>'Student Profile'!B47</f>
        <v>8745</v>
      </c>
      <c r="C47" s="635" t="str">
        <f>'Student Profile'!C47</f>
        <v>M Vishva</v>
      </c>
      <c r="D47" s="413"/>
      <c r="E47" s="376">
        <f>IF(D47="",0,VLOOKUP(D47,Maths!A$101:B$105,2,0))</f>
        <v>0</v>
      </c>
      <c r="F47" s="413" t="s">
        <v>309</v>
      </c>
      <c r="G47" s="376">
        <f>IF(F47="",0,VLOOKUP(F47,Maths!A$101:B$105,2,0))</f>
        <v>1</v>
      </c>
      <c r="H47" s="413" t="s">
        <v>299</v>
      </c>
      <c r="I47" s="376">
        <f>IF(H47="",0,VLOOKUP(H47,Maths!A$101:B$105,2,0))</f>
        <v>2</v>
      </c>
      <c r="J47" s="413" t="s">
        <v>299</v>
      </c>
      <c r="K47" s="634">
        <f>IF(J47="",0,VLOOKUP(J47,Maths!A$101:B$105,2,0))</f>
        <v>2</v>
      </c>
      <c r="L47" s="649">
        <f>E47+G47+I47+K47</f>
        <v>5</v>
      </c>
      <c r="M47" s="653" t="str">
        <f ca="1">IF(L47&lt;=3.9,"",LOOKUP(L47,A$109:A$113,B$109:B$113))</f>
        <v>D</v>
      </c>
      <c r="N47" s="500"/>
      <c r="O47" s="651">
        <f>A47</f>
        <v>42</v>
      </c>
      <c r="P47" s="635" t="str">
        <f>C47</f>
        <v>M Vishva</v>
      </c>
      <c r="Q47" s="413" t="s">
        <v>336</v>
      </c>
      <c r="R47" s="376">
        <f>IF(Q47="",0,VLOOKUP(Q47,Maths!A$101:B$105,2,0))</f>
        <v>4</v>
      </c>
      <c r="S47" s="413" t="s">
        <v>338</v>
      </c>
      <c r="T47" s="376">
        <f>IF(S47="",0,VLOOKUP(S47,Maths!A$101:B$105,2,0))</f>
        <v>3</v>
      </c>
      <c r="U47" s="413" t="s">
        <v>337</v>
      </c>
      <c r="V47" s="376">
        <f>IF(U47="",0,VLOOKUP(U47,Maths!A$101:B$105,2,0))</f>
        <v>2</v>
      </c>
      <c r="W47" s="413" t="s">
        <v>337</v>
      </c>
      <c r="X47" s="634">
        <f>IF(W47="",0,VLOOKUP(W47,Maths!A$101:B$105,2,0))</f>
        <v>2</v>
      </c>
      <c r="Y47" s="649">
        <f>R47+T47+V47+X47</f>
        <v>11</v>
      </c>
      <c r="Z47" s="670" t="str">
        <f ca="1">IF(Y47&lt;=3.9,"",LOOKUP(Y47,A$109:A$113,B$109:B$113))</f>
        <v>B</v>
      </c>
      <c r="AA47" s="500"/>
      <c r="AB47" s="651">
        <f>O47</f>
        <v>42</v>
      </c>
      <c r="AC47" s="412" t="str">
        <f>P47</f>
        <v>M Vishva</v>
      </c>
      <c r="AD47" s="413" t="s">
        <v>337</v>
      </c>
      <c r="AE47" s="376">
        <f>IF(AD47="",0,VLOOKUP(AD47,Maths!A$101:B$105,2,0))</f>
        <v>2</v>
      </c>
      <c r="AF47" s="413" t="s">
        <v>295</v>
      </c>
      <c r="AG47" s="376">
        <f>IF(AF47="",0,VLOOKUP(AF47,Maths!A$101:B$105,2,0))</f>
        <v>3</v>
      </c>
      <c r="AH47" s="413" t="s">
        <v>337</v>
      </c>
      <c r="AI47" s="376">
        <f>IF(AH47="",0,VLOOKUP(AH47,Maths!A$101:B$105,2,0))</f>
        <v>2</v>
      </c>
      <c r="AJ47" s="413" t="s">
        <v>295</v>
      </c>
      <c r="AK47" s="634">
        <f>IF(AJ47="",0,VLOOKUP(AJ47,Maths!A$101:B$105,2,0))</f>
        <v>3</v>
      </c>
      <c r="AL47" s="649">
        <f>AE47+AG47+AI47+AK47</f>
        <v>10</v>
      </c>
      <c r="AM47" s="670" t="str">
        <f ca="1">IF(AL47&lt;=3.9,"",LOOKUP(AL47,A$109:A$113,B$109:B$113))</f>
        <v>C</v>
      </c>
      <c r="AN47" s="500"/>
      <c r="AO47" s="651">
        <f>AB47</f>
        <v>42</v>
      </c>
      <c r="AP47" s="412" t="str">
        <f>AC47</f>
        <v>M Vishva</v>
      </c>
      <c r="AQ47" s="413" t="s">
        <v>337</v>
      </c>
      <c r="AR47" s="376">
        <f>IF(AQ47="",0,VLOOKUP(AQ47,Maths!A$101:B$105,2,0))</f>
        <v>2</v>
      </c>
      <c r="AS47" s="413" t="s">
        <v>295</v>
      </c>
      <c r="AT47" s="376">
        <f>IF(AS47="",0,VLOOKUP(AS47,Maths!A$101:B$105,2,0))</f>
        <v>3</v>
      </c>
      <c r="AU47" s="413" t="s">
        <v>337</v>
      </c>
      <c r="AV47" s="376">
        <f>IF(AU47="",0,VLOOKUP(AU47,Maths!A$101:B$105,2,0))</f>
        <v>2</v>
      </c>
      <c r="AW47" s="413" t="s">
        <v>295</v>
      </c>
      <c r="AX47" s="634">
        <f>IF(AW47="",0,VLOOKUP(AW47,Maths!A$101:B$105,2,0))</f>
        <v>3</v>
      </c>
      <c r="AY47" s="649">
        <f>AR47+AT47+AV47+AX47</f>
        <v>10</v>
      </c>
      <c r="AZ47" s="670" t="str">
        <f ca="1">IF(AY47&lt;=3.9,"",LOOKUP(AY47,A$109:A$113,B$109:B$113))</f>
        <v>C</v>
      </c>
      <c r="BA47" s="682">
        <f>(L47+Y47+AL47+AY47)/4</f>
        <v>9</v>
      </c>
      <c r="BB47" s="685" t="str">
        <f ca="1">IF(BA47&lt;=3.9,"",LOOKUP(BA47,A$109:A$113,B$109:B$113))</f>
        <v>C</v>
      </c>
      <c r="BC47" s="500"/>
      <c r="BD47" s="684">
        <f>AO47</f>
        <v>42</v>
      </c>
      <c r="BE47" s="693" t="str">
        <f>AP47</f>
        <v>M Vishva</v>
      </c>
      <c r="BF47" s="413" t="s">
        <v>295</v>
      </c>
      <c r="BG47" s="376">
        <f>IF(BF47="",0,VLOOKUP(BF47,Maths!A$101:B$105,2,0))</f>
        <v>3</v>
      </c>
      <c r="BH47" s="413" t="s">
        <v>337</v>
      </c>
      <c r="BI47" s="376">
        <f>IF(BH47="",0,VLOOKUP(BH47,Maths!A$101:B$105,2,0))</f>
        <v>2</v>
      </c>
      <c r="BJ47" s="413" t="s">
        <v>295</v>
      </c>
      <c r="BK47" s="376">
        <f>IF(BJ47="",0,VLOOKUP(BJ47,Maths!A$101:B$105,2,0))</f>
        <v>3</v>
      </c>
      <c r="BL47" s="413" t="s">
        <v>337</v>
      </c>
      <c r="BM47" s="634">
        <f>IF(BL47="",0,VLOOKUP(BL47,Maths!A$101:B$105,2,0))</f>
        <v>2</v>
      </c>
      <c r="BN47" s="649">
        <f>BG47+BI47+BK47+BM47</f>
        <v>10</v>
      </c>
      <c r="BO47" s="702" t="str">
        <f ca="1">IF(BN47&lt;=3.9,"",LOOKUP(BN47,A$109:A$113,B$109:B$113))</f>
        <v>C</v>
      </c>
      <c r="BP47" s="500"/>
      <c r="BQ47" s="684">
        <f>BD47</f>
        <v>42</v>
      </c>
      <c r="BR47" s="693" t="str">
        <f>BE47</f>
        <v>M Vishva</v>
      </c>
      <c r="BS47" s="413" t="s">
        <v>337</v>
      </c>
      <c r="BT47" s="376">
        <f>IF(BS47="",0,VLOOKUP(BS47,Maths!A$101:B$105,2,0))</f>
        <v>2</v>
      </c>
      <c r="BU47" s="413" t="s">
        <v>295</v>
      </c>
      <c r="BV47" s="376">
        <f>IF(BU47="",0,VLOOKUP(BU47,Maths!A$101:B$105,2,0))</f>
        <v>3</v>
      </c>
      <c r="BW47" s="413" t="s">
        <v>337</v>
      </c>
      <c r="BX47" s="376">
        <f>IF(BW47="",0,VLOOKUP(BW47,Maths!A$101:B$105,2,0))</f>
        <v>2</v>
      </c>
      <c r="BY47" s="413" t="s">
        <v>295</v>
      </c>
      <c r="BZ47" s="634">
        <f>IF(BY47="",0,VLOOKUP(BY47,Maths!A$101:B$105,2,0))</f>
        <v>3</v>
      </c>
      <c r="CA47" s="649">
        <f>BT47+BV47+BX47+BZ47</f>
        <v>10</v>
      </c>
      <c r="CB47" s="708" t="str">
        <f ca="1">IF(CA47&lt;=3.9,"",LOOKUP(CA47,A$109:A$113,B$109:B$113))</f>
        <v>C</v>
      </c>
      <c r="CC47" s="500"/>
      <c r="CD47" s="684">
        <f>BQ47</f>
        <v>42</v>
      </c>
      <c r="CE47" s="709" t="str">
        <f>BR47</f>
        <v>M Vishva</v>
      </c>
      <c r="CF47" s="413" t="s">
        <v>295</v>
      </c>
      <c r="CG47" s="376">
        <f>IF(CF47="",0,VLOOKUP(CF47,Maths!A$101:B$105,2,0))</f>
        <v>3</v>
      </c>
      <c r="CH47" s="413" t="s">
        <v>337</v>
      </c>
      <c r="CI47" s="376">
        <f>IF(CH47="",0,VLOOKUP(CH47,Maths!A$101:B$105,2,0))</f>
        <v>2</v>
      </c>
      <c r="CJ47" s="413" t="s">
        <v>337</v>
      </c>
      <c r="CK47" s="376">
        <f>IF(CJ47="",0,VLOOKUP(CJ47,Maths!A$101:B$105,2,0))</f>
        <v>2</v>
      </c>
      <c r="CL47" s="413" t="s">
        <v>295</v>
      </c>
      <c r="CM47" s="634">
        <f>IF(CL47="",0,VLOOKUP(CL47,Maths!A$101:B$105,2,0))</f>
        <v>3</v>
      </c>
      <c r="CN47" s="649">
        <f>CG47+CI47+CK47+CM47</f>
        <v>10</v>
      </c>
      <c r="CO47" s="702" t="str">
        <f ca="1">IF(CN47&lt;=3.9,"",LOOKUP(CN47,A$109:A$113,B$109:B$113))</f>
        <v>C</v>
      </c>
      <c r="CP47" s="500"/>
      <c r="CQ47" s="684">
        <f>CD47</f>
        <v>42</v>
      </c>
      <c r="CR47" s="709" t="str">
        <f>CE47</f>
        <v>M Vishva</v>
      </c>
      <c r="CS47" s="413" t="s">
        <v>337</v>
      </c>
      <c r="CT47" s="376">
        <f>IF(CS47="",0,VLOOKUP(CS47,Maths!A$101:B$105,2,0))</f>
        <v>2</v>
      </c>
      <c r="CU47" s="413" t="s">
        <v>337</v>
      </c>
      <c r="CV47" s="376">
        <f>IF(CU47="",0,VLOOKUP(CU47,Maths!A$101:B$105,2,0))</f>
        <v>2</v>
      </c>
      <c r="CW47" s="413" t="s">
        <v>295</v>
      </c>
      <c r="CX47" s="376">
        <f>IF(CW47="",0,VLOOKUP(CW47,Maths!A$101:B$105,2,0))</f>
        <v>3</v>
      </c>
      <c r="CY47" s="413" t="s">
        <v>295</v>
      </c>
      <c r="CZ47" s="634">
        <f>IF(CY47="",0,VLOOKUP(CY47,Maths!A$101:B$105,2,0))</f>
        <v>3</v>
      </c>
      <c r="DA47" s="649">
        <f>CT47+CV47+CX47+CZ47</f>
        <v>10</v>
      </c>
      <c r="DB47" s="702" t="str">
        <f ca="1">IF(DA47&lt;=3.9,"",LOOKUP(DA47,A$109:A$113,B$109:B$113))</f>
        <v>C</v>
      </c>
      <c r="DC47" s="722">
        <f>BN47+CA47+CN47+DA47</f>
        <v>40</v>
      </c>
      <c r="DD47" s="723">
        <f>DC47/80*20</f>
        <v>10</v>
      </c>
      <c r="DE47" s="685" t="str">
        <f ca="1">IF(DD47&lt;=3.9,"",LOOKUP(DD47,A$109:A$113,B$109:B$113))</f>
        <v>C</v>
      </c>
      <c r="DF47" s="500"/>
      <c r="DG47" s="607">
        <f>A47</f>
        <v>42</v>
      </c>
      <c r="DH47" s="608" t="str">
        <f>C47</f>
        <v>M Vishva</v>
      </c>
      <c r="DI47" s="616" t="str">
        <f ca="1">IF($DJ47&lt;=3.9,"",LOOKUP(DJ47,A$109:A$113,B$109:B$113))</f>
        <v>C</v>
      </c>
      <c r="DJ47" s="396">
        <f>(BA47+DD47)/2</f>
        <v>9.5</v>
      </c>
    </row>
    <row r="48" ht="27" customHeight="1" spans="1:114">
      <c r="A48" s="634">
        <v>43</v>
      </c>
      <c r="B48" s="376">
        <f>'Student Profile'!B48</f>
        <v>0</v>
      </c>
      <c r="C48" s="635">
        <f>'Student Profile'!C48</f>
        <v>0</v>
      </c>
      <c r="D48" s="413"/>
      <c r="E48" s="376">
        <f>IF(D48="",0,VLOOKUP(D48,Maths!A$101:B$105,2,0))</f>
        <v>0</v>
      </c>
      <c r="F48" s="413" t="s">
        <v>186</v>
      </c>
      <c r="G48" s="376">
        <f>IF(F48="",0,VLOOKUP(F48,Maths!A$101:B$105,2,0))</f>
        <v>4</v>
      </c>
      <c r="H48" s="413" t="s">
        <v>186</v>
      </c>
      <c r="I48" s="376">
        <f>IF(H48="",0,VLOOKUP(H48,Maths!A$101:B$105,2,0))</f>
        <v>4</v>
      </c>
      <c r="J48" s="413" t="s">
        <v>186</v>
      </c>
      <c r="K48" s="634">
        <f>IF(J48="",0,VLOOKUP(J48,Maths!A$101:B$105,2,0))</f>
        <v>4</v>
      </c>
      <c r="L48" s="649">
        <f>E48+G48+I48+K48</f>
        <v>12</v>
      </c>
      <c r="M48" s="653" t="str">
        <f ca="1">IF(L48&lt;=3.9,"",LOOKUP(L48,A$109:A$113,B$109:B$113))</f>
        <v>B</v>
      </c>
      <c r="N48" s="500"/>
      <c r="O48" s="651">
        <f>A48</f>
        <v>43</v>
      </c>
      <c r="P48" s="635">
        <f>C48</f>
        <v>0</v>
      </c>
      <c r="Q48" s="413" t="s">
        <v>338</v>
      </c>
      <c r="R48" s="376">
        <f>IF(Q48="",0,VLOOKUP(Q48,Maths!A$101:B$105,2,0))</f>
        <v>3</v>
      </c>
      <c r="S48" s="413" t="s">
        <v>336</v>
      </c>
      <c r="T48" s="376">
        <f>IF(S48="",0,VLOOKUP(S48,Maths!A$101:B$105,2,0))</f>
        <v>4</v>
      </c>
      <c r="U48" s="413" t="s">
        <v>337</v>
      </c>
      <c r="V48" s="376">
        <f>IF(U48="",0,VLOOKUP(U48,Maths!A$101:B$105,2,0))</f>
        <v>2</v>
      </c>
      <c r="W48" s="413" t="s">
        <v>372</v>
      </c>
      <c r="X48" s="634">
        <f>IF(W48="",0,VLOOKUP(W48,Maths!A$101:B$105,2,0))</f>
        <v>1</v>
      </c>
      <c r="Y48" s="649">
        <f>R48+T48+V48+X48</f>
        <v>10</v>
      </c>
      <c r="Z48" s="670" t="str">
        <f ca="1">IF(Y48&lt;=3.9,"",LOOKUP(Y48,A$109:A$113,B$109:B$113))</f>
        <v>C</v>
      </c>
      <c r="AA48" s="500"/>
      <c r="AB48" s="651">
        <f>O48</f>
        <v>43</v>
      </c>
      <c r="AC48" s="412">
        <f>P48</f>
        <v>0</v>
      </c>
      <c r="AD48" s="413" t="s">
        <v>372</v>
      </c>
      <c r="AE48" s="376">
        <f>IF(AD48="",0,VLOOKUP(AD48,Maths!A$101:B$105,2,0))</f>
        <v>1</v>
      </c>
      <c r="AF48" s="413" t="s">
        <v>186</v>
      </c>
      <c r="AG48" s="376">
        <f>IF(AF48="",0,VLOOKUP(AF48,Maths!A$101:B$105,2,0))</f>
        <v>4</v>
      </c>
      <c r="AH48" s="413" t="s">
        <v>372</v>
      </c>
      <c r="AI48" s="376">
        <f>IF(AH48="",0,VLOOKUP(AH48,Maths!A$101:B$105,2,0))</f>
        <v>1</v>
      </c>
      <c r="AJ48" s="413" t="s">
        <v>186</v>
      </c>
      <c r="AK48" s="634">
        <f>IF(AJ48="",0,VLOOKUP(AJ48,Maths!A$101:B$105,2,0))</f>
        <v>4</v>
      </c>
      <c r="AL48" s="649">
        <f>AE48+AG48+AI48+AK48</f>
        <v>10</v>
      </c>
      <c r="AM48" s="670" t="str">
        <f ca="1">IF(AL48&lt;=3.9,"",LOOKUP(AL48,A$109:A$113,B$109:B$113))</f>
        <v>C</v>
      </c>
      <c r="AN48" s="500"/>
      <c r="AO48" s="651">
        <f>AB48</f>
        <v>43</v>
      </c>
      <c r="AP48" s="412">
        <f>AC48</f>
        <v>0</v>
      </c>
      <c r="AQ48" s="413" t="s">
        <v>372</v>
      </c>
      <c r="AR48" s="376">
        <f>IF(AQ48="",0,VLOOKUP(AQ48,Maths!A$101:B$105,2,0))</f>
        <v>1</v>
      </c>
      <c r="AS48" s="413" t="s">
        <v>186</v>
      </c>
      <c r="AT48" s="376">
        <f>IF(AS48="",0,VLOOKUP(AS48,Maths!A$101:B$105,2,0))</f>
        <v>4</v>
      </c>
      <c r="AU48" s="413" t="s">
        <v>372</v>
      </c>
      <c r="AV48" s="376">
        <f>IF(AU48="",0,VLOOKUP(AU48,Maths!A$101:B$105,2,0))</f>
        <v>1</v>
      </c>
      <c r="AW48" s="413" t="s">
        <v>186</v>
      </c>
      <c r="AX48" s="634">
        <f>IF(AW48="",0,VLOOKUP(AW48,Maths!A$101:B$105,2,0))</f>
        <v>4</v>
      </c>
      <c r="AY48" s="649">
        <f>AR48+AT48+AV48+AX48</f>
        <v>10</v>
      </c>
      <c r="AZ48" s="670" t="str">
        <f ca="1">IF(AY48&lt;=3.9,"",LOOKUP(AY48,A$109:A$113,B$109:B$113))</f>
        <v>C</v>
      </c>
      <c r="BA48" s="682">
        <f>(L48+Y48+AL48+AY48)/4</f>
        <v>10.5</v>
      </c>
      <c r="BB48" s="685" t="str">
        <f ca="1">IF(BA48&lt;=3.9,"",LOOKUP(BA48,A$109:A$113,B$109:B$113))</f>
        <v>C</v>
      </c>
      <c r="BC48" s="500"/>
      <c r="BD48" s="684">
        <f>AO48</f>
        <v>43</v>
      </c>
      <c r="BE48" s="693">
        <f>AP48</f>
        <v>0</v>
      </c>
      <c r="BF48" s="413" t="s">
        <v>186</v>
      </c>
      <c r="BG48" s="376">
        <f>IF(BF48="",0,VLOOKUP(BF48,Maths!A$101:B$105,2,0))</f>
        <v>4</v>
      </c>
      <c r="BH48" s="413" t="s">
        <v>372</v>
      </c>
      <c r="BI48" s="376">
        <f>IF(BH48="",0,VLOOKUP(BH48,Maths!A$101:B$105,2,0))</f>
        <v>1</v>
      </c>
      <c r="BJ48" s="413" t="s">
        <v>186</v>
      </c>
      <c r="BK48" s="376">
        <f>IF(BJ48="",0,VLOOKUP(BJ48,Maths!A$101:B$105,2,0))</f>
        <v>4</v>
      </c>
      <c r="BL48" s="413" t="s">
        <v>372</v>
      </c>
      <c r="BM48" s="634">
        <f>IF(BL48="",0,VLOOKUP(BL48,Maths!A$101:B$105,2,0))</f>
        <v>1</v>
      </c>
      <c r="BN48" s="649">
        <f>BG48+BI48+BK48+BM48</f>
        <v>10</v>
      </c>
      <c r="BO48" s="702" t="str">
        <f ca="1">IF(BN48&lt;=3.9,"",LOOKUP(BN48,A$109:A$113,B$109:B$113))</f>
        <v>C</v>
      </c>
      <c r="BP48" s="500"/>
      <c r="BQ48" s="684">
        <f>BD48</f>
        <v>43</v>
      </c>
      <c r="BR48" s="693">
        <f>BE48</f>
        <v>0</v>
      </c>
      <c r="BS48" s="413" t="s">
        <v>372</v>
      </c>
      <c r="BT48" s="376">
        <f>IF(BS48="",0,VLOOKUP(BS48,Maths!A$101:B$105,2,0))</f>
        <v>1</v>
      </c>
      <c r="BU48" s="413" t="s">
        <v>186</v>
      </c>
      <c r="BV48" s="376">
        <f>IF(BU48="",0,VLOOKUP(BU48,Maths!A$101:B$105,2,0))</f>
        <v>4</v>
      </c>
      <c r="BW48" s="413" t="s">
        <v>372</v>
      </c>
      <c r="BX48" s="376">
        <f>IF(BW48="",0,VLOOKUP(BW48,Maths!A$101:B$105,2,0))</f>
        <v>1</v>
      </c>
      <c r="BY48" s="413" t="s">
        <v>186</v>
      </c>
      <c r="BZ48" s="634">
        <f>IF(BY48="",0,VLOOKUP(BY48,Maths!A$101:B$105,2,0))</f>
        <v>4</v>
      </c>
      <c r="CA48" s="649">
        <f>BT48+BV48+BX48+BZ48</f>
        <v>10</v>
      </c>
      <c r="CB48" s="708" t="str">
        <f ca="1">IF(CA48&lt;=3.9,"",LOOKUP(CA48,A$109:A$113,B$109:B$113))</f>
        <v>C</v>
      </c>
      <c r="CC48" s="500"/>
      <c r="CD48" s="684">
        <f>BQ48</f>
        <v>43</v>
      </c>
      <c r="CE48" s="709">
        <f>BR48</f>
        <v>0</v>
      </c>
      <c r="CF48" s="413" t="s">
        <v>186</v>
      </c>
      <c r="CG48" s="376">
        <f>IF(CF48="",0,VLOOKUP(CF48,Maths!A$101:B$105,2,0))</f>
        <v>4</v>
      </c>
      <c r="CH48" s="413" t="s">
        <v>372</v>
      </c>
      <c r="CI48" s="376">
        <f>IF(CH48="",0,VLOOKUP(CH48,Maths!A$101:B$105,2,0))</f>
        <v>1</v>
      </c>
      <c r="CJ48" s="413" t="s">
        <v>372</v>
      </c>
      <c r="CK48" s="376">
        <f>IF(CJ48="",0,VLOOKUP(CJ48,Maths!A$101:B$105,2,0))</f>
        <v>1</v>
      </c>
      <c r="CL48" s="413" t="s">
        <v>186</v>
      </c>
      <c r="CM48" s="634">
        <f>IF(CL48="",0,VLOOKUP(CL48,Maths!A$101:B$105,2,0))</f>
        <v>4</v>
      </c>
      <c r="CN48" s="649">
        <f>CG48+CI48+CK48+CM48</f>
        <v>10</v>
      </c>
      <c r="CO48" s="702" t="str">
        <f ca="1">IF(CN48&lt;=3.9,"",LOOKUP(CN48,A$109:A$113,B$109:B$113))</f>
        <v>C</v>
      </c>
      <c r="CP48" s="500"/>
      <c r="CQ48" s="684">
        <f>CD48</f>
        <v>43</v>
      </c>
      <c r="CR48" s="709">
        <f>CE48</f>
        <v>0</v>
      </c>
      <c r="CS48" s="413" t="s">
        <v>372</v>
      </c>
      <c r="CT48" s="376">
        <f>IF(CS48="",0,VLOOKUP(CS48,Maths!A$101:B$105,2,0))</f>
        <v>1</v>
      </c>
      <c r="CU48" s="413" t="s">
        <v>372</v>
      </c>
      <c r="CV48" s="376">
        <f>IF(CU48="",0,VLOOKUP(CU48,Maths!A$101:B$105,2,0))</f>
        <v>1</v>
      </c>
      <c r="CW48" s="413" t="s">
        <v>186</v>
      </c>
      <c r="CX48" s="376">
        <f>IF(CW48="",0,VLOOKUP(CW48,Maths!A$101:B$105,2,0))</f>
        <v>4</v>
      </c>
      <c r="CY48" s="413" t="s">
        <v>186</v>
      </c>
      <c r="CZ48" s="634">
        <f>IF(CY48="",0,VLOOKUP(CY48,Maths!A$101:B$105,2,0))</f>
        <v>4</v>
      </c>
      <c r="DA48" s="649">
        <f>CT48+CV48+CX48+CZ48</f>
        <v>10</v>
      </c>
      <c r="DB48" s="702" t="str">
        <f ca="1">IF(DA48&lt;=3.9,"",LOOKUP(DA48,A$109:A$113,B$109:B$113))</f>
        <v>C</v>
      </c>
      <c r="DC48" s="722">
        <f>BN48+CA48+CN48+DA48</f>
        <v>40</v>
      </c>
      <c r="DD48" s="723">
        <f>DC48/80*20</f>
        <v>10</v>
      </c>
      <c r="DE48" s="685" t="str">
        <f ca="1">IF(DD48&lt;=3.9,"",LOOKUP(DD48,A$109:A$113,B$109:B$113))</f>
        <v>C</v>
      </c>
      <c r="DF48" s="500"/>
      <c r="DG48" s="607">
        <f>A48</f>
        <v>43</v>
      </c>
      <c r="DH48" s="608">
        <f>C48</f>
        <v>0</v>
      </c>
      <c r="DI48" s="616" t="str">
        <f ca="1">IF($DJ48&lt;=3.9,"",LOOKUP(DJ48,A$109:A$113,B$109:B$113))</f>
        <v>C</v>
      </c>
      <c r="DJ48" s="396">
        <f>(BA48+DD48)/2</f>
        <v>10.25</v>
      </c>
    </row>
    <row r="49" ht="27" customHeight="1" spans="1:114">
      <c r="A49" s="634">
        <v>44</v>
      </c>
      <c r="B49" s="376">
        <f>'Student Profile'!B49</f>
        <v>0</v>
      </c>
      <c r="C49" s="635">
        <f>'Student Profile'!C49</f>
        <v>0</v>
      </c>
      <c r="D49" s="413"/>
      <c r="E49" s="376">
        <f>IF(D49="",0,VLOOKUP(D49,Maths!A$101:B$105,2,0))</f>
        <v>0</v>
      </c>
      <c r="F49" s="413" t="s">
        <v>295</v>
      </c>
      <c r="G49" s="376">
        <f>IF(F49="",0,VLOOKUP(F49,Maths!A$101:B$105,2,0))</f>
        <v>3</v>
      </c>
      <c r="H49" s="413" t="s">
        <v>295</v>
      </c>
      <c r="I49" s="376">
        <f>IF(H49="",0,VLOOKUP(H49,Maths!A$101:B$105,2,0))</f>
        <v>3</v>
      </c>
      <c r="J49" s="413" t="s">
        <v>295</v>
      </c>
      <c r="K49" s="634">
        <f>IF(J49="",0,VLOOKUP(J49,Maths!A$101:B$105,2,0))</f>
        <v>3</v>
      </c>
      <c r="L49" s="649">
        <f>E49+G49+I49+K49</f>
        <v>9</v>
      </c>
      <c r="M49" s="653" t="str">
        <f ca="1">IF(L49&lt;=3.9,"",LOOKUP(L49,A$109:A$113,B$109:B$113))</f>
        <v>C</v>
      </c>
      <c r="N49" s="500"/>
      <c r="O49" s="651">
        <f>A49</f>
        <v>44</v>
      </c>
      <c r="P49" s="635">
        <f>C49</f>
        <v>0</v>
      </c>
      <c r="Q49" s="413" t="s">
        <v>338</v>
      </c>
      <c r="R49" s="376">
        <f>IF(Q49="",0,VLOOKUP(Q49,Maths!A$101:B$105,2,0))</f>
        <v>3</v>
      </c>
      <c r="S49" s="413" t="s">
        <v>336</v>
      </c>
      <c r="T49" s="376">
        <f>IF(S49="",0,VLOOKUP(S49,Maths!A$101:B$105,2,0))</f>
        <v>4</v>
      </c>
      <c r="U49" s="413" t="s">
        <v>337</v>
      </c>
      <c r="V49" s="376">
        <f>IF(U49="",0,VLOOKUP(U49,Maths!A$101:B$105,2,0))</f>
        <v>2</v>
      </c>
      <c r="W49" s="413" t="s">
        <v>372</v>
      </c>
      <c r="X49" s="634">
        <f>IF(W49="",0,VLOOKUP(W49,Maths!A$101:B$105,2,0))</f>
        <v>1</v>
      </c>
      <c r="Y49" s="649">
        <f>R49+T49+V49+X49</f>
        <v>10</v>
      </c>
      <c r="Z49" s="670" t="str">
        <f ca="1">IF(Y49&lt;=3.9,"",LOOKUP(Y49,A$109:A$113,B$109:B$113))</f>
        <v>C</v>
      </c>
      <c r="AA49" s="500"/>
      <c r="AB49" s="651">
        <f>O49</f>
        <v>44</v>
      </c>
      <c r="AC49" s="412">
        <f>P49</f>
        <v>0</v>
      </c>
      <c r="AD49" s="413" t="s">
        <v>372</v>
      </c>
      <c r="AE49" s="376">
        <f>IF(AD49="",0,VLOOKUP(AD49,Maths!A$101:B$105,2,0))</f>
        <v>1</v>
      </c>
      <c r="AF49" s="413" t="s">
        <v>186</v>
      </c>
      <c r="AG49" s="376">
        <f>IF(AF49="",0,VLOOKUP(AF49,Maths!A$101:B$105,2,0))</f>
        <v>4</v>
      </c>
      <c r="AH49" s="413" t="s">
        <v>372</v>
      </c>
      <c r="AI49" s="376">
        <f>IF(AH49="",0,VLOOKUP(AH49,Maths!A$101:B$105,2,0))</f>
        <v>1</v>
      </c>
      <c r="AJ49" s="413" t="s">
        <v>186</v>
      </c>
      <c r="AK49" s="634">
        <f>IF(AJ49="",0,VLOOKUP(AJ49,Maths!A$101:B$105,2,0))</f>
        <v>4</v>
      </c>
      <c r="AL49" s="649">
        <f>AE49+AG49+AI49+AK49</f>
        <v>10</v>
      </c>
      <c r="AM49" s="670" t="str">
        <f ca="1">IF(AL49&lt;=3.9,"",LOOKUP(AL49,A$109:A$113,B$109:B$113))</f>
        <v>C</v>
      </c>
      <c r="AN49" s="500"/>
      <c r="AO49" s="651">
        <f>AB49</f>
        <v>44</v>
      </c>
      <c r="AP49" s="412">
        <f>AC49</f>
        <v>0</v>
      </c>
      <c r="AQ49" s="413" t="s">
        <v>372</v>
      </c>
      <c r="AR49" s="376">
        <f>IF(AQ49="",0,VLOOKUP(AQ49,Maths!A$101:B$105,2,0))</f>
        <v>1</v>
      </c>
      <c r="AS49" s="413" t="s">
        <v>186</v>
      </c>
      <c r="AT49" s="376">
        <f>IF(AS49="",0,VLOOKUP(AS49,Maths!A$101:B$105,2,0))</f>
        <v>4</v>
      </c>
      <c r="AU49" s="413" t="s">
        <v>372</v>
      </c>
      <c r="AV49" s="376">
        <f>IF(AU49="",0,VLOOKUP(AU49,Maths!A$101:B$105,2,0))</f>
        <v>1</v>
      </c>
      <c r="AW49" s="413" t="s">
        <v>186</v>
      </c>
      <c r="AX49" s="634">
        <f>IF(AW49="",0,VLOOKUP(AW49,Maths!A$101:B$105,2,0))</f>
        <v>4</v>
      </c>
      <c r="AY49" s="649">
        <f>AR49+AT49+AV49+AX49</f>
        <v>10</v>
      </c>
      <c r="AZ49" s="670" t="str">
        <f ca="1">IF(AY49&lt;=3.9,"",LOOKUP(AY49,A$109:A$113,B$109:B$113))</f>
        <v>C</v>
      </c>
      <c r="BA49" s="682">
        <f>(L49+Y49+AL49+AY49)/4</f>
        <v>9.75</v>
      </c>
      <c r="BB49" s="685" t="str">
        <f ca="1">IF(BA49&lt;=3.9,"",LOOKUP(BA49,A$109:A$113,B$109:B$113))</f>
        <v>C</v>
      </c>
      <c r="BC49" s="500"/>
      <c r="BD49" s="684">
        <f>AO49</f>
        <v>44</v>
      </c>
      <c r="BE49" s="693">
        <f>AP49</f>
        <v>0</v>
      </c>
      <c r="BF49" s="413" t="s">
        <v>186</v>
      </c>
      <c r="BG49" s="376">
        <f>IF(BF49="",0,VLOOKUP(BF49,Maths!A$101:B$105,2,0))</f>
        <v>4</v>
      </c>
      <c r="BH49" s="413" t="s">
        <v>372</v>
      </c>
      <c r="BI49" s="376">
        <f>IF(BH49="",0,VLOOKUP(BH49,Maths!A$101:B$105,2,0))</f>
        <v>1</v>
      </c>
      <c r="BJ49" s="413" t="s">
        <v>186</v>
      </c>
      <c r="BK49" s="376">
        <f>IF(BJ49="",0,VLOOKUP(BJ49,Maths!A$101:B$105,2,0))</f>
        <v>4</v>
      </c>
      <c r="BL49" s="413" t="s">
        <v>372</v>
      </c>
      <c r="BM49" s="634">
        <f>IF(BL49="",0,VLOOKUP(BL49,Maths!A$101:B$105,2,0))</f>
        <v>1</v>
      </c>
      <c r="BN49" s="649">
        <f>BG49+BI49+BK49+BM49</f>
        <v>10</v>
      </c>
      <c r="BO49" s="702" t="str">
        <f ca="1">IF(BN49&lt;=3.9,"",LOOKUP(BN49,A$109:A$113,B$109:B$113))</f>
        <v>C</v>
      </c>
      <c r="BP49" s="500"/>
      <c r="BQ49" s="684">
        <f>BD49</f>
        <v>44</v>
      </c>
      <c r="BR49" s="693">
        <f>BE49</f>
        <v>0</v>
      </c>
      <c r="BS49" s="413" t="s">
        <v>372</v>
      </c>
      <c r="BT49" s="376">
        <f>IF(BS49="",0,VLOOKUP(BS49,Maths!A$101:B$105,2,0))</f>
        <v>1</v>
      </c>
      <c r="BU49" s="413" t="s">
        <v>186</v>
      </c>
      <c r="BV49" s="376">
        <f>IF(BU49="",0,VLOOKUP(BU49,Maths!A$101:B$105,2,0))</f>
        <v>4</v>
      </c>
      <c r="BW49" s="413" t="s">
        <v>372</v>
      </c>
      <c r="BX49" s="376">
        <f>IF(BW49="",0,VLOOKUP(BW49,Maths!A$101:B$105,2,0))</f>
        <v>1</v>
      </c>
      <c r="BY49" s="413" t="s">
        <v>186</v>
      </c>
      <c r="BZ49" s="634">
        <f>IF(BY49="",0,VLOOKUP(BY49,Maths!A$101:B$105,2,0))</f>
        <v>4</v>
      </c>
      <c r="CA49" s="649">
        <f>BT49+BV49+BX49+BZ49</f>
        <v>10</v>
      </c>
      <c r="CB49" s="708" t="str">
        <f ca="1">IF(CA49&lt;=3.9,"",LOOKUP(CA49,A$109:A$113,B$109:B$113))</f>
        <v>C</v>
      </c>
      <c r="CC49" s="500"/>
      <c r="CD49" s="684">
        <f>BQ49</f>
        <v>44</v>
      </c>
      <c r="CE49" s="709">
        <f>BR49</f>
        <v>0</v>
      </c>
      <c r="CF49" s="413" t="s">
        <v>186</v>
      </c>
      <c r="CG49" s="376">
        <f>IF(CF49="",0,VLOOKUP(CF49,Maths!A$101:B$105,2,0))</f>
        <v>4</v>
      </c>
      <c r="CH49" s="413" t="s">
        <v>372</v>
      </c>
      <c r="CI49" s="376">
        <f>IF(CH49="",0,VLOOKUP(CH49,Maths!A$101:B$105,2,0))</f>
        <v>1</v>
      </c>
      <c r="CJ49" s="413" t="s">
        <v>372</v>
      </c>
      <c r="CK49" s="376">
        <f>IF(CJ49="",0,VLOOKUP(CJ49,Maths!A$101:B$105,2,0))</f>
        <v>1</v>
      </c>
      <c r="CL49" s="413" t="s">
        <v>186</v>
      </c>
      <c r="CM49" s="634">
        <f>IF(CL49="",0,VLOOKUP(CL49,Maths!A$101:B$105,2,0))</f>
        <v>4</v>
      </c>
      <c r="CN49" s="649">
        <f>CG49+CI49+CK49+CM49</f>
        <v>10</v>
      </c>
      <c r="CO49" s="702" t="str">
        <f ca="1">IF(CN49&lt;=3.9,"",LOOKUP(CN49,A$109:A$113,B$109:B$113))</f>
        <v>C</v>
      </c>
      <c r="CP49" s="500"/>
      <c r="CQ49" s="684">
        <f>CD49</f>
        <v>44</v>
      </c>
      <c r="CR49" s="709">
        <f>CE49</f>
        <v>0</v>
      </c>
      <c r="CS49" s="413" t="s">
        <v>372</v>
      </c>
      <c r="CT49" s="376">
        <f>IF(CS49="",0,VLOOKUP(CS49,Maths!A$101:B$105,2,0))</f>
        <v>1</v>
      </c>
      <c r="CU49" s="413" t="s">
        <v>372</v>
      </c>
      <c r="CV49" s="376">
        <f>IF(CU49="",0,VLOOKUP(CU49,Maths!A$101:B$105,2,0))</f>
        <v>1</v>
      </c>
      <c r="CW49" s="413" t="s">
        <v>186</v>
      </c>
      <c r="CX49" s="376">
        <f>IF(CW49="",0,VLOOKUP(CW49,Maths!A$101:B$105,2,0))</f>
        <v>4</v>
      </c>
      <c r="CY49" s="413" t="s">
        <v>186</v>
      </c>
      <c r="CZ49" s="634">
        <f>IF(CY49="",0,VLOOKUP(CY49,Maths!A$101:B$105,2,0))</f>
        <v>4</v>
      </c>
      <c r="DA49" s="649">
        <f>CT49+CV49+CX49+CZ49</f>
        <v>10</v>
      </c>
      <c r="DB49" s="702" t="str">
        <f ca="1">IF(DA49&lt;=3.9,"",LOOKUP(DA49,A$109:A$113,B$109:B$113))</f>
        <v>C</v>
      </c>
      <c r="DC49" s="722">
        <f>BN49+CA49+CN49+DA49</f>
        <v>40</v>
      </c>
      <c r="DD49" s="723">
        <f>DC49/80*20</f>
        <v>10</v>
      </c>
      <c r="DE49" s="685" t="str">
        <f ca="1">IF(DD49&lt;=3.9,"",LOOKUP(DD49,A$109:A$113,B$109:B$113))</f>
        <v>C</v>
      </c>
      <c r="DF49" s="500"/>
      <c r="DG49" s="607">
        <f>A49</f>
        <v>44</v>
      </c>
      <c r="DH49" s="608">
        <f>C49</f>
        <v>0</v>
      </c>
      <c r="DI49" s="616" t="str">
        <f ca="1">IF($DJ49&lt;=3.9,"",LOOKUP(DJ49,A$109:A$113,B$109:B$113))</f>
        <v>C</v>
      </c>
      <c r="DJ49" s="396">
        <f>(BA49+DD49)/2</f>
        <v>9.875</v>
      </c>
    </row>
    <row r="50" ht="27" customHeight="1" spans="1:114">
      <c r="A50" s="634">
        <v>45</v>
      </c>
      <c r="B50" s="376">
        <f>'Student Profile'!B50</f>
        <v>0</v>
      </c>
      <c r="C50" s="635">
        <f>'Student Profile'!C50</f>
        <v>0</v>
      </c>
      <c r="D50" s="413"/>
      <c r="E50" s="376">
        <f>IF(D50="",0,VLOOKUP(D50,Maths!A$101:B$105,2,0))</f>
        <v>0</v>
      </c>
      <c r="F50" s="413" t="s">
        <v>309</v>
      </c>
      <c r="G50" s="376">
        <f>IF(F50="",0,VLOOKUP(F50,Maths!A$101:B$105,2,0))</f>
        <v>1</v>
      </c>
      <c r="H50" s="413" t="s">
        <v>299</v>
      </c>
      <c r="I50" s="376">
        <f>IF(H50="",0,VLOOKUP(H50,Maths!A$101:B$105,2,0))</f>
        <v>2</v>
      </c>
      <c r="J50" s="413" t="s">
        <v>299</v>
      </c>
      <c r="K50" s="634">
        <f>IF(J50="",0,VLOOKUP(J50,Maths!A$101:B$105,2,0))</f>
        <v>2</v>
      </c>
      <c r="L50" s="649">
        <f>E50+G50+I50+K50</f>
        <v>5</v>
      </c>
      <c r="M50" s="653" t="str">
        <f ca="1">IF(L50&lt;=3.9,"",LOOKUP(L50,A$109:A$113,B$109:B$113))</f>
        <v>D</v>
      </c>
      <c r="N50" s="500"/>
      <c r="O50" s="651">
        <f>A50</f>
        <v>45</v>
      </c>
      <c r="P50" s="635">
        <f>C50</f>
        <v>0</v>
      </c>
      <c r="Q50" s="413" t="s">
        <v>336</v>
      </c>
      <c r="R50" s="376">
        <f>IF(Q50="",0,VLOOKUP(Q50,Maths!A$101:B$105,2,0))</f>
        <v>4</v>
      </c>
      <c r="S50" s="413" t="s">
        <v>338</v>
      </c>
      <c r="T50" s="376">
        <f>IF(S50="",0,VLOOKUP(S50,Maths!A$101:B$105,2,0))</f>
        <v>3</v>
      </c>
      <c r="U50" s="413" t="s">
        <v>337</v>
      </c>
      <c r="V50" s="376">
        <f>IF(U50="",0,VLOOKUP(U50,Maths!A$101:B$105,2,0))</f>
        <v>2</v>
      </c>
      <c r="W50" s="413" t="s">
        <v>337</v>
      </c>
      <c r="X50" s="634">
        <f>IF(W50="",0,VLOOKUP(W50,Maths!A$101:B$105,2,0))</f>
        <v>2</v>
      </c>
      <c r="Y50" s="649">
        <f>R50+T50+V50+X50</f>
        <v>11</v>
      </c>
      <c r="Z50" s="670" t="str">
        <f ca="1">IF(Y50&lt;=3.9,"",LOOKUP(Y50,A$109:A$113,B$109:B$113))</f>
        <v>B</v>
      </c>
      <c r="AA50" s="500"/>
      <c r="AB50" s="651">
        <f>O50</f>
        <v>45</v>
      </c>
      <c r="AC50" s="412">
        <f>P50</f>
        <v>0</v>
      </c>
      <c r="AD50" s="413" t="s">
        <v>337</v>
      </c>
      <c r="AE50" s="376">
        <f>IF(AD50="",0,VLOOKUP(AD50,Maths!A$101:B$105,2,0))</f>
        <v>2</v>
      </c>
      <c r="AF50" s="413" t="s">
        <v>295</v>
      </c>
      <c r="AG50" s="376">
        <f>IF(AF50="",0,VLOOKUP(AF50,Maths!A$101:B$105,2,0))</f>
        <v>3</v>
      </c>
      <c r="AH50" s="413" t="s">
        <v>337</v>
      </c>
      <c r="AI50" s="376">
        <f>IF(AH50="",0,VLOOKUP(AH50,Maths!A$101:B$105,2,0))</f>
        <v>2</v>
      </c>
      <c r="AJ50" s="413" t="s">
        <v>295</v>
      </c>
      <c r="AK50" s="634">
        <f>IF(AJ50="",0,VLOOKUP(AJ50,Maths!A$101:B$105,2,0))</f>
        <v>3</v>
      </c>
      <c r="AL50" s="649">
        <f>AE50+AG50+AI50+AK50</f>
        <v>10</v>
      </c>
      <c r="AM50" s="670" t="str">
        <f ca="1">IF(AL50&lt;=3.9,"",LOOKUP(AL50,A$109:A$113,B$109:B$113))</f>
        <v>C</v>
      </c>
      <c r="AN50" s="500"/>
      <c r="AO50" s="651">
        <f>AB50</f>
        <v>45</v>
      </c>
      <c r="AP50" s="412">
        <f>AC50</f>
        <v>0</v>
      </c>
      <c r="AQ50" s="413" t="s">
        <v>337</v>
      </c>
      <c r="AR50" s="376">
        <f>IF(AQ50="",0,VLOOKUP(AQ50,Maths!A$101:B$105,2,0))</f>
        <v>2</v>
      </c>
      <c r="AS50" s="413" t="s">
        <v>295</v>
      </c>
      <c r="AT50" s="376">
        <f>IF(AS50="",0,VLOOKUP(AS50,Maths!A$101:B$105,2,0))</f>
        <v>3</v>
      </c>
      <c r="AU50" s="413" t="s">
        <v>337</v>
      </c>
      <c r="AV50" s="376">
        <f>IF(AU50="",0,VLOOKUP(AU50,Maths!A$101:B$105,2,0))</f>
        <v>2</v>
      </c>
      <c r="AW50" s="413" t="s">
        <v>295</v>
      </c>
      <c r="AX50" s="634">
        <f>IF(AW50="",0,VLOOKUP(AW50,Maths!A$101:B$105,2,0))</f>
        <v>3</v>
      </c>
      <c r="AY50" s="649">
        <f>AR50+AT50+AV50+AX50</f>
        <v>10</v>
      </c>
      <c r="AZ50" s="670" t="str">
        <f ca="1">IF(AY50&lt;=3.9,"",LOOKUP(AY50,A$109:A$113,B$109:B$113))</f>
        <v>C</v>
      </c>
      <c r="BA50" s="682">
        <f>(L50+Y50+AL50+AY50)/4</f>
        <v>9</v>
      </c>
      <c r="BB50" s="685" t="str">
        <f ca="1">IF(BA50&lt;=3.9,"",LOOKUP(BA50,A$109:A$113,B$109:B$113))</f>
        <v>C</v>
      </c>
      <c r="BC50" s="500"/>
      <c r="BD50" s="684">
        <f>AO50</f>
        <v>45</v>
      </c>
      <c r="BE50" s="693">
        <f>AP50</f>
        <v>0</v>
      </c>
      <c r="BF50" s="413" t="s">
        <v>295</v>
      </c>
      <c r="BG50" s="376">
        <f>IF(BF50="",0,VLOOKUP(BF50,Maths!A$101:B$105,2,0))</f>
        <v>3</v>
      </c>
      <c r="BH50" s="413" t="s">
        <v>337</v>
      </c>
      <c r="BI50" s="376">
        <f>IF(BH50="",0,VLOOKUP(BH50,Maths!A$101:B$105,2,0))</f>
        <v>2</v>
      </c>
      <c r="BJ50" s="413" t="s">
        <v>295</v>
      </c>
      <c r="BK50" s="376">
        <f>IF(BJ50="",0,VLOOKUP(BJ50,Maths!A$101:B$105,2,0))</f>
        <v>3</v>
      </c>
      <c r="BL50" s="413" t="s">
        <v>337</v>
      </c>
      <c r="BM50" s="634">
        <f>IF(BL50="",0,VLOOKUP(BL50,Maths!A$101:B$105,2,0))</f>
        <v>2</v>
      </c>
      <c r="BN50" s="649">
        <f>BG50+BI50+BK50+BM50</f>
        <v>10</v>
      </c>
      <c r="BO50" s="702" t="str">
        <f ca="1">IF(BN50&lt;=3.9,"",LOOKUP(BN50,A$109:A$113,B$109:B$113))</f>
        <v>C</v>
      </c>
      <c r="BP50" s="500"/>
      <c r="BQ50" s="684">
        <f>BD50</f>
        <v>45</v>
      </c>
      <c r="BR50" s="693">
        <f>BE50</f>
        <v>0</v>
      </c>
      <c r="BS50" s="413" t="s">
        <v>337</v>
      </c>
      <c r="BT50" s="376">
        <f>IF(BS50="",0,VLOOKUP(BS50,Maths!A$101:B$105,2,0))</f>
        <v>2</v>
      </c>
      <c r="BU50" s="413" t="s">
        <v>295</v>
      </c>
      <c r="BV50" s="376">
        <f>IF(BU50="",0,VLOOKUP(BU50,Maths!A$101:B$105,2,0))</f>
        <v>3</v>
      </c>
      <c r="BW50" s="413" t="s">
        <v>337</v>
      </c>
      <c r="BX50" s="376">
        <f>IF(BW50="",0,VLOOKUP(BW50,Maths!A$101:B$105,2,0))</f>
        <v>2</v>
      </c>
      <c r="BY50" s="413" t="s">
        <v>295</v>
      </c>
      <c r="BZ50" s="634">
        <f>IF(BY50="",0,VLOOKUP(BY50,Maths!A$101:B$105,2,0))</f>
        <v>3</v>
      </c>
      <c r="CA50" s="649">
        <f>BT50+BV50+BX50+BZ50</f>
        <v>10</v>
      </c>
      <c r="CB50" s="708" t="str">
        <f ca="1">IF(CA50&lt;=3.9,"",LOOKUP(CA50,A$109:A$113,B$109:B$113))</f>
        <v>C</v>
      </c>
      <c r="CC50" s="500"/>
      <c r="CD50" s="684">
        <f>BQ50</f>
        <v>45</v>
      </c>
      <c r="CE50" s="709">
        <f>BR50</f>
        <v>0</v>
      </c>
      <c r="CF50" s="413" t="s">
        <v>295</v>
      </c>
      <c r="CG50" s="376">
        <f>IF(CF50="",0,VLOOKUP(CF50,Maths!A$101:B$105,2,0))</f>
        <v>3</v>
      </c>
      <c r="CH50" s="413" t="s">
        <v>337</v>
      </c>
      <c r="CI50" s="376">
        <f>IF(CH50="",0,VLOOKUP(CH50,Maths!A$101:B$105,2,0))</f>
        <v>2</v>
      </c>
      <c r="CJ50" s="413" t="s">
        <v>337</v>
      </c>
      <c r="CK50" s="376">
        <f>IF(CJ50="",0,VLOOKUP(CJ50,Maths!A$101:B$105,2,0))</f>
        <v>2</v>
      </c>
      <c r="CL50" s="413" t="s">
        <v>295</v>
      </c>
      <c r="CM50" s="634">
        <f>IF(CL50="",0,VLOOKUP(CL50,Maths!A$101:B$105,2,0))</f>
        <v>3</v>
      </c>
      <c r="CN50" s="649">
        <f>CG50+CI50+CK50+CM50</f>
        <v>10</v>
      </c>
      <c r="CO50" s="702" t="str">
        <f ca="1">IF(CN50&lt;=3.9,"",LOOKUP(CN50,A$109:A$113,B$109:B$113))</f>
        <v>C</v>
      </c>
      <c r="CP50" s="500"/>
      <c r="CQ50" s="684">
        <f>CD50</f>
        <v>45</v>
      </c>
      <c r="CR50" s="709">
        <f>CE50</f>
        <v>0</v>
      </c>
      <c r="CS50" s="413" t="s">
        <v>337</v>
      </c>
      <c r="CT50" s="376">
        <f>IF(CS50="",0,VLOOKUP(CS50,Maths!A$101:B$105,2,0))</f>
        <v>2</v>
      </c>
      <c r="CU50" s="413" t="s">
        <v>337</v>
      </c>
      <c r="CV50" s="376">
        <f>IF(CU50="",0,VLOOKUP(CU50,Maths!A$101:B$105,2,0))</f>
        <v>2</v>
      </c>
      <c r="CW50" s="413" t="s">
        <v>295</v>
      </c>
      <c r="CX50" s="376">
        <f>IF(CW50="",0,VLOOKUP(CW50,Maths!A$101:B$105,2,0))</f>
        <v>3</v>
      </c>
      <c r="CY50" s="413" t="s">
        <v>295</v>
      </c>
      <c r="CZ50" s="634">
        <f>IF(CY50="",0,VLOOKUP(CY50,Maths!A$101:B$105,2,0))</f>
        <v>3</v>
      </c>
      <c r="DA50" s="649">
        <f>CT50+CV50+CX50+CZ50</f>
        <v>10</v>
      </c>
      <c r="DB50" s="702" t="str">
        <f ca="1">IF(DA50&lt;=3.9,"",LOOKUP(DA50,A$109:A$113,B$109:B$113))</f>
        <v>C</v>
      </c>
      <c r="DC50" s="722">
        <f>BN50+CA50+CN50+DA50</f>
        <v>40</v>
      </c>
      <c r="DD50" s="723">
        <f>DC50/80*20</f>
        <v>10</v>
      </c>
      <c r="DE50" s="685" t="str">
        <f ca="1">IF(DD50&lt;=3.9,"",LOOKUP(DD50,A$109:A$113,B$109:B$113))</f>
        <v>C</v>
      </c>
      <c r="DF50" s="500"/>
      <c r="DG50" s="607">
        <f>A50</f>
        <v>45</v>
      </c>
      <c r="DH50" s="608">
        <f>C50</f>
        <v>0</v>
      </c>
      <c r="DI50" s="616" t="str">
        <f ca="1">IF($DJ50&lt;=3.9,"",LOOKUP(DJ50,A$109:A$113,B$109:B$113))</f>
        <v>C</v>
      </c>
      <c r="DJ50" s="396">
        <f>(BA50+DD50)/2</f>
        <v>9.5</v>
      </c>
    </row>
    <row r="51" ht="27" customHeight="1" spans="1:114">
      <c r="A51" s="634">
        <v>46</v>
      </c>
      <c r="B51" s="376">
        <f>'Student Profile'!B51</f>
        <v>0</v>
      </c>
      <c r="C51" s="635">
        <f>'Student Profile'!C51</f>
        <v>0</v>
      </c>
      <c r="D51" s="413"/>
      <c r="E51" s="376">
        <f>IF(D51="",0,VLOOKUP(D51,Maths!A$101:B$105,2,0))</f>
        <v>0</v>
      </c>
      <c r="F51" s="413" t="s">
        <v>186</v>
      </c>
      <c r="G51" s="376">
        <f>IF(F51="",0,VLOOKUP(F51,Maths!A$101:B$105,2,0))</f>
        <v>4</v>
      </c>
      <c r="H51" s="413" t="s">
        <v>186</v>
      </c>
      <c r="I51" s="376">
        <f>IF(H51="",0,VLOOKUP(H51,Maths!A$101:B$105,2,0))</f>
        <v>4</v>
      </c>
      <c r="J51" s="413" t="s">
        <v>186</v>
      </c>
      <c r="K51" s="634">
        <f>IF(J51="",0,VLOOKUP(J51,Maths!A$101:B$105,2,0))</f>
        <v>4</v>
      </c>
      <c r="L51" s="649">
        <f>E51+G51+I51+K51</f>
        <v>12</v>
      </c>
      <c r="M51" s="653" t="str">
        <f ca="1">IF(L51&lt;=3.9,"",LOOKUP(L51,A$109:A$113,B$109:B$113))</f>
        <v>B</v>
      </c>
      <c r="N51" s="500"/>
      <c r="O51" s="651">
        <f>A51</f>
        <v>46</v>
      </c>
      <c r="P51" s="635">
        <f>C51</f>
        <v>0</v>
      </c>
      <c r="Q51" s="413" t="s">
        <v>338</v>
      </c>
      <c r="R51" s="376">
        <f>IF(Q51="",0,VLOOKUP(Q51,Maths!A$101:B$105,2,0))</f>
        <v>3</v>
      </c>
      <c r="S51" s="413" t="s">
        <v>336</v>
      </c>
      <c r="T51" s="376">
        <f>IF(S51="",0,VLOOKUP(S51,Maths!A$101:B$105,2,0))</f>
        <v>4</v>
      </c>
      <c r="U51" s="413" t="s">
        <v>337</v>
      </c>
      <c r="V51" s="376">
        <f>IF(U51="",0,VLOOKUP(U51,Maths!A$101:B$105,2,0))</f>
        <v>2</v>
      </c>
      <c r="W51" s="413" t="s">
        <v>372</v>
      </c>
      <c r="X51" s="634">
        <f>IF(W51="",0,VLOOKUP(W51,Maths!A$101:B$105,2,0))</f>
        <v>1</v>
      </c>
      <c r="Y51" s="649">
        <f>R51+T51+V51+X51</f>
        <v>10</v>
      </c>
      <c r="Z51" s="670" t="str">
        <f ca="1">IF(Y51&lt;=3.9,"",LOOKUP(Y51,A$109:A$113,B$109:B$113))</f>
        <v>C</v>
      </c>
      <c r="AA51" s="500"/>
      <c r="AB51" s="651">
        <f>O51</f>
        <v>46</v>
      </c>
      <c r="AC51" s="412">
        <f>P51</f>
        <v>0</v>
      </c>
      <c r="AD51" s="413" t="s">
        <v>372</v>
      </c>
      <c r="AE51" s="376">
        <f>IF(AD51="",0,VLOOKUP(AD51,Maths!A$101:B$105,2,0))</f>
        <v>1</v>
      </c>
      <c r="AF51" s="413" t="s">
        <v>186</v>
      </c>
      <c r="AG51" s="376">
        <f>IF(AF51="",0,VLOOKUP(AF51,Maths!A$101:B$105,2,0))</f>
        <v>4</v>
      </c>
      <c r="AH51" s="413" t="s">
        <v>372</v>
      </c>
      <c r="AI51" s="376">
        <f>IF(AH51="",0,VLOOKUP(AH51,Maths!A$101:B$105,2,0))</f>
        <v>1</v>
      </c>
      <c r="AJ51" s="413" t="s">
        <v>186</v>
      </c>
      <c r="AK51" s="634">
        <f>IF(AJ51="",0,VLOOKUP(AJ51,Maths!A$101:B$105,2,0))</f>
        <v>4</v>
      </c>
      <c r="AL51" s="649">
        <f>AE51+AG51+AI51+AK51</f>
        <v>10</v>
      </c>
      <c r="AM51" s="670" t="str">
        <f ca="1">IF(AL51&lt;=3.9,"",LOOKUP(AL51,A$109:A$113,B$109:B$113))</f>
        <v>C</v>
      </c>
      <c r="AN51" s="500"/>
      <c r="AO51" s="651">
        <f>AB51</f>
        <v>46</v>
      </c>
      <c r="AP51" s="412">
        <f>AC51</f>
        <v>0</v>
      </c>
      <c r="AQ51" s="413" t="s">
        <v>372</v>
      </c>
      <c r="AR51" s="376">
        <f>IF(AQ51="",0,VLOOKUP(AQ51,Maths!A$101:B$105,2,0))</f>
        <v>1</v>
      </c>
      <c r="AS51" s="413" t="s">
        <v>186</v>
      </c>
      <c r="AT51" s="376">
        <f>IF(AS51="",0,VLOOKUP(AS51,Maths!A$101:B$105,2,0))</f>
        <v>4</v>
      </c>
      <c r="AU51" s="413" t="s">
        <v>372</v>
      </c>
      <c r="AV51" s="376">
        <f>IF(AU51="",0,VLOOKUP(AU51,Maths!A$101:B$105,2,0))</f>
        <v>1</v>
      </c>
      <c r="AW51" s="413" t="s">
        <v>186</v>
      </c>
      <c r="AX51" s="634">
        <f>IF(AW51="",0,VLOOKUP(AW51,Maths!A$101:B$105,2,0))</f>
        <v>4</v>
      </c>
      <c r="AY51" s="649">
        <f>AR51+AT51+AV51+AX51</f>
        <v>10</v>
      </c>
      <c r="AZ51" s="670" t="str">
        <f ca="1">IF(AY51&lt;=3.9,"",LOOKUP(AY51,A$109:A$113,B$109:B$113))</f>
        <v>C</v>
      </c>
      <c r="BA51" s="682">
        <f>(L51+Y51+AL51+AY51)/4</f>
        <v>10.5</v>
      </c>
      <c r="BB51" s="685" t="str">
        <f ca="1">IF(BA51&lt;=3.9,"",LOOKUP(BA51,A$109:A$113,B$109:B$113))</f>
        <v>C</v>
      </c>
      <c r="BC51" s="500"/>
      <c r="BD51" s="684">
        <f>AO51</f>
        <v>46</v>
      </c>
      <c r="BE51" s="693">
        <f>AP51</f>
        <v>0</v>
      </c>
      <c r="BF51" s="413" t="s">
        <v>186</v>
      </c>
      <c r="BG51" s="376">
        <f>IF(BF51="",0,VLOOKUP(BF51,Maths!A$101:B$105,2,0))</f>
        <v>4</v>
      </c>
      <c r="BH51" s="413" t="s">
        <v>372</v>
      </c>
      <c r="BI51" s="376">
        <f>IF(BH51="",0,VLOOKUP(BH51,Maths!A$101:B$105,2,0))</f>
        <v>1</v>
      </c>
      <c r="BJ51" s="413" t="s">
        <v>186</v>
      </c>
      <c r="BK51" s="376">
        <f>IF(BJ51="",0,VLOOKUP(BJ51,Maths!A$101:B$105,2,0))</f>
        <v>4</v>
      </c>
      <c r="BL51" s="413" t="s">
        <v>372</v>
      </c>
      <c r="BM51" s="634">
        <f>IF(BL51="",0,VLOOKUP(BL51,Maths!A$101:B$105,2,0))</f>
        <v>1</v>
      </c>
      <c r="BN51" s="649">
        <f>BG51+BI51+BK51+BM51</f>
        <v>10</v>
      </c>
      <c r="BO51" s="702" t="str">
        <f ca="1">IF(BN51&lt;=3.9,"",LOOKUP(BN51,A$109:A$113,B$109:B$113))</f>
        <v>C</v>
      </c>
      <c r="BP51" s="500"/>
      <c r="BQ51" s="684">
        <f>BD51</f>
        <v>46</v>
      </c>
      <c r="BR51" s="693">
        <f>BE51</f>
        <v>0</v>
      </c>
      <c r="BS51" s="413" t="s">
        <v>372</v>
      </c>
      <c r="BT51" s="376">
        <f>IF(BS51="",0,VLOOKUP(BS51,Maths!A$101:B$105,2,0))</f>
        <v>1</v>
      </c>
      <c r="BU51" s="413" t="s">
        <v>186</v>
      </c>
      <c r="BV51" s="376">
        <f>IF(BU51="",0,VLOOKUP(BU51,Maths!A$101:B$105,2,0))</f>
        <v>4</v>
      </c>
      <c r="BW51" s="413" t="s">
        <v>372</v>
      </c>
      <c r="BX51" s="376">
        <f>IF(BW51="",0,VLOOKUP(BW51,Maths!A$101:B$105,2,0))</f>
        <v>1</v>
      </c>
      <c r="BY51" s="413" t="s">
        <v>186</v>
      </c>
      <c r="BZ51" s="634">
        <f>IF(BY51="",0,VLOOKUP(BY51,Maths!A$101:B$105,2,0))</f>
        <v>4</v>
      </c>
      <c r="CA51" s="649">
        <f>BT51+BV51+BX51+BZ51</f>
        <v>10</v>
      </c>
      <c r="CB51" s="708" t="str">
        <f ca="1">IF(CA51&lt;=3.9,"",LOOKUP(CA51,A$109:A$113,B$109:B$113))</f>
        <v>C</v>
      </c>
      <c r="CC51" s="500"/>
      <c r="CD51" s="684">
        <f>BQ51</f>
        <v>46</v>
      </c>
      <c r="CE51" s="709">
        <f>BR51</f>
        <v>0</v>
      </c>
      <c r="CF51" s="413" t="s">
        <v>186</v>
      </c>
      <c r="CG51" s="376">
        <f>IF(CF51="",0,VLOOKUP(CF51,Maths!A$101:B$105,2,0))</f>
        <v>4</v>
      </c>
      <c r="CH51" s="413" t="s">
        <v>372</v>
      </c>
      <c r="CI51" s="376">
        <f>IF(CH51="",0,VLOOKUP(CH51,Maths!A$101:B$105,2,0))</f>
        <v>1</v>
      </c>
      <c r="CJ51" s="413" t="s">
        <v>372</v>
      </c>
      <c r="CK51" s="376">
        <f>IF(CJ51="",0,VLOOKUP(CJ51,Maths!A$101:B$105,2,0))</f>
        <v>1</v>
      </c>
      <c r="CL51" s="413" t="s">
        <v>186</v>
      </c>
      <c r="CM51" s="634">
        <f>IF(CL51="",0,VLOOKUP(CL51,Maths!A$101:B$105,2,0))</f>
        <v>4</v>
      </c>
      <c r="CN51" s="649">
        <f>CG51+CI51+CK51+CM51</f>
        <v>10</v>
      </c>
      <c r="CO51" s="702" t="str">
        <f ca="1">IF(CN51&lt;=3.9,"",LOOKUP(CN51,A$109:A$113,B$109:B$113))</f>
        <v>C</v>
      </c>
      <c r="CP51" s="500"/>
      <c r="CQ51" s="684">
        <f>CD51</f>
        <v>46</v>
      </c>
      <c r="CR51" s="709">
        <f>CE51</f>
        <v>0</v>
      </c>
      <c r="CS51" s="413" t="s">
        <v>372</v>
      </c>
      <c r="CT51" s="376">
        <f>IF(CS51="",0,VLOOKUP(CS51,Maths!A$101:B$105,2,0))</f>
        <v>1</v>
      </c>
      <c r="CU51" s="413" t="s">
        <v>372</v>
      </c>
      <c r="CV51" s="376">
        <f>IF(CU51="",0,VLOOKUP(CU51,Maths!A$101:B$105,2,0))</f>
        <v>1</v>
      </c>
      <c r="CW51" s="413" t="s">
        <v>186</v>
      </c>
      <c r="CX51" s="376">
        <f>IF(CW51="",0,VLOOKUP(CW51,Maths!A$101:B$105,2,0))</f>
        <v>4</v>
      </c>
      <c r="CY51" s="413" t="s">
        <v>186</v>
      </c>
      <c r="CZ51" s="634">
        <f>IF(CY51="",0,VLOOKUP(CY51,Maths!A$101:B$105,2,0))</f>
        <v>4</v>
      </c>
      <c r="DA51" s="649">
        <f>CT51+CV51+CX51+CZ51</f>
        <v>10</v>
      </c>
      <c r="DB51" s="702" t="str">
        <f ca="1">IF(DA51&lt;=3.9,"",LOOKUP(DA51,A$109:A$113,B$109:B$113))</f>
        <v>C</v>
      </c>
      <c r="DC51" s="722">
        <f>BN51+CA51+CN51+DA51</f>
        <v>40</v>
      </c>
      <c r="DD51" s="723">
        <f>DC51/80*20</f>
        <v>10</v>
      </c>
      <c r="DE51" s="685" t="str">
        <f ca="1">IF(DD51&lt;=3.9,"",LOOKUP(DD51,A$109:A$113,B$109:B$113))</f>
        <v>C</v>
      </c>
      <c r="DF51" s="500"/>
      <c r="DG51" s="607">
        <f>A51</f>
        <v>46</v>
      </c>
      <c r="DH51" s="608">
        <f>C51</f>
        <v>0</v>
      </c>
      <c r="DI51" s="616" t="str">
        <f ca="1">IF($DJ51&lt;=3.9,"",LOOKUP(DJ51,A$109:A$113,B$109:B$113))</f>
        <v>C</v>
      </c>
      <c r="DJ51" s="396">
        <f>(BA51+DD51)/2</f>
        <v>10.25</v>
      </c>
    </row>
    <row r="52" ht="27" customHeight="1" spans="1:114">
      <c r="A52" s="634">
        <v>47</v>
      </c>
      <c r="B52" s="376">
        <f>'Student Profile'!B52</f>
        <v>0</v>
      </c>
      <c r="C52" s="635">
        <f>'Student Profile'!C52</f>
        <v>0</v>
      </c>
      <c r="D52" s="413"/>
      <c r="E52" s="376">
        <f>IF(D52="",0,VLOOKUP(D52,Maths!A$101:B$105,2,0))</f>
        <v>0</v>
      </c>
      <c r="F52" s="413" t="s">
        <v>295</v>
      </c>
      <c r="G52" s="376">
        <f>IF(F52="",0,VLOOKUP(F52,Maths!A$101:B$105,2,0))</f>
        <v>3</v>
      </c>
      <c r="H52" s="413" t="s">
        <v>295</v>
      </c>
      <c r="I52" s="376">
        <f>IF(H52="",0,VLOOKUP(H52,Maths!A$101:B$105,2,0))</f>
        <v>3</v>
      </c>
      <c r="J52" s="413" t="s">
        <v>295</v>
      </c>
      <c r="K52" s="634">
        <f>IF(J52="",0,VLOOKUP(J52,Maths!A$101:B$105,2,0))</f>
        <v>3</v>
      </c>
      <c r="L52" s="649">
        <f>E52+G52+I52+K52</f>
        <v>9</v>
      </c>
      <c r="M52" s="653" t="str">
        <f ca="1">IF(L52&lt;=3.9,"",LOOKUP(L52,A$109:A$113,B$109:B$113))</f>
        <v>C</v>
      </c>
      <c r="N52" s="500"/>
      <c r="O52" s="651">
        <f>A52</f>
        <v>47</v>
      </c>
      <c r="P52" s="635">
        <f>C52</f>
        <v>0</v>
      </c>
      <c r="Q52" s="413" t="s">
        <v>186</v>
      </c>
      <c r="R52" s="376">
        <f>IF(Q52="",0,VLOOKUP(Q52,Maths!A$101:B$105,2,0))</f>
        <v>4</v>
      </c>
      <c r="S52" s="413" t="s">
        <v>186</v>
      </c>
      <c r="T52" s="376">
        <f>IF(S52="",0,VLOOKUP(S52,Maths!A$101:B$105,2,0))</f>
        <v>4</v>
      </c>
      <c r="U52" s="413" t="s">
        <v>186</v>
      </c>
      <c r="V52" s="376">
        <f>IF(U52="",0,VLOOKUP(U52,Maths!A$101:B$105,2,0))</f>
        <v>4</v>
      </c>
      <c r="W52" s="413" t="s">
        <v>186</v>
      </c>
      <c r="X52" s="634">
        <f>IF(W52="",0,VLOOKUP(W52,Maths!A$101:B$105,2,0))</f>
        <v>4</v>
      </c>
      <c r="Y52" s="649">
        <f>R52+T52+V52+X52</f>
        <v>16</v>
      </c>
      <c r="Z52" s="670" t="str">
        <f ca="1">IF(Y52&lt;=3.9,"",LOOKUP(Y52,A$109:A$113,B$109:B$113))</f>
        <v>A</v>
      </c>
      <c r="AA52" s="500"/>
      <c r="AB52" s="651">
        <f>O52</f>
        <v>47</v>
      </c>
      <c r="AC52" s="412">
        <f>P52</f>
        <v>0</v>
      </c>
      <c r="AD52" s="413" t="s">
        <v>186</v>
      </c>
      <c r="AE52" s="376">
        <f>IF(AD52="",0,VLOOKUP(AD52,Maths!A$101:B$105,2,0))</f>
        <v>4</v>
      </c>
      <c r="AF52" s="413" t="s">
        <v>186</v>
      </c>
      <c r="AG52" s="376">
        <f>IF(AF52="",0,VLOOKUP(AF52,Maths!A$101:B$105,2,0))</f>
        <v>4</v>
      </c>
      <c r="AH52" s="413" t="s">
        <v>186</v>
      </c>
      <c r="AI52" s="376">
        <f>IF(AH52="",0,VLOOKUP(AH52,Maths!A$101:B$105,2,0))</f>
        <v>4</v>
      </c>
      <c r="AJ52" s="413" t="s">
        <v>186</v>
      </c>
      <c r="AK52" s="634">
        <f>IF(AJ52="",0,VLOOKUP(AJ52,Maths!A$101:B$105,2,0))</f>
        <v>4</v>
      </c>
      <c r="AL52" s="649">
        <f>AE52+AG52+AI52+AK52</f>
        <v>16</v>
      </c>
      <c r="AM52" s="670" t="str">
        <f ca="1">IF(AL52&lt;=3.9,"",LOOKUP(AL52,A$109:A$113,B$109:B$113))</f>
        <v>A</v>
      </c>
      <c r="AN52" s="500"/>
      <c r="AO52" s="651">
        <f>AB52</f>
        <v>47</v>
      </c>
      <c r="AP52" s="412">
        <f>AC52</f>
        <v>0</v>
      </c>
      <c r="AQ52" s="413" t="s">
        <v>186</v>
      </c>
      <c r="AR52" s="376">
        <f>IF(AQ52="",0,VLOOKUP(AQ52,Maths!A$101:B$105,2,0))</f>
        <v>4</v>
      </c>
      <c r="AS52" s="413" t="s">
        <v>186</v>
      </c>
      <c r="AT52" s="376">
        <f>IF(AS52="",0,VLOOKUP(AS52,Maths!A$101:B$105,2,0))</f>
        <v>4</v>
      </c>
      <c r="AU52" s="413" t="s">
        <v>186</v>
      </c>
      <c r="AV52" s="376">
        <f>IF(AU52="",0,VLOOKUP(AU52,Maths!A$101:B$105,2,0))</f>
        <v>4</v>
      </c>
      <c r="AW52" s="413" t="s">
        <v>186</v>
      </c>
      <c r="AX52" s="634">
        <f>IF(AW52="",0,VLOOKUP(AW52,Maths!A$101:B$105,2,0))</f>
        <v>4</v>
      </c>
      <c r="AY52" s="649">
        <f>AR52+AT52+AV52+AX52</f>
        <v>16</v>
      </c>
      <c r="AZ52" s="670" t="str">
        <f ca="1">IF(AY52&lt;=3.9,"",LOOKUP(AY52,A$109:A$113,B$109:B$113))</f>
        <v>A</v>
      </c>
      <c r="BA52" s="682">
        <f>(L52+Y52+AL52+AY52)/4</f>
        <v>14.25</v>
      </c>
      <c r="BB52" s="685" t="str">
        <f ca="1">IF(BA52&lt;=3.9,"",LOOKUP(BA52,A$109:A$113,B$109:B$113))</f>
        <v>B</v>
      </c>
      <c r="BC52" s="500"/>
      <c r="BD52" s="684">
        <f>AO52</f>
        <v>47</v>
      </c>
      <c r="BE52" s="693">
        <f>AP52</f>
        <v>0</v>
      </c>
      <c r="BF52" s="413" t="s">
        <v>186</v>
      </c>
      <c r="BG52" s="376">
        <f>IF(BF52="",0,VLOOKUP(BF52,Maths!A$101:B$105,2,0))</f>
        <v>4</v>
      </c>
      <c r="BH52" s="413" t="s">
        <v>186</v>
      </c>
      <c r="BI52" s="376">
        <f>IF(BH52="",0,VLOOKUP(BH52,Maths!A$101:B$105,2,0))</f>
        <v>4</v>
      </c>
      <c r="BJ52" s="413" t="s">
        <v>186</v>
      </c>
      <c r="BK52" s="376">
        <f>IF(BJ52="",0,VLOOKUP(BJ52,Maths!A$101:B$105,2,0))</f>
        <v>4</v>
      </c>
      <c r="BL52" s="413" t="s">
        <v>186</v>
      </c>
      <c r="BM52" s="634">
        <f>IF(BL52="",0,VLOOKUP(BL52,Maths!A$101:B$105,2,0))</f>
        <v>4</v>
      </c>
      <c r="BN52" s="649">
        <f>BG52+BI52+BK52+BM52</f>
        <v>16</v>
      </c>
      <c r="BO52" s="702" t="str">
        <f ca="1">IF(BN52&lt;=3.9,"",LOOKUP(BN52,A$109:A$113,B$109:B$113))</f>
        <v>A</v>
      </c>
      <c r="BP52" s="500"/>
      <c r="BQ52" s="684">
        <f>BD52</f>
        <v>47</v>
      </c>
      <c r="BR52" s="693">
        <f>BE52</f>
        <v>0</v>
      </c>
      <c r="BS52" s="413" t="s">
        <v>186</v>
      </c>
      <c r="BT52" s="376">
        <f>IF(BS52="",0,VLOOKUP(BS52,Maths!A$101:B$105,2,0))</f>
        <v>4</v>
      </c>
      <c r="BU52" s="413" t="s">
        <v>186</v>
      </c>
      <c r="BV52" s="376">
        <f>IF(BU52="",0,VLOOKUP(BU52,Maths!A$101:B$105,2,0))</f>
        <v>4</v>
      </c>
      <c r="BW52" s="413" t="s">
        <v>186</v>
      </c>
      <c r="BX52" s="376">
        <f>IF(BW52="",0,VLOOKUP(BW52,Maths!A$101:B$105,2,0))</f>
        <v>4</v>
      </c>
      <c r="BY52" s="413" t="s">
        <v>186</v>
      </c>
      <c r="BZ52" s="634">
        <f>IF(BY52="",0,VLOOKUP(BY52,Maths!A$101:B$105,2,0))</f>
        <v>4</v>
      </c>
      <c r="CA52" s="649">
        <f>BT52+BV52+BX52+BZ52</f>
        <v>16</v>
      </c>
      <c r="CB52" s="708" t="str">
        <f ca="1">IF(CA52&lt;=3.9,"",LOOKUP(CA52,A$109:A$113,B$109:B$113))</f>
        <v>A</v>
      </c>
      <c r="CC52" s="500"/>
      <c r="CD52" s="684">
        <f>BQ52</f>
        <v>47</v>
      </c>
      <c r="CE52" s="709">
        <f>BR52</f>
        <v>0</v>
      </c>
      <c r="CF52" s="413" t="s">
        <v>186</v>
      </c>
      <c r="CG52" s="376">
        <f>IF(CF52="",0,VLOOKUP(CF52,Maths!A$101:B$105,2,0))</f>
        <v>4</v>
      </c>
      <c r="CH52" s="413" t="s">
        <v>186</v>
      </c>
      <c r="CI52" s="376">
        <f>IF(CH52="",0,VLOOKUP(CH52,Maths!A$101:B$105,2,0))</f>
        <v>4</v>
      </c>
      <c r="CJ52" s="413" t="s">
        <v>186</v>
      </c>
      <c r="CK52" s="376">
        <f>IF(CJ52="",0,VLOOKUP(CJ52,Maths!A$101:B$105,2,0))</f>
        <v>4</v>
      </c>
      <c r="CL52" s="413" t="s">
        <v>186</v>
      </c>
      <c r="CM52" s="634">
        <f>IF(CL52="",0,VLOOKUP(CL52,Maths!A$101:B$105,2,0))</f>
        <v>4</v>
      </c>
      <c r="CN52" s="649">
        <f>CG52+CI52+CK52+CM52</f>
        <v>16</v>
      </c>
      <c r="CO52" s="702" t="str">
        <f ca="1">IF(CN52&lt;=3.9,"",LOOKUP(CN52,A$109:A$113,B$109:B$113))</f>
        <v>A</v>
      </c>
      <c r="CP52" s="500"/>
      <c r="CQ52" s="684">
        <f>CD52</f>
        <v>47</v>
      </c>
      <c r="CR52" s="709">
        <f>CE52</f>
        <v>0</v>
      </c>
      <c r="CS52" s="413" t="s">
        <v>186</v>
      </c>
      <c r="CT52" s="376">
        <f>IF(CS52="",0,VLOOKUP(CS52,Maths!A$101:B$105,2,0))</f>
        <v>4</v>
      </c>
      <c r="CU52" s="413" t="s">
        <v>186</v>
      </c>
      <c r="CV52" s="376">
        <f>IF(CU52="",0,VLOOKUP(CU52,Maths!A$101:B$105,2,0))</f>
        <v>4</v>
      </c>
      <c r="CW52" s="413" t="s">
        <v>186</v>
      </c>
      <c r="CX52" s="376">
        <f>IF(CW52="",0,VLOOKUP(CW52,Maths!A$101:B$105,2,0))</f>
        <v>4</v>
      </c>
      <c r="CY52" s="413" t="s">
        <v>186</v>
      </c>
      <c r="CZ52" s="634">
        <f>IF(CY52="",0,VLOOKUP(CY52,Maths!A$101:B$105,2,0))</f>
        <v>4</v>
      </c>
      <c r="DA52" s="649">
        <f>CT52+CV52+CX52+CZ52</f>
        <v>16</v>
      </c>
      <c r="DB52" s="702" t="str">
        <f ca="1">IF(DA52&lt;=3.9,"",LOOKUP(DA52,A$109:A$113,B$109:B$113))</f>
        <v>A</v>
      </c>
      <c r="DC52" s="722">
        <f>BN52+CA52+CN52+DA52</f>
        <v>64</v>
      </c>
      <c r="DD52" s="723">
        <f>DC52/80*20</f>
        <v>16</v>
      </c>
      <c r="DE52" s="685" t="str">
        <f ca="1">IF(DD52&lt;=3.9,"",LOOKUP(DD52,A$109:A$113,B$109:B$113))</f>
        <v>A</v>
      </c>
      <c r="DF52" s="500"/>
      <c r="DG52" s="607">
        <f>A52</f>
        <v>47</v>
      </c>
      <c r="DH52" s="608">
        <f>C52</f>
        <v>0</v>
      </c>
      <c r="DI52" s="616" t="str">
        <f ca="1">IF($DJ52&lt;=3.9,"",LOOKUP(DJ52,A$109:A$113,B$109:B$113))</f>
        <v>A</v>
      </c>
      <c r="DJ52" s="396">
        <f>(BA52+DD52)/2</f>
        <v>15.125</v>
      </c>
    </row>
    <row r="53" ht="27" customHeight="1" spans="1:114">
      <c r="A53" s="634">
        <v>48</v>
      </c>
      <c r="B53" s="376">
        <f>'Student Profile'!B53</f>
        <v>0</v>
      </c>
      <c r="C53" s="635">
        <f>'Student Profile'!C53</f>
        <v>0</v>
      </c>
      <c r="D53" s="413"/>
      <c r="E53" s="376">
        <f>IF(D53="",0,VLOOKUP(D53,Maths!A$101:B$105,2,0))</f>
        <v>0</v>
      </c>
      <c r="F53" s="413" t="s">
        <v>309</v>
      </c>
      <c r="G53" s="376">
        <f>IF(F53="",0,VLOOKUP(F53,Maths!A$101:B$105,2,0))</f>
        <v>1</v>
      </c>
      <c r="H53" s="413" t="s">
        <v>299</v>
      </c>
      <c r="I53" s="376">
        <f>IF(H53="",0,VLOOKUP(H53,Maths!A$101:B$105,2,0))</f>
        <v>2</v>
      </c>
      <c r="J53" s="413" t="s">
        <v>299</v>
      </c>
      <c r="K53" s="634">
        <f>IF(J53="",0,VLOOKUP(J53,Maths!A$101:B$105,2,0))</f>
        <v>2</v>
      </c>
      <c r="L53" s="649">
        <f>E53+G53+I53+K53</f>
        <v>5</v>
      </c>
      <c r="M53" s="653" t="str">
        <f ca="1">IF(L53&lt;=3.9,"",LOOKUP(L53,A$109:A$113,B$109:B$113))</f>
        <v>D</v>
      </c>
      <c r="N53" s="500"/>
      <c r="O53" s="651">
        <f>A53</f>
        <v>48</v>
      </c>
      <c r="P53" s="635">
        <f>C53</f>
        <v>0</v>
      </c>
      <c r="Q53" s="413" t="s">
        <v>338</v>
      </c>
      <c r="R53" s="376">
        <f>IF(Q53="",0,VLOOKUP(Q53,Maths!A$101:B$105,2,0))</f>
        <v>3</v>
      </c>
      <c r="S53" s="413" t="s">
        <v>338</v>
      </c>
      <c r="T53" s="376">
        <f>IF(S53="",0,VLOOKUP(S53,Maths!A$101:B$105,2,0))</f>
        <v>3</v>
      </c>
      <c r="U53" s="413" t="s">
        <v>338</v>
      </c>
      <c r="V53" s="376">
        <f>IF(U53="",0,VLOOKUP(U53,Maths!A$101:B$105,2,0))</f>
        <v>3</v>
      </c>
      <c r="W53" s="413" t="s">
        <v>337</v>
      </c>
      <c r="X53" s="634">
        <f>IF(W53="",0,VLOOKUP(W53,Maths!A$101:B$105,2,0))</f>
        <v>2</v>
      </c>
      <c r="Y53" s="649">
        <f>R53+T53+V53+X53</f>
        <v>11</v>
      </c>
      <c r="Z53" s="670" t="str">
        <f ca="1">IF(Y53&lt;=3.9,"",LOOKUP(Y53,A$109:A$113,B$109:B$113))</f>
        <v>B</v>
      </c>
      <c r="AA53" s="500"/>
      <c r="AB53" s="651">
        <f>O53</f>
        <v>48</v>
      </c>
      <c r="AC53" s="412">
        <f>P53</f>
        <v>0</v>
      </c>
      <c r="AD53" s="413" t="s">
        <v>337</v>
      </c>
      <c r="AE53" s="376">
        <f>IF(AD53="",0,VLOOKUP(AD53,Maths!A$101:B$105,2,0))</f>
        <v>2</v>
      </c>
      <c r="AF53" s="413" t="s">
        <v>295</v>
      </c>
      <c r="AG53" s="376">
        <f>IF(AF53="",0,VLOOKUP(AF53,Maths!A$101:B$105,2,0))</f>
        <v>3</v>
      </c>
      <c r="AH53" s="413" t="s">
        <v>337</v>
      </c>
      <c r="AI53" s="376">
        <f>IF(AH53="",0,VLOOKUP(AH53,Maths!A$101:B$105,2,0))</f>
        <v>2</v>
      </c>
      <c r="AJ53" s="413" t="s">
        <v>295</v>
      </c>
      <c r="AK53" s="634">
        <f>IF(AJ53="",0,VLOOKUP(AJ53,Maths!A$101:B$105,2,0))</f>
        <v>3</v>
      </c>
      <c r="AL53" s="649">
        <f>AE53+AG53+AI53+AK53</f>
        <v>10</v>
      </c>
      <c r="AM53" s="670" t="str">
        <f ca="1">IF(AL53&lt;=3.9,"",LOOKUP(AL53,A$109:A$113,B$109:B$113))</f>
        <v>C</v>
      </c>
      <c r="AN53" s="500"/>
      <c r="AO53" s="651">
        <f>AB53</f>
        <v>48</v>
      </c>
      <c r="AP53" s="412">
        <f>AC53</f>
        <v>0</v>
      </c>
      <c r="AQ53" s="413" t="s">
        <v>337</v>
      </c>
      <c r="AR53" s="376">
        <f>IF(AQ53="",0,VLOOKUP(AQ53,Maths!A$101:B$105,2,0))</f>
        <v>2</v>
      </c>
      <c r="AS53" s="413" t="s">
        <v>295</v>
      </c>
      <c r="AT53" s="376">
        <f>IF(AS53="",0,VLOOKUP(AS53,Maths!A$101:B$105,2,0))</f>
        <v>3</v>
      </c>
      <c r="AU53" s="413" t="s">
        <v>337</v>
      </c>
      <c r="AV53" s="376">
        <f>IF(AU53="",0,VLOOKUP(AU53,Maths!A$101:B$105,2,0))</f>
        <v>2</v>
      </c>
      <c r="AW53" s="413" t="s">
        <v>295</v>
      </c>
      <c r="AX53" s="634">
        <f>IF(AW53="",0,VLOOKUP(AW53,Maths!A$101:B$105,2,0))</f>
        <v>3</v>
      </c>
      <c r="AY53" s="649">
        <f>AR53+AT53+AV53+AX53</f>
        <v>10</v>
      </c>
      <c r="AZ53" s="670" t="str">
        <f ca="1">IF(AY53&lt;=3.9,"",LOOKUP(AY53,A$109:A$113,B$109:B$113))</f>
        <v>C</v>
      </c>
      <c r="BA53" s="682">
        <f>(L53+Y53+AL53+AY53)/4</f>
        <v>9</v>
      </c>
      <c r="BB53" s="685" t="str">
        <f ca="1">IF(BA53&lt;=3.9,"",LOOKUP(BA53,A$109:A$113,B$109:B$113))</f>
        <v>C</v>
      </c>
      <c r="BC53" s="500"/>
      <c r="BD53" s="684">
        <f>AO53</f>
        <v>48</v>
      </c>
      <c r="BE53" s="693">
        <f>AP53</f>
        <v>0</v>
      </c>
      <c r="BF53" s="413" t="s">
        <v>295</v>
      </c>
      <c r="BG53" s="376">
        <f>IF(BF53="",0,VLOOKUP(BF53,Maths!A$101:B$105,2,0))</f>
        <v>3</v>
      </c>
      <c r="BH53" s="413" t="s">
        <v>337</v>
      </c>
      <c r="BI53" s="376">
        <f>IF(BH53="",0,VLOOKUP(BH53,Maths!A$101:B$105,2,0))</f>
        <v>2</v>
      </c>
      <c r="BJ53" s="413" t="s">
        <v>295</v>
      </c>
      <c r="BK53" s="376">
        <f>IF(BJ53="",0,VLOOKUP(BJ53,Maths!A$101:B$105,2,0))</f>
        <v>3</v>
      </c>
      <c r="BL53" s="413" t="s">
        <v>337</v>
      </c>
      <c r="BM53" s="634">
        <f>IF(BL53="",0,VLOOKUP(BL53,Maths!A$101:B$105,2,0))</f>
        <v>2</v>
      </c>
      <c r="BN53" s="649">
        <f>BG53+BI53+BK53+BM53</f>
        <v>10</v>
      </c>
      <c r="BO53" s="702" t="str">
        <f ca="1">IF(BN53&lt;=3.9,"",LOOKUP(BN53,A$109:A$113,B$109:B$113))</f>
        <v>C</v>
      </c>
      <c r="BP53" s="500"/>
      <c r="BQ53" s="684">
        <f>BD53</f>
        <v>48</v>
      </c>
      <c r="BR53" s="693">
        <f>BE53</f>
        <v>0</v>
      </c>
      <c r="BS53" s="413" t="s">
        <v>337</v>
      </c>
      <c r="BT53" s="376">
        <f>IF(BS53="",0,VLOOKUP(BS53,Maths!A$101:B$105,2,0))</f>
        <v>2</v>
      </c>
      <c r="BU53" s="413" t="s">
        <v>295</v>
      </c>
      <c r="BV53" s="376">
        <f>IF(BU53="",0,VLOOKUP(BU53,Maths!A$101:B$105,2,0))</f>
        <v>3</v>
      </c>
      <c r="BW53" s="413" t="s">
        <v>337</v>
      </c>
      <c r="BX53" s="376">
        <f>IF(BW53="",0,VLOOKUP(BW53,Maths!A$101:B$105,2,0))</f>
        <v>2</v>
      </c>
      <c r="BY53" s="413" t="s">
        <v>295</v>
      </c>
      <c r="BZ53" s="634">
        <f>IF(BY53="",0,VLOOKUP(BY53,Maths!A$101:B$105,2,0))</f>
        <v>3</v>
      </c>
      <c r="CA53" s="649">
        <f>BT53+BV53+BX53+BZ53</f>
        <v>10</v>
      </c>
      <c r="CB53" s="708" t="str">
        <f ca="1">IF(CA53&lt;=3.9,"",LOOKUP(CA53,A$109:A$113,B$109:B$113))</f>
        <v>C</v>
      </c>
      <c r="CC53" s="500"/>
      <c r="CD53" s="684">
        <f>BQ53</f>
        <v>48</v>
      </c>
      <c r="CE53" s="709">
        <f>BR53</f>
        <v>0</v>
      </c>
      <c r="CF53" s="413" t="s">
        <v>295</v>
      </c>
      <c r="CG53" s="376">
        <f>IF(CF53="",0,VLOOKUP(CF53,Maths!A$101:B$105,2,0))</f>
        <v>3</v>
      </c>
      <c r="CH53" s="413" t="s">
        <v>337</v>
      </c>
      <c r="CI53" s="376">
        <f>IF(CH53="",0,VLOOKUP(CH53,Maths!A$101:B$105,2,0))</f>
        <v>2</v>
      </c>
      <c r="CJ53" s="413" t="s">
        <v>337</v>
      </c>
      <c r="CK53" s="376">
        <f>IF(CJ53="",0,VLOOKUP(CJ53,Maths!A$101:B$105,2,0))</f>
        <v>2</v>
      </c>
      <c r="CL53" s="413" t="s">
        <v>295</v>
      </c>
      <c r="CM53" s="634">
        <f>IF(CL53="",0,VLOOKUP(CL53,Maths!A$101:B$105,2,0))</f>
        <v>3</v>
      </c>
      <c r="CN53" s="649">
        <f>CG53+CI53+CK53+CM53</f>
        <v>10</v>
      </c>
      <c r="CO53" s="702" t="str">
        <f ca="1">IF(CN53&lt;=3.9,"",LOOKUP(CN53,A$109:A$113,B$109:B$113))</f>
        <v>C</v>
      </c>
      <c r="CP53" s="500"/>
      <c r="CQ53" s="684">
        <f>CD53</f>
        <v>48</v>
      </c>
      <c r="CR53" s="709">
        <f>CE53</f>
        <v>0</v>
      </c>
      <c r="CS53" s="413" t="s">
        <v>337</v>
      </c>
      <c r="CT53" s="376">
        <f>IF(CS53="",0,VLOOKUP(CS53,Maths!A$101:B$105,2,0))</f>
        <v>2</v>
      </c>
      <c r="CU53" s="413" t="s">
        <v>337</v>
      </c>
      <c r="CV53" s="376">
        <f>IF(CU53="",0,VLOOKUP(CU53,Maths!A$101:B$105,2,0))</f>
        <v>2</v>
      </c>
      <c r="CW53" s="413" t="s">
        <v>295</v>
      </c>
      <c r="CX53" s="376">
        <f>IF(CW53="",0,VLOOKUP(CW53,Maths!A$101:B$105,2,0))</f>
        <v>3</v>
      </c>
      <c r="CY53" s="413" t="s">
        <v>295</v>
      </c>
      <c r="CZ53" s="634">
        <f>IF(CY53="",0,VLOOKUP(CY53,Maths!A$101:B$105,2,0))</f>
        <v>3</v>
      </c>
      <c r="DA53" s="649">
        <f>CT53+CV53+CX53+CZ53</f>
        <v>10</v>
      </c>
      <c r="DB53" s="702" t="str">
        <f ca="1">IF(DA53&lt;=3.9,"",LOOKUP(DA53,A$109:A$113,B$109:B$113))</f>
        <v>C</v>
      </c>
      <c r="DC53" s="722">
        <f>BN53+CA53+CN53+DA53</f>
        <v>40</v>
      </c>
      <c r="DD53" s="723">
        <f>DC53/80*20</f>
        <v>10</v>
      </c>
      <c r="DE53" s="685" t="str">
        <f ca="1">IF(DD53&lt;=3.9,"",LOOKUP(DD53,A$109:A$113,B$109:B$113))</f>
        <v>C</v>
      </c>
      <c r="DF53" s="500"/>
      <c r="DG53" s="607">
        <f>A53</f>
        <v>48</v>
      </c>
      <c r="DH53" s="608">
        <f>C53</f>
        <v>0</v>
      </c>
      <c r="DI53" s="616" t="str">
        <f ca="1">IF($DJ53&lt;=3.9,"",LOOKUP(DJ53,A$109:A$113,B$109:B$113))</f>
        <v>C</v>
      </c>
      <c r="DJ53" s="396">
        <f>(BA53+DD53)/2</f>
        <v>9.5</v>
      </c>
    </row>
    <row r="54" ht="27" customHeight="1" spans="1:114">
      <c r="A54" s="634">
        <v>49</v>
      </c>
      <c r="B54" s="376">
        <f>'Student Profile'!B54</f>
        <v>0</v>
      </c>
      <c r="C54" s="635">
        <f>'Student Profile'!C54</f>
        <v>0</v>
      </c>
      <c r="D54" s="413"/>
      <c r="E54" s="376">
        <f>IF(D54="",0,VLOOKUP(D54,Maths!A$101:B$105,2,0))</f>
        <v>0</v>
      </c>
      <c r="F54" s="413"/>
      <c r="G54" s="376">
        <f>IF(F54="",0,VLOOKUP(F54,Maths!A$101:B$105,2,0))</f>
        <v>0</v>
      </c>
      <c r="H54" s="413"/>
      <c r="I54" s="376">
        <f>IF(H54="",0,VLOOKUP(H54,Maths!A$101:B$105,2,0))</f>
        <v>0</v>
      </c>
      <c r="J54" s="413"/>
      <c r="K54" s="634">
        <f>IF(J54="",0,VLOOKUP(J54,Maths!A$101:B$105,2,0))</f>
        <v>0</v>
      </c>
      <c r="L54" s="649">
        <f>E54+G54+I54+K54</f>
        <v>0</v>
      </c>
      <c r="M54" s="653" t="str">
        <f ca="1">IF(L54&lt;=3.9,"",LOOKUP(L54,A$109:A$113,B$109:B$113))</f>
        <v/>
      </c>
      <c r="N54" s="500"/>
      <c r="O54" s="651">
        <f>A54</f>
        <v>49</v>
      </c>
      <c r="P54" s="635">
        <f>C54</f>
        <v>0</v>
      </c>
      <c r="Q54" s="413" t="s">
        <v>336</v>
      </c>
      <c r="R54" s="376">
        <f>IF(Q54="",0,VLOOKUP(Q54,Maths!A$101:B$105,2,0))</f>
        <v>4</v>
      </c>
      <c r="S54" s="413" t="s">
        <v>338</v>
      </c>
      <c r="T54" s="376">
        <f>IF(S54="",0,VLOOKUP(S54,Maths!A$101:B$105,2,0))</f>
        <v>3</v>
      </c>
      <c r="U54" s="413" t="s">
        <v>337</v>
      </c>
      <c r="V54" s="376">
        <f>IF(U54="",0,VLOOKUP(U54,Maths!A$101:B$105,2,0))</f>
        <v>2</v>
      </c>
      <c r="W54" s="413" t="s">
        <v>337</v>
      </c>
      <c r="X54" s="634">
        <f>IF(W54="",0,VLOOKUP(W54,Maths!A$101:B$105,2,0))</f>
        <v>2</v>
      </c>
      <c r="Y54" s="649">
        <f>R54+T54+V54+X54</f>
        <v>11</v>
      </c>
      <c r="Z54" s="670" t="str">
        <f ca="1">IF(Y54&lt;=3.9,"",LOOKUP(Y54,A$109:A$113,B$109:B$113))</f>
        <v>B</v>
      </c>
      <c r="AA54" s="500"/>
      <c r="AB54" s="651">
        <f>O54</f>
        <v>49</v>
      </c>
      <c r="AC54" s="412">
        <f>P54</f>
        <v>0</v>
      </c>
      <c r="AD54" s="413" t="s">
        <v>337</v>
      </c>
      <c r="AE54" s="376">
        <f>IF(AD54="",0,VLOOKUP(AD54,Maths!A$101:B$105,2,0))</f>
        <v>2</v>
      </c>
      <c r="AF54" s="413"/>
      <c r="AG54" s="376">
        <f>IF(AF54="",0,VLOOKUP(AF54,Maths!A$101:B$105,2,0))</f>
        <v>0</v>
      </c>
      <c r="AH54" s="413" t="s">
        <v>337</v>
      </c>
      <c r="AI54" s="376">
        <f>IF(AH54="",0,VLOOKUP(AH54,Maths!A$101:B$105,2,0))</f>
        <v>2</v>
      </c>
      <c r="AJ54" s="413"/>
      <c r="AK54" s="634">
        <f>IF(AJ54="",0,VLOOKUP(AJ54,Maths!A$101:B$105,2,0))</f>
        <v>0</v>
      </c>
      <c r="AL54" s="649">
        <f>AE54+AG54+AI54+AK54</f>
        <v>4</v>
      </c>
      <c r="AM54" s="670" t="str">
        <f ca="1">IF(AL54&lt;=3.9,"",LOOKUP(AL54,A$109:A$113,B$109:B$113))</f>
        <v>D</v>
      </c>
      <c r="AN54" s="500"/>
      <c r="AO54" s="651">
        <f>AB54</f>
        <v>49</v>
      </c>
      <c r="AP54" s="412">
        <f>AC54</f>
        <v>0</v>
      </c>
      <c r="AQ54" s="413" t="s">
        <v>337</v>
      </c>
      <c r="AR54" s="376">
        <f>IF(AQ54="",0,VLOOKUP(AQ54,Maths!A$101:B$105,2,0))</f>
        <v>2</v>
      </c>
      <c r="AS54" s="413"/>
      <c r="AT54" s="376">
        <f>IF(AS54="",0,VLOOKUP(AS54,Maths!A$101:B$105,2,0))</f>
        <v>0</v>
      </c>
      <c r="AU54" s="413" t="s">
        <v>337</v>
      </c>
      <c r="AV54" s="376">
        <f>IF(AU54="",0,VLOOKUP(AU54,Maths!A$101:B$105,2,0))</f>
        <v>2</v>
      </c>
      <c r="AW54" s="413"/>
      <c r="AX54" s="634">
        <f>IF(AW54="",0,VLOOKUP(AW54,Maths!A$101:B$105,2,0))</f>
        <v>0</v>
      </c>
      <c r="AY54" s="649">
        <f>AR54+AT54+AV54+AX54</f>
        <v>4</v>
      </c>
      <c r="AZ54" s="670" t="str">
        <f ca="1">IF(AY54&lt;=3.9,"",LOOKUP(AY54,A$109:A$113,B$109:B$113))</f>
        <v>D</v>
      </c>
      <c r="BA54" s="682">
        <f>(L54+Y54+AL54+AY54)/4</f>
        <v>4.75</v>
      </c>
      <c r="BB54" s="685" t="str">
        <f ca="1">IF(BA54&lt;=3.9,"",LOOKUP(BA54,A$109:A$113,B$109:B$113))</f>
        <v>D</v>
      </c>
      <c r="BC54" s="500"/>
      <c r="BD54" s="684">
        <f>AO54</f>
        <v>49</v>
      </c>
      <c r="BE54" s="693">
        <f>AP54</f>
        <v>0</v>
      </c>
      <c r="BF54" s="413"/>
      <c r="BG54" s="376">
        <f>IF(BF54="",0,VLOOKUP(BF54,Maths!A$101:B$105,2,0))</f>
        <v>0</v>
      </c>
      <c r="BH54" s="413" t="s">
        <v>337</v>
      </c>
      <c r="BI54" s="376">
        <f>IF(BH54="",0,VLOOKUP(BH54,Maths!A$101:B$105,2,0))</f>
        <v>2</v>
      </c>
      <c r="BJ54" s="413"/>
      <c r="BK54" s="376">
        <f>IF(BJ54="",0,VLOOKUP(BJ54,Maths!A$101:B$105,2,0))</f>
        <v>0</v>
      </c>
      <c r="BL54" s="413" t="s">
        <v>337</v>
      </c>
      <c r="BM54" s="634">
        <f>IF(BL54="",0,VLOOKUP(BL54,Maths!A$101:B$105,2,0))</f>
        <v>2</v>
      </c>
      <c r="BN54" s="649">
        <f>BG54+BI54+BK54+BM54</f>
        <v>4</v>
      </c>
      <c r="BO54" s="702" t="str">
        <f ca="1">IF(BN54&lt;=3.9,"",LOOKUP(BN54,A$109:A$113,B$109:B$113))</f>
        <v>D</v>
      </c>
      <c r="BP54" s="500"/>
      <c r="BQ54" s="684">
        <f>BD54</f>
        <v>49</v>
      </c>
      <c r="BR54" s="693">
        <f>BE54</f>
        <v>0</v>
      </c>
      <c r="BS54" s="413" t="s">
        <v>337</v>
      </c>
      <c r="BT54" s="376">
        <f>IF(BS54="",0,VLOOKUP(BS54,Maths!A$101:B$105,2,0))</f>
        <v>2</v>
      </c>
      <c r="BU54" s="413"/>
      <c r="BV54" s="376">
        <f>IF(BU54="",0,VLOOKUP(BU54,Maths!A$101:B$105,2,0))</f>
        <v>0</v>
      </c>
      <c r="BW54" s="413" t="s">
        <v>337</v>
      </c>
      <c r="BX54" s="376">
        <f>IF(BW54="",0,VLOOKUP(BW54,Maths!A$101:B$105,2,0))</f>
        <v>2</v>
      </c>
      <c r="BY54" s="413"/>
      <c r="BZ54" s="634">
        <f>IF(BY54="",0,VLOOKUP(BY54,Maths!A$101:B$105,2,0))</f>
        <v>0</v>
      </c>
      <c r="CA54" s="649">
        <f>BT54+BV54+BX54+BZ54</f>
        <v>4</v>
      </c>
      <c r="CB54" s="708" t="str">
        <f ca="1">IF(CA54&lt;=3.9,"",LOOKUP(CA54,A$109:A$113,B$109:B$113))</f>
        <v>D</v>
      </c>
      <c r="CC54" s="500"/>
      <c r="CD54" s="684">
        <f>BQ54</f>
        <v>49</v>
      </c>
      <c r="CE54" s="709">
        <f>BR54</f>
        <v>0</v>
      </c>
      <c r="CF54" s="376"/>
      <c r="CG54" s="376">
        <f>IF(CF54="",0,VLOOKUP(CF54,Maths!A$101:B$105,2,0))</f>
        <v>0</v>
      </c>
      <c r="CH54" s="413" t="s">
        <v>337</v>
      </c>
      <c r="CI54" s="376">
        <f>IF(CH54="",0,VLOOKUP(CH54,Maths!A$101:B$105,2,0))</f>
        <v>2</v>
      </c>
      <c r="CJ54" s="413" t="s">
        <v>337</v>
      </c>
      <c r="CK54" s="376">
        <f>IF(CJ54="",0,VLOOKUP(CJ54,Maths!A$101:B$105,2,0))</f>
        <v>2</v>
      </c>
      <c r="CL54" s="376"/>
      <c r="CM54" s="634">
        <f>IF(CL54="",0,VLOOKUP(CL54,Maths!A$101:B$105,2,0))</f>
        <v>0</v>
      </c>
      <c r="CN54" s="649">
        <f>CG54+CI54+CK54+CM54</f>
        <v>4</v>
      </c>
      <c r="CO54" s="702" t="str">
        <f ca="1">IF(CN54&lt;=3.9,"",LOOKUP(CN54,A$109:A$113,B$109:B$113))</f>
        <v>D</v>
      </c>
      <c r="CP54" s="500"/>
      <c r="CQ54" s="684">
        <f>CD54</f>
        <v>49</v>
      </c>
      <c r="CR54" s="709">
        <f>CE54</f>
        <v>0</v>
      </c>
      <c r="CS54" s="413" t="s">
        <v>337</v>
      </c>
      <c r="CT54" s="376">
        <f>IF(CS54="",0,VLOOKUP(CS54,Maths!A$101:B$105,2,0))</f>
        <v>2</v>
      </c>
      <c r="CU54" s="413" t="s">
        <v>337</v>
      </c>
      <c r="CV54" s="376">
        <f>IF(CU54="",0,VLOOKUP(CU54,Maths!A$101:B$105,2,0))</f>
        <v>2</v>
      </c>
      <c r="CW54" s="413"/>
      <c r="CX54" s="376">
        <f>IF(CW54="",0,VLOOKUP(CW54,Maths!A$101:B$105,2,0))</f>
        <v>0</v>
      </c>
      <c r="CY54" s="413"/>
      <c r="CZ54" s="634">
        <f>IF(CY54="",0,VLOOKUP(CY54,Maths!A$101:B$105,2,0))</f>
        <v>0</v>
      </c>
      <c r="DA54" s="649">
        <f>CT54+CV54+CX54+CZ54</f>
        <v>4</v>
      </c>
      <c r="DB54" s="702" t="str">
        <f ca="1">IF(DA54&lt;=3.9,"",LOOKUP(DA54,A$109:A$113,B$109:B$113))</f>
        <v>D</v>
      </c>
      <c r="DC54" s="722">
        <f>BN54+CA54+CN54+DA54</f>
        <v>16</v>
      </c>
      <c r="DD54" s="723">
        <f>DC54/80*20</f>
        <v>4</v>
      </c>
      <c r="DE54" s="685" t="str">
        <f ca="1">IF(DD54&lt;=3.9,"",LOOKUP(DD54,A$109:A$113,B$109:B$113))</f>
        <v>D</v>
      </c>
      <c r="DF54" s="500"/>
      <c r="DG54" s="607">
        <f>A54</f>
        <v>49</v>
      </c>
      <c r="DH54" s="608">
        <f>C54</f>
        <v>0</v>
      </c>
      <c r="DI54" s="616" t="str">
        <f ca="1">IF($DJ54&lt;=3.9,"",LOOKUP(DJ54,A$109:A$113,B$109:B$113))</f>
        <v>D</v>
      </c>
      <c r="DJ54" s="396">
        <f>(BA54+DD54)/2</f>
        <v>4.375</v>
      </c>
    </row>
    <row r="55" ht="27" customHeight="1" spans="1:114">
      <c r="A55" s="634">
        <v>50</v>
      </c>
      <c r="B55" s="376">
        <f>'Student Profile'!B55</f>
        <v>0</v>
      </c>
      <c r="C55" s="635">
        <f>'Student Profile'!C55</f>
        <v>0</v>
      </c>
      <c r="D55" s="413"/>
      <c r="E55" s="376">
        <f>IF(D55="",0,VLOOKUP(D55,Maths!A$101:B$105,2,0))</f>
        <v>0</v>
      </c>
      <c r="F55" s="413"/>
      <c r="G55" s="376">
        <f>IF(F55="",0,VLOOKUP(F55,Maths!A$101:B$105,2,0))</f>
        <v>0</v>
      </c>
      <c r="H55" s="413"/>
      <c r="I55" s="376">
        <f>IF(H55="",0,VLOOKUP(H55,Maths!A$101:B$105,2,0))</f>
        <v>0</v>
      </c>
      <c r="J55" s="413"/>
      <c r="K55" s="634">
        <f>IF(J55="",0,VLOOKUP(J55,Maths!A$101:B$105,2,0))</f>
        <v>0</v>
      </c>
      <c r="L55" s="649">
        <f>E55+G55+I55+K55</f>
        <v>0</v>
      </c>
      <c r="M55" s="653" t="str">
        <f ca="1">IF(L55&lt;=3.9,"",LOOKUP(L55,A$109:A$113,B$109:B$113))</f>
        <v/>
      </c>
      <c r="N55" s="654"/>
      <c r="O55" s="651">
        <f>A55</f>
        <v>50</v>
      </c>
      <c r="P55" s="635">
        <f>C55</f>
        <v>0</v>
      </c>
      <c r="Q55" s="413" t="s">
        <v>338</v>
      </c>
      <c r="R55" s="376">
        <f>IF(Q55="",0,VLOOKUP(Q55,Maths!A$101:B$105,2,0))</f>
        <v>3</v>
      </c>
      <c r="S55" s="413" t="s">
        <v>336</v>
      </c>
      <c r="T55" s="376">
        <f>IF(S55="",0,VLOOKUP(S55,Maths!A$101:B$105,2,0))</f>
        <v>4</v>
      </c>
      <c r="U55" s="413" t="s">
        <v>337</v>
      </c>
      <c r="V55" s="376">
        <f>IF(U55="",0,VLOOKUP(U55,Maths!A$101:B$105,2,0))</f>
        <v>2</v>
      </c>
      <c r="W55" s="413" t="s">
        <v>372</v>
      </c>
      <c r="X55" s="634">
        <f>IF(W55="",0,VLOOKUP(W55,Maths!A$101:B$105,2,0))</f>
        <v>1</v>
      </c>
      <c r="Y55" s="649">
        <f>R55+T55+V55+X55</f>
        <v>10</v>
      </c>
      <c r="Z55" s="670" t="str">
        <f ca="1">IF(Y55&lt;=3.9,"",LOOKUP(Y55,A$109:A$113,B$109:B$113))</f>
        <v>C</v>
      </c>
      <c r="AA55" s="654"/>
      <c r="AB55" s="651">
        <f>O55</f>
        <v>50</v>
      </c>
      <c r="AC55" s="412">
        <f>P55</f>
        <v>0</v>
      </c>
      <c r="AD55" s="413" t="s">
        <v>372</v>
      </c>
      <c r="AE55" s="376">
        <f>IF(AD55="",0,VLOOKUP(AD55,Maths!A$101:B$105,2,0))</f>
        <v>1</v>
      </c>
      <c r="AF55" s="413"/>
      <c r="AG55" s="376">
        <f>IF(AF55="",0,VLOOKUP(AF55,Maths!A$101:B$105,2,0))</f>
        <v>0</v>
      </c>
      <c r="AH55" s="413" t="s">
        <v>372</v>
      </c>
      <c r="AI55" s="376">
        <f>IF(AH55="",0,VLOOKUP(AH55,Maths!A$101:B$105,2,0))</f>
        <v>1</v>
      </c>
      <c r="AJ55" s="413"/>
      <c r="AK55" s="634">
        <f>IF(AJ55="",0,VLOOKUP(AJ55,Maths!A$101:B$105,2,0))</f>
        <v>0</v>
      </c>
      <c r="AL55" s="649">
        <f>AE55+AG55+AI55+AK55</f>
        <v>2</v>
      </c>
      <c r="AM55" s="670" t="str">
        <f ca="1">IF(AL55&lt;=3.9,"",LOOKUP(AL55,A$109:A$113,B$109:B$113))</f>
        <v/>
      </c>
      <c r="AN55" s="654"/>
      <c r="AO55" s="651">
        <f>AB55</f>
        <v>50</v>
      </c>
      <c r="AP55" s="412">
        <f>AC55</f>
        <v>0</v>
      </c>
      <c r="AQ55" s="413" t="s">
        <v>372</v>
      </c>
      <c r="AR55" s="376">
        <f>IF(AQ55="",0,VLOOKUP(AQ55,Maths!A$101:B$105,2,0))</f>
        <v>1</v>
      </c>
      <c r="AS55" s="413"/>
      <c r="AT55" s="376">
        <f>IF(AS55="",0,VLOOKUP(AS55,Maths!A$101:B$105,2,0))</f>
        <v>0</v>
      </c>
      <c r="AU55" s="413" t="s">
        <v>372</v>
      </c>
      <c r="AV55" s="376">
        <f>IF(AU55="",0,VLOOKUP(AU55,Maths!A$101:B$105,2,0))</f>
        <v>1</v>
      </c>
      <c r="AW55" s="413"/>
      <c r="AX55" s="634">
        <f>IF(AW55="",0,VLOOKUP(AW55,Maths!A$101:B$105,2,0))</f>
        <v>0</v>
      </c>
      <c r="AY55" s="649">
        <f>AR55+AT55+AV55+AX55</f>
        <v>2</v>
      </c>
      <c r="AZ55" s="670" t="str">
        <f ca="1">IF(AY55&lt;=3.9,"",LOOKUP(AY55,A$109:A$113,B$109:B$113))</f>
        <v/>
      </c>
      <c r="BA55" s="682">
        <f>(L55+Y55+AL55+AY55)/4</f>
        <v>3.5</v>
      </c>
      <c r="BB55" s="685" t="str">
        <f ca="1">IF(BA55&lt;=3.9,"",LOOKUP(BA55,A$109:A$113,B$109:B$113))</f>
        <v/>
      </c>
      <c r="BC55" s="654"/>
      <c r="BD55" s="684">
        <f>AO55</f>
        <v>50</v>
      </c>
      <c r="BE55" s="693">
        <f>AP55</f>
        <v>0</v>
      </c>
      <c r="BF55" s="413"/>
      <c r="BG55" s="376">
        <f>IF(BF55="",0,VLOOKUP(BF55,Maths!A$101:B$105,2,0))</f>
        <v>0</v>
      </c>
      <c r="BH55" s="413" t="s">
        <v>372</v>
      </c>
      <c r="BI55" s="376">
        <f>IF(BH55="",0,VLOOKUP(BH55,Maths!A$101:B$105,2,0))</f>
        <v>1</v>
      </c>
      <c r="BJ55" s="413"/>
      <c r="BK55" s="376">
        <f>IF(BJ55="",0,VLOOKUP(BJ55,Maths!A$101:B$105,2,0))</f>
        <v>0</v>
      </c>
      <c r="BL55" s="413" t="s">
        <v>372</v>
      </c>
      <c r="BM55" s="634">
        <f>IF(BL55="",0,VLOOKUP(BL55,Maths!A$101:B$105,2,0))</f>
        <v>1</v>
      </c>
      <c r="BN55" s="649">
        <f>BG55+BI55+BK55+BM55</f>
        <v>2</v>
      </c>
      <c r="BO55" s="702" t="str">
        <f ca="1">IF(BN55&lt;=3.9,"",LOOKUP(BN55,A$109:A$113,B$109:B$113))</f>
        <v/>
      </c>
      <c r="BP55" s="654"/>
      <c r="BQ55" s="684">
        <f>BD55</f>
        <v>50</v>
      </c>
      <c r="BR55" s="693">
        <f>BE55</f>
        <v>0</v>
      </c>
      <c r="BS55" s="413" t="s">
        <v>372</v>
      </c>
      <c r="BT55" s="376">
        <f>IF(BS55="",0,VLOOKUP(BS55,Maths!A$101:B$105,2,0))</f>
        <v>1</v>
      </c>
      <c r="BU55" s="413"/>
      <c r="BV55" s="376">
        <f>IF(BU55="",0,VLOOKUP(BU55,Maths!A$101:B$105,2,0))</f>
        <v>0</v>
      </c>
      <c r="BW55" s="413" t="s">
        <v>372</v>
      </c>
      <c r="BX55" s="376">
        <f>IF(BW55="",0,VLOOKUP(BW55,Maths!A$101:B$105,2,0))</f>
        <v>1</v>
      </c>
      <c r="BY55" s="413"/>
      <c r="BZ55" s="634">
        <f>IF(BY55="",0,VLOOKUP(BY55,Maths!A$101:B$105,2,0))</f>
        <v>0</v>
      </c>
      <c r="CA55" s="649">
        <f>BT55+BV55+BX55+BZ55</f>
        <v>2</v>
      </c>
      <c r="CB55" s="708" t="str">
        <f ca="1">IF(CA55&lt;=3.9,"",LOOKUP(CA55,A$109:A$113,B$109:B$113))</f>
        <v/>
      </c>
      <c r="CC55" s="654"/>
      <c r="CD55" s="684">
        <f>BQ55</f>
        <v>50</v>
      </c>
      <c r="CE55" s="709">
        <f>BR55</f>
        <v>0</v>
      </c>
      <c r="CF55" s="376"/>
      <c r="CG55" s="376">
        <f>IF(CF55="",0,VLOOKUP(CF55,Maths!A$101:B$105,2,0))</f>
        <v>0</v>
      </c>
      <c r="CH55" s="413" t="s">
        <v>372</v>
      </c>
      <c r="CI55" s="376">
        <f>IF(CH55="",0,VLOOKUP(CH55,Maths!A$101:B$105,2,0))</f>
        <v>1</v>
      </c>
      <c r="CJ55" s="413" t="s">
        <v>372</v>
      </c>
      <c r="CK55" s="376">
        <f>IF(CJ55="",0,VLOOKUP(CJ55,Maths!A$101:B$105,2,0))</f>
        <v>1</v>
      </c>
      <c r="CL55" s="376" t="s">
        <v>337</v>
      </c>
      <c r="CM55" s="634">
        <f>IF(CL55="",0,VLOOKUP(CL55,Maths!A$101:B$105,2,0))</f>
        <v>2</v>
      </c>
      <c r="CN55" s="649">
        <f>CG55+CI55+CK55+CM55</f>
        <v>4</v>
      </c>
      <c r="CO55" s="702" t="str">
        <f ca="1">IF(CN55&lt;=3.9,"",LOOKUP(CN55,A$109:A$113,B$109:B$113))</f>
        <v>D</v>
      </c>
      <c r="CP55" s="654"/>
      <c r="CQ55" s="684">
        <f>CD55</f>
        <v>50</v>
      </c>
      <c r="CR55" s="709">
        <f>CE55</f>
        <v>0</v>
      </c>
      <c r="CS55" s="413" t="s">
        <v>372</v>
      </c>
      <c r="CT55" s="376">
        <f>IF(CS55="",0,VLOOKUP(CS55,Maths!A$101:B$105,2,0))</f>
        <v>1</v>
      </c>
      <c r="CU55" s="413" t="s">
        <v>372</v>
      </c>
      <c r="CV55" s="376">
        <f>IF(CU55="",0,VLOOKUP(CU55,Maths!A$101:B$105,2,0))</f>
        <v>1</v>
      </c>
      <c r="CW55" s="413"/>
      <c r="CX55" s="376">
        <f>IF(CW55="",0,VLOOKUP(CW55,Maths!A$101:B$105,2,0))</f>
        <v>0</v>
      </c>
      <c r="CY55" s="413"/>
      <c r="CZ55" s="634">
        <f>IF(CY55="",0,VLOOKUP(CY55,Maths!A$101:B$105,2,0))</f>
        <v>0</v>
      </c>
      <c r="DA55" s="649">
        <f>CT55+CV55+CX55+CZ55</f>
        <v>2</v>
      </c>
      <c r="DB55" s="702" t="str">
        <f ca="1">IF(DA55&lt;=3.9,"",LOOKUP(DA55,A$109:A$113,B$109:B$113))</f>
        <v/>
      </c>
      <c r="DC55" s="722">
        <f>BN55+CA55+CN55+DA55</f>
        <v>10</v>
      </c>
      <c r="DD55" s="723">
        <f>DC55/80*20</f>
        <v>2.5</v>
      </c>
      <c r="DE55" s="685" t="str">
        <f ca="1">IF(DD55&lt;=3.9,"",LOOKUP(DD55,A$109:A$113,B$109:B$113))</f>
        <v/>
      </c>
      <c r="DF55" s="654"/>
      <c r="DG55" s="607">
        <f>A55</f>
        <v>50</v>
      </c>
      <c r="DH55" s="608">
        <f>C55</f>
        <v>0</v>
      </c>
      <c r="DI55" s="616" t="str">
        <f ca="1">IF($DJ55&lt;=3.9,"",LOOKUP(DJ55,A$109:A$113,B$109:B$113))</f>
        <v/>
      </c>
      <c r="DJ55" s="396">
        <f>(BA55+DD55)/2</f>
        <v>3</v>
      </c>
    </row>
    <row r="56" ht="15" customHeight="1" spans="1:113">
      <c r="A56" s="468"/>
      <c r="B56" s="468"/>
      <c r="C56" s="636"/>
      <c r="D56" s="468"/>
      <c r="E56" s="468"/>
      <c r="F56" s="468"/>
      <c r="G56" s="468"/>
      <c r="H56" s="468"/>
      <c r="I56" s="468"/>
      <c r="J56" s="468"/>
      <c r="K56" s="468"/>
      <c r="L56" s="468"/>
      <c r="M56" s="468"/>
      <c r="N56" s="655"/>
      <c r="O56" s="468"/>
      <c r="P56" s="636"/>
      <c r="Q56" s="468"/>
      <c r="R56" s="468"/>
      <c r="S56" s="468"/>
      <c r="T56" s="468"/>
      <c r="U56" s="468"/>
      <c r="V56" s="468"/>
      <c r="W56" s="468"/>
      <c r="X56" s="468"/>
      <c r="Y56" s="468"/>
      <c r="Z56" s="468"/>
      <c r="AA56" s="468"/>
      <c r="AB56" s="468"/>
      <c r="AC56" s="671"/>
      <c r="AD56" s="468"/>
      <c r="AE56" s="468"/>
      <c r="AF56" s="468"/>
      <c r="AG56" s="468"/>
      <c r="AH56" s="468"/>
      <c r="AI56" s="468"/>
      <c r="AJ56" s="468"/>
      <c r="AK56" s="468"/>
      <c r="AL56" s="468"/>
      <c r="AM56" s="468"/>
      <c r="AN56" s="468"/>
      <c r="AO56" s="468"/>
      <c r="AP56" s="671"/>
      <c r="AQ56" s="468"/>
      <c r="AR56" s="468"/>
      <c r="AS56" s="468"/>
      <c r="AT56" s="468"/>
      <c r="AU56" s="468"/>
      <c r="AV56" s="468"/>
      <c r="AW56" s="468"/>
      <c r="AX56" s="468"/>
      <c r="AY56" s="468"/>
      <c r="AZ56" s="468"/>
      <c r="BA56" s="468"/>
      <c r="BB56" s="468"/>
      <c r="BC56" s="468"/>
      <c r="BD56" s="468"/>
      <c r="BE56" s="636"/>
      <c r="BF56" s="468"/>
      <c r="BG56" s="468"/>
      <c r="BH56" s="468"/>
      <c r="BI56" s="468"/>
      <c r="BJ56" s="468"/>
      <c r="BK56" s="468"/>
      <c r="BL56" s="468"/>
      <c r="BM56" s="468"/>
      <c r="BN56" s="468"/>
      <c r="BO56" s="468"/>
      <c r="BP56" s="468"/>
      <c r="BQ56" s="468"/>
      <c r="BR56" s="636"/>
      <c r="BS56" s="468"/>
      <c r="BT56" s="468"/>
      <c r="BU56" s="468"/>
      <c r="BV56" s="468"/>
      <c r="BW56" s="468"/>
      <c r="BX56" s="468"/>
      <c r="BY56" s="468"/>
      <c r="BZ56" s="468"/>
      <c r="CA56" s="468"/>
      <c r="CB56" s="468"/>
      <c r="CC56" s="468"/>
      <c r="CD56" s="468"/>
      <c r="CE56" s="671"/>
      <c r="CF56" s="468"/>
      <c r="CG56" s="468"/>
      <c r="CH56" s="468"/>
      <c r="CI56" s="468"/>
      <c r="CJ56" s="468"/>
      <c r="CK56" s="468"/>
      <c r="CL56" s="468"/>
      <c r="CM56" s="468"/>
      <c r="CN56" s="468"/>
      <c r="CO56" s="468"/>
      <c r="CP56" s="468"/>
      <c r="CQ56" s="468"/>
      <c r="CR56" s="671"/>
      <c r="CS56" s="468"/>
      <c r="CT56" s="468"/>
      <c r="CU56" s="468"/>
      <c r="CV56" s="468"/>
      <c r="CW56" s="468"/>
      <c r="CX56" s="468"/>
      <c r="CY56" s="468"/>
      <c r="CZ56" s="468"/>
      <c r="DA56" s="468"/>
      <c r="DB56" s="468"/>
      <c r="DC56" s="468"/>
      <c r="DD56" s="468"/>
      <c r="DE56" s="468"/>
      <c r="DF56" s="468"/>
      <c r="DG56" s="636"/>
      <c r="DH56" s="636"/>
      <c r="DI56" s="636"/>
    </row>
    <row r="57" ht="15" customHeight="1" spans="1:113">
      <c r="A57" s="468"/>
      <c r="B57" s="468"/>
      <c r="C57" s="636"/>
      <c r="D57" s="468"/>
      <c r="E57" s="468"/>
      <c r="F57" s="468"/>
      <c r="G57" s="468"/>
      <c r="H57" s="468"/>
      <c r="I57" s="468"/>
      <c r="J57" s="468"/>
      <c r="K57" s="468"/>
      <c r="L57" s="468"/>
      <c r="M57" s="468"/>
      <c r="N57" s="655"/>
      <c r="O57" s="468"/>
      <c r="P57" s="636"/>
      <c r="Q57" s="468"/>
      <c r="R57" s="468"/>
      <c r="S57" s="468"/>
      <c r="T57" s="468"/>
      <c r="U57" s="468"/>
      <c r="V57" s="468"/>
      <c r="W57" s="468"/>
      <c r="X57" s="468"/>
      <c r="Y57" s="468"/>
      <c r="Z57" s="468"/>
      <c r="AA57" s="468"/>
      <c r="AB57" s="468"/>
      <c r="AC57" s="671"/>
      <c r="AD57" s="468"/>
      <c r="AE57" s="468"/>
      <c r="AF57" s="468"/>
      <c r="AG57" s="468"/>
      <c r="AH57" s="468"/>
      <c r="AI57" s="468"/>
      <c r="AJ57" s="468"/>
      <c r="AK57" s="468"/>
      <c r="AL57" s="468"/>
      <c r="AM57" s="468"/>
      <c r="AN57" s="468"/>
      <c r="AO57" s="468"/>
      <c r="AP57" s="671"/>
      <c r="AQ57" s="468"/>
      <c r="AR57" s="468"/>
      <c r="AS57" s="468"/>
      <c r="AT57" s="468"/>
      <c r="AU57" s="468"/>
      <c r="AV57" s="468"/>
      <c r="AW57" s="468"/>
      <c r="AX57" s="468"/>
      <c r="AY57" s="468"/>
      <c r="AZ57" s="468"/>
      <c r="BA57" s="468"/>
      <c r="BB57" s="468"/>
      <c r="BC57" s="468"/>
      <c r="BD57" s="468"/>
      <c r="BE57" s="636"/>
      <c r="BF57" s="468"/>
      <c r="BG57" s="468"/>
      <c r="BH57" s="468"/>
      <c r="BI57" s="468"/>
      <c r="BJ57" s="468"/>
      <c r="BK57" s="468"/>
      <c r="BL57" s="468"/>
      <c r="BM57" s="468"/>
      <c r="BN57" s="468"/>
      <c r="BO57" s="468"/>
      <c r="BP57" s="468"/>
      <c r="BQ57" s="468"/>
      <c r="BR57" s="636"/>
      <c r="BS57" s="468"/>
      <c r="BT57" s="468"/>
      <c r="BU57" s="468"/>
      <c r="BV57" s="468"/>
      <c r="BW57" s="468"/>
      <c r="BX57" s="468"/>
      <c r="BY57" s="468"/>
      <c r="BZ57" s="468"/>
      <c r="CA57" s="468"/>
      <c r="CB57" s="468"/>
      <c r="CC57" s="468"/>
      <c r="CD57" s="468"/>
      <c r="CE57" s="671"/>
      <c r="CF57" s="468"/>
      <c r="CG57" s="468"/>
      <c r="CH57" s="468"/>
      <c r="CI57" s="468"/>
      <c r="CJ57" s="468"/>
      <c r="CK57" s="468"/>
      <c r="CL57" s="468"/>
      <c r="CM57" s="468"/>
      <c r="CN57" s="468"/>
      <c r="CO57" s="468"/>
      <c r="CP57" s="468"/>
      <c r="CQ57" s="468"/>
      <c r="CR57" s="671"/>
      <c r="CS57" s="468"/>
      <c r="CT57" s="468"/>
      <c r="CU57" s="468"/>
      <c r="CV57" s="468"/>
      <c r="CW57" s="468"/>
      <c r="CX57" s="468"/>
      <c r="CY57" s="468"/>
      <c r="CZ57" s="468"/>
      <c r="DA57" s="468"/>
      <c r="DB57" s="468"/>
      <c r="DC57" s="468"/>
      <c r="DD57" s="468"/>
      <c r="DE57" s="468"/>
      <c r="DF57" s="468"/>
      <c r="DG57" s="636"/>
      <c r="DH57" s="636"/>
      <c r="DI57" s="636"/>
    </row>
    <row r="58" ht="15" customHeight="1" spans="1:113">
      <c r="A58" s="637" t="s">
        <v>373</v>
      </c>
      <c r="B58" s="638"/>
      <c r="C58" s="638"/>
      <c r="D58" s="638"/>
      <c r="E58" s="638"/>
      <c r="F58" s="638"/>
      <c r="G58" s="638"/>
      <c r="H58" s="638"/>
      <c r="I58" s="638"/>
      <c r="J58" s="638"/>
      <c r="K58" s="638"/>
      <c r="L58" s="638"/>
      <c r="M58" s="638"/>
      <c r="N58" s="656"/>
      <c r="O58" s="657" t="s">
        <v>373</v>
      </c>
      <c r="P58" s="658"/>
      <c r="Q58" s="658"/>
      <c r="R58" s="658"/>
      <c r="S58" s="658"/>
      <c r="T58" s="658"/>
      <c r="U58" s="658"/>
      <c r="V58" s="658"/>
      <c r="W58" s="658"/>
      <c r="X58" s="658"/>
      <c r="Y58" s="658"/>
      <c r="Z58" s="658"/>
      <c r="AA58" s="638"/>
      <c r="AB58" s="657" t="s">
        <v>373</v>
      </c>
      <c r="AC58" s="658"/>
      <c r="AD58" s="658"/>
      <c r="AE58" s="658"/>
      <c r="AF58" s="658"/>
      <c r="AG58" s="658"/>
      <c r="AH58" s="658"/>
      <c r="AI58" s="658"/>
      <c r="AJ58" s="658"/>
      <c r="AK58" s="658"/>
      <c r="AL58" s="658"/>
      <c r="AM58" s="658"/>
      <c r="AN58" s="468"/>
      <c r="AO58" s="657" t="s">
        <v>373</v>
      </c>
      <c r="AP58" s="658"/>
      <c r="AQ58" s="658"/>
      <c r="AR58" s="658"/>
      <c r="AS58" s="658"/>
      <c r="AT58" s="658"/>
      <c r="AU58" s="658"/>
      <c r="AV58" s="658"/>
      <c r="AW58" s="686"/>
      <c r="AX58" s="686"/>
      <c r="AY58" s="686"/>
      <c r="AZ58" s="686"/>
      <c r="BA58" s="468"/>
      <c r="BB58" s="468"/>
      <c r="BC58" s="468"/>
      <c r="BD58" s="657" t="s">
        <v>373</v>
      </c>
      <c r="BE58" s="658"/>
      <c r="BF58" s="658"/>
      <c r="BG58" s="658"/>
      <c r="BH58" s="658"/>
      <c r="BI58" s="658"/>
      <c r="BJ58" s="658"/>
      <c r="BK58" s="658"/>
      <c r="BL58" s="658"/>
      <c r="BM58" s="658"/>
      <c r="BN58" s="658"/>
      <c r="BO58" s="658"/>
      <c r="BP58" s="468"/>
      <c r="BQ58" s="657" t="s">
        <v>373</v>
      </c>
      <c r="BR58" s="658"/>
      <c r="BS58" s="658"/>
      <c r="BT58" s="658"/>
      <c r="BU58" s="658"/>
      <c r="BV58" s="658"/>
      <c r="BW58" s="658"/>
      <c r="BX58" s="658"/>
      <c r="BY58" s="658"/>
      <c r="BZ58" s="658"/>
      <c r="CA58" s="658"/>
      <c r="CB58" s="658"/>
      <c r="CC58" s="468"/>
      <c r="CD58" s="657" t="s">
        <v>373</v>
      </c>
      <c r="CE58" s="658"/>
      <c r="CF58" s="658"/>
      <c r="CG58" s="658"/>
      <c r="CH58" s="658"/>
      <c r="CI58" s="658"/>
      <c r="CJ58" s="658"/>
      <c r="CK58" s="658"/>
      <c r="CL58" s="658"/>
      <c r="CM58" s="658"/>
      <c r="CN58" s="658"/>
      <c r="CO58" s="658"/>
      <c r="CP58" s="468"/>
      <c r="CQ58" s="712" t="s">
        <v>373</v>
      </c>
      <c r="CR58" s="713"/>
      <c r="CS58" s="713"/>
      <c r="CT58" s="713"/>
      <c r="CU58" s="713"/>
      <c r="CV58" s="713"/>
      <c r="CW58" s="713"/>
      <c r="CX58" s="713"/>
      <c r="CY58" s="714"/>
      <c r="CZ58" s="714"/>
      <c r="DA58" s="714"/>
      <c r="DB58" s="714"/>
      <c r="DC58" s="714"/>
      <c r="DD58" s="714"/>
      <c r="DE58" s="724"/>
      <c r="DF58" s="725" t="s">
        <v>374</v>
      </c>
      <c r="DG58" s="726"/>
      <c r="DH58" s="726"/>
      <c r="DI58" s="729"/>
    </row>
    <row r="59" ht="15" customHeight="1" spans="1:113">
      <c r="A59" s="468"/>
      <c r="B59" s="468"/>
      <c r="C59" s="636"/>
      <c r="D59" s="468"/>
      <c r="E59" s="468"/>
      <c r="F59" s="468"/>
      <c r="G59" s="468"/>
      <c r="H59" s="468"/>
      <c r="I59" s="468"/>
      <c r="J59" s="659" t="s">
        <v>150</v>
      </c>
      <c r="K59" s="660"/>
      <c r="L59" s="660"/>
      <c r="M59" s="660">
        <f ca="1">COUNTIF(M$6:M$55,"A+")</f>
        <v>0</v>
      </c>
      <c r="N59" s="655"/>
      <c r="O59" s="468"/>
      <c r="P59" s="636"/>
      <c r="Q59" s="468"/>
      <c r="R59" s="468"/>
      <c r="S59" s="468"/>
      <c r="T59" s="468"/>
      <c r="U59" s="468"/>
      <c r="V59" s="468"/>
      <c r="W59" s="659" t="s">
        <v>150</v>
      </c>
      <c r="X59" s="660"/>
      <c r="Y59" s="660"/>
      <c r="Z59" s="660">
        <f ca="1">COUNTIF(Z$6:Z$55,"A+")</f>
        <v>0</v>
      </c>
      <c r="AA59" s="468"/>
      <c r="AB59" s="468"/>
      <c r="AC59" s="671"/>
      <c r="AD59" s="468"/>
      <c r="AE59" s="468"/>
      <c r="AF59" s="468"/>
      <c r="AG59" s="468"/>
      <c r="AH59" s="468"/>
      <c r="AI59" s="468"/>
      <c r="AJ59" s="659" t="s">
        <v>150</v>
      </c>
      <c r="AK59" s="660"/>
      <c r="AL59" s="660"/>
      <c r="AM59" s="660">
        <f ca="1">COUNTIF(AM$6:AM$55,"A+")</f>
        <v>0</v>
      </c>
      <c r="AN59" s="468"/>
      <c r="AO59" s="468"/>
      <c r="AP59" s="671"/>
      <c r="AQ59" s="468"/>
      <c r="AR59" s="468"/>
      <c r="AS59" s="468"/>
      <c r="AT59" s="468"/>
      <c r="AU59" s="468"/>
      <c r="AV59" s="468"/>
      <c r="AW59" s="659" t="s">
        <v>150</v>
      </c>
      <c r="AX59" s="660"/>
      <c r="AY59" s="660"/>
      <c r="AZ59" s="660">
        <f ca="1">COUNTIF(AZ$6:AZ$55,"A+")</f>
        <v>0</v>
      </c>
      <c r="BA59" s="660"/>
      <c r="BB59" s="660">
        <f ca="1">COUNTIF(BB$6:BB$55,"A+")</f>
        <v>0</v>
      </c>
      <c r="BC59" s="468"/>
      <c r="BD59" s="468"/>
      <c r="BE59" s="636"/>
      <c r="BF59" s="468"/>
      <c r="BG59" s="468"/>
      <c r="BH59" s="468"/>
      <c r="BI59" s="468"/>
      <c r="BJ59" s="468"/>
      <c r="BK59" s="468"/>
      <c r="BL59" s="659" t="s">
        <v>150</v>
      </c>
      <c r="BM59" s="660"/>
      <c r="BN59" s="660"/>
      <c r="BO59" s="660">
        <f ca="1">COUNTIF(BO$6:BO$55,"A+")</f>
        <v>0</v>
      </c>
      <c r="BP59" s="468"/>
      <c r="BQ59" s="468"/>
      <c r="BR59" s="636"/>
      <c r="BS59" s="468"/>
      <c r="BT59" s="468"/>
      <c r="BU59" s="468"/>
      <c r="BV59" s="468"/>
      <c r="BW59" s="468"/>
      <c r="BX59" s="468"/>
      <c r="BY59" s="659" t="s">
        <v>150</v>
      </c>
      <c r="BZ59" s="660"/>
      <c r="CA59" s="660"/>
      <c r="CB59" s="660">
        <f ca="1">COUNTIF(CB$6:CB$55,"A+")</f>
        <v>0</v>
      </c>
      <c r="CC59" s="468"/>
      <c r="CD59" s="468"/>
      <c r="CE59" s="671"/>
      <c r="CF59" s="468"/>
      <c r="CG59" s="468"/>
      <c r="CH59" s="468"/>
      <c r="CI59" s="468"/>
      <c r="CJ59" s="468"/>
      <c r="CK59" s="468"/>
      <c r="CL59" s="659" t="s">
        <v>150</v>
      </c>
      <c r="CM59" s="660"/>
      <c r="CN59" s="660"/>
      <c r="CO59" s="660">
        <f ca="1">COUNTIF(CO$6:CO$55,"A+")</f>
        <v>0</v>
      </c>
      <c r="CP59" s="468"/>
      <c r="CQ59" s="468"/>
      <c r="CR59" s="671"/>
      <c r="CS59" s="468"/>
      <c r="CT59" s="468"/>
      <c r="CU59" s="468"/>
      <c r="CV59" s="468"/>
      <c r="CW59" s="468"/>
      <c r="CX59" s="468"/>
      <c r="CY59" s="659" t="s">
        <v>150</v>
      </c>
      <c r="CZ59" s="660"/>
      <c r="DA59" s="660"/>
      <c r="DB59" s="660">
        <f ca="1">COUNTIF(DB$6:DB$55,"A+")</f>
        <v>0</v>
      </c>
      <c r="DC59" s="660"/>
      <c r="DD59" s="660"/>
      <c r="DE59" s="660">
        <f ca="1">COUNTIF(DE$6:DE$55,"A+")</f>
        <v>0</v>
      </c>
      <c r="DF59" s="468"/>
      <c r="DG59" s="636"/>
      <c r="DH59" s="636"/>
      <c r="DI59" s="636"/>
    </row>
    <row r="60" ht="15" customHeight="1" spans="1:113">
      <c r="A60" s="468"/>
      <c r="B60" s="468"/>
      <c r="C60" s="636"/>
      <c r="D60" s="468"/>
      <c r="E60" s="468"/>
      <c r="F60" s="468"/>
      <c r="G60" s="468"/>
      <c r="H60" s="468"/>
      <c r="I60" s="468"/>
      <c r="J60" s="659" t="s">
        <v>186</v>
      </c>
      <c r="K60" s="660"/>
      <c r="L60" s="660"/>
      <c r="M60" s="660">
        <f ca="1">COUNTIF(M$6:M$55,"A")</f>
        <v>0</v>
      </c>
      <c r="N60" s="655"/>
      <c r="O60" s="468"/>
      <c r="P60" s="636"/>
      <c r="Q60" s="468"/>
      <c r="R60" s="468"/>
      <c r="S60" s="468"/>
      <c r="T60" s="468"/>
      <c r="U60" s="468"/>
      <c r="V60" s="468"/>
      <c r="W60" s="659" t="s">
        <v>186</v>
      </c>
      <c r="X60" s="660"/>
      <c r="Y60" s="660"/>
      <c r="Z60" s="660">
        <f ca="1">COUNTIF(Z$6:Z$55,"A")</f>
        <v>11</v>
      </c>
      <c r="AA60" s="468"/>
      <c r="AB60" s="468"/>
      <c r="AC60" s="671"/>
      <c r="AD60" s="468"/>
      <c r="AE60" s="468"/>
      <c r="AF60" s="468"/>
      <c r="AG60" s="468"/>
      <c r="AH60" s="468"/>
      <c r="AI60" s="468"/>
      <c r="AJ60" s="659" t="s">
        <v>186</v>
      </c>
      <c r="AK60" s="660"/>
      <c r="AL60" s="660"/>
      <c r="AM60" s="660">
        <f ca="1">COUNTIF(AM$6:AM$55,"A")</f>
        <v>7</v>
      </c>
      <c r="AN60" s="468"/>
      <c r="AO60" s="468"/>
      <c r="AP60" s="671"/>
      <c r="AQ60" s="468"/>
      <c r="AR60" s="468"/>
      <c r="AS60" s="468"/>
      <c r="AT60" s="468"/>
      <c r="AU60" s="468"/>
      <c r="AV60" s="468"/>
      <c r="AW60" s="659" t="s">
        <v>186</v>
      </c>
      <c r="AX60" s="660"/>
      <c r="AY60" s="660"/>
      <c r="AZ60" s="660">
        <f ca="1">COUNTIF(AZ$6:AZ$55,"A")</f>
        <v>8</v>
      </c>
      <c r="BA60" s="660"/>
      <c r="BB60" s="660">
        <f ca="1">COUNTIF(BB$6:BB$55,"A")</f>
        <v>4</v>
      </c>
      <c r="BC60" s="468"/>
      <c r="BD60" s="468"/>
      <c r="BE60" s="636"/>
      <c r="BF60" s="468"/>
      <c r="BG60" s="468"/>
      <c r="BH60" s="468"/>
      <c r="BI60" s="468"/>
      <c r="BJ60" s="468"/>
      <c r="BK60" s="468"/>
      <c r="BL60" s="659" t="s">
        <v>186</v>
      </c>
      <c r="BM60" s="660"/>
      <c r="BN60" s="660"/>
      <c r="BO60" s="660">
        <f ca="1">COUNTIF(BO$6:BO$55,"A")</f>
        <v>8</v>
      </c>
      <c r="BP60" s="468"/>
      <c r="BQ60" s="468"/>
      <c r="BR60" s="636"/>
      <c r="BS60" s="468"/>
      <c r="BT60" s="468"/>
      <c r="BU60" s="468"/>
      <c r="BV60" s="468"/>
      <c r="BW60" s="468"/>
      <c r="BX60" s="468"/>
      <c r="BY60" s="659" t="s">
        <v>186</v>
      </c>
      <c r="BZ60" s="660"/>
      <c r="CA60" s="660"/>
      <c r="CB60" s="660">
        <f ca="1">COUNTIF(CB$6:CB$55,"A")</f>
        <v>8</v>
      </c>
      <c r="CC60" s="468"/>
      <c r="CD60" s="468"/>
      <c r="CE60" s="671"/>
      <c r="CF60" s="468"/>
      <c r="CG60" s="468"/>
      <c r="CH60" s="468"/>
      <c r="CI60" s="468"/>
      <c r="CJ60" s="468"/>
      <c r="CK60" s="468"/>
      <c r="CL60" s="659" t="s">
        <v>186</v>
      </c>
      <c r="CM60" s="660"/>
      <c r="CN60" s="660"/>
      <c r="CO60" s="660">
        <f ca="1">COUNTIF(CO$6:CO$55,"A")</f>
        <v>8</v>
      </c>
      <c r="CP60" s="468"/>
      <c r="CQ60" s="468"/>
      <c r="CR60" s="671"/>
      <c r="CS60" s="468"/>
      <c r="CT60" s="468"/>
      <c r="CU60" s="468"/>
      <c r="CV60" s="468"/>
      <c r="CW60" s="468"/>
      <c r="CX60" s="468"/>
      <c r="CY60" s="659" t="s">
        <v>186</v>
      </c>
      <c r="CZ60" s="660"/>
      <c r="DA60" s="660"/>
      <c r="DB60" s="660">
        <f ca="1">COUNTIF(DB$6:DB$55,"A")</f>
        <v>8</v>
      </c>
      <c r="DC60" s="660"/>
      <c r="DD60" s="660"/>
      <c r="DE60" s="660">
        <f ca="1">COUNTIF(DE$6:DE$55,"A")</f>
        <v>8</v>
      </c>
      <c r="DF60" s="468"/>
      <c r="DG60" s="636"/>
      <c r="DH60" s="636"/>
      <c r="DI60" s="636"/>
    </row>
    <row r="61" ht="15" customHeight="1" spans="1:113">
      <c r="A61" s="468"/>
      <c r="B61" s="468"/>
      <c r="C61" s="636"/>
      <c r="D61" s="468"/>
      <c r="E61" s="468"/>
      <c r="F61" s="468"/>
      <c r="G61" s="468"/>
      <c r="H61" s="468"/>
      <c r="I61" s="468"/>
      <c r="J61" s="659" t="s">
        <v>295</v>
      </c>
      <c r="K61" s="660"/>
      <c r="L61" s="660"/>
      <c r="M61" s="660">
        <f ca="1">COUNTIF(M$6:M$55,"B")</f>
        <v>17</v>
      </c>
      <c r="N61" s="655"/>
      <c r="O61" s="468"/>
      <c r="P61" s="636"/>
      <c r="Q61" s="468"/>
      <c r="R61" s="468"/>
      <c r="S61" s="468"/>
      <c r="T61" s="468"/>
      <c r="U61" s="468"/>
      <c r="V61" s="468"/>
      <c r="W61" s="659" t="s">
        <v>295</v>
      </c>
      <c r="X61" s="660"/>
      <c r="Y61" s="660"/>
      <c r="Z61" s="660">
        <f ca="1">COUNTIF(Z$6:Z$55,"B")</f>
        <v>24</v>
      </c>
      <c r="AA61" s="468"/>
      <c r="AB61" s="468"/>
      <c r="AC61" s="671"/>
      <c r="AD61" s="468"/>
      <c r="AE61" s="468"/>
      <c r="AF61" s="468"/>
      <c r="AG61" s="468"/>
      <c r="AH61" s="468"/>
      <c r="AI61" s="468"/>
      <c r="AJ61" s="659" t="s">
        <v>295</v>
      </c>
      <c r="AK61" s="660"/>
      <c r="AL61" s="660"/>
      <c r="AM61" s="660">
        <f ca="1">COUNTIF(AM$6:AM$55,"B")</f>
        <v>17</v>
      </c>
      <c r="AN61" s="468"/>
      <c r="AO61" s="468"/>
      <c r="AP61" s="671"/>
      <c r="AQ61" s="468"/>
      <c r="AR61" s="468"/>
      <c r="AS61" s="468"/>
      <c r="AT61" s="468"/>
      <c r="AU61" s="468"/>
      <c r="AV61" s="468"/>
      <c r="AW61" s="659" t="s">
        <v>295</v>
      </c>
      <c r="AX61" s="660"/>
      <c r="AY61" s="660"/>
      <c r="AZ61" s="660">
        <f ca="1">COUNTIF(AZ$6:AZ$55,"B")</f>
        <v>17</v>
      </c>
      <c r="BA61" s="660"/>
      <c r="BB61" s="660">
        <f ca="1">COUNTIF(BB$6:BB$55,"B")</f>
        <v>21</v>
      </c>
      <c r="BC61" s="468"/>
      <c r="BD61" s="468"/>
      <c r="BE61" s="636"/>
      <c r="BF61" s="468"/>
      <c r="BG61" s="468"/>
      <c r="BH61" s="468"/>
      <c r="BI61" s="468"/>
      <c r="BJ61" s="468"/>
      <c r="BK61" s="468"/>
      <c r="BL61" s="659" t="s">
        <v>295</v>
      </c>
      <c r="BM61" s="660"/>
      <c r="BN61" s="660"/>
      <c r="BO61" s="660">
        <f ca="1">COUNTIF(BO$6:BO$55,"B")</f>
        <v>17</v>
      </c>
      <c r="BP61" s="468"/>
      <c r="BQ61" s="468"/>
      <c r="BR61" s="636"/>
      <c r="BS61" s="468"/>
      <c r="BT61" s="468"/>
      <c r="BU61" s="468"/>
      <c r="BV61" s="468"/>
      <c r="BW61" s="468"/>
      <c r="BX61" s="468"/>
      <c r="BY61" s="659" t="s">
        <v>295</v>
      </c>
      <c r="BZ61" s="660"/>
      <c r="CA61" s="660"/>
      <c r="CB61" s="660">
        <f ca="1">COUNTIF(CB$6:CB$55,"B")</f>
        <v>17</v>
      </c>
      <c r="CC61" s="468"/>
      <c r="CD61" s="468"/>
      <c r="CE61" s="671"/>
      <c r="CF61" s="468"/>
      <c r="CG61" s="468"/>
      <c r="CH61" s="468"/>
      <c r="CI61" s="468"/>
      <c r="CJ61" s="468"/>
      <c r="CK61" s="468"/>
      <c r="CL61" s="659" t="s">
        <v>295</v>
      </c>
      <c r="CM61" s="660"/>
      <c r="CN61" s="660"/>
      <c r="CO61" s="660">
        <f ca="1">COUNTIF(CO$6:CO$55,"B")</f>
        <v>17</v>
      </c>
      <c r="CP61" s="468"/>
      <c r="CQ61" s="468"/>
      <c r="CR61" s="671"/>
      <c r="CS61" s="468"/>
      <c r="CT61" s="468"/>
      <c r="CU61" s="468"/>
      <c r="CV61" s="468"/>
      <c r="CW61" s="468"/>
      <c r="CX61" s="468"/>
      <c r="CY61" s="659" t="s">
        <v>295</v>
      </c>
      <c r="CZ61" s="660"/>
      <c r="DA61" s="660"/>
      <c r="DB61" s="660">
        <f ca="1">COUNTIF(DB$6:DB$55,"B")</f>
        <v>17</v>
      </c>
      <c r="DC61" s="660"/>
      <c r="DD61" s="660"/>
      <c r="DE61" s="660">
        <f ca="1">COUNTIF(DE$6:DE$55,"B")</f>
        <v>17</v>
      </c>
      <c r="DF61" s="468"/>
      <c r="DG61" s="636"/>
      <c r="DH61" s="636"/>
      <c r="DI61" s="636"/>
    </row>
    <row r="62" ht="15" customHeight="1" spans="1:113">
      <c r="A62" s="468"/>
      <c r="B62" s="468"/>
      <c r="C62" s="636"/>
      <c r="D62" s="468"/>
      <c r="E62" s="468"/>
      <c r="F62" s="468"/>
      <c r="G62" s="468"/>
      <c r="H62" s="468"/>
      <c r="I62" s="468"/>
      <c r="J62" s="659" t="s">
        <v>299</v>
      </c>
      <c r="K62" s="660"/>
      <c r="L62" s="660"/>
      <c r="M62" s="660">
        <f ca="1">COUNTIF(M$6:M$55,"C")</f>
        <v>15</v>
      </c>
      <c r="N62" s="655"/>
      <c r="O62" s="468"/>
      <c r="P62" s="636"/>
      <c r="Q62" s="468"/>
      <c r="R62" s="468"/>
      <c r="S62" s="468"/>
      <c r="T62" s="468"/>
      <c r="U62" s="468"/>
      <c r="V62" s="468"/>
      <c r="W62" s="659" t="s">
        <v>299</v>
      </c>
      <c r="X62" s="660"/>
      <c r="Y62" s="660"/>
      <c r="Z62" s="660">
        <f ca="1">COUNTIF(Z$6:Z$55,"C")</f>
        <v>15</v>
      </c>
      <c r="AA62" s="468"/>
      <c r="AB62" s="468"/>
      <c r="AC62" s="671"/>
      <c r="AD62" s="468"/>
      <c r="AE62" s="468"/>
      <c r="AF62" s="468"/>
      <c r="AG62" s="468"/>
      <c r="AH62" s="468"/>
      <c r="AI62" s="468"/>
      <c r="AJ62" s="659" t="s">
        <v>299</v>
      </c>
      <c r="AK62" s="660"/>
      <c r="AL62" s="660"/>
      <c r="AM62" s="660">
        <f ca="1">COUNTIF(AM$6:AM$55,"C")</f>
        <v>24</v>
      </c>
      <c r="AN62" s="468"/>
      <c r="AO62" s="468"/>
      <c r="AP62" s="671"/>
      <c r="AQ62" s="468"/>
      <c r="AR62" s="468"/>
      <c r="AS62" s="468"/>
      <c r="AT62" s="468"/>
      <c r="AU62" s="468"/>
      <c r="AV62" s="468"/>
      <c r="AW62" s="659" t="s">
        <v>299</v>
      </c>
      <c r="AX62" s="660"/>
      <c r="AY62" s="660"/>
      <c r="AZ62" s="660">
        <f ca="1">COUNTIF(AZ$6:AZ$55,"C")</f>
        <v>23</v>
      </c>
      <c r="BA62" s="660"/>
      <c r="BB62" s="660">
        <f ca="1">COUNTIF(BB$6:BB$55,"C")</f>
        <v>23</v>
      </c>
      <c r="BC62" s="468"/>
      <c r="BD62" s="468"/>
      <c r="BE62" s="636"/>
      <c r="BF62" s="468"/>
      <c r="BG62" s="468"/>
      <c r="BH62" s="468"/>
      <c r="BI62" s="468"/>
      <c r="BJ62" s="468"/>
      <c r="BK62" s="468"/>
      <c r="BL62" s="659" t="s">
        <v>299</v>
      </c>
      <c r="BM62" s="660"/>
      <c r="BN62" s="660"/>
      <c r="BO62" s="660">
        <f ca="1">COUNTIF(BO$6:BO$55,"C")</f>
        <v>22</v>
      </c>
      <c r="BP62" s="468"/>
      <c r="BQ62" s="468"/>
      <c r="BR62" s="636"/>
      <c r="BS62" s="468"/>
      <c r="BT62" s="468"/>
      <c r="BU62" s="468"/>
      <c r="BV62" s="468"/>
      <c r="BW62" s="468"/>
      <c r="BX62" s="468"/>
      <c r="BY62" s="659" t="s">
        <v>299</v>
      </c>
      <c r="BZ62" s="660"/>
      <c r="CA62" s="660"/>
      <c r="CB62" s="660">
        <f ca="1">COUNTIF(CB$6:CB$55,"C")</f>
        <v>23</v>
      </c>
      <c r="CC62" s="468"/>
      <c r="CD62" s="468"/>
      <c r="CE62" s="671"/>
      <c r="CF62" s="468"/>
      <c r="CG62" s="468"/>
      <c r="CH62" s="468"/>
      <c r="CI62" s="468"/>
      <c r="CJ62" s="468"/>
      <c r="CK62" s="468"/>
      <c r="CL62" s="659" t="s">
        <v>299</v>
      </c>
      <c r="CM62" s="660"/>
      <c r="CN62" s="660"/>
      <c r="CO62" s="660">
        <f ca="1">COUNTIF(CO$6:CO$55,"C")</f>
        <v>22</v>
      </c>
      <c r="CP62" s="468"/>
      <c r="CQ62" s="468"/>
      <c r="CR62" s="671"/>
      <c r="CS62" s="468"/>
      <c r="CT62" s="468"/>
      <c r="CU62" s="468"/>
      <c r="CV62" s="468"/>
      <c r="CW62" s="468"/>
      <c r="CX62" s="468"/>
      <c r="CY62" s="659" t="s">
        <v>299</v>
      </c>
      <c r="CZ62" s="660"/>
      <c r="DA62" s="660"/>
      <c r="DB62" s="660">
        <f ca="1">COUNTIF(DB$6:DB$55,"C")</f>
        <v>23</v>
      </c>
      <c r="DC62" s="660"/>
      <c r="DD62" s="660"/>
      <c r="DE62" s="660">
        <f ca="1">COUNTIF(DE$6:DE$55,"C")</f>
        <v>23</v>
      </c>
      <c r="DF62" s="468"/>
      <c r="DG62" s="636"/>
      <c r="DH62" s="636"/>
      <c r="DI62" s="636"/>
    </row>
    <row r="63" ht="15" customHeight="1" spans="1:113">
      <c r="A63" s="468"/>
      <c r="B63" s="468"/>
      <c r="C63" s="636"/>
      <c r="D63" s="468"/>
      <c r="E63" s="468"/>
      <c r="F63" s="468"/>
      <c r="G63" s="468"/>
      <c r="H63" s="468"/>
      <c r="I63" s="468"/>
      <c r="J63" s="659" t="s">
        <v>309</v>
      </c>
      <c r="K63" s="660"/>
      <c r="L63" s="660"/>
      <c r="M63" s="660">
        <f ca="1">COUNTIF(M$6:M$55,"D")</f>
        <v>16</v>
      </c>
      <c r="N63" s="655"/>
      <c r="O63" s="468"/>
      <c r="P63" s="636"/>
      <c r="Q63" s="468"/>
      <c r="R63" s="468"/>
      <c r="S63" s="468"/>
      <c r="T63" s="468"/>
      <c r="U63" s="468"/>
      <c r="V63" s="468"/>
      <c r="W63" s="659" t="s">
        <v>309</v>
      </c>
      <c r="X63" s="660"/>
      <c r="Y63" s="660"/>
      <c r="Z63" s="660">
        <f ca="1">COUNTIF(Z$6:Z$55,"D")</f>
        <v>0</v>
      </c>
      <c r="AA63" s="468"/>
      <c r="AB63" s="468"/>
      <c r="AC63" s="671"/>
      <c r="AD63" s="468"/>
      <c r="AE63" s="468"/>
      <c r="AF63" s="468"/>
      <c r="AG63" s="468"/>
      <c r="AH63" s="468"/>
      <c r="AI63" s="468"/>
      <c r="AJ63" s="659" t="s">
        <v>309</v>
      </c>
      <c r="AK63" s="660"/>
      <c r="AL63" s="660"/>
      <c r="AM63" s="660">
        <f ca="1">COUNTIF(AM$6:AM$55,"D")</f>
        <v>1</v>
      </c>
      <c r="AN63" s="468"/>
      <c r="AO63" s="468"/>
      <c r="AP63" s="671"/>
      <c r="AQ63" s="468"/>
      <c r="AR63" s="468"/>
      <c r="AS63" s="468"/>
      <c r="AT63" s="468"/>
      <c r="AU63" s="468"/>
      <c r="AV63" s="468"/>
      <c r="AW63" s="659" t="s">
        <v>309</v>
      </c>
      <c r="AX63" s="660"/>
      <c r="AY63" s="660"/>
      <c r="AZ63" s="660">
        <f ca="1">COUNTIF(AZ$6:AZ$55,"D")</f>
        <v>1</v>
      </c>
      <c r="BA63" s="660"/>
      <c r="BB63" s="660">
        <f ca="1">COUNTIF(BB$6:BB$55,"D")</f>
        <v>1</v>
      </c>
      <c r="BC63" s="468"/>
      <c r="BD63" s="468"/>
      <c r="BE63" s="636"/>
      <c r="BF63" s="468"/>
      <c r="BG63" s="468"/>
      <c r="BH63" s="468"/>
      <c r="BI63" s="468"/>
      <c r="BJ63" s="468"/>
      <c r="BK63" s="468"/>
      <c r="BL63" s="659" t="s">
        <v>309</v>
      </c>
      <c r="BM63" s="660"/>
      <c r="BN63" s="660"/>
      <c r="BO63" s="660">
        <f ca="1">COUNTIF(BO$6:BO$55,"D")</f>
        <v>2</v>
      </c>
      <c r="BP63" s="468"/>
      <c r="BQ63" s="468"/>
      <c r="BR63" s="636"/>
      <c r="BS63" s="468"/>
      <c r="BT63" s="468"/>
      <c r="BU63" s="468"/>
      <c r="BV63" s="468"/>
      <c r="BW63" s="468"/>
      <c r="BX63" s="468"/>
      <c r="BY63" s="659" t="s">
        <v>309</v>
      </c>
      <c r="BZ63" s="660"/>
      <c r="CA63" s="660"/>
      <c r="CB63" s="660">
        <f ca="1">COUNTIF(CB$6:CB$55,"D")</f>
        <v>1</v>
      </c>
      <c r="CC63" s="468"/>
      <c r="CD63" s="468"/>
      <c r="CE63" s="671"/>
      <c r="CF63" s="468"/>
      <c r="CG63" s="468"/>
      <c r="CH63" s="468"/>
      <c r="CI63" s="468"/>
      <c r="CJ63" s="468"/>
      <c r="CK63" s="468"/>
      <c r="CL63" s="659" t="s">
        <v>309</v>
      </c>
      <c r="CM63" s="660"/>
      <c r="CN63" s="660"/>
      <c r="CO63" s="660">
        <f ca="1">COUNTIF(CO$6:CO$55,"D")</f>
        <v>3</v>
      </c>
      <c r="CP63" s="468"/>
      <c r="CQ63" s="468"/>
      <c r="CR63" s="671"/>
      <c r="CS63" s="468"/>
      <c r="CT63" s="468"/>
      <c r="CU63" s="468"/>
      <c r="CV63" s="468"/>
      <c r="CW63" s="468"/>
      <c r="CX63" s="468"/>
      <c r="CY63" s="659" t="s">
        <v>309</v>
      </c>
      <c r="CZ63" s="660"/>
      <c r="DA63" s="660"/>
      <c r="DB63" s="660">
        <f ca="1">COUNTIF(DB$6:DB$55,"D")</f>
        <v>1</v>
      </c>
      <c r="DC63" s="660"/>
      <c r="DD63" s="660"/>
      <c r="DE63" s="660">
        <f ca="1">COUNTIF(DE$6:DE$55,"D")</f>
        <v>1</v>
      </c>
      <c r="DF63" s="468"/>
      <c r="DG63" s="636"/>
      <c r="DH63" s="636"/>
      <c r="DI63" s="636"/>
    </row>
    <row r="64" ht="15" customHeight="1" spans="1:113">
      <c r="A64" s="468"/>
      <c r="B64" s="468"/>
      <c r="C64" s="636"/>
      <c r="D64" s="468"/>
      <c r="E64" s="468"/>
      <c r="F64" s="468"/>
      <c r="G64" s="468"/>
      <c r="H64" s="468"/>
      <c r="I64" s="468"/>
      <c r="J64" s="468"/>
      <c r="K64" s="468"/>
      <c r="L64" s="468"/>
      <c r="M64" s="468"/>
      <c r="N64" s="655"/>
      <c r="O64" s="468"/>
      <c r="P64" s="636"/>
      <c r="Q64" s="468"/>
      <c r="R64" s="468"/>
      <c r="S64" s="468"/>
      <c r="T64" s="468"/>
      <c r="U64" s="468"/>
      <c r="V64" s="468"/>
      <c r="W64" s="468"/>
      <c r="X64" s="468"/>
      <c r="Y64" s="468"/>
      <c r="Z64" s="468"/>
      <c r="AA64" s="468"/>
      <c r="AB64" s="468"/>
      <c r="AC64" s="671"/>
      <c r="AD64" s="468"/>
      <c r="AE64" s="468"/>
      <c r="AF64" s="468"/>
      <c r="AG64" s="468"/>
      <c r="AH64" s="468"/>
      <c r="AI64" s="468"/>
      <c r="AJ64" s="468"/>
      <c r="AK64" s="468"/>
      <c r="AL64" s="468"/>
      <c r="AM64" s="468"/>
      <c r="AN64" s="468"/>
      <c r="AO64" s="468"/>
      <c r="AP64" s="671"/>
      <c r="AQ64" s="468"/>
      <c r="AR64" s="468"/>
      <c r="AS64" s="468"/>
      <c r="AT64" s="468"/>
      <c r="AU64" s="468"/>
      <c r="AV64" s="468"/>
      <c r="AW64" s="468"/>
      <c r="AX64" s="468"/>
      <c r="AY64" s="468"/>
      <c r="AZ64" s="468"/>
      <c r="BA64" s="468"/>
      <c r="BB64" s="468"/>
      <c r="BC64" s="468"/>
      <c r="BD64" s="468"/>
      <c r="BE64" s="636"/>
      <c r="BF64" s="468"/>
      <c r="BG64" s="468"/>
      <c r="BH64" s="468"/>
      <c r="BI64" s="468"/>
      <c r="BJ64" s="468"/>
      <c r="BK64" s="468"/>
      <c r="BL64" s="468"/>
      <c r="BM64" s="468"/>
      <c r="BN64" s="468"/>
      <c r="BO64" s="468"/>
      <c r="BP64" s="468"/>
      <c r="BQ64" s="468"/>
      <c r="BR64" s="636"/>
      <c r="BS64" s="468"/>
      <c r="BT64" s="468"/>
      <c r="BU64" s="468"/>
      <c r="BV64" s="468"/>
      <c r="BW64" s="468"/>
      <c r="BX64" s="468"/>
      <c r="BY64" s="468"/>
      <c r="BZ64" s="468"/>
      <c r="CA64" s="468"/>
      <c r="CB64" s="468"/>
      <c r="CC64" s="468"/>
      <c r="CD64" s="468"/>
      <c r="CE64" s="671"/>
      <c r="CF64" s="468"/>
      <c r="CG64" s="468"/>
      <c r="CH64" s="468"/>
      <c r="CI64" s="468"/>
      <c r="CJ64" s="468"/>
      <c r="CK64" s="468"/>
      <c r="CL64" s="468"/>
      <c r="CM64" s="468"/>
      <c r="CN64" s="468"/>
      <c r="CO64" s="468"/>
      <c r="CP64" s="468"/>
      <c r="CQ64" s="468"/>
      <c r="CR64" s="671"/>
      <c r="CS64" s="468"/>
      <c r="CT64" s="468"/>
      <c r="CU64" s="468"/>
      <c r="CV64" s="468"/>
      <c r="CW64" s="468"/>
      <c r="CX64" s="468"/>
      <c r="CY64" s="468"/>
      <c r="CZ64" s="468"/>
      <c r="DA64" s="468"/>
      <c r="DB64" s="468"/>
      <c r="DC64" s="468"/>
      <c r="DD64" s="468"/>
      <c r="DE64" s="468"/>
      <c r="DF64" s="468"/>
      <c r="DG64" s="636"/>
      <c r="DH64" s="636"/>
      <c r="DI64" s="636"/>
    </row>
    <row r="65" ht="15" customHeight="1" spans="1:113">
      <c r="A65" s="468"/>
      <c r="B65" s="468"/>
      <c r="C65" s="636"/>
      <c r="D65" s="468"/>
      <c r="E65" s="468"/>
      <c r="F65" s="468"/>
      <c r="G65" s="468"/>
      <c r="H65" s="468"/>
      <c r="I65" s="468"/>
      <c r="J65" s="468"/>
      <c r="K65" s="468"/>
      <c r="L65" s="468"/>
      <c r="M65" s="468"/>
      <c r="N65" s="655"/>
      <c r="O65" s="468"/>
      <c r="P65" s="636"/>
      <c r="Q65" s="468"/>
      <c r="R65" s="468"/>
      <c r="S65" s="468"/>
      <c r="T65" s="468"/>
      <c r="U65" s="468"/>
      <c r="V65" s="468"/>
      <c r="W65" s="468"/>
      <c r="X65" s="468"/>
      <c r="Y65" s="468"/>
      <c r="Z65" s="468"/>
      <c r="AA65" s="468"/>
      <c r="AB65" s="468"/>
      <c r="AC65" s="671"/>
      <c r="AD65" s="468"/>
      <c r="AE65" s="468"/>
      <c r="AF65" s="468"/>
      <c r="AG65" s="468"/>
      <c r="AH65" s="468"/>
      <c r="AI65" s="468"/>
      <c r="AJ65" s="468"/>
      <c r="AK65" s="468"/>
      <c r="AL65" s="468"/>
      <c r="AM65" s="468"/>
      <c r="AN65" s="468"/>
      <c r="AO65" s="468"/>
      <c r="AP65" s="671"/>
      <c r="AQ65" s="468"/>
      <c r="AR65" s="468"/>
      <c r="AS65" s="468"/>
      <c r="AT65" s="468"/>
      <c r="AU65" s="468"/>
      <c r="AV65" s="468"/>
      <c r="AW65" s="468"/>
      <c r="AX65" s="468"/>
      <c r="AY65" s="468"/>
      <c r="AZ65" s="468"/>
      <c r="BA65" s="468"/>
      <c r="BB65" s="468"/>
      <c r="BC65" s="468"/>
      <c r="BD65" s="468"/>
      <c r="BE65" s="636"/>
      <c r="BF65" s="468"/>
      <c r="BG65" s="468"/>
      <c r="BH65" s="468"/>
      <c r="BI65" s="468"/>
      <c r="BJ65" s="468"/>
      <c r="BK65" s="468"/>
      <c r="BL65" s="468"/>
      <c r="BM65" s="468"/>
      <c r="BN65" s="468"/>
      <c r="BO65" s="468"/>
      <c r="BP65" s="468"/>
      <c r="BQ65" s="468"/>
      <c r="BR65" s="636"/>
      <c r="BS65" s="468"/>
      <c r="BT65" s="468"/>
      <c r="BU65" s="468"/>
      <c r="BV65" s="468"/>
      <c r="BW65" s="468"/>
      <c r="BX65" s="468"/>
      <c r="BY65" s="468"/>
      <c r="BZ65" s="468"/>
      <c r="CA65" s="468"/>
      <c r="CB65" s="468"/>
      <c r="CC65" s="468"/>
      <c r="CD65" s="468"/>
      <c r="CE65" s="671"/>
      <c r="CF65" s="468"/>
      <c r="CG65" s="468"/>
      <c r="CH65" s="468"/>
      <c r="CI65" s="468"/>
      <c r="CJ65" s="468"/>
      <c r="CK65" s="468"/>
      <c r="CL65" s="468"/>
      <c r="CM65" s="468"/>
      <c r="CN65" s="468"/>
      <c r="CO65" s="468"/>
      <c r="CP65" s="468"/>
      <c r="CQ65" s="468"/>
      <c r="CR65" s="671"/>
      <c r="CS65" s="468"/>
      <c r="CT65" s="468"/>
      <c r="CU65" s="468"/>
      <c r="CV65" s="468"/>
      <c r="CW65" s="468"/>
      <c r="CX65" s="468"/>
      <c r="CY65" s="468"/>
      <c r="CZ65" s="468"/>
      <c r="DA65" s="468"/>
      <c r="DB65" s="468"/>
      <c r="DC65" s="468"/>
      <c r="DD65" s="468"/>
      <c r="DE65" s="468"/>
      <c r="DF65" s="468"/>
      <c r="DG65" s="636"/>
      <c r="DH65" s="636"/>
      <c r="DI65" s="636"/>
    </row>
    <row r="66" ht="15" customHeight="1" spans="1:113">
      <c r="A66" s="468"/>
      <c r="B66" s="468"/>
      <c r="C66" s="636"/>
      <c r="D66" s="468"/>
      <c r="E66" s="468"/>
      <c r="F66" s="468"/>
      <c r="G66" s="468"/>
      <c r="H66" s="468"/>
      <c r="I66" s="468"/>
      <c r="J66" s="468"/>
      <c r="K66" s="468">
        <f>IF(J66="",0,VLOOKUP(J66,Maths!A$101:B$105,2,0))</f>
        <v>0</v>
      </c>
      <c r="L66" s="468"/>
      <c r="M66" s="468" t="str">
        <f ca="1" t="shared" ref="M66:M70" si="60">IF(L66&lt;=3.9,"",LOOKUP(L66,A$109:A$113,B$109:B$113))</f>
        <v/>
      </c>
      <c r="N66" s="655"/>
      <c r="O66" s="468"/>
      <c r="P66" s="636"/>
      <c r="Q66" s="468"/>
      <c r="R66" s="468"/>
      <c r="S66" s="468"/>
      <c r="T66" s="468"/>
      <c r="U66" s="468"/>
      <c r="V66" s="468"/>
      <c r="W66" s="468"/>
      <c r="X66" s="468">
        <f>IF(W66="",0,VLOOKUP(W66,Maths!A$101:B$105,2,0))</f>
        <v>0</v>
      </c>
      <c r="Y66" s="468"/>
      <c r="Z66" s="468" t="str">
        <f ca="1" t="shared" ref="Z66:Z70" si="61">IF(Y66&lt;=3.9,"",LOOKUP(Y66,A$109:A$113,B$109:B$113))</f>
        <v/>
      </c>
      <c r="AA66" s="468"/>
      <c r="AB66" s="468"/>
      <c r="AC66" s="468"/>
      <c r="AD66" s="468"/>
      <c r="AE66" s="468"/>
      <c r="AF66" s="468"/>
      <c r="AG66" s="468"/>
      <c r="AH66" s="468"/>
      <c r="AI66" s="468"/>
      <c r="AJ66" s="468"/>
      <c r="AK66" s="468">
        <f>IF(AJ66="",0,VLOOKUP(AJ66,Maths!A$101:B$105,2,0))</f>
        <v>0</v>
      </c>
      <c r="AL66" s="468"/>
      <c r="AM66" s="468" t="str">
        <f ca="1" t="shared" ref="AM66:AM70" si="62">IF(AL66&lt;=3.9,"",LOOKUP(AL66,A$109:A$113,B$109:B$113))</f>
        <v/>
      </c>
      <c r="AN66" s="468"/>
      <c r="AO66" s="468"/>
      <c r="AP66" s="468"/>
      <c r="AQ66" s="468"/>
      <c r="AR66" s="468"/>
      <c r="AS66" s="468"/>
      <c r="AT66" s="468"/>
      <c r="AU66" s="468"/>
      <c r="AV66" s="468"/>
      <c r="AW66" s="468"/>
      <c r="AX66" s="468">
        <f>IF(AW66="",0,VLOOKUP(AW66,Maths!A$101:B$105,2,0))</f>
        <v>0</v>
      </c>
      <c r="AY66" s="468"/>
      <c r="AZ66" s="468" t="str">
        <f ca="1" t="shared" ref="AZ66:AZ70" si="63">IF(AY66&lt;=3.9,"",LOOKUP(AY66,A$109:A$113,B$109:B$113))</f>
        <v/>
      </c>
      <c r="BA66" s="468"/>
      <c r="BB66" s="468" t="str">
        <f ca="1" t="shared" ref="BB66:BB70" si="64">IF(BA66&lt;=3.9,"",LOOKUP(BA66,A$109:A$113,B$109:B$113))</f>
        <v/>
      </c>
      <c r="BC66" s="468"/>
      <c r="BD66" s="468"/>
      <c r="BE66" s="636"/>
      <c r="BF66" s="468"/>
      <c r="BG66" s="468"/>
      <c r="BH66" s="468"/>
      <c r="BI66" s="468"/>
      <c r="BJ66" s="468"/>
      <c r="BK66" s="468"/>
      <c r="BL66" s="468"/>
      <c r="BM66" s="468">
        <f>IF(BL66="",0,VLOOKUP(BL66,Maths!A$101:B$105,2,0))</f>
        <v>0</v>
      </c>
      <c r="BN66" s="468"/>
      <c r="BO66" s="468" t="str">
        <f ca="1" t="shared" ref="BO66:BO70" si="65">IF(BN66&lt;=3.9,"",LOOKUP(BN66,A$109:A$113,B$109:B$113))</f>
        <v/>
      </c>
      <c r="BP66" s="468"/>
      <c r="BQ66" s="468"/>
      <c r="BR66" s="636"/>
      <c r="BS66" s="468"/>
      <c r="BT66" s="468"/>
      <c r="BU66" s="468"/>
      <c r="BV66" s="468"/>
      <c r="BW66" s="468"/>
      <c r="BX66" s="468"/>
      <c r="BY66" s="468"/>
      <c r="BZ66" s="468">
        <f>IF(BY66="",0,VLOOKUP(BY66,Maths!A$101:B$105,2,0))</f>
        <v>0</v>
      </c>
      <c r="CA66" s="468"/>
      <c r="CB66" s="468" t="str">
        <f ca="1" t="shared" ref="CB66:CB70" si="66">IF(CA66&lt;=3.9,"",LOOKUP(CA66,A$109:A$113,B$109:B$113))</f>
        <v/>
      </c>
      <c r="CC66" s="468"/>
      <c r="CD66" s="468"/>
      <c r="CE66" s="468"/>
      <c r="CF66" s="468"/>
      <c r="CG66" s="468"/>
      <c r="CH66" s="468"/>
      <c r="CI66" s="468"/>
      <c r="CJ66" s="468"/>
      <c r="CK66" s="468"/>
      <c r="CL66" s="468"/>
      <c r="CM66" s="468">
        <f>IF(CL66="",0,VLOOKUP(CL66,Maths!A$101:B$105,2,0))</f>
        <v>0</v>
      </c>
      <c r="CN66" s="468"/>
      <c r="CO66" s="468" t="str">
        <f ca="1" t="shared" ref="CO66:CO70" si="67">IF(CN66&lt;=3.9,"",LOOKUP(CN66,A$109:A$113,B$109:B$113))</f>
        <v/>
      </c>
      <c r="CP66" s="468"/>
      <c r="CQ66" s="468"/>
      <c r="CR66" s="468"/>
      <c r="CS66" s="468"/>
      <c r="CT66" s="468"/>
      <c r="CU66" s="468"/>
      <c r="CV66" s="468"/>
      <c r="CW66" s="468"/>
      <c r="CX66" s="468"/>
      <c r="CY66" s="468"/>
      <c r="CZ66" s="468">
        <f>IF(CY66="",0,VLOOKUP(CY66,Maths!A$101:B$105,2,0))</f>
        <v>0</v>
      </c>
      <c r="DA66" s="468"/>
      <c r="DB66" s="468" t="str">
        <f ca="1" t="shared" ref="DB66:DB70" si="68">IF(DA66&lt;=3.9,"",LOOKUP(DA66,A$109:A$113,B$109:B$113))</f>
        <v/>
      </c>
      <c r="DC66" s="468"/>
      <c r="DD66" s="468">
        <f t="shared" ref="DD66:DD70" si="69">DC66/80*20</f>
        <v>0</v>
      </c>
      <c r="DE66" s="468" t="str">
        <f ca="1" t="shared" ref="DE66:DE70" si="70">IF(DD66&lt;=3.9,"",LOOKUP(DD66,A$109:A$113,B$109:B$113))</f>
        <v/>
      </c>
      <c r="DF66" s="468"/>
      <c r="DG66" s="636"/>
      <c r="DH66" s="636"/>
      <c r="DI66" s="636"/>
    </row>
    <row r="67" ht="15" customHeight="1" spans="1:113">
      <c r="A67" s="468"/>
      <c r="B67" s="468"/>
      <c r="C67" s="636"/>
      <c r="D67" s="468"/>
      <c r="E67" s="468"/>
      <c r="F67" s="468"/>
      <c r="G67" s="468"/>
      <c r="H67" s="468"/>
      <c r="I67" s="468"/>
      <c r="J67" s="468"/>
      <c r="K67" s="468">
        <f>IF(J67="",0,VLOOKUP(J67,Maths!A$101:B$105,2,0))</f>
        <v>0</v>
      </c>
      <c r="L67" s="468"/>
      <c r="M67" s="468" t="str">
        <f ca="1">IF(L67&lt;=3.9,"",LOOKUP(L67,A$109:A$113,B$109:B$113))</f>
        <v/>
      </c>
      <c r="N67" s="655"/>
      <c r="O67" s="468"/>
      <c r="P67" s="636"/>
      <c r="Q67" s="468"/>
      <c r="R67" s="468"/>
      <c r="S67" s="468"/>
      <c r="T67" s="468"/>
      <c r="U67" s="468"/>
      <c r="V67" s="468"/>
      <c r="W67" s="468"/>
      <c r="X67" s="468">
        <f>IF(W67="",0,VLOOKUP(W67,Maths!A$101:B$105,2,0))</f>
        <v>0</v>
      </c>
      <c r="Y67" s="468"/>
      <c r="Z67" s="468" t="str">
        <f ca="1">IF(Y67&lt;=3.9,"",LOOKUP(Y67,A$109:A$113,B$109:B$113))</f>
        <v/>
      </c>
      <c r="AA67" s="468"/>
      <c r="AB67" s="468"/>
      <c r="AC67" s="468"/>
      <c r="AD67" s="468"/>
      <c r="AE67" s="468"/>
      <c r="AF67" s="468"/>
      <c r="AG67" s="468"/>
      <c r="AH67" s="468"/>
      <c r="AI67" s="468"/>
      <c r="AJ67" s="468"/>
      <c r="AK67" s="468">
        <f>IF(AJ67="",0,VLOOKUP(AJ67,Maths!A$101:B$105,2,0))</f>
        <v>0</v>
      </c>
      <c r="AL67" s="468"/>
      <c r="AM67" s="468" t="str">
        <f ca="1">IF(AL67&lt;=3.9,"",LOOKUP(AL67,A$109:A$113,B$109:B$113))</f>
        <v/>
      </c>
      <c r="AN67" s="468"/>
      <c r="AO67" s="468"/>
      <c r="AP67" s="468"/>
      <c r="AQ67" s="468"/>
      <c r="AR67" s="468"/>
      <c r="AS67" s="468"/>
      <c r="AT67" s="468"/>
      <c r="AU67" s="468"/>
      <c r="AV67" s="468"/>
      <c r="AW67" s="468"/>
      <c r="AX67" s="468">
        <f>IF(AW67="",0,VLOOKUP(AW67,Maths!A$101:B$105,2,0))</f>
        <v>0</v>
      </c>
      <c r="AY67" s="468"/>
      <c r="AZ67" s="468" t="str">
        <f ca="1">IF(AY67&lt;=3.9,"",LOOKUP(AY67,A$109:A$113,B$109:B$113))</f>
        <v/>
      </c>
      <c r="BA67" s="468"/>
      <c r="BB67" s="468" t="str">
        <f ca="1">IF(BA67&lt;=3.9,"",LOOKUP(BA67,A$109:A$113,B$109:B$113))</f>
        <v/>
      </c>
      <c r="BC67" s="468"/>
      <c r="BD67" s="468"/>
      <c r="BE67" s="636"/>
      <c r="BF67" s="468"/>
      <c r="BG67" s="468"/>
      <c r="BH67" s="468"/>
      <c r="BI67" s="468"/>
      <c r="BJ67" s="468"/>
      <c r="BK67" s="468"/>
      <c r="BL67" s="468"/>
      <c r="BM67" s="468">
        <f>IF(BL67="",0,VLOOKUP(BL67,Maths!A$101:B$105,2,0))</f>
        <v>0</v>
      </c>
      <c r="BN67" s="468"/>
      <c r="BO67" s="468" t="str">
        <f ca="1">IF(BN67&lt;=3.9,"",LOOKUP(BN67,A$109:A$113,B$109:B$113))</f>
        <v/>
      </c>
      <c r="BP67" s="468"/>
      <c r="BQ67" s="468"/>
      <c r="BR67" s="636"/>
      <c r="BS67" s="468"/>
      <c r="BT67" s="468"/>
      <c r="BU67" s="468"/>
      <c r="BV67" s="468"/>
      <c r="BW67" s="468"/>
      <c r="BX67" s="468"/>
      <c r="BY67" s="468"/>
      <c r="BZ67" s="468">
        <f>IF(BY67="",0,VLOOKUP(BY67,Maths!A$101:B$105,2,0))</f>
        <v>0</v>
      </c>
      <c r="CA67" s="468"/>
      <c r="CB67" s="468" t="str">
        <f ca="1">IF(CA67&lt;=3.9,"",LOOKUP(CA67,A$109:A$113,B$109:B$113))</f>
        <v/>
      </c>
      <c r="CC67" s="468"/>
      <c r="CD67" s="468"/>
      <c r="CE67" s="468"/>
      <c r="CF67" s="468"/>
      <c r="CG67" s="468"/>
      <c r="CH67" s="468"/>
      <c r="CI67" s="468"/>
      <c r="CJ67" s="468"/>
      <c r="CK67" s="468"/>
      <c r="CL67" s="468"/>
      <c r="CM67" s="468">
        <f>IF(CL67="",0,VLOOKUP(CL67,Maths!A$101:B$105,2,0))</f>
        <v>0</v>
      </c>
      <c r="CN67" s="468"/>
      <c r="CO67" s="468" t="str">
        <f ca="1">IF(CN67&lt;=3.9,"",LOOKUP(CN67,A$109:A$113,B$109:B$113))</f>
        <v/>
      </c>
      <c r="CP67" s="468"/>
      <c r="CQ67" s="468"/>
      <c r="CR67" s="468"/>
      <c r="CS67" s="468"/>
      <c r="CT67" s="468"/>
      <c r="CU67" s="468"/>
      <c r="CV67" s="468"/>
      <c r="CW67" s="468"/>
      <c r="CX67" s="468"/>
      <c r="CY67" s="468"/>
      <c r="CZ67" s="468">
        <f>IF(CY67="",0,VLOOKUP(CY67,Maths!A$101:B$105,2,0))</f>
        <v>0</v>
      </c>
      <c r="DA67" s="468"/>
      <c r="DB67" s="468" t="str">
        <f ca="1">IF(DA67&lt;=3.9,"",LOOKUP(DA67,A$109:A$113,B$109:B$113))</f>
        <v/>
      </c>
      <c r="DC67" s="468"/>
      <c r="DD67" s="468">
        <f>DC67/80*20</f>
        <v>0</v>
      </c>
      <c r="DE67" s="468" t="str">
        <f ca="1">IF(DD67&lt;=3.9,"",LOOKUP(DD67,A$109:A$113,B$109:B$113))</f>
        <v/>
      </c>
      <c r="DF67" s="468"/>
      <c r="DG67" s="636"/>
      <c r="DH67" s="636"/>
      <c r="DI67" s="636"/>
    </row>
    <row r="68" ht="15" customHeight="1" spans="1:113">
      <c r="A68" s="468"/>
      <c r="B68" s="468"/>
      <c r="C68" s="636"/>
      <c r="D68" s="468"/>
      <c r="E68" s="468"/>
      <c r="F68" s="468"/>
      <c r="G68" s="468"/>
      <c r="H68" s="468"/>
      <c r="I68" s="468"/>
      <c r="J68" s="468"/>
      <c r="K68" s="468">
        <f>IF(J68="",0,VLOOKUP(J68,Maths!A$101:B$105,2,0))</f>
        <v>0</v>
      </c>
      <c r="L68" s="468"/>
      <c r="M68" s="468" t="str">
        <f ca="1">IF(L68&lt;=3.9,"",LOOKUP(L68,A$109:A$113,B$109:B$113))</f>
        <v/>
      </c>
      <c r="N68" s="655"/>
      <c r="O68" s="468"/>
      <c r="P68" s="636"/>
      <c r="Q68" s="468"/>
      <c r="R68" s="468"/>
      <c r="S68" s="468"/>
      <c r="T68" s="468"/>
      <c r="U68" s="468"/>
      <c r="V68" s="468"/>
      <c r="W68" s="468"/>
      <c r="X68" s="468">
        <f>IF(W68="",0,VLOOKUP(W68,Maths!A$101:B$105,2,0))</f>
        <v>0</v>
      </c>
      <c r="Y68" s="468"/>
      <c r="Z68" s="468" t="str">
        <f ca="1">IF(Y68&lt;=3.9,"",LOOKUP(Y68,A$109:A$113,B$109:B$113))</f>
        <v/>
      </c>
      <c r="AA68" s="468"/>
      <c r="AB68" s="468"/>
      <c r="AC68" s="468"/>
      <c r="AD68" s="468"/>
      <c r="AE68" s="468"/>
      <c r="AF68" s="468"/>
      <c r="AG68" s="468"/>
      <c r="AH68" s="468"/>
      <c r="AI68" s="468"/>
      <c r="AJ68" s="468"/>
      <c r="AK68" s="468">
        <f>IF(AJ68="",0,VLOOKUP(AJ68,Maths!A$101:B$105,2,0))</f>
        <v>0</v>
      </c>
      <c r="AL68" s="468"/>
      <c r="AM68" s="468" t="str">
        <f ca="1">IF(AL68&lt;=3.9,"",LOOKUP(AL68,A$109:A$113,B$109:B$113))</f>
        <v/>
      </c>
      <c r="AN68" s="468"/>
      <c r="AO68" s="468"/>
      <c r="AP68" s="468"/>
      <c r="AQ68" s="468"/>
      <c r="AR68" s="468"/>
      <c r="AS68" s="468"/>
      <c r="AT68" s="468"/>
      <c r="AU68" s="468"/>
      <c r="AV68" s="468"/>
      <c r="AW68" s="468"/>
      <c r="AX68" s="468">
        <f>IF(AW68="",0,VLOOKUP(AW68,Maths!A$101:B$105,2,0))</f>
        <v>0</v>
      </c>
      <c r="AY68" s="468"/>
      <c r="AZ68" s="468" t="str">
        <f ca="1">IF(AY68&lt;=3.9,"",LOOKUP(AY68,A$109:A$113,B$109:B$113))</f>
        <v/>
      </c>
      <c r="BA68" s="468"/>
      <c r="BB68" s="468" t="str">
        <f ca="1">IF(BA68&lt;=3.9,"",LOOKUP(BA68,A$109:A$113,B$109:B$113))</f>
        <v/>
      </c>
      <c r="BC68" s="468"/>
      <c r="BD68" s="468"/>
      <c r="BE68" s="636"/>
      <c r="BF68" s="468"/>
      <c r="BG68" s="468"/>
      <c r="BH68" s="468"/>
      <c r="BI68" s="468"/>
      <c r="BJ68" s="468"/>
      <c r="BK68" s="468"/>
      <c r="BL68" s="468"/>
      <c r="BM68" s="468">
        <f>IF(BL68="",0,VLOOKUP(BL68,Maths!A$101:B$105,2,0))</f>
        <v>0</v>
      </c>
      <c r="BN68" s="468"/>
      <c r="BO68" s="468" t="str">
        <f ca="1">IF(BN68&lt;=3.9,"",LOOKUP(BN68,A$109:A$113,B$109:B$113))</f>
        <v/>
      </c>
      <c r="BP68" s="468"/>
      <c r="BQ68" s="468"/>
      <c r="BR68" s="636"/>
      <c r="BS68" s="468"/>
      <c r="BT68" s="468"/>
      <c r="BU68" s="468"/>
      <c r="BV68" s="468"/>
      <c r="BW68" s="468"/>
      <c r="BX68" s="468"/>
      <c r="BY68" s="468"/>
      <c r="BZ68" s="468">
        <f>IF(BY68="",0,VLOOKUP(BY68,Maths!A$101:B$105,2,0))</f>
        <v>0</v>
      </c>
      <c r="CA68" s="468"/>
      <c r="CB68" s="468" t="str">
        <f ca="1">IF(CA68&lt;=3.9,"",LOOKUP(CA68,A$109:A$113,B$109:B$113))</f>
        <v/>
      </c>
      <c r="CC68" s="468"/>
      <c r="CD68" s="468"/>
      <c r="CE68" s="468"/>
      <c r="CF68" s="468"/>
      <c r="CG68" s="468"/>
      <c r="CH68" s="468"/>
      <c r="CI68" s="468"/>
      <c r="CJ68" s="468"/>
      <c r="CK68" s="468"/>
      <c r="CL68" s="468"/>
      <c r="CM68" s="468">
        <f>IF(CL68="",0,VLOOKUP(CL68,Maths!A$101:B$105,2,0))</f>
        <v>0</v>
      </c>
      <c r="CN68" s="468"/>
      <c r="CO68" s="468" t="str">
        <f ca="1">IF(CN68&lt;=3.9,"",LOOKUP(CN68,A$109:A$113,B$109:B$113))</f>
        <v/>
      </c>
      <c r="CP68" s="468"/>
      <c r="CQ68" s="468"/>
      <c r="CR68" s="468"/>
      <c r="CS68" s="468"/>
      <c r="CT68" s="468"/>
      <c r="CU68" s="468"/>
      <c r="CV68" s="468"/>
      <c r="CW68" s="468"/>
      <c r="CX68" s="468"/>
      <c r="CY68" s="468"/>
      <c r="CZ68" s="468">
        <f>IF(CY68="",0,VLOOKUP(CY68,Maths!A$101:B$105,2,0))</f>
        <v>0</v>
      </c>
      <c r="DA68" s="468"/>
      <c r="DB68" s="468" t="str">
        <f ca="1">IF(DA68&lt;=3.9,"",LOOKUP(DA68,A$109:A$113,B$109:B$113))</f>
        <v/>
      </c>
      <c r="DC68" s="468"/>
      <c r="DD68" s="468">
        <f>DC68/80*20</f>
        <v>0</v>
      </c>
      <c r="DE68" s="468" t="str">
        <f ca="1">IF(DD68&lt;=3.9,"",LOOKUP(DD68,A$109:A$113,B$109:B$113))</f>
        <v/>
      </c>
      <c r="DF68" s="468"/>
      <c r="DG68" s="636"/>
      <c r="DH68" s="636"/>
      <c r="DI68" s="636"/>
    </row>
    <row r="69" ht="15" customHeight="1" spans="1:113">
      <c r="A69" s="468"/>
      <c r="B69" s="468"/>
      <c r="C69" s="636"/>
      <c r="D69" s="468"/>
      <c r="E69" s="468"/>
      <c r="F69" s="468"/>
      <c r="G69" s="468"/>
      <c r="H69" s="468"/>
      <c r="I69" s="468"/>
      <c r="J69" s="468"/>
      <c r="K69" s="468">
        <f>IF(J69="",0,VLOOKUP(J69,Maths!A$101:B$105,2,0))</f>
        <v>0</v>
      </c>
      <c r="L69" s="468"/>
      <c r="M69" s="468" t="str">
        <f ca="1">IF(L69&lt;=3.9,"",LOOKUP(L69,A$109:A$113,B$109:B$113))</f>
        <v/>
      </c>
      <c r="N69" s="655"/>
      <c r="O69" s="468"/>
      <c r="P69" s="636"/>
      <c r="Q69" s="468"/>
      <c r="R69" s="468"/>
      <c r="S69" s="468"/>
      <c r="T69" s="468"/>
      <c r="U69" s="468"/>
      <c r="V69" s="468"/>
      <c r="W69" s="468"/>
      <c r="X69" s="468">
        <f>IF(W69="",0,VLOOKUP(W69,Maths!A$101:B$105,2,0))</f>
        <v>0</v>
      </c>
      <c r="Y69" s="468"/>
      <c r="Z69" s="468" t="str">
        <f ca="1">IF(Y69&lt;=3.9,"",LOOKUP(Y69,A$109:A$113,B$109:B$113))</f>
        <v/>
      </c>
      <c r="AA69" s="468"/>
      <c r="AB69" s="468"/>
      <c r="AC69" s="468"/>
      <c r="AD69" s="468"/>
      <c r="AE69" s="468"/>
      <c r="AF69" s="468"/>
      <c r="AG69" s="468"/>
      <c r="AH69" s="468"/>
      <c r="AI69" s="468"/>
      <c r="AJ69" s="468"/>
      <c r="AK69" s="468">
        <f>IF(AJ69="",0,VLOOKUP(AJ69,Maths!A$101:B$105,2,0))</f>
        <v>0</v>
      </c>
      <c r="AL69" s="468"/>
      <c r="AM69" s="468" t="str">
        <f ca="1">IF(AL69&lt;=3.9,"",LOOKUP(AL69,A$109:A$113,B$109:B$113))</f>
        <v/>
      </c>
      <c r="AN69" s="468"/>
      <c r="AO69" s="468"/>
      <c r="AP69" s="468"/>
      <c r="AQ69" s="468"/>
      <c r="AR69" s="468"/>
      <c r="AS69" s="468"/>
      <c r="AT69" s="468"/>
      <c r="AU69" s="468"/>
      <c r="AV69" s="468"/>
      <c r="AW69" s="468"/>
      <c r="AX69" s="468">
        <f>IF(AW69="",0,VLOOKUP(AW69,Maths!A$101:B$105,2,0))</f>
        <v>0</v>
      </c>
      <c r="AY69" s="468"/>
      <c r="AZ69" s="468" t="str">
        <f ca="1">IF(AY69&lt;=3.9,"",LOOKUP(AY69,A$109:A$113,B$109:B$113))</f>
        <v/>
      </c>
      <c r="BA69" s="468"/>
      <c r="BB69" s="468" t="str">
        <f ca="1">IF(BA69&lt;=3.9,"",LOOKUP(BA69,A$109:A$113,B$109:B$113))</f>
        <v/>
      </c>
      <c r="BC69" s="468"/>
      <c r="BD69" s="468"/>
      <c r="BE69" s="636"/>
      <c r="BF69" s="468"/>
      <c r="BG69" s="468"/>
      <c r="BH69" s="468"/>
      <c r="BI69" s="468"/>
      <c r="BJ69" s="468"/>
      <c r="BK69" s="468"/>
      <c r="BL69" s="468"/>
      <c r="BM69" s="468">
        <f>IF(BL69="",0,VLOOKUP(BL69,Maths!A$101:B$105,2,0))</f>
        <v>0</v>
      </c>
      <c r="BN69" s="468"/>
      <c r="BO69" s="468" t="str">
        <f ca="1">IF(BN69&lt;=3.9,"",LOOKUP(BN69,A$109:A$113,B$109:B$113))</f>
        <v/>
      </c>
      <c r="BP69" s="468"/>
      <c r="BQ69" s="468"/>
      <c r="BR69" s="636"/>
      <c r="BS69" s="468"/>
      <c r="BT69" s="468"/>
      <c r="BU69" s="468"/>
      <c r="BV69" s="468"/>
      <c r="BW69" s="468"/>
      <c r="BX69" s="468"/>
      <c r="BY69" s="468"/>
      <c r="BZ69" s="468">
        <f>IF(BY69="",0,VLOOKUP(BY69,Maths!A$101:B$105,2,0))</f>
        <v>0</v>
      </c>
      <c r="CA69" s="468"/>
      <c r="CB69" s="468" t="str">
        <f ca="1">IF(CA69&lt;=3.9,"",LOOKUP(CA69,A$109:A$113,B$109:B$113))</f>
        <v/>
      </c>
      <c r="CC69" s="468"/>
      <c r="CD69" s="468"/>
      <c r="CE69" s="468"/>
      <c r="CF69" s="468"/>
      <c r="CG69" s="468"/>
      <c r="CH69" s="468"/>
      <c r="CI69" s="468"/>
      <c r="CJ69" s="468"/>
      <c r="CK69" s="468"/>
      <c r="CL69" s="468"/>
      <c r="CM69" s="468">
        <f>IF(CL69="",0,VLOOKUP(CL69,Maths!A$101:B$105,2,0))</f>
        <v>0</v>
      </c>
      <c r="CN69" s="468"/>
      <c r="CO69" s="468" t="str">
        <f ca="1">IF(CN69&lt;=3.9,"",LOOKUP(CN69,A$109:A$113,B$109:B$113))</f>
        <v/>
      </c>
      <c r="CP69" s="468"/>
      <c r="CQ69" s="468"/>
      <c r="CR69" s="468"/>
      <c r="CS69" s="468"/>
      <c r="CT69" s="468"/>
      <c r="CU69" s="468"/>
      <c r="CV69" s="468"/>
      <c r="CW69" s="468"/>
      <c r="CX69" s="468"/>
      <c r="CY69" s="468"/>
      <c r="CZ69" s="468">
        <f>IF(CY69="",0,VLOOKUP(CY69,Maths!A$101:B$105,2,0))</f>
        <v>0</v>
      </c>
      <c r="DA69" s="468"/>
      <c r="DB69" s="468" t="str">
        <f ca="1">IF(DA69&lt;=3.9,"",LOOKUP(DA69,A$109:A$113,B$109:B$113))</f>
        <v/>
      </c>
      <c r="DC69" s="468"/>
      <c r="DD69" s="468">
        <f>DC69/80*20</f>
        <v>0</v>
      </c>
      <c r="DE69" s="468" t="str">
        <f ca="1">IF(DD69&lt;=3.9,"",LOOKUP(DD69,A$109:A$113,B$109:B$113))</f>
        <v/>
      </c>
      <c r="DF69" s="468"/>
      <c r="DG69" s="636"/>
      <c r="DH69" s="636"/>
      <c r="DI69" s="636"/>
    </row>
    <row r="70" ht="15" customHeight="1" spans="1:113">
      <c r="A70" s="468"/>
      <c r="B70" s="468"/>
      <c r="C70" s="636"/>
      <c r="D70" s="468"/>
      <c r="E70" s="468"/>
      <c r="F70" s="468"/>
      <c r="G70" s="468"/>
      <c r="H70" s="468"/>
      <c r="I70" s="468"/>
      <c r="J70" s="468"/>
      <c r="K70" s="468">
        <f>IF(J70="",0,VLOOKUP(J70,Maths!A$101:B$105,2,0))</f>
        <v>0</v>
      </c>
      <c r="L70" s="468"/>
      <c r="M70" s="468" t="str">
        <f ca="1">IF(L70&lt;=3.9,"",LOOKUP(L70,A$109:A$113,B$109:B$113))</f>
        <v/>
      </c>
      <c r="N70" s="655"/>
      <c r="O70" s="468"/>
      <c r="P70" s="636"/>
      <c r="Q70" s="468"/>
      <c r="R70" s="468"/>
      <c r="S70" s="468"/>
      <c r="T70" s="468"/>
      <c r="U70" s="468"/>
      <c r="V70" s="468"/>
      <c r="W70" s="468"/>
      <c r="X70" s="468">
        <f>IF(W70="",0,VLOOKUP(W70,Maths!A$101:B$105,2,0))</f>
        <v>0</v>
      </c>
      <c r="Y70" s="468"/>
      <c r="Z70" s="468" t="str">
        <f ca="1">IF(Y70&lt;=3.9,"",LOOKUP(Y70,A$109:A$113,B$109:B$113))</f>
        <v/>
      </c>
      <c r="AA70" s="468"/>
      <c r="AB70" s="468"/>
      <c r="AC70" s="468"/>
      <c r="AD70" s="468"/>
      <c r="AE70" s="468"/>
      <c r="AF70" s="468"/>
      <c r="AG70" s="468"/>
      <c r="AH70" s="468"/>
      <c r="AI70" s="468"/>
      <c r="AJ70" s="468"/>
      <c r="AK70" s="468">
        <f>IF(AJ70="",0,VLOOKUP(AJ70,Maths!A$101:B$105,2,0))</f>
        <v>0</v>
      </c>
      <c r="AL70" s="468"/>
      <c r="AM70" s="468" t="str">
        <f ca="1">IF(AL70&lt;=3.9,"",LOOKUP(AL70,A$109:A$113,B$109:B$113))</f>
        <v/>
      </c>
      <c r="AN70" s="468"/>
      <c r="AO70" s="468"/>
      <c r="AP70" s="468"/>
      <c r="AQ70" s="468"/>
      <c r="AR70" s="468"/>
      <c r="AS70" s="468"/>
      <c r="AT70" s="468"/>
      <c r="AU70" s="468"/>
      <c r="AV70" s="468"/>
      <c r="AW70" s="468"/>
      <c r="AX70" s="468">
        <f>IF(AW70="",0,VLOOKUP(AW70,Maths!A$101:B$105,2,0))</f>
        <v>0</v>
      </c>
      <c r="AY70" s="468"/>
      <c r="AZ70" s="468" t="str">
        <f ca="1">IF(AY70&lt;=3.9,"",LOOKUP(AY70,A$109:A$113,B$109:B$113))</f>
        <v/>
      </c>
      <c r="BA70" s="468"/>
      <c r="BB70" s="468" t="str">
        <f ca="1">IF(BA70&lt;=3.9,"",LOOKUP(BA70,A$109:A$113,B$109:B$113))</f>
        <v/>
      </c>
      <c r="BC70" s="468"/>
      <c r="BD70" s="468"/>
      <c r="BE70" s="636"/>
      <c r="BF70" s="468"/>
      <c r="BG70" s="468"/>
      <c r="BH70" s="468"/>
      <c r="BI70" s="468"/>
      <c r="BJ70" s="468"/>
      <c r="BK70" s="468"/>
      <c r="BL70" s="468"/>
      <c r="BM70" s="468">
        <f>IF(BL70="",0,VLOOKUP(BL70,Maths!A$101:B$105,2,0))</f>
        <v>0</v>
      </c>
      <c r="BN70" s="468"/>
      <c r="BO70" s="468" t="str">
        <f ca="1">IF(BN70&lt;=3.9,"",LOOKUP(BN70,A$109:A$113,B$109:B$113))</f>
        <v/>
      </c>
      <c r="BP70" s="468"/>
      <c r="BQ70" s="468"/>
      <c r="BR70" s="636"/>
      <c r="BS70" s="468"/>
      <c r="BT70" s="468"/>
      <c r="BU70" s="468"/>
      <c r="BV70" s="468"/>
      <c r="BW70" s="468"/>
      <c r="BX70" s="468"/>
      <c r="BY70" s="468"/>
      <c r="BZ70" s="468">
        <f>IF(BY70="",0,VLOOKUP(BY70,Maths!A$101:B$105,2,0))</f>
        <v>0</v>
      </c>
      <c r="CA70" s="468"/>
      <c r="CB70" s="468" t="str">
        <f ca="1">IF(CA70&lt;=3.9,"",LOOKUP(CA70,A$109:A$113,B$109:B$113))</f>
        <v/>
      </c>
      <c r="CC70" s="468"/>
      <c r="CD70" s="468"/>
      <c r="CE70" s="468"/>
      <c r="CF70" s="468"/>
      <c r="CG70" s="468"/>
      <c r="CH70" s="468"/>
      <c r="CI70" s="468"/>
      <c r="CJ70" s="468"/>
      <c r="CK70" s="468"/>
      <c r="CL70" s="468"/>
      <c r="CM70" s="468">
        <f>IF(CL70="",0,VLOOKUP(CL70,Maths!A$101:B$105,2,0))</f>
        <v>0</v>
      </c>
      <c r="CN70" s="468"/>
      <c r="CO70" s="468" t="str">
        <f ca="1">IF(CN70&lt;=3.9,"",LOOKUP(CN70,A$109:A$113,B$109:B$113))</f>
        <v/>
      </c>
      <c r="CP70" s="468"/>
      <c r="CQ70" s="468"/>
      <c r="CR70" s="468"/>
      <c r="CS70" s="468"/>
      <c r="CT70" s="468"/>
      <c r="CU70" s="468"/>
      <c r="CV70" s="468"/>
      <c r="CW70" s="468"/>
      <c r="CX70" s="468"/>
      <c r="CY70" s="468"/>
      <c r="CZ70" s="468">
        <f>IF(CY70="",0,VLOOKUP(CY70,Maths!A$101:B$105,2,0))</f>
        <v>0</v>
      </c>
      <c r="DA70" s="468"/>
      <c r="DB70" s="468" t="str">
        <f ca="1">IF(DA70&lt;=3.9,"",LOOKUP(DA70,A$109:A$113,B$109:B$113))</f>
        <v/>
      </c>
      <c r="DC70" s="468"/>
      <c r="DD70" s="468">
        <f>DC70/80*20</f>
        <v>0</v>
      </c>
      <c r="DE70" s="468" t="str">
        <f ca="1">IF(DD70&lt;=3.9,"",LOOKUP(DD70,A$109:A$113,B$109:B$113))</f>
        <v/>
      </c>
      <c r="DF70" s="468"/>
      <c r="DG70" s="636"/>
      <c r="DH70" s="636"/>
      <c r="DI70" s="636"/>
    </row>
    <row r="71" spans="14:14">
      <c r="N71" s="655"/>
    </row>
    <row r="72" spans="14:14">
      <c r="N72" s="655"/>
    </row>
    <row r="73" spans="14:14">
      <c r="N73" s="655"/>
    </row>
    <row r="74" spans="14:14">
      <c r="N74" s="655"/>
    </row>
    <row r="75" spans="14:14">
      <c r="N75" s="655"/>
    </row>
    <row r="76" spans="14:14">
      <c r="N76" s="655"/>
    </row>
    <row r="77" spans="14:14">
      <c r="N77" s="655"/>
    </row>
    <row r="78" spans="14:14">
      <c r="N78" s="655"/>
    </row>
    <row r="79" spans="14:14">
      <c r="N79" s="655"/>
    </row>
    <row r="80" spans="14:14">
      <c r="N80" s="655"/>
    </row>
    <row r="81" spans="14:14">
      <c r="N81" s="655"/>
    </row>
    <row r="82" spans="14:14">
      <c r="N82" s="655"/>
    </row>
    <row r="83" spans="14:14">
      <c r="N83" s="655"/>
    </row>
    <row r="84" spans="14:14">
      <c r="N84" s="655"/>
    </row>
    <row r="85" spans="14:14">
      <c r="N85" s="655"/>
    </row>
    <row r="86" spans="14:14">
      <c r="N86" s="655"/>
    </row>
    <row r="87" spans="14:14">
      <c r="N87" s="655"/>
    </row>
    <row r="88" spans="14:14">
      <c r="N88" s="655"/>
    </row>
    <row r="89" spans="14:14">
      <c r="N89" s="655"/>
    </row>
    <row r="90" spans="14:14">
      <c r="N90" s="655"/>
    </row>
    <row r="91" spans="14:14">
      <c r="N91" s="655"/>
    </row>
    <row r="92" spans="14:14">
      <c r="N92" s="655"/>
    </row>
    <row r="93" spans="14:14">
      <c r="N93" s="655"/>
    </row>
    <row r="94" spans="14:14">
      <c r="N94" s="655"/>
    </row>
    <row r="95" spans="14:14">
      <c r="N95" s="655"/>
    </row>
    <row r="96" spans="14:14">
      <c r="N96" s="655"/>
    </row>
    <row r="97" spans="14:14">
      <c r="N97" s="655"/>
    </row>
    <row r="98" spans="14:14">
      <c r="N98" s="655"/>
    </row>
    <row r="99" spans="14:14">
      <c r="N99" s="655"/>
    </row>
    <row r="100" spans="14:14">
      <c r="N100" s="655"/>
    </row>
    <row r="101" ht="15" customHeight="1" spans="1:14">
      <c r="A101" s="393" t="s">
        <v>309</v>
      </c>
      <c r="B101" s="393">
        <v>1</v>
      </c>
      <c r="N101" s="655"/>
    </row>
    <row r="102" ht="15" customHeight="1" spans="1:14">
      <c r="A102" s="393" t="s">
        <v>299</v>
      </c>
      <c r="B102" s="393">
        <v>2</v>
      </c>
      <c r="N102" s="655"/>
    </row>
    <row r="103" ht="15" customHeight="1" spans="1:14">
      <c r="A103" s="393" t="s">
        <v>295</v>
      </c>
      <c r="B103" s="393">
        <v>3</v>
      </c>
      <c r="N103" s="655"/>
    </row>
    <row r="104" ht="15" customHeight="1" spans="1:14">
      <c r="A104" s="393" t="s">
        <v>186</v>
      </c>
      <c r="B104" s="393">
        <v>4</v>
      </c>
      <c r="N104" s="655"/>
    </row>
    <row r="105" ht="15" customHeight="1" spans="1:14">
      <c r="A105" s="393" t="s">
        <v>150</v>
      </c>
      <c r="B105" s="393">
        <v>5</v>
      </c>
      <c r="N105" s="655"/>
    </row>
    <row r="106" spans="14:14">
      <c r="N106" s="655"/>
    </row>
    <row r="107" spans="14:14">
      <c r="N107" s="655"/>
    </row>
    <row r="108" spans="14:14">
      <c r="N108" s="655"/>
    </row>
    <row r="109" ht="15" customHeight="1" spans="1:14">
      <c r="A109" s="393">
        <v>4</v>
      </c>
      <c r="B109" s="393" t="s">
        <v>309</v>
      </c>
      <c r="N109" s="655"/>
    </row>
    <row r="110" ht="15" customHeight="1" spans="1:14">
      <c r="A110" s="393">
        <v>7</v>
      </c>
      <c r="B110" s="393" t="s">
        <v>299</v>
      </c>
      <c r="N110" s="655"/>
    </row>
    <row r="111" ht="15" customHeight="1" spans="1:14">
      <c r="A111" s="393">
        <v>11</v>
      </c>
      <c r="B111" s="393" t="s">
        <v>295</v>
      </c>
      <c r="N111" s="655"/>
    </row>
    <row r="112" ht="15" customHeight="1" spans="1:14">
      <c r="A112" s="393">
        <v>15</v>
      </c>
      <c r="B112" s="393" t="s">
        <v>186</v>
      </c>
      <c r="N112" s="655"/>
    </row>
    <row r="113" ht="15" customHeight="1" spans="1:14">
      <c r="A113" s="393">
        <v>18</v>
      </c>
      <c r="B113" s="393" t="s">
        <v>150</v>
      </c>
      <c r="N113" s="655"/>
    </row>
  </sheetData>
  <mergeCells count="47">
    <mergeCell ref="A1:M1"/>
    <mergeCell ref="O1:Z1"/>
    <mergeCell ref="AB1:AM1"/>
    <mergeCell ref="AO1:BB1"/>
    <mergeCell ref="BD1:BO1"/>
    <mergeCell ref="BQ1:CB1"/>
    <mergeCell ref="CD1:CO1"/>
    <mergeCell ref="CQ1:DE1"/>
    <mergeCell ref="DG1:DI1"/>
    <mergeCell ref="A2:M2"/>
    <mergeCell ref="O2:Z2"/>
    <mergeCell ref="AC2:AJ2"/>
    <mergeCell ref="AO2:BB2"/>
    <mergeCell ref="BD2:BO2"/>
    <mergeCell ref="BQ2:CB2"/>
    <mergeCell ref="CD2:CO2"/>
    <mergeCell ref="CQ2:DE2"/>
    <mergeCell ref="DG2:DI2"/>
    <mergeCell ref="A3:M3"/>
    <mergeCell ref="O3:Z3"/>
    <mergeCell ref="AB3:AM3"/>
    <mergeCell ref="AO3:BB3"/>
    <mergeCell ref="BD3:BO3"/>
    <mergeCell ref="BQ3:CB3"/>
    <mergeCell ref="CD3:CO3"/>
    <mergeCell ref="CQ3:DE3"/>
    <mergeCell ref="DG3:DI3"/>
    <mergeCell ref="D4:E4"/>
    <mergeCell ref="F4:G4"/>
    <mergeCell ref="H4:I4"/>
    <mergeCell ref="S4:T4"/>
    <mergeCell ref="U4:V4"/>
    <mergeCell ref="AH4:AI4"/>
    <mergeCell ref="AU4:AV4"/>
    <mergeCell ref="BJ4:BK4"/>
    <mergeCell ref="BW4:BX4"/>
    <mergeCell ref="CJ4:CK4"/>
    <mergeCell ref="CW4:CX4"/>
    <mergeCell ref="A58:N58"/>
    <mergeCell ref="O58:Z58"/>
    <mergeCell ref="AB58:AM58"/>
    <mergeCell ref="AO58:AZ58"/>
    <mergeCell ref="BD58:BO58"/>
    <mergeCell ref="BQ58:CB58"/>
    <mergeCell ref="CD58:CO58"/>
    <mergeCell ref="CQ58:DE58"/>
    <mergeCell ref="DF58:DI58"/>
  </mergeCells>
  <pageMargins left="0.699305555555556" right="0.699305555555556" top="0.75" bottom="0.75" header="0.3" footer="0.3"/>
  <pageSetup paperSize="9" scale="99" orientation="portrait"/>
  <headerFooter alignWithMargins="0"/>
  <colBreaks count="1" manualBreakCount="1">
    <brk id="94" max="113"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1"/>
  </sheetPr>
  <dimension ref="A1:DJ113"/>
  <sheetViews>
    <sheetView topLeftCell="CL1" workbookViewId="0">
      <selection activeCell="DG2" sqref="DG2:DI2"/>
    </sheetView>
  </sheetViews>
  <sheetFormatPr defaultColWidth="9" defaultRowHeight="26.25"/>
  <cols>
    <col min="1" max="1" width="8" style="476" customWidth="1"/>
    <col min="2" max="2" width="9.85714285714286" style="476" hidden="1" customWidth="1"/>
    <col min="3" max="3" width="20.4285714285714" customWidth="1"/>
    <col min="4" max="4" width="11.2857142857143" style="476" customWidth="1"/>
    <col min="5" max="5" width="6.14285714285714" style="476" hidden="1" customWidth="1"/>
    <col min="6" max="6" width="14.7142857142857" style="476" customWidth="1"/>
    <col min="7" max="7" width="6.14285714285714" style="476" hidden="1" customWidth="1"/>
    <col min="8" max="8" width="12.2857142857143" style="476" customWidth="1"/>
    <col min="9" max="9" width="6.71428571428571" style="476" hidden="1" customWidth="1"/>
    <col min="10" max="10" width="10.4285714285714" style="476" customWidth="1"/>
    <col min="11" max="11" width="6.85714285714286" style="476" hidden="1" customWidth="1"/>
    <col min="12" max="12" width="5.57142857142857" style="476" hidden="1" customWidth="1"/>
    <col min="13" max="13" width="8" style="476" customWidth="1"/>
    <col min="14" max="14" width="2.28571428571429" style="477" customWidth="1"/>
    <col min="15" max="15" width="7" style="478" customWidth="1"/>
    <col min="16" max="16" width="21.1428571428571" style="479" customWidth="1"/>
    <col min="17" max="17" width="11.7142857142857" style="476" customWidth="1"/>
    <col min="18" max="18" width="6.14285714285714" style="476" hidden="1" customWidth="1"/>
    <col min="19" max="19" width="10.5714285714286" style="476" customWidth="1"/>
    <col min="20" max="20" width="6.14285714285714" style="476" hidden="1" customWidth="1"/>
    <col min="21" max="21" width="12.7142857142857" style="476" customWidth="1"/>
    <col min="22" max="22" width="6.71428571428571" style="476" hidden="1" customWidth="1"/>
    <col min="23" max="23" width="10" style="476" customWidth="1"/>
    <col min="24" max="24" width="6.85714285714286" style="476" hidden="1" customWidth="1"/>
    <col min="25" max="25" width="5.57142857142857" style="476" hidden="1" customWidth="1"/>
    <col min="26" max="26" width="11.1428571428571" style="476" customWidth="1"/>
    <col min="27" max="27" width="2.28571428571429" style="476" customWidth="1"/>
    <col min="28" max="28" width="6.71428571428571" style="478" customWidth="1"/>
    <col min="29" max="29" width="20" style="478" customWidth="1"/>
    <col min="30" max="30" width="12.8571428571429" style="476" customWidth="1"/>
    <col min="31" max="31" width="6.14285714285714" style="476" hidden="1" customWidth="1"/>
    <col min="32" max="32" width="13.4285714285714" style="476" customWidth="1"/>
    <col min="33" max="33" width="6.14285714285714" style="476" hidden="1" customWidth="1"/>
    <col min="34" max="34" width="12.1428571428571" style="476" customWidth="1"/>
    <col min="35" max="35" width="6.71428571428571" style="476" hidden="1" customWidth="1"/>
    <col min="36" max="36" width="13.2857142857143" style="476" customWidth="1"/>
    <col min="37" max="37" width="6.85714285714286" style="476" hidden="1" customWidth="1"/>
    <col min="38" max="38" width="5.57142857142857" style="476" hidden="1" customWidth="1"/>
    <col min="39" max="39" width="7" style="476" customWidth="1"/>
    <col min="40" max="40" width="2.28571428571429" style="476" customWidth="1"/>
    <col min="41" max="41" width="7.28571428571429" style="478" customWidth="1"/>
    <col min="42" max="42" width="19.1428571428571" style="478" customWidth="1"/>
    <col min="43" max="43" width="11.7142857142857" style="476" customWidth="1"/>
    <col min="44" max="44" width="6.14285714285714" style="476" hidden="1" customWidth="1"/>
    <col min="45" max="45" width="12.2857142857143" style="476" customWidth="1"/>
    <col min="46" max="46" width="6.14285714285714" style="476" hidden="1" customWidth="1"/>
    <col min="47" max="47" width="10.7142857142857" style="476" customWidth="1"/>
    <col min="48" max="48" width="6.71428571428571" style="476" hidden="1" customWidth="1"/>
    <col min="49" max="49" width="8.85714285714286" style="476" customWidth="1"/>
    <col min="50" max="50" width="6.85714285714286" style="476" hidden="1" customWidth="1"/>
    <col min="51" max="51" width="5.57142857142857" style="476" hidden="1" customWidth="1"/>
    <col min="52" max="52" width="7" style="476" customWidth="1"/>
    <col min="53" max="53" width="9.14285714285714" style="476" hidden="1" customWidth="1"/>
    <col min="54" max="54" width="9" style="476" customWidth="1"/>
    <col min="55" max="55" width="2.28571428571429" style="476" customWidth="1"/>
    <col min="56" max="56" width="7.42857142857143" style="478" customWidth="1"/>
    <col min="57" max="57" width="21" style="479" customWidth="1"/>
    <col min="58" max="58" width="12.5714285714286" style="476" customWidth="1"/>
    <col min="59" max="59" width="6.14285714285714" style="476" hidden="1" customWidth="1"/>
    <col min="60" max="60" width="14.5714285714286" style="476" customWidth="1"/>
    <col min="61" max="61" width="6.14285714285714" style="476" hidden="1" customWidth="1"/>
    <col min="62" max="62" width="11.2857142857143" style="476" customWidth="1"/>
    <col min="63" max="63" width="6.71428571428571" style="476" hidden="1" customWidth="1"/>
    <col min="64" max="64" width="11.2857142857143" style="476" customWidth="1"/>
    <col min="65" max="65" width="6.85714285714286" style="476" hidden="1" customWidth="1"/>
    <col min="66" max="66" width="5.57142857142857" style="476" hidden="1" customWidth="1"/>
    <col min="67" max="67" width="7.85714285714286" style="476" customWidth="1"/>
    <col min="68" max="68" width="2.28571428571429" style="476" customWidth="1"/>
    <col min="69" max="69" width="7.14285714285714" style="478" customWidth="1"/>
    <col min="70" max="70" width="19.4285714285714" style="479" customWidth="1"/>
    <col min="71" max="71" width="11.5714285714286" style="476" customWidth="1"/>
    <col min="72" max="72" width="6.14285714285714" style="476" hidden="1" customWidth="1"/>
    <col min="73" max="73" width="15.4285714285714" style="476" customWidth="1"/>
    <col min="74" max="74" width="6.14285714285714" style="476" hidden="1" customWidth="1"/>
    <col min="75" max="75" width="11.4285714285714" style="476" customWidth="1"/>
    <col min="76" max="76" width="6.71428571428571" style="476" hidden="1" customWidth="1"/>
    <col min="77" max="77" width="14.7142857142857" style="476" customWidth="1"/>
    <col min="78" max="78" width="6.85714285714286" style="476" hidden="1" customWidth="1"/>
    <col min="79" max="79" width="5.57142857142857" style="476" hidden="1" customWidth="1"/>
    <col min="80" max="80" width="8.14285714285714" style="476" customWidth="1"/>
    <col min="81" max="81" width="2.28571428571429" style="476" customWidth="1"/>
    <col min="82" max="82" width="7" style="478" customWidth="1"/>
    <col min="83" max="83" width="20.4285714285714" style="478" customWidth="1"/>
    <col min="84" max="84" width="12.1428571428571" style="476" customWidth="1"/>
    <col min="85" max="85" width="6.14285714285714" style="476" hidden="1" customWidth="1"/>
    <col min="86" max="86" width="15.8571428571429" style="476" customWidth="1"/>
    <col min="87" max="87" width="6.14285714285714" style="476" hidden="1" customWidth="1"/>
    <col min="88" max="88" width="12.7142857142857" style="476" customWidth="1"/>
    <col min="89" max="89" width="6.71428571428571" style="476" hidden="1" customWidth="1"/>
    <col min="90" max="90" width="10.1428571428571" style="476" customWidth="1"/>
    <col min="91" max="91" width="6.85714285714286" style="476" hidden="1" customWidth="1"/>
    <col min="92" max="92" width="5.57142857142857" style="476" hidden="1" customWidth="1"/>
    <col min="93" max="93" width="10" style="476" customWidth="1"/>
    <col min="94" max="94" width="2.28571428571429" style="476" customWidth="1"/>
    <col min="95" max="95" width="6.42857142857143" style="478" customWidth="1"/>
    <col min="96" max="96" width="17.7142857142857" style="478" customWidth="1"/>
    <col min="97" max="97" width="10.7142857142857" style="476" customWidth="1"/>
    <col min="98" max="98" width="6.14285714285714" style="476" hidden="1" customWidth="1"/>
    <col min="99" max="99" width="14.2857142857143" style="476" customWidth="1"/>
    <col min="100" max="100" width="6.14285714285714" style="476" hidden="1" customWidth="1"/>
    <col min="101" max="101" width="11.2857142857143" style="476" customWidth="1"/>
    <col min="102" max="102" width="6.71428571428571" style="476" hidden="1" customWidth="1"/>
    <col min="103" max="103" width="10.1428571428571" style="476" customWidth="1"/>
    <col min="104" max="104" width="6.85714285714286" style="476" hidden="1" customWidth="1"/>
    <col min="105" max="105" width="5.57142857142857" style="476" hidden="1" customWidth="1"/>
    <col min="106" max="106" width="8.85714285714286" style="476" customWidth="1"/>
    <col min="107" max="107" width="9.14285714285714" style="476" hidden="1" customWidth="1"/>
    <col min="108" max="108" width="7.71428571428571" style="476" hidden="1" customWidth="1"/>
    <col min="109" max="109" width="9.14285714285714" style="476" customWidth="1"/>
    <col min="110" max="110" width="2.28571428571429" style="476" customWidth="1"/>
    <col min="112" max="112" width="18.4285714285714" customWidth="1"/>
    <col min="113" max="113" width="19.7142857142857" customWidth="1"/>
    <col min="114" max="114" width="9.14285714285714" hidden="1" customWidth="1"/>
  </cols>
  <sheetData>
    <row r="1" ht="28.5" spans="1:113">
      <c r="A1" s="480" t="str">
        <f>Home!F5</f>
        <v>KENDRIYA VIDYALAYA NO.2, SRIVIJAYANAGAR, VISAKHAPATNAM</v>
      </c>
      <c r="B1" s="480"/>
      <c r="C1" s="480"/>
      <c r="D1" s="480"/>
      <c r="E1" s="480"/>
      <c r="F1" s="480"/>
      <c r="G1" s="480"/>
      <c r="H1" s="480"/>
      <c r="I1" s="480"/>
      <c r="J1" s="480"/>
      <c r="K1" s="480"/>
      <c r="L1" s="480"/>
      <c r="M1" s="480"/>
      <c r="N1" s="498"/>
      <c r="O1" s="499" t="str">
        <f>A1</f>
        <v>KENDRIYA VIDYALAYA NO.2, SRIVIJAYANAGAR, VISAKHAPATNAM</v>
      </c>
      <c r="P1" s="499"/>
      <c r="Q1" s="499"/>
      <c r="R1" s="499"/>
      <c r="S1" s="499"/>
      <c r="T1" s="499"/>
      <c r="U1" s="499"/>
      <c r="V1" s="499"/>
      <c r="W1" s="499"/>
      <c r="X1" s="499"/>
      <c r="Y1" s="499"/>
      <c r="Z1" s="525"/>
      <c r="AA1" s="498"/>
      <c r="AB1" s="526" t="str">
        <f>A1</f>
        <v>KENDRIYA VIDYALAYA NO.2, SRIVIJAYANAGAR, VISAKHAPATNAM</v>
      </c>
      <c r="AC1" s="499"/>
      <c r="AD1" s="499"/>
      <c r="AE1" s="499"/>
      <c r="AF1" s="499"/>
      <c r="AG1" s="499"/>
      <c r="AH1" s="499"/>
      <c r="AI1" s="499"/>
      <c r="AJ1" s="499"/>
      <c r="AK1" s="499"/>
      <c r="AL1" s="499"/>
      <c r="AM1" s="525"/>
      <c r="AN1" s="498"/>
      <c r="AO1" s="545" t="str">
        <f>A1</f>
        <v>KENDRIYA VIDYALAYA NO.2, SRIVIJAYANAGAR, VISAKHAPATNAM</v>
      </c>
      <c r="AP1" s="546"/>
      <c r="AQ1" s="546"/>
      <c r="AR1" s="546"/>
      <c r="AS1" s="546"/>
      <c r="AT1" s="546"/>
      <c r="AU1" s="546"/>
      <c r="AV1" s="546"/>
      <c r="AW1" s="546"/>
      <c r="AX1" s="546"/>
      <c r="AY1" s="546"/>
      <c r="AZ1" s="546"/>
      <c r="BA1" s="546"/>
      <c r="BB1" s="551"/>
      <c r="BC1" s="498"/>
      <c r="BD1" s="552" t="str">
        <f>A1</f>
        <v>KENDRIYA VIDYALAYA NO.2, SRIVIJAYANAGAR, VISAKHAPATNAM</v>
      </c>
      <c r="BE1" s="562"/>
      <c r="BF1" s="562"/>
      <c r="BG1" s="562"/>
      <c r="BH1" s="562"/>
      <c r="BI1" s="562"/>
      <c r="BJ1" s="562"/>
      <c r="BK1" s="562"/>
      <c r="BL1" s="562"/>
      <c r="BM1" s="562"/>
      <c r="BN1" s="562"/>
      <c r="BO1" s="570"/>
      <c r="BP1" s="498"/>
      <c r="BQ1" s="552" t="str">
        <f>A1</f>
        <v>KENDRIYA VIDYALAYA NO.2, SRIVIJAYANAGAR, VISAKHAPATNAM</v>
      </c>
      <c r="BR1" s="562"/>
      <c r="BS1" s="562"/>
      <c r="BT1" s="562"/>
      <c r="BU1" s="562"/>
      <c r="BV1" s="562"/>
      <c r="BW1" s="562"/>
      <c r="BX1" s="562"/>
      <c r="BY1" s="562"/>
      <c r="BZ1" s="562"/>
      <c r="CA1" s="562"/>
      <c r="CB1" s="570"/>
      <c r="CC1" s="498"/>
      <c r="CD1" s="552" t="str">
        <f>A1</f>
        <v>KENDRIYA VIDYALAYA NO.2, SRIVIJAYANAGAR, VISAKHAPATNAM</v>
      </c>
      <c r="CE1" s="562"/>
      <c r="CF1" s="562"/>
      <c r="CG1" s="562"/>
      <c r="CH1" s="562"/>
      <c r="CI1" s="562"/>
      <c r="CJ1" s="562"/>
      <c r="CK1" s="562"/>
      <c r="CL1" s="562"/>
      <c r="CM1" s="562"/>
      <c r="CN1" s="562"/>
      <c r="CO1" s="570"/>
      <c r="CP1" s="498"/>
      <c r="CQ1" s="552" t="str">
        <f>A1</f>
        <v>KENDRIYA VIDYALAYA NO.2, SRIVIJAYANAGAR, VISAKHAPATNAM</v>
      </c>
      <c r="CR1" s="562"/>
      <c r="CS1" s="562"/>
      <c r="CT1" s="562"/>
      <c r="CU1" s="562"/>
      <c r="CV1" s="562"/>
      <c r="CW1" s="562"/>
      <c r="CX1" s="562"/>
      <c r="CY1" s="562"/>
      <c r="CZ1" s="562"/>
      <c r="DA1" s="562"/>
      <c r="DB1" s="562"/>
      <c r="DC1" s="562"/>
      <c r="DD1" s="562"/>
      <c r="DE1" s="570"/>
      <c r="DF1" s="498"/>
      <c r="DG1" s="593" t="str">
        <f t="shared" ref="DG1:DG6" si="0">A1</f>
        <v>KENDRIYA VIDYALAYA NO.2, SRIVIJAYANAGAR, VISAKHAPATNAM</v>
      </c>
      <c r="DH1" s="594"/>
      <c r="DI1" s="612"/>
    </row>
    <row r="2" s="473" customFormat="1" spans="1:113">
      <c r="A2" s="481" t="s">
        <v>312</v>
      </c>
      <c r="B2" s="482"/>
      <c r="C2" s="482"/>
      <c r="D2" s="482"/>
      <c r="E2" s="482"/>
      <c r="F2" s="482"/>
      <c r="G2" s="482"/>
      <c r="H2" s="482"/>
      <c r="I2" s="482"/>
      <c r="J2" s="482"/>
      <c r="K2" s="482"/>
      <c r="L2" s="482"/>
      <c r="M2" s="482"/>
      <c r="N2" s="500"/>
      <c r="O2" s="501" t="s">
        <v>352</v>
      </c>
      <c r="P2" s="501"/>
      <c r="Q2" s="501"/>
      <c r="R2" s="501"/>
      <c r="S2" s="501"/>
      <c r="T2" s="501"/>
      <c r="U2" s="501"/>
      <c r="V2" s="501"/>
      <c r="W2" s="501"/>
      <c r="X2" s="501"/>
      <c r="Y2" s="501"/>
      <c r="Z2" s="527"/>
      <c r="AA2" s="500"/>
      <c r="AB2" s="528"/>
      <c r="AC2" s="529" t="s">
        <v>353</v>
      </c>
      <c r="AD2" s="529"/>
      <c r="AE2" s="529"/>
      <c r="AF2" s="529"/>
      <c r="AG2" s="529"/>
      <c r="AH2" s="529"/>
      <c r="AI2" s="529"/>
      <c r="AJ2" s="529"/>
      <c r="AK2" s="541"/>
      <c r="AL2" s="541"/>
      <c r="AM2" s="541"/>
      <c r="AN2" s="500"/>
      <c r="AO2" s="547" t="s">
        <v>354</v>
      </c>
      <c r="AP2" s="548"/>
      <c r="AQ2" s="548"/>
      <c r="AR2" s="548"/>
      <c r="AS2" s="548"/>
      <c r="AT2" s="548"/>
      <c r="AU2" s="548"/>
      <c r="AV2" s="548"/>
      <c r="AW2" s="548"/>
      <c r="AX2" s="548"/>
      <c r="AY2" s="548"/>
      <c r="AZ2" s="548"/>
      <c r="BA2" s="548"/>
      <c r="BB2" s="553"/>
      <c r="BC2" s="500"/>
      <c r="BD2" s="547" t="s">
        <v>375</v>
      </c>
      <c r="BE2" s="548"/>
      <c r="BF2" s="548"/>
      <c r="BG2" s="548"/>
      <c r="BH2" s="548"/>
      <c r="BI2" s="548"/>
      <c r="BJ2" s="548"/>
      <c r="BK2" s="548"/>
      <c r="BL2" s="548"/>
      <c r="BM2" s="548"/>
      <c r="BN2" s="548"/>
      <c r="BO2" s="553"/>
      <c r="BP2" s="500"/>
      <c r="BQ2" s="547" t="s">
        <v>356</v>
      </c>
      <c r="BR2" s="548"/>
      <c r="BS2" s="548"/>
      <c r="BT2" s="548"/>
      <c r="BU2" s="548"/>
      <c r="BV2" s="548"/>
      <c r="BW2" s="548"/>
      <c r="BX2" s="548"/>
      <c r="BY2" s="548"/>
      <c r="BZ2" s="548"/>
      <c r="CA2" s="548"/>
      <c r="CB2" s="553"/>
      <c r="CC2" s="500"/>
      <c r="CD2" s="584" t="s">
        <v>357</v>
      </c>
      <c r="CE2" s="501"/>
      <c r="CF2" s="501"/>
      <c r="CG2" s="501"/>
      <c r="CH2" s="501"/>
      <c r="CI2" s="501"/>
      <c r="CJ2" s="501"/>
      <c r="CK2" s="501"/>
      <c r="CL2" s="501"/>
      <c r="CM2" s="501"/>
      <c r="CN2" s="501"/>
      <c r="CO2" s="527"/>
      <c r="CP2" s="500"/>
      <c r="CQ2" s="547" t="s">
        <v>358</v>
      </c>
      <c r="CR2" s="548"/>
      <c r="CS2" s="548"/>
      <c r="CT2" s="548"/>
      <c r="CU2" s="548"/>
      <c r="CV2" s="548"/>
      <c r="CW2" s="548"/>
      <c r="CX2" s="548"/>
      <c r="CY2" s="548"/>
      <c r="CZ2" s="548"/>
      <c r="DA2" s="548"/>
      <c r="DB2" s="548"/>
      <c r="DC2" s="548"/>
      <c r="DD2" s="548"/>
      <c r="DE2" s="553"/>
      <c r="DF2" s="500"/>
      <c r="DG2" s="595" t="s">
        <v>350</v>
      </c>
      <c r="DH2" s="596"/>
      <c r="DI2" s="613"/>
    </row>
    <row r="3" s="473" customFormat="1" ht="21.75" customHeight="1" spans="1:113">
      <c r="A3" s="483" t="s">
        <v>376</v>
      </c>
      <c r="B3" s="484"/>
      <c r="C3" s="484"/>
      <c r="D3" s="484"/>
      <c r="E3" s="484"/>
      <c r="F3" s="484"/>
      <c r="G3" s="484"/>
      <c r="H3" s="484"/>
      <c r="I3" s="484"/>
      <c r="J3" s="484"/>
      <c r="K3" s="484"/>
      <c r="L3" s="484"/>
      <c r="M3" s="502"/>
      <c r="N3" s="500"/>
      <c r="O3" s="503" t="str">
        <f>A3</f>
        <v>CLASS:II A            Subject:EVS        Subject Teacher: Mrs Madhu</v>
      </c>
      <c r="P3" s="504"/>
      <c r="Q3" s="504"/>
      <c r="R3" s="504"/>
      <c r="S3" s="504"/>
      <c r="T3" s="504"/>
      <c r="U3" s="504"/>
      <c r="V3" s="504"/>
      <c r="W3" s="504"/>
      <c r="X3" s="504"/>
      <c r="Y3" s="504"/>
      <c r="Z3" s="530"/>
      <c r="AA3" s="500"/>
      <c r="AB3" s="531" t="str">
        <f>A3</f>
        <v>CLASS:II A            Subject:EVS        Subject Teacher: Mrs Madhu</v>
      </c>
      <c r="AC3" s="532"/>
      <c r="AD3" s="532"/>
      <c r="AE3" s="532"/>
      <c r="AF3" s="532"/>
      <c r="AG3" s="532"/>
      <c r="AH3" s="532"/>
      <c r="AI3" s="532"/>
      <c r="AJ3" s="532"/>
      <c r="AK3" s="532"/>
      <c r="AL3" s="532"/>
      <c r="AM3" s="542"/>
      <c r="AN3" s="500"/>
      <c r="AO3" s="531" t="str">
        <f>A3</f>
        <v>CLASS:II A            Subject:EVS        Subject Teacher: Mrs Madhu</v>
      </c>
      <c r="AP3" s="532"/>
      <c r="AQ3" s="532"/>
      <c r="AR3" s="532"/>
      <c r="AS3" s="532"/>
      <c r="AT3" s="532"/>
      <c r="AU3" s="532"/>
      <c r="AV3" s="532"/>
      <c r="AW3" s="532"/>
      <c r="AX3" s="532"/>
      <c r="AY3" s="532"/>
      <c r="AZ3" s="532"/>
      <c r="BA3" s="532"/>
      <c r="BB3" s="542"/>
      <c r="BC3" s="500"/>
      <c r="BD3" s="554" t="str">
        <f>A3</f>
        <v>CLASS:II A            Subject:EVS        Subject Teacher: Mrs Madhu</v>
      </c>
      <c r="BE3" s="563"/>
      <c r="BF3" s="563"/>
      <c r="BG3" s="563"/>
      <c r="BH3" s="563"/>
      <c r="BI3" s="563"/>
      <c r="BJ3" s="563"/>
      <c r="BK3" s="563"/>
      <c r="BL3" s="563"/>
      <c r="BM3" s="563"/>
      <c r="BN3" s="563"/>
      <c r="BO3" s="571"/>
      <c r="BP3" s="500"/>
      <c r="BQ3" s="572" t="str">
        <f>A3</f>
        <v>CLASS:II A            Subject:EVS        Subject Teacher: Mrs Madhu</v>
      </c>
      <c r="BR3" s="573"/>
      <c r="BS3" s="573"/>
      <c r="BT3" s="573"/>
      <c r="BU3" s="573"/>
      <c r="BV3" s="573"/>
      <c r="BW3" s="573"/>
      <c r="BX3" s="573"/>
      <c r="BY3" s="573"/>
      <c r="BZ3" s="573"/>
      <c r="CA3" s="573"/>
      <c r="CB3" s="580"/>
      <c r="CC3" s="500"/>
      <c r="CD3" s="554" t="str">
        <f>A3</f>
        <v>CLASS:II A            Subject:EVS        Subject Teacher: Mrs Madhu</v>
      </c>
      <c r="CE3" s="563"/>
      <c r="CF3" s="563"/>
      <c r="CG3" s="563"/>
      <c r="CH3" s="563"/>
      <c r="CI3" s="563"/>
      <c r="CJ3" s="563"/>
      <c r="CK3" s="563"/>
      <c r="CL3" s="563"/>
      <c r="CM3" s="563"/>
      <c r="CN3" s="563"/>
      <c r="CO3" s="571"/>
      <c r="CP3" s="500"/>
      <c r="CQ3" s="586" t="str">
        <f>A3</f>
        <v>CLASS:II A            Subject:EVS        Subject Teacher: Mrs Madhu</v>
      </c>
      <c r="CR3" s="587"/>
      <c r="CS3" s="587"/>
      <c r="CT3" s="587"/>
      <c r="CU3" s="587"/>
      <c r="CV3" s="587"/>
      <c r="CW3" s="587"/>
      <c r="CX3" s="587"/>
      <c r="CY3" s="587"/>
      <c r="CZ3" s="587"/>
      <c r="DA3" s="587"/>
      <c r="DB3" s="587"/>
      <c r="DC3" s="587"/>
      <c r="DD3" s="587"/>
      <c r="DE3" s="597"/>
      <c r="DF3" s="500"/>
      <c r="DG3" s="598" t="str">
        <f>A3</f>
        <v>CLASS:II A            Subject:EVS        Subject Teacher: Mrs Madhu</v>
      </c>
      <c r="DH3" s="599"/>
      <c r="DI3" s="614"/>
    </row>
    <row r="4" s="474" customFormat="1" ht="48.75" customHeight="1" spans="1:113">
      <c r="A4" s="485" t="s">
        <v>322</v>
      </c>
      <c r="B4" s="485" t="s">
        <v>361</v>
      </c>
      <c r="C4" s="486" t="s">
        <v>323</v>
      </c>
      <c r="D4" s="487" t="s">
        <v>377</v>
      </c>
      <c r="E4" s="487"/>
      <c r="F4" s="487" t="s">
        <v>378</v>
      </c>
      <c r="G4" s="487"/>
      <c r="H4" s="488" t="s">
        <v>379</v>
      </c>
      <c r="I4" s="505"/>
      <c r="J4" s="506" t="s">
        <v>380</v>
      </c>
      <c r="K4" s="507"/>
      <c r="L4" s="508"/>
      <c r="M4" s="509" t="s">
        <v>330</v>
      </c>
      <c r="N4" s="510"/>
      <c r="O4" s="511" t="s">
        <v>322</v>
      </c>
      <c r="P4" s="486" t="s">
        <v>323</v>
      </c>
      <c r="Q4" s="487" t="s">
        <v>377</v>
      </c>
      <c r="R4" s="487"/>
      <c r="S4" s="487" t="s">
        <v>378</v>
      </c>
      <c r="T4" s="487"/>
      <c r="U4" s="488" t="s">
        <v>379</v>
      </c>
      <c r="V4" s="505"/>
      <c r="W4" s="506" t="s">
        <v>380</v>
      </c>
      <c r="X4" s="524"/>
      <c r="Y4" s="533"/>
      <c r="Z4" s="534" t="s">
        <v>330</v>
      </c>
      <c r="AA4" s="510"/>
      <c r="AB4" s="535" t="s">
        <v>322</v>
      </c>
      <c r="AC4" s="536" t="s">
        <v>323</v>
      </c>
      <c r="AD4" s="487" t="s">
        <v>377</v>
      </c>
      <c r="AE4" s="487"/>
      <c r="AF4" s="487" t="s">
        <v>378</v>
      </c>
      <c r="AG4" s="487"/>
      <c r="AH4" s="488" t="s">
        <v>379</v>
      </c>
      <c r="AI4" s="505"/>
      <c r="AJ4" s="506" t="s">
        <v>380</v>
      </c>
      <c r="AK4" s="543"/>
      <c r="AL4" s="533"/>
      <c r="AM4" s="534" t="s">
        <v>330</v>
      </c>
      <c r="AN4" s="510"/>
      <c r="AO4" s="549" t="s">
        <v>322</v>
      </c>
      <c r="AP4" s="550" t="s">
        <v>323</v>
      </c>
      <c r="AQ4" s="487" t="s">
        <v>377</v>
      </c>
      <c r="AR4" s="487"/>
      <c r="AS4" s="487" t="s">
        <v>378</v>
      </c>
      <c r="AT4" s="487"/>
      <c r="AU4" s="488" t="s">
        <v>379</v>
      </c>
      <c r="AV4" s="505"/>
      <c r="AW4" s="506" t="s">
        <v>380</v>
      </c>
      <c r="AX4" s="543"/>
      <c r="AY4" s="533"/>
      <c r="AZ4" s="534" t="s">
        <v>330</v>
      </c>
      <c r="BA4" s="555"/>
      <c r="BB4" s="556" t="s">
        <v>367</v>
      </c>
      <c r="BC4" s="510"/>
      <c r="BD4" s="557" t="s">
        <v>368</v>
      </c>
      <c r="BE4" s="564" t="s">
        <v>323</v>
      </c>
      <c r="BF4" s="565" t="s">
        <v>377</v>
      </c>
      <c r="BG4" s="565"/>
      <c r="BH4" s="565" t="s">
        <v>378</v>
      </c>
      <c r="BI4" s="565"/>
      <c r="BJ4" s="566" t="s">
        <v>379</v>
      </c>
      <c r="BK4" s="567"/>
      <c r="BL4" s="568" t="s">
        <v>380</v>
      </c>
      <c r="BM4" s="574"/>
      <c r="BN4" s="575"/>
      <c r="BO4" s="576" t="s">
        <v>330</v>
      </c>
      <c r="BP4" s="498"/>
      <c r="BQ4" s="577" t="s">
        <v>322</v>
      </c>
      <c r="BR4" s="578" t="s">
        <v>323</v>
      </c>
      <c r="BS4" s="565" t="s">
        <v>377</v>
      </c>
      <c r="BT4" s="565"/>
      <c r="BU4" s="565" t="s">
        <v>378</v>
      </c>
      <c r="BV4" s="565"/>
      <c r="BW4" s="566" t="s">
        <v>379</v>
      </c>
      <c r="BX4" s="567"/>
      <c r="BY4" s="568" t="s">
        <v>380</v>
      </c>
      <c r="BZ4" s="581"/>
      <c r="CA4" s="582"/>
      <c r="CB4" s="583" t="s">
        <v>330</v>
      </c>
      <c r="CC4" s="498"/>
      <c r="CD4" s="557" t="s">
        <v>322</v>
      </c>
      <c r="CE4" s="564" t="s">
        <v>323</v>
      </c>
      <c r="CF4" s="565" t="s">
        <v>377</v>
      </c>
      <c r="CG4" s="565"/>
      <c r="CH4" s="565" t="s">
        <v>378</v>
      </c>
      <c r="CI4" s="565"/>
      <c r="CJ4" s="566" t="s">
        <v>379</v>
      </c>
      <c r="CK4" s="567"/>
      <c r="CL4" s="568" t="s">
        <v>380</v>
      </c>
      <c r="CM4" s="588"/>
      <c r="CN4" s="589"/>
      <c r="CO4" s="590" t="s">
        <v>330</v>
      </c>
      <c r="CP4" s="510"/>
      <c r="CQ4" s="557" t="s">
        <v>322</v>
      </c>
      <c r="CR4" s="564" t="s">
        <v>323</v>
      </c>
      <c r="CS4" s="565" t="s">
        <v>377</v>
      </c>
      <c r="CT4" s="565"/>
      <c r="CU4" s="565" t="s">
        <v>378</v>
      </c>
      <c r="CV4" s="565"/>
      <c r="CW4" s="566" t="s">
        <v>379</v>
      </c>
      <c r="CX4" s="567"/>
      <c r="CY4" s="568" t="s">
        <v>380</v>
      </c>
      <c r="CZ4" s="588"/>
      <c r="DA4" s="600"/>
      <c r="DB4" s="600" t="s">
        <v>330</v>
      </c>
      <c r="DC4" s="601" t="s">
        <v>369</v>
      </c>
      <c r="DD4" s="602" t="s">
        <v>370</v>
      </c>
      <c r="DE4" s="556" t="s">
        <v>371</v>
      </c>
      <c r="DF4" s="510"/>
      <c r="DG4" s="603" t="s">
        <v>322</v>
      </c>
      <c r="DH4" s="604" t="s">
        <v>323</v>
      </c>
      <c r="DI4" s="615" t="s">
        <v>335</v>
      </c>
    </row>
    <row r="5" s="475" customFormat="1" ht="12.75" customHeight="1" spans="1:113">
      <c r="A5" s="489">
        <v>1</v>
      </c>
      <c r="B5" s="489">
        <v>2</v>
      </c>
      <c r="C5" s="489">
        <v>3</v>
      </c>
      <c r="D5" s="489">
        <v>4</v>
      </c>
      <c r="E5" s="489">
        <v>5</v>
      </c>
      <c r="F5" s="489">
        <v>6</v>
      </c>
      <c r="G5" s="489">
        <v>7</v>
      </c>
      <c r="H5" s="489">
        <v>8</v>
      </c>
      <c r="I5" s="489">
        <v>9</v>
      </c>
      <c r="J5" s="489">
        <v>10</v>
      </c>
      <c r="K5" s="489">
        <v>11</v>
      </c>
      <c r="L5" s="489">
        <v>12</v>
      </c>
      <c r="M5" s="489">
        <v>13</v>
      </c>
      <c r="N5" s="512">
        <v>14</v>
      </c>
      <c r="O5" s="489">
        <v>15</v>
      </c>
      <c r="P5" s="489">
        <v>16</v>
      </c>
      <c r="Q5" s="489">
        <v>17</v>
      </c>
      <c r="R5" s="489">
        <v>18</v>
      </c>
      <c r="S5" s="489">
        <v>19</v>
      </c>
      <c r="T5" s="489">
        <v>20</v>
      </c>
      <c r="U5" s="489">
        <v>21</v>
      </c>
      <c r="V5" s="489">
        <v>22</v>
      </c>
      <c r="W5" s="489">
        <v>23</v>
      </c>
      <c r="X5" s="489">
        <v>24</v>
      </c>
      <c r="Y5" s="489">
        <v>25</v>
      </c>
      <c r="Z5" s="489">
        <v>26</v>
      </c>
      <c r="AA5" s="510"/>
      <c r="AB5" s="489">
        <v>28</v>
      </c>
      <c r="AC5" s="489">
        <v>29</v>
      </c>
      <c r="AD5" s="489">
        <v>30</v>
      </c>
      <c r="AE5" s="489">
        <v>31</v>
      </c>
      <c r="AF5" s="489">
        <v>32</v>
      </c>
      <c r="AG5" s="489">
        <v>33</v>
      </c>
      <c r="AH5" s="489">
        <v>34</v>
      </c>
      <c r="AI5" s="489">
        <v>35</v>
      </c>
      <c r="AJ5" s="489">
        <v>36</v>
      </c>
      <c r="AK5" s="489">
        <v>37</v>
      </c>
      <c r="AL5" s="489">
        <v>38</v>
      </c>
      <c r="AM5" s="489">
        <v>39</v>
      </c>
      <c r="AN5" s="510"/>
      <c r="AO5" s="489">
        <v>41</v>
      </c>
      <c r="AP5" s="489">
        <v>42</v>
      </c>
      <c r="AQ5" s="489">
        <v>43</v>
      </c>
      <c r="AR5" s="489">
        <v>44</v>
      </c>
      <c r="AS5" s="489">
        <v>45</v>
      </c>
      <c r="AT5" s="489">
        <v>46</v>
      </c>
      <c r="AU5" s="489">
        <v>47</v>
      </c>
      <c r="AV5" s="489">
        <v>48</v>
      </c>
      <c r="AW5" s="489">
        <v>49</v>
      </c>
      <c r="AX5" s="489">
        <v>50</v>
      </c>
      <c r="AY5" s="489">
        <v>51</v>
      </c>
      <c r="AZ5" s="489">
        <v>52</v>
      </c>
      <c r="BA5" s="489">
        <v>53</v>
      </c>
      <c r="BB5" s="489">
        <v>54</v>
      </c>
      <c r="BC5" s="510"/>
      <c r="BD5" s="489">
        <v>56</v>
      </c>
      <c r="BE5" s="489">
        <v>57</v>
      </c>
      <c r="BF5" s="489">
        <v>58</v>
      </c>
      <c r="BG5" s="489">
        <v>59</v>
      </c>
      <c r="BH5" s="489">
        <v>60</v>
      </c>
      <c r="BI5" s="489">
        <v>61</v>
      </c>
      <c r="BJ5" s="489">
        <v>62</v>
      </c>
      <c r="BK5" s="489">
        <v>63</v>
      </c>
      <c r="BL5" s="489">
        <v>64</v>
      </c>
      <c r="BM5" s="489">
        <v>65</v>
      </c>
      <c r="BN5" s="489">
        <v>66</v>
      </c>
      <c r="BO5" s="489">
        <v>67</v>
      </c>
      <c r="BP5" s="510"/>
      <c r="BQ5" s="489">
        <v>69</v>
      </c>
      <c r="BR5" s="489">
        <v>70</v>
      </c>
      <c r="BS5" s="489">
        <v>71</v>
      </c>
      <c r="BT5" s="489">
        <v>72</v>
      </c>
      <c r="BU5" s="489">
        <v>73</v>
      </c>
      <c r="BV5" s="489">
        <v>74</v>
      </c>
      <c r="BW5" s="489">
        <v>75</v>
      </c>
      <c r="BX5" s="489">
        <v>76</v>
      </c>
      <c r="BY5" s="489">
        <v>77</v>
      </c>
      <c r="BZ5" s="489">
        <v>78</v>
      </c>
      <c r="CA5" s="489">
        <v>79</v>
      </c>
      <c r="CB5" s="489">
        <v>80</v>
      </c>
      <c r="CC5" s="510"/>
      <c r="CD5" s="489">
        <v>82</v>
      </c>
      <c r="CE5" s="489">
        <v>83</v>
      </c>
      <c r="CF5" s="489">
        <v>84</v>
      </c>
      <c r="CG5" s="489">
        <v>85</v>
      </c>
      <c r="CH5" s="489">
        <v>86</v>
      </c>
      <c r="CI5" s="489">
        <v>87</v>
      </c>
      <c r="CJ5" s="489">
        <v>88</v>
      </c>
      <c r="CK5" s="489">
        <v>89</v>
      </c>
      <c r="CL5" s="489">
        <v>90</v>
      </c>
      <c r="CM5" s="489">
        <v>91</v>
      </c>
      <c r="CN5" s="489">
        <v>92</v>
      </c>
      <c r="CO5" s="489">
        <v>93</v>
      </c>
      <c r="CP5" s="512">
        <v>94</v>
      </c>
      <c r="CQ5" s="489">
        <v>95</v>
      </c>
      <c r="CR5" s="489">
        <v>96</v>
      </c>
      <c r="CS5" s="489">
        <v>97</v>
      </c>
      <c r="CT5" s="489">
        <v>98</v>
      </c>
      <c r="CU5" s="489">
        <v>99</v>
      </c>
      <c r="CV5" s="489">
        <v>100</v>
      </c>
      <c r="CW5" s="489">
        <v>101</v>
      </c>
      <c r="CX5" s="489">
        <v>102</v>
      </c>
      <c r="CY5" s="489">
        <v>103</v>
      </c>
      <c r="CZ5" s="489">
        <v>104</v>
      </c>
      <c r="DA5" s="489">
        <v>105</v>
      </c>
      <c r="DB5" s="489">
        <v>106</v>
      </c>
      <c r="DC5" s="489">
        <v>107</v>
      </c>
      <c r="DD5" s="489">
        <v>108</v>
      </c>
      <c r="DE5" s="489">
        <v>109</v>
      </c>
      <c r="DF5" s="512">
        <v>110</v>
      </c>
      <c r="DG5" s="489">
        <v>111</v>
      </c>
      <c r="DH5" s="489">
        <v>112</v>
      </c>
      <c r="DI5" s="489">
        <v>113</v>
      </c>
    </row>
    <row r="6" spans="1:114">
      <c r="A6" s="490">
        <v>1</v>
      </c>
      <c r="B6" s="490">
        <f>'Student Profile'!B6</f>
        <v>111</v>
      </c>
      <c r="C6" s="491" t="str">
        <f>'Student Profile'!C6</f>
        <v>Anjali Kumari</v>
      </c>
      <c r="D6" s="413" t="s">
        <v>299</v>
      </c>
      <c r="E6" s="492">
        <f>IF(D6="",0,VLOOKUP(D6,Maths!A$101:B$105,2,0))</f>
        <v>2</v>
      </c>
      <c r="F6" s="413" t="s">
        <v>299</v>
      </c>
      <c r="G6" s="492">
        <f>IF(F6="",0,VLOOKUP(F6,Maths!A$101:B$105,2,0))</f>
        <v>2</v>
      </c>
      <c r="H6" s="413" t="s">
        <v>299</v>
      </c>
      <c r="I6" s="492">
        <f>IF(H6="",0,VLOOKUP(H6,Maths!A$101:B$105,2,0))</f>
        <v>2</v>
      </c>
      <c r="J6" s="413" t="s">
        <v>299</v>
      </c>
      <c r="K6" s="490">
        <f>IF(J6="",0,VLOOKUP(J6,Maths!A$101:B$105,2,0))</f>
        <v>2</v>
      </c>
      <c r="L6" s="513">
        <f>E6+G6+I6+K6</f>
        <v>8</v>
      </c>
      <c r="M6" s="514" t="str">
        <f ca="1" t="shared" ref="M6:M37" si="1">IF(L6&lt;=3.9,"",LOOKUP(L6,A$109:A$113,B$109:B$113))</f>
        <v>C</v>
      </c>
      <c r="N6" s="510"/>
      <c r="O6" s="515">
        <f t="shared" ref="O6:O55" si="2">A6</f>
        <v>1</v>
      </c>
      <c r="P6" s="491" t="str">
        <f t="shared" ref="P6:P55" si="3">C6</f>
        <v>Anjali Kumari</v>
      </c>
      <c r="Q6" s="413" t="s">
        <v>299</v>
      </c>
      <c r="R6" s="492">
        <f>IF(Q6="",0,VLOOKUP(Q6,Maths!A$101:B$105,2,0))</f>
        <v>2</v>
      </c>
      <c r="S6" s="413" t="s">
        <v>299</v>
      </c>
      <c r="T6" s="492">
        <f>IF(S6="",0,VLOOKUP(S6,Maths!A$101:B$105,2,0))</f>
        <v>2</v>
      </c>
      <c r="U6" s="413" t="s">
        <v>299</v>
      </c>
      <c r="V6" s="492">
        <f>IF(U6="",0,VLOOKUP(U6,Maths!A$101:B$105,2,0))</f>
        <v>2</v>
      </c>
      <c r="W6" s="413" t="s">
        <v>299</v>
      </c>
      <c r="X6" s="490">
        <f>IF(W6="",0,VLOOKUP(W6,Maths!A$101:B$105,2,0))</f>
        <v>2</v>
      </c>
      <c r="Y6" s="513">
        <f>R6+T6+V6+X6</f>
        <v>8</v>
      </c>
      <c r="Z6" s="537" t="str">
        <f ca="1" t="shared" ref="Z6:Z37" si="4">IF(Y6&lt;=3.9,"",LOOKUP(Y6,A$109:A$113,B$109:B$113))</f>
        <v>C</v>
      </c>
      <c r="AA6" s="510"/>
      <c r="AB6" s="515">
        <f t="shared" ref="AB6:AC37" si="5">O6</f>
        <v>1</v>
      </c>
      <c r="AC6" s="538" t="str">
        <f t="shared" ref="AC6:AC55" si="6">P6</f>
        <v>Anjali Kumari</v>
      </c>
      <c r="AD6" s="413" t="s">
        <v>299</v>
      </c>
      <c r="AE6" s="492">
        <f>IF(AD6="",0,VLOOKUP(AD6,Maths!A$101:B$105,2,0))</f>
        <v>2</v>
      </c>
      <c r="AF6" s="413" t="s">
        <v>299</v>
      </c>
      <c r="AG6" s="492">
        <f>IF(AF6="",0,VLOOKUP(AF6,Maths!A$101:B$105,2,0))</f>
        <v>2</v>
      </c>
      <c r="AH6" s="413" t="s">
        <v>299</v>
      </c>
      <c r="AI6" s="492">
        <f>IF(AH6="",0,VLOOKUP(AH6,Maths!A$101:B$105,2,0))</f>
        <v>2</v>
      </c>
      <c r="AJ6" s="413" t="s">
        <v>299</v>
      </c>
      <c r="AK6" s="490">
        <f>IF(AJ6="",0,VLOOKUP(AJ6,Maths!A$101:B$105,2,0))</f>
        <v>2</v>
      </c>
      <c r="AL6" s="513">
        <f>AE6+AG6+AI6+AK6</f>
        <v>8</v>
      </c>
      <c r="AM6" s="544" t="str">
        <f ca="1" t="shared" ref="AM6:AM55" si="7">IF(AL6&lt;=3.9,"",LOOKUP(AL6,A$109:A$113,B$109:B$113))</f>
        <v>C</v>
      </c>
      <c r="AN6" s="510"/>
      <c r="AO6" s="515">
        <f t="shared" ref="AO6:AP37" si="8">AB6</f>
        <v>1</v>
      </c>
      <c r="AP6" s="538" t="str">
        <f t="shared" ref="AP6:AP55" si="9">AC6</f>
        <v>Anjali Kumari</v>
      </c>
      <c r="AQ6" s="413" t="s">
        <v>299</v>
      </c>
      <c r="AR6" s="492">
        <f>IF(AQ6="",0,VLOOKUP(AQ6,Maths!A$101:B$105,2,0))</f>
        <v>2</v>
      </c>
      <c r="AS6" s="413" t="s">
        <v>299</v>
      </c>
      <c r="AT6" s="492">
        <f>IF(AS6="",0,VLOOKUP(AS6,Maths!A$101:B$105,2,0))</f>
        <v>2</v>
      </c>
      <c r="AU6" s="413" t="s">
        <v>299</v>
      </c>
      <c r="AV6" s="492">
        <f>IF(AU6="",0,VLOOKUP(AU6,Maths!A$101:B$105,2,0))</f>
        <v>2</v>
      </c>
      <c r="AW6" s="413" t="s">
        <v>299</v>
      </c>
      <c r="AX6" s="490">
        <f>IF(AW6="",0,VLOOKUP(AW6,Maths!A$101:B$105,2,0))</f>
        <v>2</v>
      </c>
      <c r="AY6" s="513">
        <f>AR6+AT6+AV6+AX6</f>
        <v>8</v>
      </c>
      <c r="AZ6" s="544" t="str">
        <f ca="1" t="shared" ref="AZ6:AZ55" si="10">IF(AY6&lt;=3.9,"",LOOKUP(AY6,A$109:A$113,B$109:B$113))</f>
        <v>C</v>
      </c>
      <c r="BA6" s="558">
        <f t="shared" ref="BA6:BA37" si="11">(L6+Y6+AL6+AY6)/4</f>
        <v>8</v>
      </c>
      <c r="BB6" s="559" t="str">
        <f ca="1" t="shared" ref="BB6:BB37" si="12">IF(BA6&lt;=3.9,"",LOOKUP(BA6,A$109:A$113,B$109:B$113))</f>
        <v>C</v>
      </c>
      <c r="BC6" s="510"/>
      <c r="BD6" s="560">
        <f t="shared" ref="BD6:BE37" si="13">AO6</f>
        <v>1</v>
      </c>
      <c r="BE6" s="569" t="str">
        <f t="shared" ref="BE6:BE55" si="14">AP6</f>
        <v>Anjali Kumari</v>
      </c>
      <c r="BF6" s="413" t="s">
        <v>299</v>
      </c>
      <c r="BG6" s="492">
        <f>IF(BF6="",0,VLOOKUP(BF6,Maths!A$101:B$105,2,0))</f>
        <v>2</v>
      </c>
      <c r="BH6" s="413" t="s">
        <v>299</v>
      </c>
      <c r="BI6" s="492">
        <f>IF(BH6="",0,VLOOKUP(BH6,Maths!A$101:B$105,2,0))</f>
        <v>2</v>
      </c>
      <c r="BJ6" s="413" t="s">
        <v>299</v>
      </c>
      <c r="BK6" s="492">
        <f>IF(BJ6="",0,VLOOKUP(BJ6,Maths!A$101:B$105,2,0))</f>
        <v>2</v>
      </c>
      <c r="BL6" s="413" t="s">
        <v>299</v>
      </c>
      <c r="BM6" s="490">
        <f>IF(BL6="",0,VLOOKUP(BL6,Maths!A$101:B$105,2,0))</f>
        <v>2</v>
      </c>
      <c r="BN6" s="513">
        <f>BG6+BI6+BK6+BM6</f>
        <v>8</v>
      </c>
      <c r="BO6" s="579" t="str">
        <f ca="1" t="shared" ref="BO6:BO55" si="15">IF(BN6&lt;=3.9,"",LOOKUP(BN6,A$109:A$113,B$109:B$113))</f>
        <v>C</v>
      </c>
      <c r="BP6" s="510"/>
      <c r="BQ6" s="560">
        <f t="shared" ref="BQ6:BR37" si="16">BD6</f>
        <v>1</v>
      </c>
      <c r="BR6" s="569" t="str">
        <f t="shared" ref="BR6:BR55" si="17">BE6</f>
        <v>Anjali Kumari</v>
      </c>
      <c r="BS6" s="413" t="s">
        <v>299</v>
      </c>
      <c r="BT6" s="492">
        <f>IF(BS6="",0,VLOOKUP(BS6,Maths!A$101:B$105,2,0))</f>
        <v>2</v>
      </c>
      <c r="BU6" s="413" t="s">
        <v>299</v>
      </c>
      <c r="BV6" s="492">
        <f>IF(BU6="",0,VLOOKUP(BU6,Maths!A$101:B$105,2,0))</f>
        <v>2</v>
      </c>
      <c r="BW6" s="413" t="s">
        <v>299</v>
      </c>
      <c r="BX6" s="492">
        <f>IF(BW6="",0,VLOOKUP(BW6,Maths!A$101:B$105,2,0))</f>
        <v>2</v>
      </c>
      <c r="BY6" s="413" t="s">
        <v>299</v>
      </c>
      <c r="BZ6" s="490">
        <f>IF(BY6="",0,VLOOKUP(BY6,Maths!A$101:B$105,2,0))</f>
        <v>2</v>
      </c>
      <c r="CA6" s="513">
        <f>BT6+BV6+BX6+BZ6</f>
        <v>8</v>
      </c>
      <c r="CB6" s="579" t="str">
        <f ca="1" t="shared" ref="CB6:CB55" si="18">IF(CA6&lt;=3.9,"",LOOKUP(CA6,A$109:A$113,B$109:B$113))</f>
        <v>C</v>
      </c>
      <c r="CC6" s="510"/>
      <c r="CD6" s="560">
        <f t="shared" ref="CD6:CE37" si="19">BQ6</f>
        <v>1</v>
      </c>
      <c r="CE6" s="585" t="str">
        <f t="shared" ref="CE6:CE55" si="20">BR6</f>
        <v>Anjali Kumari</v>
      </c>
      <c r="CF6" s="413" t="s">
        <v>299</v>
      </c>
      <c r="CG6" s="492">
        <f>IF(CF6="",0,VLOOKUP(CF6,Maths!A$101:B$105,2,0))</f>
        <v>2</v>
      </c>
      <c r="CH6" s="413" t="s">
        <v>299</v>
      </c>
      <c r="CI6" s="492">
        <f>IF(CH6="",0,VLOOKUP(CH6,Maths!A$101:B$105,2,0))</f>
        <v>2</v>
      </c>
      <c r="CJ6" s="413" t="s">
        <v>299</v>
      </c>
      <c r="CK6" s="492">
        <f>IF(CJ6="",0,VLOOKUP(CJ6,Maths!A$101:B$105,2,0))</f>
        <v>2</v>
      </c>
      <c r="CL6" s="413" t="s">
        <v>299</v>
      </c>
      <c r="CM6" s="490">
        <f>IF(CL6="",0,VLOOKUP(CL6,Maths!A$101:B$105,2,0))</f>
        <v>2</v>
      </c>
      <c r="CN6" s="513">
        <f>CG6+CI6+CK6+CM6</f>
        <v>8</v>
      </c>
      <c r="CO6" s="579" t="str">
        <f ca="1" t="shared" ref="CO6:CO55" si="21">IF(CN6&lt;=3.9,"",LOOKUP(CN6,A$109:A$113,B$109:B$113))</f>
        <v>C</v>
      </c>
      <c r="CP6" s="510"/>
      <c r="CQ6" s="560">
        <f t="shared" ref="CQ6:CR37" si="22">CD6</f>
        <v>1</v>
      </c>
      <c r="CR6" s="585" t="str">
        <f t="shared" ref="CR6:CR55" si="23">CE6</f>
        <v>Anjali Kumari</v>
      </c>
      <c r="CS6" s="413" t="s">
        <v>299</v>
      </c>
      <c r="CT6" s="492">
        <f>IF(CS6="",0,VLOOKUP(CS6,Maths!A$101:B$105,2,0))</f>
        <v>2</v>
      </c>
      <c r="CU6" s="413" t="s">
        <v>299</v>
      </c>
      <c r="CV6" s="492">
        <f>IF(CU6="",0,VLOOKUP(CU6,Maths!A$101:B$105,2,0))</f>
        <v>2</v>
      </c>
      <c r="CW6" s="413" t="s">
        <v>299</v>
      </c>
      <c r="CX6" s="492">
        <f>IF(CW6="",0,VLOOKUP(CW6,Maths!A$101:B$105,2,0))</f>
        <v>2</v>
      </c>
      <c r="CY6" s="413" t="s">
        <v>299</v>
      </c>
      <c r="CZ6" s="490">
        <f>IF(CY6="",0,VLOOKUP(CY6,Maths!A$101:B$105,2,0))</f>
        <v>2</v>
      </c>
      <c r="DA6" s="513">
        <f>CT6+CV6+CX6+CZ6</f>
        <v>8</v>
      </c>
      <c r="DB6" s="579" t="str">
        <f ca="1" t="shared" ref="DB6:DB55" si="24">IF(DA6&lt;=3.9,"",LOOKUP(DA6,A$109:A$113,B$109:B$113))</f>
        <v>C</v>
      </c>
      <c r="DC6" s="605">
        <f t="shared" ref="DC6:DC37" si="25">BN6+CA6+CN6+DA6</f>
        <v>32</v>
      </c>
      <c r="DD6" s="606">
        <f>DC6/80*20</f>
        <v>8</v>
      </c>
      <c r="DE6" s="559" t="str">
        <f ca="1" t="shared" ref="DE6:DE37" si="26">IF(DD6&lt;=3.9,"",LOOKUP(DD6,A$109:A$113,B$109:B$113))</f>
        <v>C</v>
      </c>
      <c r="DF6" s="510"/>
      <c r="DG6" s="607">
        <f>A6</f>
        <v>1</v>
      </c>
      <c r="DH6" s="608" t="str">
        <f>C6</f>
        <v>Anjali Kumari</v>
      </c>
      <c r="DI6" s="616" t="str">
        <f>IF(DJ6&lt;=3.9,"",LOOKUP(DJ6,A$109:A$113,B$109:B$113))</f>
        <v>C</v>
      </c>
      <c r="DJ6">
        <f>(BA6+CN6)/2</f>
        <v>8</v>
      </c>
    </row>
    <row r="7" spans="1:114">
      <c r="A7" s="490">
        <v>2</v>
      </c>
      <c r="B7" s="492">
        <f>'Student Profile'!B7</f>
        <v>222</v>
      </c>
      <c r="C7" s="491" t="str">
        <f>'Student Profile'!C7</f>
        <v>Ardra Hari</v>
      </c>
      <c r="D7" s="413" t="s">
        <v>295</v>
      </c>
      <c r="E7" s="492">
        <f>IF(D7="",0,VLOOKUP(D7,Maths!A$101:B$105,2,0))</f>
        <v>3</v>
      </c>
      <c r="F7" s="413" t="s">
        <v>295</v>
      </c>
      <c r="G7" s="492">
        <f>IF(F7="",0,VLOOKUP(F7,Maths!A$101:B$105,2,0))</f>
        <v>3</v>
      </c>
      <c r="H7" s="413" t="s">
        <v>295</v>
      </c>
      <c r="I7" s="492">
        <f>IF(H7="",0,VLOOKUP(H7,Maths!A$101:B$105,2,0))</f>
        <v>3</v>
      </c>
      <c r="J7" s="413" t="s">
        <v>295</v>
      </c>
      <c r="K7" s="490">
        <f>IF(J7="",0,VLOOKUP(J7,Maths!A$101:B$105,2,0))</f>
        <v>3</v>
      </c>
      <c r="L7" s="513">
        <f t="shared" ref="L7:L55" si="27">E7+G7+I7+K7</f>
        <v>12</v>
      </c>
      <c r="M7" s="516" t="str">
        <f ca="1">IF(L7&lt;=3.9,"",LOOKUP(L7,A$109:A$113,B$109:B$113))</f>
        <v>B</v>
      </c>
      <c r="N7" s="510"/>
      <c r="O7" s="515">
        <f>A7</f>
        <v>2</v>
      </c>
      <c r="P7" s="491" t="str">
        <f>C7</f>
        <v>Ardra Hari</v>
      </c>
      <c r="Q7" s="413" t="s">
        <v>295</v>
      </c>
      <c r="R7" s="492">
        <f>IF(Q7="",0,VLOOKUP(Q7,Maths!A$101:B$105,2,0))</f>
        <v>3</v>
      </c>
      <c r="S7" s="413" t="s">
        <v>295</v>
      </c>
      <c r="T7" s="492">
        <f>IF(S7="",0,VLOOKUP(S7,Maths!A$101:B$105,2,0))</f>
        <v>3</v>
      </c>
      <c r="U7" s="413" t="s">
        <v>295</v>
      </c>
      <c r="V7" s="492">
        <f>IF(U7="",0,VLOOKUP(U7,Maths!A$101:B$105,2,0))</f>
        <v>3</v>
      </c>
      <c r="W7" s="413" t="s">
        <v>295</v>
      </c>
      <c r="X7" s="490">
        <f>IF(W7="",0,VLOOKUP(W7,Maths!A$101:B$105,2,0))</f>
        <v>3</v>
      </c>
      <c r="Y7" s="513">
        <f t="shared" ref="Y7:Y55" si="28">R7+T7+V7+X7</f>
        <v>12</v>
      </c>
      <c r="Z7" s="539" t="str">
        <f ca="1">IF(Y7&lt;=3.9,"",LOOKUP(Y7,A$109:A$113,B$109:B$113))</f>
        <v>B</v>
      </c>
      <c r="AA7" s="510"/>
      <c r="AB7" s="515">
        <f t="shared" ref="AB7:AB37" si="29">O7</f>
        <v>2</v>
      </c>
      <c r="AC7" s="538" t="str">
        <f>P7</f>
        <v>Ardra Hari</v>
      </c>
      <c r="AD7" s="413" t="s">
        <v>295</v>
      </c>
      <c r="AE7" s="492">
        <f>IF(AD7="",0,VLOOKUP(AD7,Maths!A$101:B$105,2,0))</f>
        <v>3</v>
      </c>
      <c r="AF7" s="413" t="s">
        <v>295</v>
      </c>
      <c r="AG7" s="492">
        <f>IF(AF7="",0,VLOOKUP(AF7,Maths!A$101:B$105,2,0))</f>
        <v>3</v>
      </c>
      <c r="AH7" s="413" t="s">
        <v>295</v>
      </c>
      <c r="AI7" s="492">
        <f>IF(AH7="",0,VLOOKUP(AH7,Maths!A$101:B$105,2,0))</f>
        <v>3</v>
      </c>
      <c r="AJ7" s="413" t="s">
        <v>295</v>
      </c>
      <c r="AK7" s="490">
        <f>IF(AJ7="",0,VLOOKUP(AJ7,Maths!A$101:B$105,2,0))</f>
        <v>3</v>
      </c>
      <c r="AL7" s="513">
        <f t="shared" ref="AL7:AL55" si="30">AE7+AG7+AI7+AK7</f>
        <v>12</v>
      </c>
      <c r="AM7" s="544" t="str">
        <f ca="1">IF(AL7&lt;=3.9,"",LOOKUP(AL7,A$109:A$113,B$109:B$113))</f>
        <v>B</v>
      </c>
      <c r="AN7" s="510"/>
      <c r="AO7" s="515">
        <f t="shared" ref="AO7:AO37" si="31">AB7</f>
        <v>2</v>
      </c>
      <c r="AP7" s="538" t="str">
        <f>AC7</f>
        <v>Ardra Hari</v>
      </c>
      <c r="AQ7" s="413" t="s">
        <v>295</v>
      </c>
      <c r="AR7" s="492">
        <f>IF(AQ7="",0,VLOOKUP(AQ7,Maths!A$101:B$105,2,0))</f>
        <v>3</v>
      </c>
      <c r="AS7" s="413" t="s">
        <v>295</v>
      </c>
      <c r="AT7" s="492">
        <f>IF(AS7="",0,VLOOKUP(AS7,Maths!A$101:B$105,2,0))</f>
        <v>3</v>
      </c>
      <c r="AU7" s="413" t="s">
        <v>295</v>
      </c>
      <c r="AV7" s="492">
        <f>IF(AU7="",0,VLOOKUP(AU7,Maths!A$101:B$105,2,0))</f>
        <v>3</v>
      </c>
      <c r="AW7" s="413" t="s">
        <v>295</v>
      </c>
      <c r="AX7" s="490">
        <f>IF(AW7="",0,VLOOKUP(AW7,Maths!A$101:B$105,2,0))</f>
        <v>3</v>
      </c>
      <c r="AY7" s="513">
        <f t="shared" ref="AY7:AY55" si="32">AR7+AT7+AV7+AX7</f>
        <v>12</v>
      </c>
      <c r="AZ7" s="544" t="str">
        <f ca="1">IF(AY7&lt;=3.9,"",LOOKUP(AY7,A$109:A$113,B$109:B$113))</f>
        <v>B</v>
      </c>
      <c r="BA7" s="558">
        <f>(L7+Y7+AL7+AY7)/4</f>
        <v>12</v>
      </c>
      <c r="BB7" s="561" t="str">
        <f ca="1">IF(BA7&lt;=3.9,"",LOOKUP(BA7,A$109:A$113,B$109:B$113))</f>
        <v>B</v>
      </c>
      <c r="BC7" s="510"/>
      <c r="BD7" s="560">
        <f t="shared" ref="BD7:BD37" si="33">AO7</f>
        <v>2</v>
      </c>
      <c r="BE7" s="569" t="str">
        <f>AP7</f>
        <v>Ardra Hari</v>
      </c>
      <c r="BF7" s="413" t="s">
        <v>295</v>
      </c>
      <c r="BG7" s="492">
        <f>IF(BF7="",0,VLOOKUP(BF7,Maths!A$101:B$105,2,0))</f>
        <v>3</v>
      </c>
      <c r="BH7" s="413" t="s">
        <v>295</v>
      </c>
      <c r="BI7" s="492">
        <f>IF(BH7="",0,VLOOKUP(BH7,Maths!A$101:B$105,2,0))</f>
        <v>3</v>
      </c>
      <c r="BJ7" s="413" t="s">
        <v>295</v>
      </c>
      <c r="BK7" s="492">
        <f>IF(BJ7="",0,VLOOKUP(BJ7,Maths!A$101:B$105,2,0))</f>
        <v>3</v>
      </c>
      <c r="BL7" s="413" t="s">
        <v>295</v>
      </c>
      <c r="BM7" s="490">
        <f>IF(BL7="",0,VLOOKUP(BL7,Maths!A$101:B$105,2,0))</f>
        <v>3</v>
      </c>
      <c r="BN7" s="513">
        <f t="shared" ref="BN7:BN55" si="34">BG7+BI7+BK7+BM7</f>
        <v>12</v>
      </c>
      <c r="BO7" s="579" t="str">
        <f ca="1">IF(BN7&lt;=3.9,"",LOOKUP(BN7,A$109:A$113,B$109:B$113))</f>
        <v>B</v>
      </c>
      <c r="BP7" s="510"/>
      <c r="BQ7" s="560">
        <f t="shared" ref="BQ7:BQ37" si="35">BD7</f>
        <v>2</v>
      </c>
      <c r="BR7" s="569" t="str">
        <f>BE7</f>
        <v>Ardra Hari</v>
      </c>
      <c r="BS7" s="413" t="s">
        <v>295</v>
      </c>
      <c r="BT7" s="492">
        <f>IF(BS7="",0,VLOOKUP(BS7,Maths!A$101:B$105,2,0))</f>
        <v>3</v>
      </c>
      <c r="BU7" s="413" t="s">
        <v>295</v>
      </c>
      <c r="BV7" s="492">
        <f>IF(BU7="",0,VLOOKUP(BU7,Maths!A$101:B$105,2,0))</f>
        <v>3</v>
      </c>
      <c r="BW7" s="413" t="s">
        <v>295</v>
      </c>
      <c r="BX7" s="492">
        <f>IF(BW7="",0,VLOOKUP(BW7,Maths!A$101:B$105,2,0))</f>
        <v>3</v>
      </c>
      <c r="BY7" s="413" t="s">
        <v>295</v>
      </c>
      <c r="BZ7" s="490">
        <f>IF(BY7="",0,VLOOKUP(BY7,Maths!A$101:B$105,2,0))</f>
        <v>3</v>
      </c>
      <c r="CA7" s="513">
        <f t="shared" ref="CA7:CA55" si="36">BT7+BV7+BX7+BZ7</f>
        <v>12</v>
      </c>
      <c r="CB7" s="579" t="str">
        <f ca="1">IF(CA7&lt;=3.9,"",LOOKUP(CA7,A$109:A$113,B$109:B$113))</f>
        <v>B</v>
      </c>
      <c r="CC7" s="510"/>
      <c r="CD7" s="560">
        <f t="shared" ref="CD7:CD37" si="37">BQ7</f>
        <v>2</v>
      </c>
      <c r="CE7" s="585" t="str">
        <f>BR7</f>
        <v>Ardra Hari</v>
      </c>
      <c r="CF7" s="413" t="s">
        <v>295</v>
      </c>
      <c r="CG7" s="492">
        <f>IF(CF7="",0,VLOOKUP(CF7,Maths!A$101:B$105,2,0))</f>
        <v>3</v>
      </c>
      <c r="CH7" s="413" t="s">
        <v>295</v>
      </c>
      <c r="CI7" s="492">
        <f>IF(CH7="",0,VLOOKUP(CH7,Maths!A$101:B$105,2,0))</f>
        <v>3</v>
      </c>
      <c r="CJ7" s="413" t="s">
        <v>295</v>
      </c>
      <c r="CK7" s="492">
        <f>IF(CJ7="",0,VLOOKUP(CJ7,Maths!A$101:B$105,2,0))</f>
        <v>3</v>
      </c>
      <c r="CL7" s="413" t="s">
        <v>295</v>
      </c>
      <c r="CM7" s="490">
        <f>IF(CL7="",0,VLOOKUP(CL7,Maths!A$101:B$105,2,0))</f>
        <v>3</v>
      </c>
      <c r="CN7" s="513">
        <f t="shared" ref="CN7:CN55" si="38">CG7+CI7+CK7+CM7</f>
        <v>12</v>
      </c>
      <c r="CO7" s="579" t="str">
        <f ca="1">IF(CN7&lt;=3.9,"",LOOKUP(CN7,A$109:A$113,B$109:B$113))</f>
        <v>B</v>
      </c>
      <c r="CP7" s="510"/>
      <c r="CQ7" s="560">
        <f t="shared" ref="CQ7:CQ37" si="39">CD7</f>
        <v>2</v>
      </c>
      <c r="CR7" s="585" t="str">
        <f>CE7</f>
        <v>Ardra Hari</v>
      </c>
      <c r="CS7" s="413" t="s">
        <v>295</v>
      </c>
      <c r="CT7" s="492">
        <f>IF(CS7="",0,VLOOKUP(CS7,Maths!A$101:B$105,2,0))</f>
        <v>3</v>
      </c>
      <c r="CU7" s="413" t="s">
        <v>295</v>
      </c>
      <c r="CV7" s="492">
        <f>IF(CU7="",0,VLOOKUP(CU7,Maths!A$101:B$105,2,0))</f>
        <v>3</v>
      </c>
      <c r="CW7" s="413" t="s">
        <v>295</v>
      </c>
      <c r="CX7" s="492">
        <f>IF(CW7="",0,VLOOKUP(CW7,Maths!A$101:B$105,2,0))</f>
        <v>3</v>
      </c>
      <c r="CY7" s="413" t="s">
        <v>295</v>
      </c>
      <c r="CZ7" s="490">
        <f>IF(CY7="",0,VLOOKUP(CY7,Maths!A$101:B$105,2,0))</f>
        <v>3</v>
      </c>
      <c r="DA7" s="513">
        <f t="shared" ref="DA7:DA55" si="40">CT7+CV7+CX7+CZ7</f>
        <v>12</v>
      </c>
      <c r="DB7" s="579" t="str">
        <f ca="1">IF(DA7&lt;=3.9,"",LOOKUP(DA7,A$109:A$113,B$109:B$113))</f>
        <v>B</v>
      </c>
      <c r="DC7" s="605">
        <f>BN7+CA7+CN7+DA7</f>
        <v>48</v>
      </c>
      <c r="DD7" s="606">
        <f t="shared" ref="DD7:DD70" si="41">DC7/80*20</f>
        <v>12</v>
      </c>
      <c r="DE7" s="561" t="str">
        <f ca="1">IF(DD7&lt;=3.9,"",LOOKUP(DD7,A$109:A$113,B$109:B$113))</f>
        <v>B</v>
      </c>
      <c r="DF7" s="510"/>
      <c r="DG7" s="607">
        <f t="shared" ref="DG7:DG55" si="42">A7</f>
        <v>2</v>
      </c>
      <c r="DH7" s="608" t="str">
        <f t="shared" ref="DH7:DH55" si="43">C7</f>
        <v>Ardra Hari</v>
      </c>
      <c r="DI7" s="616" t="str">
        <f ca="1" t="shared" ref="DI7:DI55" si="44">IF(DJ7&lt;=3.9,"",LOOKUP(DJ7,A$109:A$113,B$109:B$113))</f>
        <v>B</v>
      </c>
      <c r="DJ7">
        <f t="shared" ref="DJ7:DJ55" si="45">(BA7+CN7)/2</f>
        <v>12</v>
      </c>
    </row>
    <row r="8" spans="1:114">
      <c r="A8" s="490">
        <v>3</v>
      </c>
      <c r="B8" s="492">
        <f>'Student Profile'!B8</f>
        <v>333</v>
      </c>
      <c r="C8" s="491" t="str">
        <f>'Student Profile'!C8</f>
        <v>Bhuvaneshwari</v>
      </c>
      <c r="D8" s="413" t="s">
        <v>299</v>
      </c>
      <c r="E8" s="492">
        <f>IF(D8="",0,VLOOKUP(D8,Maths!A$101:B$105,2,0))</f>
        <v>2</v>
      </c>
      <c r="F8" s="413" t="s">
        <v>299</v>
      </c>
      <c r="G8" s="492">
        <f>IF(F8="",0,VLOOKUP(F8,Maths!A$101:B$105,2,0))</f>
        <v>2</v>
      </c>
      <c r="H8" s="413" t="s">
        <v>299</v>
      </c>
      <c r="I8" s="492">
        <f>IF(H8="",0,VLOOKUP(H8,Maths!A$101:B$105,2,0))</f>
        <v>2</v>
      </c>
      <c r="J8" s="413" t="s">
        <v>299</v>
      </c>
      <c r="K8" s="490">
        <f>IF(J8="",0,VLOOKUP(J8,Maths!A$101:B$105,2,0))</f>
        <v>2</v>
      </c>
      <c r="L8" s="513">
        <f>E8+G8+I8+K8</f>
        <v>8</v>
      </c>
      <c r="M8" s="517" t="str">
        <f ca="1">IF(L8&lt;=3.9,"",LOOKUP(L8,A$109:A$113,B$109:B$113))</f>
        <v>C</v>
      </c>
      <c r="N8" s="510"/>
      <c r="O8" s="515">
        <f>A8</f>
        <v>3</v>
      </c>
      <c r="P8" s="491" t="str">
        <f>C8</f>
        <v>Bhuvaneshwari</v>
      </c>
      <c r="Q8" s="413" t="s">
        <v>299</v>
      </c>
      <c r="R8" s="492">
        <f>IF(Q8="",0,VLOOKUP(Q8,Maths!A$101:B$105,2,0))</f>
        <v>2</v>
      </c>
      <c r="S8" s="413" t="s">
        <v>299</v>
      </c>
      <c r="T8" s="492">
        <f>IF(S8="",0,VLOOKUP(S8,Maths!A$101:B$105,2,0))</f>
        <v>2</v>
      </c>
      <c r="U8" s="413" t="s">
        <v>299</v>
      </c>
      <c r="V8" s="492">
        <f>IF(U8="",0,VLOOKUP(U8,Maths!A$101:B$105,2,0))</f>
        <v>2</v>
      </c>
      <c r="W8" s="413" t="s">
        <v>299</v>
      </c>
      <c r="X8" s="490">
        <f>IF(W8="",0,VLOOKUP(W8,Maths!A$101:B$105,2,0))</f>
        <v>2</v>
      </c>
      <c r="Y8" s="513">
        <f>R8+T8+V8+X8</f>
        <v>8</v>
      </c>
      <c r="Z8" s="539" t="str">
        <f ca="1">IF(Y8&lt;=3.9,"",LOOKUP(Y8,A$109:A$113,B$109:B$113))</f>
        <v>C</v>
      </c>
      <c r="AA8" s="510"/>
      <c r="AB8" s="515">
        <f>O8</f>
        <v>3</v>
      </c>
      <c r="AC8" s="538" t="str">
        <f>P8</f>
        <v>Bhuvaneshwari</v>
      </c>
      <c r="AD8" s="413" t="s">
        <v>299</v>
      </c>
      <c r="AE8" s="492">
        <f>IF(AD8="",0,VLOOKUP(AD8,Maths!A$101:B$105,2,0))</f>
        <v>2</v>
      </c>
      <c r="AF8" s="413" t="s">
        <v>299</v>
      </c>
      <c r="AG8" s="492">
        <f>IF(AF8="",0,VLOOKUP(AF8,Maths!A$101:B$105,2,0))</f>
        <v>2</v>
      </c>
      <c r="AH8" s="413" t="s">
        <v>299</v>
      </c>
      <c r="AI8" s="492">
        <f>IF(AH8="",0,VLOOKUP(AH8,Maths!A$101:B$105,2,0))</f>
        <v>2</v>
      </c>
      <c r="AJ8" s="413" t="s">
        <v>299</v>
      </c>
      <c r="AK8" s="490">
        <f>IF(AJ8="",0,VLOOKUP(AJ8,Maths!A$101:B$105,2,0))</f>
        <v>2</v>
      </c>
      <c r="AL8" s="513">
        <f>AE8+AG8+AI8+AK8</f>
        <v>8</v>
      </c>
      <c r="AM8" s="544" t="str">
        <f ca="1">IF(AL8&lt;=3.9,"",LOOKUP(AL8,A$109:A$113,B$109:B$113))</f>
        <v>C</v>
      </c>
      <c r="AN8" s="510"/>
      <c r="AO8" s="515">
        <f>AB8</f>
        <v>3</v>
      </c>
      <c r="AP8" s="538" t="str">
        <f>AC8</f>
        <v>Bhuvaneshwari</v>
      </c>
      <c r="AQ8" s="413" t="s">
        <v>299</v>
      </c>
      <c r="AR8" s="492">
        <f>IF(AQ8="",0,VLOOKUP(AQ8,Maths!A$101:B$105,2,0))</f>
        <v>2</v>
      </c>
      <c r="AS8" s="413" t="s">
        <v>299</v>
      </c>
      <c r="AT8" s="492">
        <f>IF(AS8="",0,VLOOKUP(AS8,Maths!A$101:B$105,2,0))</f>
        <v>2</v>
      </c>
      <c r="AU8" s="413" t="s">
        <v>299</v>
      </c>
      <c r="AV8" s="492">
        <f>IF(AU8="",0,VLOOKUP(AU8,Maths!A$101:B$105,2,0))</f>
        <v>2</v>
      </c>
      <c r="AW8" s="413" t="s">
        <v>299</v>
      </c>
      <c r="AX8" s="490">
        <f>IF(AW8="",0,VLOOKUP(AW8,Maths!A$101:B$105,2,0))</f>
        <v>2</v>
      </c>
      <c r="AY8" s="513">
        <f>AR8+AT8+AV8+AX8</f>
        <v>8</v>
      </c>
      <c r="AZ8" s="544" t="str">
        <f ca="1">IF(AY8&lt;=3.9,"",LOOKUP(AY8,A$109:A$113,B$109:B$113))</f>
        <v>C</v>
      </c>
      <c r="BA8" s="558">
        <f>(L8+Y8+AL8+AY8)/4</f>
        <v>8</v>
      </c>
      <c r="BB8" s="561" t="str">
        <f ca="1">IF(BA8&lt;=3.9,"",LOOKUP(BA8,A$109:A$113,B$109:B$113))</f>
        <v>C</v>
      </c>
      <c r="BC8" s="510"/>
      <c r="BD8" s="560">
        <f>AO8</f>
        <v>3</v>
      </c>
      <c r="BE8" s="569" t="str">
        <f>AP8</f>
        <v>Bhuvaneshwari</v>
      </c>
      <c r="BF8" s="413" t="s">
        <v>299</v>
      </c>
      <c r="BG8" s="492">
        <f>IF(BF8="",0,VLOOKUP(BF8,Maths!A$101:B$105,2,0))</f>
        <v>2</v>
      </c>
      <c r="BH8" s="413" t="s">
        <v>299</v>
      </c>
      <c r="BI8" s="492">
        <f>IF(BH8="",0,VLOOKUP(BH8,Maths!A$101:B$105,2,0))</f>
        <v>2</v>
      </c>
      <c r="BJ8" s="413" t="s">
        <v>299</v>
      </c>
      <c r="BK8" s="492">
        <f>IF(BJ8="",0,VLOOKUP(BJ8,Maths!A$101:B$105,2,0))</f>
        <v>2</v>
      </c>
      <c r="BL8" s="413" t="s">
        <v>299</v>
      </c>
      <c r="BM8" s="490">
        <f>IF(BL8="",0,VLOOKUP(BL8,Maths!A$101:B$105,2,0))</f>
        <v>2</v>
      </c>
      <c r="BN8" s="513">
        <f>BG8+BI8+BK8+BM8</f>
        <v>8</v>
      </c>
      <c r="BO8" s="579" t="str">
        <f ca="1">IF(BN8&lt;=3.9,"",LOOKUP(BN8,A$109:A$113,B$109:B$113))</f>
        <v>C</v>
      </c>
      <c r="BP8" s="510"/>
      <c r="BQ8" s="560">
        <f>BD8</f>
        <v>3</v>
      </c>
      <c r="BR8" s="569" t="str">
        <f>BE8</f>
        <v>Bhuvaneshwari</v>
      </c>
      <c r="BS8" s="413" t="s">
        <v>299</v>
      </c>
      <c r="BT8" s="492">
        <f>IF(BS8="",0,VLOOKUP(BS8,Maths!A$101:B$105,2,0))</f>
        <v>2</v>
      </c>
      <c r="BU8" s="413" t="s">
        <v>299</v>
      </c>
      <c r="BV8" s="492">
        <f>IF(BU8="",0,VLOOKUP(BU8,Maths!A$101:B$105,2,0))</f>
        <v>2</v>
      </c>
      <c r="BW8" s="413" t="s">
        <v>299</v>
      </c>
      <c r="BX8" s="492">
        <f>IF(BW8="",0,VLOOKUP(BW8,Maths!A$101:B$105,2,0))</f>
        <v>2</v>
      </c>
      <c r="BY8" s="413" t="s">
        <v>299</v>
      </c>
      <c r="BZ8" s="490">
        <f>IF(BY8="",0,VLOOKUP(BY8,Maths!A$101:B$105,2,0))</f>
        <v>2</v>
      </c>
      <c r="CA8" s="513">
        <f>BT8+BV8+BX8+BZ8</f>
        <v>8</v>
      </c>
      <c r="CB8" s="579" t="str">
        <f ca="1">IF(CA8&lt;=3.9,"",LOOKUP(CA8,A$109:A$113,B$109:B$113))</f>
        <v>C</v>
      </c>
      <c r="CC8" s="510"/>
      <c r="CD8" s="560">
        <f>BQ8</f>
        <v>3</v>
      </c>
      <c r="CE8" s="585" t="str">
        <f>BR8</f>
        <v>Bhuvaneshwari</v>
      </c>
      <c r="CF8" s="413" t="s">
        <v>299</v>
      </c>
      <c r="CG8" s="492">
        <f>IF(CF8="",0,VLOOKUP(CF8,Maths!A$101:B$105,2,0))</f>
        <v>2</v>
      </c>
      <c r="CH8" s="413" t="s">
        <v>299</v>
      </c>
      <c r="CI8" s="492">
        <f>IF(CH8="",0,VLOOKUP(CH8,Maths!A$101:B$105,2,0))</f>
        <v>2</v>
      </c>
      <c r="CJ8" s="413" t="s">
        <v>299</v>
      </c>
      <c r="CK8" s="492">
        <f>IF(CJ8="",0,VLOOKUP(CJ8,Maths!A$101:B$105,2,0))</f>
        <v>2</v>
      </c>
      <c r="CL8" s="413" t="s">
        <v>299</v>
      </c>
      <c r="CM8" s="490">
        <f>IF(CL8="",0,VLOOKUP(CL8,Maths!A$101:B$105,2,0))</f>
        <v>2</v>
      </c>
      <c r="CN8" s="513">
        <f>CG8+CI8+CK8+CM8</f>
        <v>8</v>
      </c>
      <c r="CO8" s="579" t="str">
        <f ca="1">IF(CN8&lt;=3.9,"",LOOKUP(CN8,A$109:A$113,B$109:B$113))</f>
        <v>C</v>
      </c>
      <c r="CP8" s="510"/>
      <c r="CQ8" s="560">
        <f>CD8</f>
        <v>3</v>
      </c>
      <c r="CR8" s="585" t="str">
        <f>CE8</f>
        <v>Bhuvaneshwari</v>
      </c>
      <c r="CS8" s="413" t="s">
        <v>299</v>
      </c>
      <c r="CT8" s="492">
        <f>IF(CS8="",0,VLOOKUP(CS8,Maths!A$101:B$105,2,0))</f>
        <v>2</v>
      </c>
      <c r="CU8" s="413" t="s">
        <v>299</v>
      </c>
      <c r="CV8" s="492">
        <f>IF(CU8="",0,VLOOKUP(CU8,Maths!A$101:B$105,2,0))</f>
        <v>2</v>
      </c>
      <c r="CW8" s="413" t="s">
        <v>299</v>
      </c>
      <c r="CX8" s="492">
        <f>IF(CW8="",0,VLOOKUP(CW8,Maths!A$101:B$105,2,0))</f>
        <v>2</v>
      </c>
      <c r="CY8" s="413" t="s">
        <v>299</v>
      </c>
      <c r="CZ8" s="490">
        <f>IF(CY8="",0,VLOOKUP(CY8,Maths!A$101:B$105,2,0))</f>
        <v>2</v>
      </c>
      <c r="DA8" s="513">
        <f>CT8+CV8+CX8+CZ8</f>
        <v>8</v>
      </c>
      <c r="DB8" s="579" t="str">
        <f ca="1">IF(DA8&lt;=3.9,"",LOOKUP(DA8,A$109:A$113,B$109:B$113))</f>
        <v>C</v>
      </c>
      <c r="DC8" s="605">
        <f>BN8+CA8+CN8+DA8</f>
        <v>32</v>
      </c>
      <c r="DD8" s="606">
        <f>DC8/80*20</f>
        <v>8</v>
      </c>
      <c r="DE8" s="561" t="str">
        <f ca="1">IF(DD8&lt;=3.9,"",LOOKUP(DD8,A$109:A$113,B$109:B$113))</f>
        <v>C</v>
      </c>
      <c r="DF8" s="510"/>
      <c r="DG8" s="607">
        <f>A8</f>
        <v>3</v>
      </c>
      <c r="DH8" s="608" t="str">
        <f>C8</f>
        <v>Bhuvaneshwari</v>
      </c>
      <c r="DI8" s="616" t="str">
        <f ca="1">IF(DJ8&lt;=3.9,"",LOOKUP(DJ8,A$109:A$113,B$109:B$113))</f>
        <v>C</v>
      </c>
      <c r="DJ8">
        <f>(BA8+CN8)/2</f>
        <v>8</v>
      </c>
    </row>
    <row r="9" spans="1:114">
      <c r="A9" s="490">
        <v>4</v>
      </c>
      <c r="B9" s="492">
        <f>'Student Profile'!B9</f>
        <v>444</v>
      </c>
      <c r="C9" s="491" t="str">
        <f>'Student Profile'!C9</f>
        <v>Deeksha Singh</v>
      </c>
      <c r="D9" s="413" t="s">
        <v>299</v>
      </c>
      <c r="E9" s="492">
        <f>IF(D9="",0,VLOOKUP(D9,Maths!A$101:B$105,2,0))</f>
        <v>2</v>
      </c>
      <c r="F9" s="413" t="s">
        <v>186</v>
      </c>
      <c r="G9" s="492">
        <f>IF(F9="",0,VLOOKUP(F9,Maths!A$101:B$105,2,0))</f>
        <v>4</v>
      </c>
      <c r="H9" s="413" t="s">
        <v>299</v>
      </c>
      <c r="I9" s="492">
        <f>IF(H9="",0,VLOOKUP(H9,Maths!A$101:B$105,2,0))</f>
        <v>2</v>
      </c>
      <c r="J9" s="413" t="s">
        <v>186</v>
      </c>
      <c r="K9" s="490">
        <f>IF(J9="",0,VLOOKUP(J9,Maths!A$101:B$105,2,0))</f>
        <v>4</v>
      </c>
      <c r="L9" s="513">
        <f>E9+G9+I9+K9</f>
        <v>12</v>
      </c>
      <c r="M9" s="517" t="str">
        <f ca="1">IF(L9&lt;=3.9,"",LOOKUP(L9,A$109:A$113,B$109:B$113))</f>
        <v>B</v>
      </c>
      <c r="N9" s="510"/>
      <c r="O9" s="515">
        <f>A9</f>
        <v>4</v>
      </c>
      <c r="P9" s="491" t="str">
        <f>C9</f>
        <v>Deeksha Singh</v>
      </c>
      <c r="Q9" s="413" t="s">
        <v>299</v>
      </c>
      <c r="R9" s="492">
        <f>IF(Q9="",0,VLOOKUP(Q9,Maths!A$101:B$105,2,0))</f>
        <v>2</v>
      </c>
      <c r="S9" s="413" t="s">
        <v>186</v>
      </c>
      <c r="T9" s="492">
        <f>IF(S9="",0,VLOOKUP(S9,Maths!A$101:B$105,2,0))</f>
        <v>4</v>
      </c>
      <c r="U9" s="413" t="s">
        <v>299</v>
      </c>
      <c r="V9" s="492">
        <f>IF(U9="",0,VLOOKUP(U9,Maths!A$101:B$105,2,0))</f>
        <v>2</v>
      </c>
      <c r="W9" s="413" t="s">
        <v>186</v>
      </c>
      <c r="X9" s="490">
        <f>IF(W9="",0,VLOOKUP(W9,Maths!A$101:B$105,2,0))</f>
        <v>4</v>
      </c>
      <c r="Y9" s="513">
        <f>R9+T9+V9+X9</f>
        <v>12</v>
      </c>
      <c r="Z9" s="539" t="str">
        <f ca="1">IF(Y9&lt;=3.9,"",LOOKUP(Y9,A$109:A$113,B$109:B$113))</f>
        <v>B</v>
      </c>
      <c r="AA9" s="510"/>
      <c r="AB9" s="515">
        <f>O9</f>
        <v>4</v>
      </c>
      <c r="AC9" s="538" t="str">
        <f>P9</f>
        <v>Deeksha Singh</v>
      </c>
      <c r="AD9" s="413" t="s">
        <v>186</v>
      </c>
      <c r="AE9" s="492">
        <f>IF(AD9="",0,VLOOKUP(AD9,Maths!A$101:B$105,2,0))</f>
        <v>4</v>
      </c>
      <c r="AF9" s="413" t="s">
        <v>186</v>
      </c>
      <c r="AG9" s="492">
        <f>IF(AF9="",0,VLOOKUP(AF9,Maths!A$101:B$105,2,0))</f>
        <v>4</v>
      </c>
      <c r="AH9" s="413" t="s">
        <v>299</v>
      </c>
      <c r="AI9" s="492">
        <f>IF(AH9="",0,VLOOKUP(AH9,Maths!A$101:B$105,2,0))</f>
        <v>2</v>
      </c>
      <c r="AJ9" s="413" t="s">
        <v>299</v>
      </c>
      <c r="AK9" s="490">
        <f>IF(AJ9="",0,VLOOKUP(AJ9,Maths!A$101:B$105,2,0))</f>
        <v>2</v>
      </c>
      <c r="AL9" s="513">
        <f>AE9+AG9+AI9+AK9</f>
        <v>12</v>
      </c>
      <c r="AM9" s="544" t="str">
        <f ca="1">IF(AL9&lt;=3.9,"",LOOKUP(AL9,A$109:A$113,B$109:B$113))</f>
        <v>B</v>
      </c>
      <c r="AN9" s="510"/>
      <c r="AO9" s="515">
        <f>AB9</f>
        <v>4</v>
      </c>
      <c r="AP9" s="538" t="str">
        <f>AC9</f>
        <v>Deeksha Singh</v>
      </c>
      <c r="AQ9" s="413" t="s">
        <v>299</v>
      </c>
      <c r="AR9" s="492">
        <f>IF(AQ9="",0,VLOOKUP(AQ9,Maths!A$101:B$105,2,0))</f>
        <v>2</v>
      </c>
      <c r="AS9" s="413" t="s">
        <v>186</v>
      </c>
      <c r="AT9" s="492">
        <f>IF(AS9="",0,VLOOKUP(AS9,Maths!A$101:B$105,2,0))</f>
        <v>4</v>
      </c>
      <c r="AU9" s="413" t="s">
        <v>186</v>
      </c>
      <c r="AV9" s="492">
        <f>IF(AU9="",0,VLOOKUP(AU9,Maths!A$101:B$105,2,0))</f>
        <v>4</v>
      </c>
      <c r="AW9" s="413" t="s">
        <v>299</v>
      </c>
      <c r="AX9" s="490">
        <f>IF(AW9="",0,VLOOKUP(AW9,Maths!A$101:B$105,2,0))</f>
        <v>2</v>
      </c>
      <c r="AY9" s="513">
        <f>AR9+AT9+AV9+AX9</f>
        <v>12</v>
      </c>
      <c r="AZ9" s="544" t="str">
        <f ca="1">IF(AY9&lt;=3.9,"",LOOKUP(AY9,A$109:A$113,B$109:B$113))</f>
        <v>B</v>
      </c>
      <c r="BA9" s="558">
        <f>(L9+Y9+AL9+AY9)/4</f>
        <v>12</v>
      </c>
      <c r="BB9" s="561" t="str">
        <f ca="1">IF(BA9&lt;=3.9,"",LOOKUP(BA9,A$109:A$113,B$109:B$113))</f>
        <v>B</v>
      </c>
      <c r="BC9" s="510"/>
      <c r="BD9" s="560">
        <f>AO9</f>
        <v>4</v>
      </c>
      <c r="BE9" s="569" t="str">
        <f>AP9</f>
        <v>Deeksha Singh</v>
      </c>
      <c r="BF9" s="413" t="s">
        <v>299</v>
      </c>
      <c r="BG9" s="492">
        <f>IF(BF9="",0,VLOOKUP(BF9,Maths!A$101:B$105,2,0))</f>
        <v>2</v>
      </c>
      <c r="BH9" s="413" t="s">
        <v>299</v>
      </c>
      <c r="BI9" s="492">
        <f>IF(BH9="",0,VLOOKUP(BH9,Maths!A$101:B$105,2,0))</f>
        <v>2</v>
      </c>
      <c r="BJ9" s="413" t="s">
        <v>186</v>
      </c>
      <c r="BK9" s="492">
        <f>IF(BJ9="",0,VLOOKUP(BJ9,Maths!A$101:B$105,2,0))</f>
        <v>4</v>
      </c>
      <c r="BL9" s="413" t="s">
        <v>186</v>
      </c>
      <c r="BM9" s="490">
        <f>IF(BL9="",0,VLOOKUP(BL9,Maths!A$101:B$105,2,0))</f>
        <v>4</v>
      </c>
      <c r="BN9" s="513">
        <f>BG9+BI9+BK9+BM9</f>
        <v>12</v>
      </c>
      <c r="BO9" s="579" t="str">
        <f ca="1">IF(BN9&lt;=3.9,"",LOOKUP(BN9,A$109:A$113,B$109:B$113))</f>
        <v>B</v>
      </c>
      <c r="BP9" s="510"/>
      <c r="BQ9" s="560">
        <f>BD9</f>
        <v>4</v>
      </c>
      <c r="BR9" s="569" t="str">
        <f>BE9</f>
        <v>Deeksha Singh</v>
      </c>
      <c r="BS9" s="413" t="s">
        <v>186</v>
      </c>
      <c r="BT9" s="492">
        <f>IF(BS9="",0,VLOOKUP(BS9,Maths!A$101:B$105,2,0))</f>
        <v>4</v>
      </c>
      <c r="BU9" s="413" t="s">
        <v>299</v>
      </c>
      <c r="BV9" s="492">
        <f>IF(BU9="",0,VLOOKUP(BU9,Maths!A$101:B$105,2,0))</f>
        <v>2</v>
      </c>
      <c r="BW9" s="413" t="s">
        <v>186</v>
      </c>
      <c r="BX9" s="492">
        <f>IF(BW9="",0,VLOOKUP(BW9,Maths!A$101:B$105,2,0))</f>
        <v>4</v>
      </c>
      <c r="BY9" s="413" t="s">
        <v>299</v>
      </c>
      <c r="BZ9" s="490">
        <f>IF(BY9="",0,VLOOKUP(BY9,Maths!A$101:B$105,2,0))</f>
        <v>2</v>
      </c>
      <c r="CA9" s="513">
        <f>BT9+BV9+BX9+BZ9</f>
        <v>12</v>
      </c>
      <c r="CB9" s="579" t="str">
        <f ca="1">IF(CA9&lt;=3.9,"",LOOKUP(CA9,A$109:A$113,B$109:B$113))</f>
        <v>B</v>
      </c>
      <c r="CC9" s="510"/>
      <c r="CD9" s="560">
        <f>BQ9</f>
        <v>4</v>
      </c>
      <c r="CE9" s="585" t="str">
        <f>BR9</f>
        <v>Deeksha Singh</v>
      </c>
      <c r="CF9" s="413" t="s">
        <v>186</v>
      </c>
      <c r="CG9" s="492">
        <f>IF(CF9="",0,VLOOKUP(CF9,Maths!A$101:B$105,2,0))</f>
        <v>4</v>
      </c>
      <c r="CH9" s="413" t="s">
        <v>299</v>
      </c>
      <c r="CI9" s="492">
        <f>IF(CH9="",0,VLOOKUP(CH9,Maths!A$101:B$105,2,0))</f>
        <v>2</v>
      </c>
      <c r="CJ9" s="413" t="s">
        <v>299</v>
      </c>
      <c r="CK9" s="492">
        <f>IF(CJ9="",0,VLOOKUP(CJ9,Maths!A$101:B$105,2,0))</f>
        <v>2</v>
      </c>
      <c r="CL9" s="413" t="s">
        <v>186</v>
      </c>
      <c r="CM9" s="490">
        <f>IF(CL9="",0,VLOOKUP(CL9,Maths!A$101:B$105,2,0))</f>
        <v>4</v>
      </c>
      <c r="CN9" s="513">
        <f>CG9+CI9+CK9+CM9</f>
        <v>12</v>
      </c>
      <c r="CO9" s="579" t="str">
        <f ca="1">IF(CN9&lt;=3.9,"",LOOKUP(CN9,A$109:A$113,B$109:B$113))</f>
        <v>B</v>
      </c>
      <c r="CP9" s="510"/>
      <c r="CQ9" s="560">
        <f>CD9</f>
        <v>4</v>
      </c>
      <c r="CR9" s="585" t="str">
        <f>CE9</f>
        <v>Deeksha Singh</v>
      </c>
      <c r="CS9" s="413" t="s">
        <v>299</v>
      </c>
      <c r="CT9" s="492">
        <f>IF(CS9="",0,VLOOKUP(CS9,Maths!A$101:B$105,2,0))</f>
        <v>2</v>
      </c>
      <c r="CU9" s="413" t="s">
        <v>299</v>
      </c>
      <c r="CV9" s="492">
        <f>IF(CU9="",0,VLOOKUP(CU9,Maths!A$101:B$105,2,0))</f>
        <v>2</v>
      </c>
      <c r="CW9" s="413" t="s">
        <v>186</v>
      </c>
      <c r="CX9" s="492">
        <f>IF(CW9="",0,VLOOKUP(CW9,Maths!A$101:B$105,2,0))</f>
        <v>4</v>
      </c>
      <c r="CY9" s="413" t="s">
        <v>186</v>
      </c>
      <c r="CZ9" s="490">
        <f>IF(CY9="",0,VLOOKUP(CY9,Maths!A$101:B$105,2,0))</f>
        <v>4</v>
      </c>
      <c r="DA9" s="513">
        <f>CT9+CV9+CX9+CZ9</f>
        <v>12</v>
      </c>
      <c r="DB9" s="579" t="str">
        <f ca="1">IF(DA9&lt;=3.9,"",LOOKUP(DA9,A$109:A$113,B$109:B$113))</f>
        <v>B</v>
      </c>
      <c r="DC9" s="605">
        <f>BN9+CA9+CN9+DA9</f>
        <v>48</v>
      </c>
      <c r="DD9" s="606">
        <f>DC9/80*20</f>
        <v>12</v>
      </c>
      <c r="DE9" s="561" t="str">
        <f ca="1">IF(DD9&lt;=3.9,"",LOOKUP(DD9,A$109:A$113,B$109:B$113))</f>
        <v>B</v>
      </c>
      <c r="DF9" s="510"/>
      <c r="DG9" s="607">
        <f>A9</f>
        <v>4</v>
      </c>
      <c r="DH9" s="608" t="str">
        <f>C9</f>
        <v>Deeksha Singh</v>
      </c>
      <c r="DI9" s="616" t="str">
        <f ca="1">IF(DJ9&lt;=3.9,"",LOOKUP(DJ9,A$109:A$113,B$109:B$113))</f>
        <v>B</v>
      </c>
      <c r="DJ9">
        <f>(BA9+CN9)/2</f>
        <v>12</v>
      </c>
    </row>
    <row r="10" spans="1:114">
      <c r="A10" s="490">
        <v>5</v>
      </c>
      <c r="B10" s="492">
        <f>'Student Profile'!B10</f>
        <v>555</v>
      </c>
      <c r="C10" s="491" t="str">
        <f>'Student Profile'!C10</f>
        <v>Deepthi M</v>
      </c>
      <c r="D10" s="413" t="s">
        <v>338</v>
      </c>
      <c r="E10" s="492">
        <f>IF(D10="",0,VLOOKUP(D10,Maths!A$101:B$105,2,0))</f>
        <v>3</v>
      </c>
      <c r="F10" s="413" t="s">
        <v>295</v>
      </c>
      <c r="G10" s="492">
        <f>IF(F10="",0,VLOOKUP(F10,Maths!A$101:B$105,2,0))</f>
        <v>3</v>
      </c>
      <c r="H10" s="413" t="s">
        <v>338</v>
      </c>
      <c r="I10" s="492">
        <f>IF(H10="",0,VLOOKUP(H10,Maths!A$101:B$105,2,0))</f>
        <v>3</v>
      </c>
      <c r="J10" s="413" t="s">
        <v>295</v>
      </c>
      <c r="K10" s="490">
        <f>IF(J10="",0,VLOOKUP(J10,Maths!A$101:B$105,2,0))</f>
        <v>3</v>
      </c>
      <c r="L10" s="513">
        <f>E10+G10+I10+K10</f>
        <v>12</v>
      </c>
      <c r="M10" s="517" t="str">
        <f ca="1">IF(L10&lt;=3.9,"",LOOKUP(L10,A$109:A$113,B$109:B$113))</f>
        <v>B</v>
      </c>
      <c r="N10" s="510"/>
      <c r="O10" s="515">
        <f>A10</f>
        <v>5</v>
      </c>
      <c r="P10" s="491" t="str">
        <f>C10</f>
        <v>Deepthi M</v>
      </c>
      <c r="Q10" s="413" t="s">
        <v>338</v>
      </c>
      <c r="R10" s="492">
        <f>IF(Q10="",0,VLOOKUP(Q10,Maths!A$101:B$105,2,0))</f>
        <v>3</v>
      </c>
      <c r="S10" s="413" t="s">
        <v>295</v>
      </c>
      <c r="T10" s="492">
        <f>IF(S10="",0,VLOOKUP(S10,Maths!A$101:B$105,2,0))</f>
        <v>3</v>
      </c>
      <c r="U10" s="413" t="s">
        <v>338</v>
      </c>
      <c r="V10" s="492">
        <f>IF(U10="",0,VLOOKUP(U10,Maths!A$101:B$105,2,0))</f>
        <v>3</v>
      </c>
      <c r="W10" s="413" t="s">
        <v>295</v>
      </c>
      <c r="X10" s="490">
        <f>IF(W10="",0,VLOOKUP(W10,Maths!A$101:B$105,2,0))</f>
        <v>3</v>
      </c>
      <c r="Y10" s="513">
        <f>R10+T10+V10+X10</f>
        <v>12</v>
      </c>
      <c r="Z10" s="539" t="str">
        <f ca="1">IF(Y10&lt;=3.9,"",LOOKUP(Y10,A$109:A$113,B$109:B$113))</f>
        <v>B</v>
      </c>
      <c r="AA10" s="510"/>
      <c r="AB10" s="515">
        <f>O10</f>
        <v>5</v>
      </c>
      <c r="AC10" s="538" t="str">
        <f>P10</f>
        <v>Deepthi M</v>
      </c>
      <c r="AD10" s="413" t="s">
        <v>295</v>
      </c>
      <c r="AE10" s="492">
        <f>IF(AD10="",0,VLOOKUP(AD10,Maths!A$101:B$105,2,0))</f>
        <v>3</v>
      </c>
      <c r="AF10" s="413" t="s">
        <v>295</v>
      </c>
      <c r="AG10" s="492">
        <f>IF(AF10="",0,VLOOKUP(AF10,Maths!A$101:B$105,2,0))</f>
        <v>3</v>
      </c>
      <c r="AH10" s="413" t="s">
        <v>338</v>
      </c>
      <c r="AI10" s="492">
        <f>IF(AH10="",0,VLOOKUP(AH10,Maths!A$101:B$105,2,0))</f>
        <v>3</v>
      </c>
      <c r="AJ10" s="413" t="s">
        <v>338</v>
      </c>
      <c r="AK10" s="490">
        <f>IF(AJ10="",0,VLOOKUP(AJ10,Maths!A$101:B$105,2,0))</f>
        <v>3</v>
      </c>
      <c r="AL10" s="513">
        <f>AE10+AG10+AI10+AK10</f>
        <v>12</v>
      </c>
      <c r="AM10" s="544" t="str">
        <f ca="1">IF(AL10&lt;=3.9,"",LOOKUP(AL10,A$109:A$113,B$109:B$113))</f>
        <v>B</v>
      </c>
      <c r="AN10" s="510"/>
      <c r="AO10" s="515">
        <f>AB10</f>
        <v>5</v>
      </c>
      <c r="AP10" s="538" t="str">
        <f>AC10</f>
        <v>Deepthi M</v>
      </c>
      <c r="AQ10" s="413" t="s">
        <v>338</v>
      </c>
      <c r="AR10" s="492">
        <f>IF(AQ10="",0,VLOOKUP(AQ10,Maths!A$101:B$105,2,0))</f>
        <v>3</v>
      </c>
      <c r="AS10" s="413" t="s">
        <v>295</v>
      </c>
      <c r="AT10" s="492">
        <f>IF(AS10="",0,VLOOKUP(AS10,Maths!A$101:B$105,2,0))</f>
        <v>3</v>
      </c>
      <c r="AU10" s="413" t="s">
        <v>295</v>
      </c>
      <c r="AV10" s="492">
        <f>IF(AU10="",0,VLOOKUP(AU10,Maths!A$101:B$105,2,0))</f>
        <v>3</v>
      </c>
      <c r="AW10" s="413" t="s">
        <v>338</v>
      </c>
      <c r="AX10" s="490">
        <f>IF(AW10="",0,VLOOKUP(AW10,Maths!A$101:B$105,2,0))</f>
        <v>3</v>
      </c>
      <c r="AY10" s="513">
        <f>AR10+AT10+AV10+AX10</f>
        <v>12</v>
      </c>
      <c r="AZ10" s="544" t="str">
        <f ca="1">IF(AY10&lt;=3.9,"",LOOKUP(AY10,A$109:A$113,B$109:B$113))</f>
        <v>B</v>
      </c>
      <c r="BA10" s="558">
        <f>(L10+Y10+AL10+AY10)/4</f>
        <v>12</v>
      </c>
      <c r="BB10" s="561" t="str">
        <f ca="1">IF(BA10&lt;=3.9,"",LOOKUP(BA10,A$109:A$113,B$109:B$113))</f>
        <v>B</v>
      </c>
      <c r="BC10" s="510"/>
      <c r="BD10" s="560">
        <f>AO10</f>
        <v>5</v>
      </c>
      <c r="BE10" s="569" t="str">
        <f>AP10</f>
        <v>Deepthi M</v>
      </c>
      <c r="BF10" s="413" t="s">
        <v>338</v>
      </c>
      <c r="BG10" s="492">
        <f>IF(BF10="",0,VLOOKUP(BF10,Maths!A$101:B$105,2,0))</f>
        <v>3</v>
      </c>
      <c r="BH10" s="413" t="s">
        <v>338</v>
      </c>
      <c r="BI10" s="492">
        <f>IF(BH10="",0,VLOOKUP(BH10,Maths!A$101:B$105,2,0))</f>
        <v>3</v>
      </c>
      <c r="BJ10" s="413" t="s">
        <v>295</v>
      </c>
      <c r="BK10" s="492">
        <f>IF(BJ10="",0,VLOOKUP(BJ10,Maths!A$101:B$105,2,0))</f>
        <v>3</v>
      </c>
      <c r="BL10" s="413" t="s">
        <v>295</v>
      </c>
      <c r="BM10" s="490">
        <f>IF(BL10="",0,VLOOKUP(BL10,Maths!A$101:B$105,2,0))</f>
        <v>3</v>
      </c>
      <c r="BN10" s="513">
        <f>BG10+BI10+BK10+BM10</f>
        <v>12</v>
      </c>
      <c r="BO10" s="579" t="str">
        <f ca="1">IF(BN10&lt;=3.9,"",LOOKUP(BN10,A$109:A$113,B$109:B$113))</f>
        <v>B</v>
      </c>
      <c r="BP10" s="510"/>
      <c r="BQ10" s="560">
        <f>BD10</f>
        <v>5</v>
      </c>
      <c r="BR10" s="569" t="str">
        <f>BE10</f>
        <v>Deepthi M</v>
      </c>
      <c r="BS10" s="413" t="s">
        <v>295</v>
      </c>
      <c r="BT10" s="492">
        <f>IF(BS10="",0,VLOOKUP(BS10,Maths!A$101:B$105,2,0))</f>
        <v>3</v>
      </c>
      <c r="BU10" s="413" t="s">
        <v>338</v>
      </c>
      <c r="BV10" s="492">
        <f>IF(BU10="",0,VLOOKUP(BU10,Maths!A$101:B$105,2,0))</f>
        <v>3</v>
      </c>
      <c r="BW10" s="413" t="s">
        <v>295</v>
      </c>
      <c r="BX10" s="492">
        <f>IF(BW10="",0,VLOOKUP(BW10,Maths!A$101:B$105,2,0))</f>
        <v>3</v>
      </c>
      <c r="BY10" s="413" t="s">
        <v>338</v>
      </c>
      <c r="BZ10" s="490">
        <f>IF(BY10="",0,VLOOKUP(BY10,Maths!A$101:B$105,2,0))</f>
        <v>3</v>
      </c>
      <c r="CA10" s="513">
        <f>BT10+BV10+BX10+BZ10</f>
        <v>12</v>
      </c>
      <c r="CB10" s="579" t="str">
        <f ca="1">IF(CA10&lt;=3.9,"",LOOKUP(CA10,A$109:A$113,B$109:B$113))</f>
        <v>B</v>
      </c>
      <c r="CC10" s="510"/>
      <c r="CD10" s="560">
        <f>BQ10</f>
        <v>5</v>
      </c>
      <c r="CE10" s="585" t="str">
        <f>BR10</f>
        <v>Deepthi M</v>
      </c>
      <c r="CF10" s="413" t="s">
        <v>295</v>
      </c>
      <c r="CG10" s="492">
        <f>IF(CF10="",0,VLOOKUP(CF10,Maths!A$101:B$105,2,0))</f>
        <v>3</v>
      </c>
      <c r="CH10" s="413" t="s">
        <v>338</v>
      </c>
      <c r="CI10" s="492">
        <f>IF(CH10="",0,VLOOKUP(CH10,Maths!A$101:B$105,2,0))</f>
        <v>3</v>
      </c>
      <c r="CJ10" s="413" t="s">
        <v>338</v>
      </c>
      <c r="CK10" s="492">
        <f>IF(CJ10="",0,VLOOKUP(CJ10,Maths!A$101:B$105,2,0))</f>
        <v>3</v>
      </c>
      <c r="CL10" s="413" t="s">
        <v>295</v>
      </c>
      <c r="CM10" s="490">
        <f>IF(CL10="",0,VLOOKUP(CL10,Maths!A$101:B$105,2,0))</f>
        <v>3</v>
      </c>
      <c r="CN10" s="513">
        <f>CG10+CI10+CK10+CM10</f>
        <v>12</v>
      </c>
      <c r="CO10" s="579" t="str">
        <f ca="1">IF(CN10&lt;=3.9,"",LOOKUP(CN10,A$109:A$113,B$109:B$113))</f>
        <v>B</v>
      </c>
      <c r="CP10" s="510"/>
      <c r="CQ10" s="560">
        <f>CD10</f>
        <v>5</v>
      </c>
      <c r="CR10" s="585" t="str">
        <f>CE10</f>
        <v>Deepthi M</v>
      </c>
      <c r="CS10" s="413" t="s">
        <v>338</v>
      </c>
      <c r="CT10" s="492">
        <f>IF(CS10="",0,VLOOKUP(CS10,Maths!A$101:B$105,2,0))</f>
        <v>3</v>
      </c>
      <c r="CU10" s="413" t="s">
        <v>338</v>
      </c>
      <c r="CV10" s="492">
        <f>IF(CU10="",0,VLOOKUP(CU10,Maths!A$101:B$105,2,0))</f>
        <v>3</v>
      </c>
      <c r="CW10" s="413" t="s">
        <v>295</v>
      </c>
      <c r="CX10" s="492">
        <f>IF(CW10="",0,VLOOKUP(CW10,Maths!A$101:B$105,2,0))</f>
        <v>3</v>
      </c>
      <c r="CY10" s="413" t="s">
        <v>295</v>
      </c>
      <c r="CZ10" s="490">
        <f>IF(CY10="",0,VLOOKUP(CY10,Maths!A$101:B$105,2,0))</f>
        <v>3</v>
      </c>
      <c r="DA10" s="513">
        <f>CT10+CV10+CX10+CZ10</f>
        <v>12</v>
      </c>
      <c r="DB10" s="579" t="str">
        <f ca="1">IF(DA10&lt;=3.9,"",LOOKUP(DA10,A$109:A$113,B$109:B$113))</f>
        <v>B</v>
      </c>
      <c r="DC10" s="605">
        <f>BN10+CA10+CN10+DA10</f>
        <v>48</v>
      </c>
      <c r="DD10" s="606">
        <f>DC10/80*20</f>
        <v>12</v>
      </c>
      <c r="DE10" s="561" t="str">
        <f ca="1">IF(DD10&lt;=3.9,"",LOOKUP(DD10,A$109:A$113,B$109:B$113))</f>
        <v>B</v>
      </c>
      <c r="DF10" s="510"/>
      <c r="DG10" s="607">
        <f>A10</f>
        <v>5</v>
      </c>
      <c r="DH10" s="608" t="str">
        <f>C10</f>
        <v>Deepthi M</v>
      </c>
      <c r="DI10" s="616" t="str">
        <f ca="1">IF(DJ10&lt;=3.9,"",LOOKUP(DJ10,A$109:A$113,B$109:B$113))</f>
        <v>B</v>
      </c>
      <c r="DJ10">
        <f>(BA10+CN10)/2</f>
        <v>12</v>
      </c>
    </row>
    <row r="11" spans="1:114">
      <c r="A11" s="490">
        <v>6</v>
      </c>
      <c r="B11" s="492">
        <f>'Student Profile'!B11</f>
        <v>666</v>
      </c>
      <c r="C11" s="491" t="str">
        <f>'Student Profile'!C11</f>
        <v>Ganavi S</v>
      </c>
      <c r="D11" s="413" t="s">
        <v>186</v>
      </c>
      <c r="E11" s="492">
        <f>IF(D11="",0,VLOOKUP(D11,Maths!A$101:B$105,2,0))</f>
        <v>4</v>
      </c>
      <c r="F11" s="413" t="s">
        <v>299</v>
      </c>
      <c r="G11" s="492">
        <f>IF(F11="",0,VLOOKUP(F11,Maths!A$101:B$105,2,0))</f>
        <v>2</v>
      </c>
      <c r="H11" s="413" t="s">
        <v>186</v>
      </c>
      <c r="I11" s="492">
        <f>IF(H11="",0,VLOOKUP(H11,Maths!A$101:B$105,2,0))</f>
        <v>4</v>
      </c>
      <c r="J11" s="413" t="s">
        <v>299</v>
      </c>
      <c r="K11" s="490">
        <f>IF(J11="",0,VLOOKUP(J11,Maths!A$101:B$105,2,0))</f>
        <v>2</v>
      </c>
      <c r="L11" s="513">
        <f>E11+G11+I11+K11</f>
        <v>12</v>
      </c>
      <c r="M11" s="517" t="str">
        <f ca="1">IF(L11&lt;=3.9,"",LOOKUP(L11,A$109:A$113,B$109:B$113))</f>
        <v>B</v>
      </c>
      <c r="N11" s="510"/>
      <c r="O11" s="515">
        <f>A11</f>
        <v>6</v>
      </c>
      <c r="P11" s="491" t="str">
        <f>C11</f>
        <v>Ganavi S</v>
      </c>
      <c r="Q11" s="413" t="s">
        <v>186</v>
      </c>
      <c r="R11" s="492">
        <f>IF(Q11="",0,VLOOKUP(Q11,Maths!A$101:B$105,2,0))</f>
        <v>4</v>
      </c>
      <c r="S11" s="413" t="s">
        <v>299</v>
      </c>
      <c r="T11" s="492">
        <f>IF(S11="",0,VLOOKUP(S11,Maths!A$101:B$105,2,0))</f>
        <v>2</v>
      </c>
      <c r="U11" s="413" t="s">
        <v>186</v>
      </c>
      <c r="V11" s="492">
        <f>IF(U11="",0,VLOOKUP(U11,Maths!A$101:B$105,2,0))</f>
        <v>4</v>
      </c>
      <c r="W11" s="413" t="s">
        <v>299</v>
      </c>
      <c r="X11" s="490">
        <f>IF(W11="",0,VLOOKUP(W11,Maths!A$101:B$105,2,0))</f>
        <v>2</v>
      </c>
      <c r="Y11" s="513">
        <f>R11+T11+V11+X11</f>
        <v>12</v>
      </c>
      <c r="Z11" s="539" t="str">
        <f ca="1">IF(Y11&lt;=3.9,"",LOOKUP(Y11,A$109:A$113,B$109:B$113))</f>
        <v>B</v>
      </c>
      <c r="AA11" s="510"/>
      <c r="AB11" s="515">
        <f>O11</f>
        <v>6</v>
      </c>
      <c r="AC11" s="538" t="str">
        <f>P11</f>
        <v>Ganavi S</v>
      </c>
      <c r="AD11" s="413" t="s">
        <v>299</v>
      </c>
      <c r="AE11" s="492">
        <f>IF(AD11="",0,VLOOKUP(AD11,Maths!A$101:B$105,2,0))</f>
        <v>2</v>
      </c>
      <c r="AF11" s="413" t="s">
        <v>299</v>
      </c>
      <c r="AG11" s="492">
        <f>IF(AF11="",0,VLOOKUP(AF11,Maths!A$101:B$105,2,0))</f>
        <v>2</v>
      </c>
      <c r="AH11" s="413" t="s">
        <v>186</v>
      </c>
      <c r="AI11" s="492">
        <f>IF(AH11="",0,VLOOKUP(AH11,Maths!A$101:B$105,2,0))</f>
        <v>4</v>
      </c>
      <c r="AJ11" s="413" t="s">
        <v>186</v>
      </c>
      <c r="AK11" s="490">
        <f>IF(AJ11="",0,VLOOKUP(AJ11,Maths!A$101:B$105,2,0))</f>
        <v>4</v>
      </c>
      <c r="AL11" s="513">
        <f>AE11+AG11+AI11+AK11</f>
        <v>12</v>
      </c>
      <c r="AM11" s="544" t="str">
        <f ca="1">IF(AL11&lt;=3.9,"",LOOKUP(AL11,A$109:A$113,B$109:B$113))</f>
        <v>B</v>
      </c>
      <c r="AN11" s="510"/>
      <c r="AO11" s="515">
        <f>AB11</f>
        <v>6</v>
      </c>
      <c r="AP11" s="538" t="str">
        <f>AC11</f>
        <v>Ganavi S</v>
      </c>
      <c r="AQ11" s="413" t="s">
        <v>186</v>
      </c>
      <c r="AR11" s="492">
        <f>IF(AQ11="",0,VLOOKUP(AQ11,Maths!A$101:B$105,2,0))</f>
        <v>4</v>
      </c>
      <c r="AS11" s="413" t="s">
        <v>299</v>
      </c>
      <c r="AT11" s="492">
        <f>IF(AS11="",0,VLOOKUP(AS11,Maths!A$101:B$105,2,0))</f>
        <v>2</v>
      </c>
      <c r="AU11" s="413" t="s">
        <v>299</v>
      </c>
      <c r="AV11" s="492">
        <f>IF(AU11="",0,VLOOKUP(AU11,Maths!A$101:B$105,2,0))</f>
        <v>2</v>
      </c>
      <c r="AW11" s="413" t="s">
        <v>186</v>
      </c>
      <c r="AX11" s="490">
        <f>IF(AW11="",0,VLOOKUP(AW11,Maths!A$101:B$105,2,0))</f>
        <v>4</v>
      </c>
      <c r="AY11" s="513">
        <f>AR11+AT11+AV11+AX11</f>
        <v>12</v>
      </c>
      <c r="AZ11" s="544" t="str">
        <f ca="1">IF(AY11&lt;=3.9,"",LOOKUP(AY11,A$109:A$113,B$109:B$113))</f>
        <v>B</v>
      </c>
      <c r="BA11" s="558">
        <f>(L11+Y11+AL11+AY11)/4</f>
        <v>12</v>
      </c>
      <c r="BB11" s="561" t="str">
        <f ca="1">IF(BA11&lt;=3.9,"",LOOKUP(BA11,A$109:A$113,B$109:B$113))</f>
        <v>B</v>
      </c>
      <c r="BC11" s="510"/>
      <c r="BD11" s="560">
        <f>AO11</f>
        <v>6</v>
      </c>
      <c r="BE11" s="569" t="str">
        <f>AP11</f>
        <v>Ganavi S</v>
      </c>
      <c r="BF11" s="413" t="s">
        <v>186</v>
      </c>
      <c r="BG11" s="492">
        <f>IF(BF11="",0,VLOOKUP(BF11,Maths!A$101:B$105,2,0))</f>
        <v>4</v>
      </c>
      <c r="BH11" s="413" t="s">
        <v>186</v>
      </c>
      <c r="BI11" s="492">
        <f>IF(BH11="",0,VLOOKUP(BH11,Maths!A$101:B$105,2,0))</f>
        <v>4</v>
      </c>
      <c r="BJ11" s="413" t="s">
        <v>299</v>
      </c>
      <c r="BK11" s="492">
        <f>IF(BJ11="",0,VLOOKUP(BJ11,Maths!A$101:B$105,2,0))</f>
        <v>2</v>
      </c>
      <c r="BL11" s="413" t="s">
        <v>299</v>
      </c>
      <c r="BM11" s="490">
        <f>IF(BL11="",0,VLOOKUP(BL11,Maths!A$101:B$105,2,0))</f>
        <v>2</v>
      </c>
      <c r="BN11" s="513">
        <f>BG11+BI11+BK11+BM11</f>
        <v>12</v>
      </c>
      <c r="BO11" s="579" t="str">
        <f ca="1">IF(BN11&lt;=3.9,"",LOOKUP(BN11,A$109:A$113,B$109:B$113))</f>
        <v>B</v>
      </c>
      <c r="BP11" s="510"/>
      <c r="BQ11" s="560">
        <f>BD11</f>
        <v>6</v>
      </c>
      <c r="BR11" s="569" t="str">
        <f>BE11</f>
        <v>Ganavi S</v>
      </c>
      <c r="BS11" s="413" t="s">
        <v>299</v>
      </c>
      <c r="BT11" s="492">
        <f>IF(BS11="",0,VLOOKUP(BS11,Maths!A$101:B$105,2,0))</f>
        <v>2</v>
      </c>
      <c r="BU11" s="413" t="s">
        <v>186</v>
      </c>
      <c r="BV11" s="492">
        <f>IF(BU11="",0,VLOOKUP(BU11,Maths!A$101:B$105,2,0))</f>
        <v>4</v>
      </c>
      <c r="BW11" s="413" t="s">
        <v>299</v>
      </c>
      <c r="BX11" s="492">
        <f>IF(BW11="",0,VLOOKUP(BW11,Maths!A$101:B$105,2,0))</f>
        <v>2</v>
      </c>
      <c r="BY11" s="413" t="s">
        <v>186</v>
      </c>
      <c r="BZ11" s="490">
        <f>IF(BY11="",0,VLOOKUP(BY11,Maths!A$101:B$105,2,0))</f>
        <v>4</v>
      </c>
      <c r="CA11" s="513">
        <f>BT11+BV11+BX11+BZ11</f>
        <v>12</v>
      </c>
      <c r="CB11" s="579" t="str">
        <f ca="1">IF(CA11&lt;=3.9,"",LOOKUP(CA11,A$109:A$113,B$109:B$113))</f>
        <v>B</v>
      </c>
      <c r="CC11" s="510"/>
      <c r="CD11" s="560">
        <f>BQ11</f>
        <v>6</v>
      </c>
      <c r="CE11" s="585" t="str">
        <f>BR11</f>
        <v>Ganavi S</v>
      </c>
      <c r="CF11" s="413" t="s">
        <v>299</v>
      </c>
      <c r="CG11" s="492">
        <f>IF(CF11="",0,VLOOKUP(CF11,Maths!A$101:B$105,2,0))</f>
        <v>2</v>
      </c>
      <c r="CH11" s="413" t="s">
        <v>186</v>
      </c>
      <c r="CI11" s="492">
        <f>IF(CH11="",0,VLOOKUP(CH11,Maths!A$101:B$105,2,0))</f>
        <v>4</v>
      </c>
      <c r="CJ11" s="413" t="s">
        <v>186</v>
      </c>
      <c r="CK11" s="492">
        <f>IF(CJ11="",0,VLOOKUP(CJ11,Maths!A$101:B$105,2,0))</f>
        <v>4</v>
      </c>
      <c r="CL11" s="413" t="s">
        <v>299</v>
      </c>
      <c r="CM11" s="490">
        <f>IF(CL11="",0,VLOOKUP(CL11,Maths!A$101:B$105,2,0))</f>
        <v>2</v>
      </c>
      <c r="CN11" s="513">
        <f>CG11+CI11+CK11+CM11</f>
        <v>12</v>
      </c>
      <c r="CO11" s="579" t="str">
        <f ca="1">IF(CN11&lt;=3.9,"",LOOKUP(CN11,A$109:A$113,B$109:B$113))</f>
        <v>B</v>
      </c>
      <c r="CP11" s="510"/>
      <c r="CQ11" s="560">
        <f>CD11</f>
        <v>6</v>
      </c>
      <c r="CR11" s="585" t="str">
        <f>CE11</f>
        <v>Ganavi S</v>
      </c>
      <c r="CS11" s="413" t="s">
        <v>186</v>
      </c>
      <c r="CT11" s="492">
        <f>IF(CS11="",0,VLOOKUP(CS11,Maths!A$101:B$105,2,0))</f>
        <v>4</v>
      </c>
      <c r="CU11" s="413" t="s">
        <v>186</v>
      </c>
      <c r="CV11" s="492">
        <f>IF(CU11="",0,VLOOKUP(CU11,Maths!A$101:B$105,2,0))</f>
        <v>4</v>
      </c>
      <c r="CW11" s="413" t="s">
        <v>299</v>
      </c>
      <c r="CX11" s="492">
        <f>IF(CW11="",0,VLOOKUP(CW11,Maths!A$101:B$105,2,0))</f>
        <v>2</v>
      </c>
      <c r="CY11" s="413" t="s">
        <v>299</v>
      </c>
      <c r="CZ11" s="490">
        <f>IF(CY11="",0,VLOOKUP(CY11,Maths!A$101:B$105,2,0))</f>
        <v>2</v>
      </c>
      <c r="DA11" s="513">
        <f>CT11+CV11+CX11+CZ11</f>
        <v>12</v>
      </c>
      <c r="DB11" s="579" t="str">
        <f ca="1">IF(DA11&lt;=3.9,"",LOOKUP(DA11,A$109:A$113,B$109:B$113))</f>
        <v>B</v>
      </c>
      <c r="DC11" s="605">
        <f>BN11+CA11+CN11+DA11</f>
        <v>48</v>
      </c>
      <c r="DD11" s="606">
        <f>DC11/80*20</f>
        <v>12</v>
      </c>
      <c r="DE11" s="561" t="str">
        <f ca="1">IF(DD11&lt;=3.9,"",LOOKUP(DD11,A$109:A$113,B$109:B$113))</f>
        <v>B</v>
      </c>
      <c r="DF11" s="510"/>
      <c r="DG11" s="607">
        <f>A11</f>
        <v>6</v>
      </c>
      <c r="DH11" s="608" t="str">
        <f>C11</f>
        <v>Ganavi S</v>
      </c>
      <c r="DI11" s="616" t="str">
        <f ca="1">IF(DJ11&lt;=3.9,"",LOOKUP(DJ11,A$109:A$113,B$109:B$113))</f>
        <v>B</v>
      </c>
      <c r="DJ11">
        <f>(BA11+CN11)/2</f>
        <v>12</v>
      </c>
    </row>
    <row r="12" spans="1:114">
      <c r="A12" s="490">
        <v>7</v>
      </c>
      <c r="B12" s="492">
        <f>'Student Profile'!B12</f>
        <v>777</v>
      </c>
      <c r="C12" s="491" t="str">
        <f>'Student Profile'!C12</f>
        <v>R Krishaa</v>
      </c>
      <c r="D12" s="413" t="s">
        <v>295</v>
      </c>
      <c r="E12" s="492">
        <f>IF(D12="",0,VLOOKUP(D12,Maths!A$101:B$105,2,0))</f>
        <v>3</v>
      </c>
      <c r="F12" s="413" t="s">
        <v>186</v>
      </c>
      <c r="G12" s="492">
        <f>IF(F12="",0,VLOOKUP(F12,Maths!A$101:B$105,2,0))</f>
        <v>4</v>
      </c>
      <c r="H12" s="413" t="s">
        <v>295</v>
      </c>
      <c r="I12" s="492">
        <f>IF(H12="",0,VLOOKUP(H12,Maths!A$101:B$105,2,0))</f>
        <v>3</v>
      </c>
      <c r="J12" s="413" t="s">
        <v>186</v>
      </c>
      <c r="K12" s="490">
        <f>IF(J12="",0,VLOOKUP(J12,Maths!A$101:B$105,2,0))</f>
        <v>4</v>
      </c>
      <c r="L12" s="513">
        <f>E12+G12+I12+K12</f>
        <v>14</v>
      </c>
      <c r="M12" s="517" t="str">
        <f ca="1">IF(L12&lt;=3.9,"",LOOKUP(L12,A$109:A$113,B$109:B$113))</f>
        <v>B</v>
      </c>
      <c r="N12" s="510"/>
      <c r="O12" s="515">
        <f>A12</f>
        <v>7</v>
      </c>
      <c r="P12" s="491" t="str">
        <f>C12</f>
        <v>R Krishaa</v>
      </c>
      <c r="Q12" s="413" t="s">
        <v>295</v>
      </c>
      <c r="R12" s="492">
        <f>IF(Q12="",0,VLOOKUP(Q12,Maths!A$101:B$105,2,0))</f>
        <v>3</v>
      </c>
      <c r="S12" s="413" t="s">
        <v>186</v>
      </c>
      <c r="T12" s="492">
        <f>IF(S12="",0,VLOOKUP(S12,Maths!A$101:B$105,2,0))</f>
        <v>4</v>
      </c>
      <c r="U12" s="413" t="s">
        <v>295</v>
      </c>
      <c r="V12" s="492">
        <f>IF(U12="",0,VLOOKUP(U12,Maths!A$101:B$105,2,0))</f>
        <v>3</v>
      </c>
      <c r="W12" s="413" t="s">
        <v>186</v>
      </c>
      <c r="X12" s="490">
        <f>IF(W12="",0,VLOOKUP(W12,Maths!A$101:B$105,2,0))</f>
        <v>4</v>
      </c>
      <c r="Y12" s="513">
        <f>R12+T12+V12+X12</f>
        <v>14</v>
      </c>
      <c r="Z12" s="539" t="str">
        <f ca="1">IF(Y12&lt;=3.9,"",LOOKUP(Y12,A$109:A$113,B$109:B$113))</f>
        <v>B</v>
      </c>
      <c r="AA12" s="510"/>
      <c r="AB12" s="515">
        <f>O12</f>
        <v>7</v>
      </c>
      <c r="AC12" s="538" t="str">
        <f>P12</f>
        <v>R Krishaa</v>
      </c>
      <c r="AD12" s="413" t="s">
        <v>186</v>
      </c>
      <c r="AE12" s="492">
        <f>IF(AD12="",0,VLOOKUP(AD12,Maths!A$101:B$105,2,0))</f>
        <v>4</v>
      </c>
      <c r="AF12" s="413" t="s">
        <v>186</v>
      </c>
      <c r="AG12" s="492">
        <f>IF(AF12="",0,VLOOKUP(AF12,Maths!A$101:B$105,2,0))</f>
        <v>4</v>
      </c>
      <c r="AH12" s="413" t="s">
        <v>295</v>
      </c>
      <c r="AI12" s="492">
        <f>IF(AH12="",0,VLOOKUP(AH12,Maths!A$101:B$105,2,0))</f>
        <v>3</v>
      </c>
      <c r="AJ12" s="413" t="s">
        <v>295</v>
      </c>
      <c r="AK12" s="490">
        <f>IF(AJ12="",0,VLOOKUP(AJ12,Maths!A$101:B$105,2,0))</f>
        <v>3</v>
      </c>
      <c r="AL12" s="513">
        <f>AE12+AG12+AI12+AK12</f>
        <v>14</v>
      </c>
      <c r="AM12" s="544" t="str">
        <f ca="1">IF(AL12&lt;=3.9,"",LOOKUP(AL12,A$109:A$113,B$109:B$113))</f>
        <v>B</v>
      </c>
      <c r="AN12" s="510"/>
      <c r="AO12" s="515">
        <f>AB12</f>
        <v>7</v>
      </c>
      <c r="AP12" s="538" t="str">
        <f>AC12</f>
        <v>R Krishaa</v>
      </c>
      <c r="AQ12" s="413" t="s">
        <v>295</v>
      </c>
      <c r="AR12" s="492">
        <f>IF(AQ12="",0,VLOOKUP(AQ12,Maths!A$101:B$105,2,0))</f>
        <v>3</v>
      </c>
      <c r="AS12" s="413" t="s">
        <v>186</v>
      </c>
      <c r="AT12" s="492">
        <f>IF(AS12="",0,VLOOKUP(AS12,Maths!A$101:B$105,2,0))</f>
        <v>4</v>
      </c>
      <c r="AU12" s="413" t="s">
        <v>186</v>
      </c>
      <c r="AV12" s="492">
        <f>IF(AU12="",0,VLOOKUP(AU12,Maths!A$101:B$105,2,0))</f>
        <v>4</v>
      </c>
      <c r="AW12" s="413" t="s">
        <v>295</v>
      </c>
      <c r="AX12" s="490">
        <f>IF(AW12="",0,VLOOKUP(AW12,Maths!A$101:B$105,2,0))</f>
        <v>3</v>
      </c>
      <c r="AY12" s="513">
        <f>AR12+AT12+AV12+AX12</f>
        <v>14</v>
      </c>
      <c r="AZ12" s="544" t="str">
        <f ca="1">IF(AY12&lt;=3.9,"",LOOKUP(AY12,A$109:A$113,B$109:B$113))</f>
        <v>B</v>
      </c>
      <c r="BA12" s="558">
        <f>(L12+Y12+AL12+AY12)/4</f>
        <v>14</v>
      </c>
      <c r="BB12" s="561" t="str">
        <f ca="1">IF(BA12&lt;=3.9,"",LOOKUP(BA12,A$109:A$113,B$109:B$113))</f>
        <v>B</v>
      </c>
      <c r="BC12" s="510"/>
      <c r="BD12" s="560">
        <f>AO12</f>
        <v>7</v>
      </c>
      <c r="BE12" s="569" t="str">
        <f>AP12</f>
        <v>R Krishaa</v>
      </c>
      <c r="BF12" s="413" t="s">
        <v>295</v>
      </c>
      <c r="BG12" s="492">
        <f>IF(BF12="",0,VLOOKUP(BF12,Maths!A$101:B$105,2,0))</f>
        <v>3</v>
      </c>
      <c r="BH12" s="413" t="s">
        <v>295</v>
      </c>
      <c r="BI12" s="492">
        <f>IF(BH12="",0,VLOOKUP(BH12,Maths!A$101:B$105,2,0))</f>
        <v>3</v>
      </c>
      <c r="BJ12" s="413" t="s">
        <v>186</v>
      </c>
      <c r="BK12" s="492">
        <f>IF(BJ12="",0,VLOOKUP(BJ12,Maths!A$101:B$105,2,0))</f>
        <v>4</v>
      </c>
      <c r="BL12" s="413" t="s">
        <v>186</v>
      </c>
      <c r="BM12" s="490">
        <f>IF(BL12="",0,VLOOKUP(BL12,Maths!A$101:B$105,2,0))</f>
        <v>4</v>
      </c>
      <c r="BN12" s="513">
        <f>BG12+BI12+BK12+BM12</f>
        <v>14</v>
      </c>
      <c r="BO12" s="579" t="str">
        <f ca="1">IF(BN12&lt;=3.9,"",LOOKUP(BN12,A$109:A$113,B$109:B$113))</f>
        <v>B</v>
      </c>
      <c r="BP12" s="510"/>
      <c r="BQ12" s="560">
        <f>BD12</f>
        <v>7</v>
      </c>
      <c r="BR12" s="569" t="str">
        <f>BE12</f>
        <v>R Krishaa</v>
      </c>
      <c r="BS12" s="413" t="s">
        <v>186</v>
      </c>
      <c r="BT12" s="492">
        <f>IF(BS12="",0,VLOOKUP(BS12,Maths!A$101:B$105,2,0))</f>
        <v>4</v>
      </c>
      <c r="BU12" s="413" t="s">
        <v>295</v>
      </c>
      <c r="BV12" s="492">
        <f>IF(BU12="",0,VLOOKUP(BU12,Maths!A$101:B$105,2,0))</f>
        <v>3</v>
      </c>
      <c r="BW12" s="413" t="s">
        <v>186</v>
      </c>
      <c r="BX12" s="492">
        <f>IF(BW12="",0,VLOOKUP(BW12,Maths!A$101:B$105,2,0))</f>
        <v>4</v>
      </c>
      <c r="BY12" s="413" t="s">
        <v>295</v>
      </c>
      <c r="BZ12" s="490">
        <f>IF(BY12="",0,VLOOKUP(BY12,Maths!A$101:B$105,2,0))</f>
        <v>3</v>
      </c>
      <c r="CA12" s="513">
        <f>BT12+BV12+BX12+BZ12</f>
        <v>14</v>
      </c>
      <c r="CB12" s="579" t="str">
        <f ca="1">IF(CA12&lt;=3.9,"",LOOKUP(CA12,A$109:A$113,B$109:B$113))</f>
        <v>B</v>
      </c>
      <c r="CC12" s="510"/>
      <c r="CD12" s="560">
        <f>BQ12</f>
        <v>7</v>
      </c>
      <c r="CE12" s="585" t="str">
        <f>BR12</f>
        <v>R Krishaa</v>
      </c>
      <c r="CF12" s="413" t="s">
        <v>186</v>
      </c>
      <c r="CG12" s="492">
        <f>IF(CF12="",0,VLOOKUP(CF12,Maths!A$101:B$105,2,0))</f>
        <v>4</v>
      </c>
      <c r="CH12" s="413" t="s">
        <v>295</v>
      </c>
      <c r="CI12" s="492">
        <f>IF(CH12="",0,VLOOKUP(CH12,Maths!A$101:B$105,2,0))</f>
        <v>3</v>
      </c>
      <c r="CJ12" s="413" t="s">
        <v>295</v>
      </c>
      <c r="CK12" s="492">
        <f>IF(CJ12="",0,VLOOKUP(CJ12,Maths!A$101:B$105,2,0))</f>
        <v>3</v>
      </c>
      <c r="CL12" s="413" t="s">
        <v>186</v>
      </c>
      <c r="CM12" s="490">
        <f>IF(CL12="",0,VLOOKUP(CL12,Maths!A$101:B$105,2,0))</f>
        <v>4</v>
      </c>
      <c r="CN12" s="513">
        <f>CG12+CI12+CK12+CM12</f>
        <v>14</v>
      </c>
      <c r="CO12" s="579" t="str">
        <f ca="1">IF(CN12&lt;=3.9,"",LOOKUP(CN12,A$109:A$113,B$109:B$113))</f>
        <v>B</v>
      </c>
      <c r="CP12" s="510"/>
      <c r="CQ12" s="560">
        <f>CD12</f>
        <v>7</v>
      </c>
      <c r="CR12" s="585" t="str">
        <f>CE12</f>
        <v>R Krishaa</v>
      </c>
      <c r="CS12" s="413" t="s">
        <v>295</v>
      </c>
      <c r="CT12" s="492">
        <f>IF(CS12="",0,VLOOKUP(CS12,Maths!A$101:B$105,2,0))</f>
        <v>3</v>
      </c>
      <c r="CU12" s="413" t="s">
        <v>295</v>
      </c>
      <c r="CV12" s="492">
        <f>IF(CU12="",0,VLOOKUP(CU12,Maths!A$101:B$105,2,0))</f>
        <v>3</v>
      </c>
      <c r="CW12" s="413" t="s">
        <v>186</v>
      </c>
      <c r="CX12" s="492">
        <f>IF(CW12="",0,VLOOKUP(CW12,Maths!A$101:B$105,2,0))</f>
        <v>4</v>
      </c>
      <c r="CY12" s="413" t="s">
        <v>186</v>
      </c>
      <c r="CZ12" s="490">
        <f>IF(CY12="",0,VLOOKUP(CY12,Maths!A$101:B$105,2,0))</f>
        <v>4</v>
      </c>
      <c r="DA12" s="513">
        <f>CT12+CV12+CX12+CZ12</f>
        <v>14</v>
      </c>
      <c r="DB12" s="579" t="str">
        <f ca="1">IF(DA12&lt;=3.9,"",LOOKUP(DA12,A$109:A$113,B$109:B$113))</f>
        <v>B</v>
      </c>
      <c r="DC12" s="605">
        <f>BN12+CA12+CN12+DA12</f>
        <v>56</v>
      </c>
      <c r="DD12" s="606">
        <f>DC12/80*20</f>
        <v>14</v>
      </c>
      <c r="DE12" s="561" t="str">
        <f ca="1">IF(DD12&lt;=3.9,"",LOOKUP(DD12,A$109:A$113,B$109:B$113))</f>
        <v>B</v>
      </c>
      <c r="DF12" s="510"/>
      <c r="DG12" s="607">
        <f>A12</f>
        <v>7</v>
      </c>
      <c r="DH12" s="608" t="str">
        <f>C12</f>
        <v>R Krishaa</v>
      </c>
      <c r="DI12" s="616" t="str">
        <f ca="1">IF(DJ12&lt;=3.9,"",LOOKUP(DJ12,A$109:A$113,B$109:B$113))</f>
        <v>B</v>
      </c>
      <c r="DJ12">
        <f>(BA12+CN12)/2</f>
        <v>14</v>
      </c>
    </row>
    <row r="13" spans="1:114">
      <c r="A13" s="490">
        <v>8</v>
      </c>
      <c r="B13" s="492">
        <f>'Student Profile'!B13</f>
        <v>888</v>
      </c>
      <c r="C13" s="491" t="str">
        <f>'Student Profile'!C13</f>
        <v>Omja Dwivedi</v>
      </c>
      <c r="D13" s="413" t="s">
        <v>299</v>
      </c>
      <c r="E13" s="492">
        <f>IF(D13="",0,VLOOKUP(D13,Maths!A$101:B$105,2,0))</f>
        <v>2</v>
      </c>
      <c r="F13" s="413" t="s">
        <v>295</v>
      </c>
      <c r="G13" s="492">
        <f>IF(F13="",0,VLOOKUP(F13,Maths!A$101:B$105,2,0))</f>
        <v>3</v>
      </c>
      <c r="H13" s="413" t="s">
        <v>299</v>
      </c>
      <c r="I13" s="492">
        <f>IF(H13="",0,VLOOKUP(H13,Maths!A$101:B$105,2,0))</f>
        <v>2</v>
      </c>
      <c r="J13" s="413" t="s">
        <v>295</v>
      </c>
      <c r="K13" s="490">
        <f>IF(J13="",0,VLOOKUP(J13,Maths!A$101:B$105,2,0))</f>
        <v>3</v>
      </c>
      <c r="L13" s="513">
        <f>E13+G13+I13+K13</f>
        <v>10</v>
      </c>
      <c r="M13" s="517" t="str">
        <f ca="1">IF(L13&lt;=3.9,"",LOOKUP(L13,A$109:A$113,B$109:B$113))</f>
        <v>C</v>
      </c>
      <c r="N13" s="510"/>
      <c r="O13" s="515">
        <f>A13</f>
        <v>8</v>
      </c>
      <c r="P13" s="491" t="str">
        <f>C13</f>
        <v>Omja Dwivedi</v>
      </c>
      <c r="Q13" s="413" t="s">
        <v>299</v>
      </c>
      <c r="R13" s="492">
        <f>IF(Q13="",0,VLOOKUP(Q13,Maths!A$101:B$105,2,0))</f>
        <v>2</v>
      </c>
      <c r="S13" s="413" t="s">
        <v>295</v>
      </c>
      <c r="T13" s="492">
        <f>IF(S13="",0,VLOOKUP(S13,Maths!A$101:B$105,2,0))</f>
        <v>3</v>
      </c>
      <c r="U13" s="413" t="s">
        <v>299</v>
      </c>
      <c r="V13" s="492">
        <f>IF(U13="",0,VLOOKUP(U13,Maths!A$101:B$105,2,0))</f>
        <v>2</v>
      </c>
      <c r="W13" s="413" t="s">
        <v>295</v>
      </c>
      <c r="X13" s="490">
        <f>IF(W13="",0,VLOOKUP(W13,Maths!A$101:B$105,2,0))</f>
        <v>3</v>
      </c>
      <c r="Y13" s="513">
        <f>R13+T13+V13+X13</f>
        <v>10</v>
      </c>
      <c r="Z13" s="539" t="str">
        <f ca="1">IF(Y13&lt;=3.9,"",LOOKUP(Y13,A$109:A$113,B$109:B$113))</f>
        <v>C</v>
      </c>
      <c r="AA13" s="510"/>
      <c r="AB13" s="515">
        <f>O13</f>
        <v>8</v>
      </c>
      <c r="AC13" s="538" t="str">
        <f>P13</f>
        <v>Omja Dwivedi</v>
      </c>
      <c r="AD13" s="413" t="s">
        <v>295</v>
      </c>
      <c r="AE13" s="492">
        <f>IF(AD13="",0,VLOOKUP(AD13,Maths!A$101:B$105,2,0))</f>
        <v>3</v>
      </c>
      <c r="AF13" s="413" t="s">
        <v>295</v>
      </c>
      <c r="AG13" s="492">
        <f>IF(AF13="",0,VLOOKUP(AF13,Maths!A$101:B$105,2,0))</f>
        <v>3</v>
      </c>
      <c r="AH13" s="413" t="s">
        <v>299</v>
      </c>
      <c r="AI13" s="492">
        <f>IF(AH13="",0,VLOOKUP(AH13,Maths!A$101:B$105,2,0))</f>
        <v>2</v>
      </c>
      <c r="AJ13" s="413" t="s">
        <v>299</v>
      </c>
      <c r="AK13" s="490">
        <f>IF(AJ13="",0,VLOOKUP(AJ13,Maths!A$101:B$105,2,0))</f>
        <v>2</v>
      </c>
      <c r="AL13" s="513">
        <f>AE13+AG13+AI13+AK13</f>
        <v>10</v>
      </c>
      <c r="AM13" s="544" t="str">
        <f ca="1">IF(AL13&lt;=3.9,"",LOOKUP(AL13,A$109:A$113,B$109:B$113))</f>
        <v>C</v>
      </c>
      <c r="AN13" s="510"/>
      <c r="AO13" s="515">
        <f>AB13</f>
        <v>8</v>
      </c>
      <c r="AP13" s="538" t="str">
        <f>AC13</f>
        <v>Omja Dwivedi</v>
      </c>
      <c r="AQ13" s="413" t="s">
        <v>299</v>
      </c>
      <c r="AR13" s="492">
        <f>IF(AQ13="",0,VLOOKUP(AQ13,Maths!A$101:B$105,2,0))</f>
        <v>2</v>
      </c>
      <c r="AS13" s="413" t="s">
        <v>295</v>
      </c>
      <c r="AT13" s="492">
        <f>IF(AS13="",0,VLOOKUP(AS13,Maths!A$101:B$105,2,0))</f>
        <v>3</v>
      </c>
      <c r="AU13" s="413" t="s">
        <v>295</v>
      </c>
      <c r="AV13" s="492">
        <f>IF(AU13="",0,VLOOKUP(AU13,Maths!A$101:B$105,2,0))</f>
        <v>3</v>
      </c>
      <c r="AW13" s="413" t="s">
        <v>299</v>
      </c>
      <c r="AX13" s="490">
        <f>IF(AW13="",0,VLOOKUP(AW13,Maths!A$101:B$105,2,0))</f>
        <v>2</v>
      </c>
      <c r="AY13" s="513">
        <f>AR13+AT13+AV13+AX13</f>
        <v>10</v>
      </c>
      <c r="AZ13" s="544" t="str">
        <f ca="1">IF(AY13&lt;=3.9,"",LOOKUP(AY13,A$109:A$113,B$109:B$113))</f>
        <v>C</v>
      </c>
      <c r="BA13" s="558">
        <f>(L13+Y13+AL13+AY13)/4</f>
        <v>10</v>
      </c>
      <c r="BB13" s="561" t="str">
        <f ca="1">IF(BA13&lt;=3.9,"",LOOKUP(BA13,A$109:A$113,B$109:B$113))</f>
        <v>C</v>
      </c>
      <c r="BC13" s="510"/>
      <c r="BD13" s="560">
        <f>AO13</f>
        <v>8</v>
      </c>
      <c r="BE13" s="569" t="str">
        <f>AP13</f>
        <v>Omja Dwivedi</v>
      </c>
      <c r="BF13" s="413" t="s">
        <v>299</v>
      </c>
      <c r="BG13" s="492">
        <f>IF(BF13="",0,VLOOKUP(BF13,Maths!A$101:B$105,2,0))</f>
        <v>2</v>
      </c>
      <c r="BH13" s="413" t="s">
        <v>299</v>
      </c>
      <c r="BI13" s="492">
        <f>IF(BH13="",0,VLOOKUP(BH13,Maths!A$101:B$105,2,0))</f>
        <v>2</v>
      </c>
      <c r="BJ13" s="413" t="s">
        <v>295</v>
      </c>
      <c r="BK13" s="492">
        <f>IF(BJ13="",0,VLOOKUP(BJ13,Maths!A$101:B$105,2,0))</f>
        <v>3</v>
      </c>
      <c r="BL13" s="413" t="s">
        <v>295</v>
      </c>
      <c r="BM13" s="490">
        <f>IF(BL13="",0,VLOOKUP(BL13,Maths!A$101:B$105,2,0))</f>
        <v>3</v>
      </c>
      <c r="BN13" s="513">
        <f>BG13+BI13+BK13+BM13</f>
        <v>10</v>
      </c>
      <c r="BO13" s="579" t="str">
        <f ca="1">IF(BN13&lt;=3.9,"",LOOKUP(BN13,A$109:A$113,B$109:B$113))</f>
        <v>C</v>
      </c>
      <c r="BP13" s="510"/>
      <c r="BQ13" s="560">
        <f>BD13</f>
        <v>8</v>
      </c>
      <c r="BR13" s="569" t="str">
        <f>BE13</f>
        <v>Omja Dwivedi</v>
      </c>
      <c r="BS13" s="413" t="s">
        <v>295</v>
      </c>
      <c r="BT13" s="492">
        <f>IF(BS13="",0,VLOOKUP(BS13,Maths!A$101:B$105,2,0))</f>
        <v>3</v>
      </c>
      <c r="BU13" s="413" t="s">
        <v>299</v>
      </c>
      <c r="BV13" s="492">
        <f>IF(BU13="",0,VLOOKUP(BU13,Maths!A$101:B$105,2,0))</f>
        <v>2</v>
      </c>
      <c r="BW13" s="413" t="s">
        <v>295</v>
      </c>
      <c r="BX13" s="492">
        <f>IF(BW13="",0,VLOOKUP(BW13,Maths!A$101:B$105,2,0))</f>
        <v>3</v>
      </c>
      <c r="BY13" s="413" t="s">
        <v>299</v>
      </c>
      <c r="BZ13" s="490">
        <f>IF(BY13="",0,VLOOKUP(BY13,Maths!A$101:B$105,2,0))</f>
        <v>2</v>
      </c>
      <c r="CA13" s="513">
        <f>BT13+BV13+BX13+BZ13</f>
        <v>10</v>
      </c>
      <c r="CB13" s="579" t="str">
        <f ca="1">IF(CA13&lt;=3.9,"",LOOKUP(CA13,A$109:A$113,B$109:B$113))</f>
        <v>C</v>
      </c>
      <c r="CC13" s="510"/>
      <c r="CD13" s="560">
        <f>BQ13</f>
        <v>8</v>
      </c>
      <c r="CE13" s="585" t="str">
        <f>BR13</f>
        <v>Omja Dwivedi</v>
      </c>
      <c r="CF13" s="413" t="s">
        <v>295</v>
      </c>
      <c r="CG13" s="492">
        <f>IF(CF13="",0,VLOOKUP(CF13,Maths!A$101:B$105,2,0))</f>
        <v>3</v>
      </c>
      <c r="CH13" s="413" t="s">
        <v>299</v>
      </c>
      <c r="CI13" s="492">
        <f>IF(CH13="",0,VLOOKUP(CH13,Maths!A$101:B$105,2,0))</f>
        <v>2</v>
      </c>
      <c r="CJ13" s="413" t="s">
        <v>299</v>
      </c>
      <c r="CK13" s="492">
        <f>IF(CJ13="",0,VLOOKUP(CJ13,Maths!A$101:B$105,2,0))</f>
        <v>2</v>
      </c>
      <c r="CL13" s="413" t="s">
        <v>295</v>
      </c>
      <c r="CM13" s="490">
        <f>IF(CL13="",0,VLOOKUP(CL13,Maths!A$101:B$105,2,0))</f>
        <v>3</v>
      </c>
      <c r="CN13" s="513">
        <f>CG13+CI13+CK13+CM13</f>
        <v>10</v>
      </c>
      <c r="CO13" s="579" t="str">
        <f ca="1">IF(CN13&lt;=3.9,"",LOOKUP(CN13,A$109:A$113,B$109:B$113))</f>
        <v>C</v>
      </c>
      <c r="CP13" s="510"/>
      <c r="CQ13" s="560">
        <f>CD13</f>
        <v>8</v>
      </c>
      <c r="CR13" s="585" t="str">
        <f>CE13</f>
        <v>Omja Dwivedi</v>
      </c>
      <c r="CS13" s="413" t="s">
        <v>299</v>
      </c>
      <c r="CT13" s="492">
        <f>IF(CS13="",0,VLOOKUP(CS13,Maths!A$101:B$105,2,0))</f>
        <v>2</v>
      </c>
      <c r="CU13" s="413" t="s">
        <v>299</v>
      </c>
      <c r="CV13" s="492">
        <f>IF(CU13="",0,VLOOKUP(CU13,Maths!A$101:B$105,2,0))</f>
        <v>2</v>
      </c>
      <c r="CW13" s="413" t="s">
        <v>295</v>
      </c>
      <c r="CX13" s="492">
        <f>IF(CW13="",0,VLOOKUP(CW13,Maths!A$101:B$105,2,0))</f>
        <v>3</v>
      </c>
      <c r="CY13" s="413" t="s">
        <v>295</v>
      </c>
      <c r="CZ13" s="490">
        <f>IF(CY13="",0,VLOOKUP(CY13,Maths!A$101:B$105,2,0))</f>
        <v>3</v>
      </c>
      <c r="DA13" s="513">
        <f>CT13+CV13+CX13+CZ13</f>
        <v>10</v>
      </c>
      <c r="DB13" s="579" t="str">
        <f ca="1">IF(DA13&lt;=3.9,"",LOOKUP(DA13,A$109:A$113,B$109:B$113))</f>
        <v>C</v>
      </c>
      <c r="DC13" s="605">
        <f>BN13+CA13+CN13+DA13</f>
        <v>40</v>
      </c>
      <c r="DD13" s="606">
        <f>DC13/80*20</f>
        <v>10</v>
      </c>
      <c r="DE13" s="561" t="str">
        <f ca="1">IF(DD13&lt;=3.9,"",LOOKUP(DD13,A$109:A$113,B$109:B$113))</f>
        <v>C</v>
      </c>
      <c r="DF13" s="510"/>
      <c r="DG13" s="607">
        <f>A13</f>
        <v>8</v>
      </c>
      <c r="DH13" s="608" t="str">
        <f>C13</f>
        <v>Omja Dwivedi</v>
      </c>
      <c r="DI13" s="616" t="str">
        <f ca="1">IF(DJ13&lt;=3.9,"",LOOKUP(DJ13,A$109:A$113,B$109:B$113))</f>
        <v>C</v>
      </c>
      <c r="DJ13">
        <f>(BA13+CN13)/2</f>
        <v>10</v>
      </c>
    </row>
    <row r="14" spans="1:114">
      <c r="A14" s="490">
        <v>9</v>
      </c>
      <c r="B14" s="492">
        <f>'Student Profile'!B14</f>
        <v>999</v>
      </c>
      <c r="C14" s="491" t="str">
        <f>'Student Profile'!C14</f>
        <v>K Pooja</v>
      </c>
      <c r="D14" s="413" t="s">
        <v>299</v>
      </c>
      <c r="E14" s="492">
        <f>IF(D14="",0,VLOOKUP(D14,Maths!A$101:B$105,2,0))</f>
        <v>2</v>
      </c>
      <c r="F14" s="413" t="s">
        <v>299</v>
      </c>
      <c r="G14" s="492">
        <f>IF(F14="",0,VLOOKUP(F14,Maths!A$101:B$105,2,0))</f>
        <v>2</v>
      </c>
      <c r="H14" s="413" t="s">
        <v>299</v>
      </c>
      <c r="I14" s="492">
        <f>IF(H14="",0,VLOOKUP(H14,Maths!A$101:B$105,2,0))</f>
        <v>2</v>
      </c>
      <c r="J14" s="413" t="s">
        <v>299</v>
      </c>
      <c r="K14" s="490">
        <f>IF(J14="",0,VLOOKUP(J14,Maths!A$101:B$105,2,0))</f>
        <v>2</v>
      </c>
      <c r="L14" s="513">
        <f>E14+G14+I14+K14</f>
        <v>8</v>
      </c>
      <c r="M14" s="517" t="str">
        <f ca="1">IF(L14&lt;=3.9,"",LOOKUP(L14,A$109:A$113,B$109:B$113))</f>
        <v>C</v>
      </c>
      <c r="N14" s="510"/>
      <c r="O14" s="515">
        <f>A14</f>
        <v>9</v>
      </c>
      <c r="P14" s="491" t="str">
        <f>C14</f>
        <v>K Pooja</v>
      </c>
      <c r="Q14" s="413" t="s">
        <v>299</v>
      </c>
      <c r="R14" s="492">
        <f>IF(Q14="",0,VLOOKUP(Q14,Maths!A$101:B$105,2,0))</f>
        <v>2</v>
      </c>
      <c r="S14" s="413" t="s">
        <v>299</v>
      </c>
      <c r="T14" s="492">
        <f>IF(S14="",0,VLOOKUP(S14,Maths!A$101:B$105,2,0))</f>
        <v>2</v>
      </c>
      <c r="U14" s="413" t="s">
        <v>299</v>
      </c>
      <c r="V14" s="492">
        <f>IF(U14="",0,VLOOKUP(U14,Maths!A$101:B$105,2,0))</f>
        <v>2</v>
      </c>
      <c r="W14" s="413" t="s">
        <v>299</v>
      </c>
      <c r="X14" s="490">
        <f>IF(W14="",0,VLOOKUP(W14,Maths!A$101:B$105,2,0))</f>
        <v>2</v>
      </c>
      <c r="Y14" s="513">
        <f>R14+T14+V14+X14</f>
        <v>8</v>
      </c>
      <c r="Z14" s="539" t="str">
        <f ca="1">IF(Y14&lt;=3.9,"",LOOKUP(Y14,A$109:A$113,B$109:B$113))</f>
        <v>C</v>
      </c>
      <c r="AA14" s="510"/>
      <c r="AB14" s="515">
        <f>O14</f>
        <v>9</v>
      </c>
      <c r="AC14" s="538" t="str">
        <f>P14</f>
        <v>K Pooja</v>
      </c>
      <c r="AD14" s="413" t="s">
        <v>299</v>
      </c>
      <c r="AE14" s="492">
        <f>IF(AD14="",0,VLOOKUP(AD14,Maths!A$101:B$105,2,0))</f>
        <v>2</v>
      </c>
      <c r="AF14" s="413" t="s">
        <v>299</v>
      </c>
      <c r="AG14" s="492">
        <f>IF(AF14="",0,VLOOKUP(AF14,Maths!A$101:B$105,2,0))</f>
        <v>2</v>
      </c>
      <c r="AH14" s="413" t="s">
        <v>299</v>
      </c>
      <c r="AI14" s="492">
        <f>IF(AH14="",0,VLOOKUP(AH14,Maths!A$101:B$105,2,0))</f>
        <v>2</v>
      </c>
      <c r="AJ14" s="413" t="s">
        <v>299</v>
      </c>
      <c r="AK14" s="490">
        <f>IF(AJ14="",0,VLOOKUP(AJ14,Maths!A$101:B$105,2,0))</f>
        <v>2</v>
      </c>
      <c r="AL14" s="513">
        <f>AE14+AG14+AI14+AK14</f>
        <v>8</v>
      </c>
      <c r="AM14" s="544" t="str">
        <f ca="1">IF(AL14&lt;=3.9,"",LOOKUP(AL14,A$109:A$113,B$109:B$113))</f>
        <v>C</v>
      </c>
      <c r="AN14" s="510"/>
      <c r="AO14" s="515">
        <f>AB14</f>
        <v>9</v>
      </c>
      <c r="AP14" s="538" t="str">
        <f>AC14</f>
        <v>K Pooja</v>
      </c>
      <c r="AQ14" s="413" t="s">
        <v>299</v>
      </c>
      <c r="AR14" s="492">
        <f>IF(AQ14="",0,VLOOKUP(AQ14,Maths!A$101:B$105,2,0))</f>
        <v>2</v>
      </c>
      <c r="AS14" s="413" t="s">
        <v>299</v>
      </c>
      <c r="AT14" s="492">
        <f>IF(AS14="",0,VLOOKUP(AS14,Maths!A$101:B$105,2,0))</f>
        <v>2</v>
      </c>
      <c r="AU14" s="413" t="s">
        <v>299</v>
      </c>
      <c r="AV14" s="492">
        <f>IF(AU14="",0,VLOOKUP(AU14,Maths!A$101:B$105,2,0))</f>
        <v>2</v>
      </c>
      <c r="AW14" s="413" t="s">
        <v>299</v>
      </c>
      <c r="AX14" s="490">
        <f>IF(AW14="",0,VLOOKUP(AW14,Maths!A$101:B$105,2,0))</f>
        <v>2</v>
      </c>
      <c r="AY14" s="513">
        <f>AR14+AT14+AV14+AX14</f>
        <v>8</v>
      </c>
      <c r="AZ14" s="544" t="str">
        <f ca="1">IF(AY14&lt;=3.9,"",LOOKUP(AY14,A$109:A$113,B$109:B$113))</f>
        <v>C</v>
      </c>
      <c r="BA14" s="558">
        <f>(L14+Y14+AL14+AY14)/4</f>
        <v>8</v>
      </c>
      <c r="BB14" s="561" t="str">
        <f ca="1">IF(BA14&lt;=3.9,"",LOOKUP(BA14,A$109:A$113,B$109:B$113))</f>
        <v>C</v>
      </c>
      <c r="BC14" s="510"/>
      <c r="BD14" s="560">
        <f>AO14</f>
        <v>9</v>
      </c>
      <c r="BE14" s="569" t="str">
        <f>AP14</f>
        <v>K Pooja</v>
      </c>
      <c r="BF14" s="413" t="s">
        <v>299</v>
      </c>
      <c r="BG14" s="492">
        <f>IF(BF14="",0,VLOOKUP(BF14,Maths!A$101:B$105,2,0))</f>
        <v>2</v>
      </c>
      <c r="BH14" s="413" t="s">
        <v>299</v>
      </c>
      <c r="BI14" s="492">
        <f>IF(BH14="",0,VLOOKUP(BH14,Maths!A$101:B$105,2,0))</f>
        <v>2</v>
      </c>
      <c r="BJ14" s="413" t="s">
        <v>299</v>
      </c>
      <c r="BK14" s="492">
        <f>IF(BJ14="",0,VLOOKUP(BJ14,Maths!A$101:B$105,2,0))</f>
        <v>2</v>
      </c>
      <c r="BL14" s="413" t="s">
        <v>299</v>
      </c>
      <c r="BM14" s="490">
        <f>IF(BL14="",0,VLOOKUP(BL14,Maths!A$101:B$105,2,0))</f>
        <v>2</v>
      </c>
      <c r="BN14" s="513">
        <f>BG14+BI14+BK14+BM14</f>
        <v>8</v>
      </c>
      <c r="BO14" s="579" t="str">
        <f ca="1">IF(BN14&lt;=3.9,"",LOOKUP(BN14,A$109:A$113,B$109:B$113))</f>
        <v>C</v>
      </c>
      <c r="BP14" s="510"/>
      <c r="BQ14" s="560">
        <f>BD14</f>
        <v>9</v>
      </c>
      <c r="BR14" s="569" t="str">
        <f>BE14</f>
        <v>K Pooja</v>
      </c>
      <c r="BS14" s="413" t="s">
        <v>299</v>
      </c>
      <c r="BT14" s="492">
        <f>IF(BS14="",0,VLOOKUP(BS14,Maths!A$101:B$105,2,0))</f>
        <v>2</v>
      </c>
      <c r="BU14" s="413" t="s">
        <v>299</v>
      </c>
      <c r="BV14" s="492">
        <f>IF(BU14="",0,VLOOKUP(BU14,Maths!A$101:B$105,2,0))</f>
        <v>2</v>
      </c>
      <c r="BW14" s="413" t="s">
        <v>299</v>
      </c>
      <c r="BX14" s="492">
        <f>IF(BW14="",0,VLOOKUP(BW14,Maths!A$101:B$105,2,0))</f>
        <v>2</v>
      </c>
      <c r="BY14" s="413" t="s">
        <v>299</v>
      </c>
      <c r="BZ14" s="490">
        <f>IF(BY14="",0,VLOOKUP(BY14,Maths!A$101:B$105,2,0))</f>
        <v>2</v>
      </c>
      <c r="CA14" s="513">
        <f>BT14+BV14+BX14+BZ14</f>
        <v>8</v>
      </c>
      <c r="CB14" s="579" t="str">
        <f ca="1">IF(CA14&lt;=3.9,"",LOOKUP(CA14,A$109:A$113,B$109:B$113))</f>
        <v>C</v>
      </c>
      <c r="CC14" s="510"/>
      <c r="CD14" s="560">
        <f>BQ14</f>
        <v>9</v>
      </c>
      <c r="CE14" s="585" t="str">
        <f>BR14</f>
        <v>K Pooja</v>
      </c>
      <c r="CF14" s="413" t="s">
        <v>299</v>
      </c>
      <c r="CG14" s="492">
        <f>IF(CF14="",0,VLOOKUP(CF14,Maths!A$101:B$105,2,0))</f>
        <v>2</v>
      </c>
      <c r="CH14" s="413" t="s">
        <v>299</v>
      </c>
      <c r="CI14" s="492">
        <f>IF(CH14="",0,VLOOKUP(CH14,Maths!A$101:B$105,2,0))</f>
        <v>2</v>
      </c>
      <c r="CJ14" s="413" t="s">
        <v>299</v>
      </c>
      <c r="CK14" s="492">
        <f>IF(CJ14="",0,VLOOKUP(CJ14,Maths!A$101:B$105,2,0))</f>
        <v>2</v>
      </c>
      <c r="CL14" s="413" t="s">
        <v>299</v>
      </c>
      <c r="CM14" s="490">
        <f>IF(CL14="",0,VLOOKUP(CL14,Maths!A$101:B$105,2,0))</f>
        <v>2</v>
      </c>
      <c r="CN14" s="513">
        <f>CG14+CI14+CK14+CM14</f>
        <v>8</v>
      </c>
      <c r="CO14" s="579" t="str">
        <f ca="1">IF(CN14&lt;=3.9,"",LOOKUP(CN14,A$109:A$113,B$109:B$113))</f>
        <v>C</v>
      </c>
      <c r="CP14" s="510"/>
      <c r="CQ14" s="560">
        <f>CD14</f>
        <v>9</v>
      </c>
      <c r="CR14" s="585" t="str">
        <f>CE14</f>
        <v>K Pooja</v>
      </c>
      <c r="CS14" s="413" t="s">
        <v>299</v>
      </c>
      <c r="CT14" s="492">
        <f>IF(CS14="",0,VLOOKUP(CS14,Maths!A$101:B$105,2,0))</f>
        <v>2</v>
      </c>
      <c r="CU14" s="413" t="s">
        <v>299</v>
      </c>
      <c r="CV14" s="492">
        <f>IF(CU14="",0,VLOOKUP(CU14,Maths!A$101:B$105,2,0))</f>
        <v>2</v>
      </c>
      <c r="CW14" s="413" t="s">
        <v>299</v>
      </c>
      <c r="CX14" s="492">
        <f>IF(CW14="",0,VLOOKUP(CW14,Maths!A$101:B$105,2,0))</f>
        <v>2</v>
      </c>
      <c r="CY14" s="413" t="s">
        <v>299</v>
      </c>
      <c r="CZ14" s="490">
        <f>IF(CY14="",0,VLOOKUP(CY14,Maths!A$101:B$105,2,0))</f>
        <v>2</v>
      </c>
      <c r="DA14" s="513">
        <f>CT14+CV14+CX14+CZ14</f>
        <v>8</v>
      </c>
      <c r="DB14" s="579" t="str">
        <f ca="1">IF(DA14&lt;=3.9,"",LOOKUP(DA14,A$109:A$113,B$109:B$113))</f>
        <v>C</v>
      </c>
      <c r="DC14" s="605">
        <f>BN14+CA14+CN14+DA14</f>
        <v>32</v>
      </c>
      <c r="DD14" s="606">
        <f>DC14/80*20</f>
        <v>8</v>
      </c>
      <c r="DE14" s="561" t="str">
        <f ca="1">IF(DD14&lt;=3.9,"",LOOKUP(DD14,A$109:A$113,B$109:B$113))</f>
        <v>C</v>
      </c>
      <c r="DF14" s="510"/>
      <c r="DG14" s="607">
        <f>A14</f>
        <v>9</v>
      </c>
      <c r="DH14" s="608" t="str">
        <f>C14</f>
        <v>K Pooja</v>
      </c>
      <c r="DI14" s="616" t="str">
        <f ca="1">IF(DJ14&lt;=3.9,"",LOOKUP(DJ14,A$109:A$113,B$109:B$113))</f>
        <v>C</v>
      </c>
      <c r="DJ14">
        <f>(BA14+CN14)/2</f>
        <v>8</v>
      </c>
    </row>
    <row r="15" spans="1:114">
      <c r="A15" s="490">
        <v>10</v>
      </c>
      <c r="B15" s="492">
        <f>'Student Profile'!B15</f>
        <v>1110</v>
      </c>
      <c r="C15" s="491" t="str">
        <f>'Student Profile'!C15</f>
        <v>Ramya</v>
      </c>
      <c r="D15" s="413" t="s">
        <v>295</v>
      </c>
      <c r="E15" s="492">
        <f>IF(D15="",0,VLOOKUP(D15,Maths!A$101:B$105,2,0))</f>
        <v>3</v>
      </c>
      <c r="F15" s="413" t="s">
        <v>186</v>
      </c>
      <c r="G15" s="492">
        <f>IF(F15="",0,VLOOKUP(F15,Maths!A$101:B$105,2,0))</f>
        <v>4</v>
      </c>
      <c r="H15" s="413" t="s">
        <v>295</v>
      </c>
      <c r="I15" s="492">
        <f>IF(H15="",0,VLOOKUP(H15,Maths!A$101:B$105,2,0))</f>
        <v>3</v>
      </c>
      <c r="J15" s="413" t="s">
        <v>186</v>
      </c>
      <c r="K15" s="490">
        <f>IF(J15="",0,VLOOKUP(J15,Maths!A$101:B$105,2,0))</f>
        <v>4</v>
      </c>
      <c r="L15" s="513">
        <f>E15+G15+I15+K15</f>
        <v>14</v>
      </c>
      <c r="M15" s="517" t="str">
        <f ca="1">IF(L15&lt;=3.9,"",LOOKUP(L15,A$109:A$113,B$109:B$113))</f>
        <v>B</v>
      </c>
      <c r="N15" s="510"/>
      <c r="O15" s="515">
        <f>A15</f>
        <v>10</v>
      </c>
      <c r="P15" s="491" t="str">
        <f>C15</f>
        <v>Ramya</v>
      </c>
      <c r="Q15" s="413" t="s">
        <v>295</v>
      </c>
      <c r="R15" s="492">
        <f>IF(Q15="",0,VLOOKUP(Q15,Maths!A$101:B$105,2,0))</f>
        <v>3</v>
      </c>
      <c r="S15" s="413" t="s">
        <v>186</v>
      </c>
      <c r="T15" s="492">
        <f>IF(S15="",0,VLOOKUP(S15,Maths!A$101:B$105,2,0))</f>
        <v>4</v>
      </c>
      <c r="U15" s="413" t="s">
        <v>295</v>
      </c>
      <c r="V15" s="492">
        <f>IF(U15="",0,VLOOKUP(U15,Maths!A$101:B$105,2,0))</f>
        <v>3</v>
      </c>
      <c r="W15" s="413" t="s">
        <v>186</v>
      </c>
      <c r="X15" s="490">
        <f>IF(W15="",0,VLOOKUP(W15,Maths!A$101:B$105,2,0))</f>
        <v>4</v>
      </c>
      <c r="Y15" s="513">
        <f>R15+T15+V15+X15</f>
        <v>14</v>
      </c>
      <c r="Z15" s="539" t="str">
        <f ca="1">IF(Y15&lt;=3.9,"",LOOKUP(Y15,A$109:A$113,B$109:B$113))</f>
        <v>B</v>
      </c>
      <c r="AA15" s="510"/>
      <c r="AB15" s="515">
        <f>O15</f>
        <v>10</v>
      </c>
      <c r="AC15" s="538" t="str">
        <f>P15</f>
        <v>Ramya</v>
      </c>
      <c r="AD15" s="413" t="s">
        <v>186</v>
      </c>
      <c r="AE15" s="492">
        <f>IF(AD15="",0,VLOOKUP(AD15,Maths!A$101:B$105,2,0))</f>
        <v>4</v>
      </c>
      <c r="AF15" s="413" t="s">
        <v>186</v>
      </c>
      <c r="AG15" s="492">
        <f>IF(AF15="",0,VLOOKUP(AF15,Maths!A$101:B$105,2,0))</f>
        <v>4</v>
      </c>
      <c r="AH15" s="413" t="s">
        <v>295</v>
      </c>
      <c r="AI15" s="492">
        <f>IF(AH15="",0,VLOOKUP(AH15,Maths!A$101:B$105,2,0))</f>
        <v>3</v>
      </c>
      <c r="AJ15" s="413" t="s">
        <v>295</v>
      </c>
      <c r="AK15" s="490">
        <f>IF(AJ15="",0,VLOOKUP(AJ15,Maths!A$101:B$105,2,0))</f>
        <v>3</v>
      </c>
      <c r="AL15" s="513">
        <f>AE15+AG15+AI15+AK15</f>
        <v>14</v>
      </c>
      <c r="AM15" s="544" t="str">
        <f ca="1">IF(AL15&lt;=3.9,"",LOOKUP(AL15,A$109:A$113,B$109:B$113))</f>
        <v>B</v>
      </c>
      <c r="AN15" s="510"/>
      <c r="AO15" s="515">
        <f>AB15</f>
        <v>10</v>
      </c>
      <c r="AP15" s="538" t="str">
        <f>AC15</f>
        <v>Ramya</v>
      </c>
      <c r="AQ15" s="413" t="s">
        <v>295</v>
      </c>
      <c r="AR15" s="492">
        <f>IF(AQ15="",0,VLOOKUP(AQ15,Maths!A$101:B$105,2,0))</f>
        <v>3</v>
      </c>
      <c r="AS15" s="413" t="s">
        <v>186</v>
      </c>
      <c r="AT15" s="492">
        <f>IF(AS15="",0,VLOOKUP(AS15,Maths!A$101:B$105,2,0))</f>
        <v>4</v>
      </c>
      <c r="AU15" s="413" t="s">
        <v>186</v>
      </c>
      <c r="AV15" s="492">
        <f>IF(AU15="",0,VLOOKUP(AU15,Maths!A$101:B$105,2,0))</f>
        <v>4</v>
      </c>
      <c r="AW15" s="413" t="s">
        <v>295</v>
      </c>
      <c r="AX15" s="490">
        <f>IF(AW15="",0,VLOOKUP(AW15,Maths!A$101:B$105,2,0))</f>
        <v>3</v>
      </c>
      <c r="AY15" s="513">
        <f>AR15+AT15+AV15+AX15</f>
        <v>14</v>
      </c>
      <c r="AZ15" s="544" t="str">
        <f ca="1">IF(AY15&lt;=3.9,"",LOOKUP(AY15,A$109:A$113,B$109:B$113))</f>
        <v>B</v>
      </c>
      <c r="BA15" s="558">
        <f>(L15+Y15+AL15+AY15)/4</f>
        <v>14</v>
      </c>
      <c r="BB15" s="561" t="str">
        <f ca="1">IF(BA15&lt;=3.9,"",LOOKUP(BA15,A$109:A$113,B$109:B$113))</f>
        <v>B</v>
      </c>
      <c r="BC15" s="510"/>
      <c r="BD15" s="560">
        <f>AO15</f>
        <v>10</v>
      </c>
      <c r="BE15" s="569" t="str">
        <f>AP15</f>
        <v>Ramya</v>
      </c>
      <c r="BF15" s="413" t="s">
        <v>338</v>
      </c>
      <c r="BG15" s="492">
        <f>IF(BF15="",0,VLOOKUP(BF15,Maths!A$101:B$105,2,0))</f>
        <v>3</v>
      </c>
      <c r="BH15" s="413" t="s">
        <v>338</v>
      </c>
      <c r="BI15" s="492">
        <f>IF(BH15="",0,VLOOKUP(BH15,Maths!A$101:B$105,2,0))</f>
        <v>3</v>
      </c>
      <c r="BJ15" s="413" t="s">
        <v>186</v>
      </c>
      <c r="BK15" s="492">
        <f>IF(BJ15="",0,VLOOKUP(BJ15,Maths!A$101:B$105,2,0))</f>
        <v>4</v>
      </c>
      <c r="BL15" s="413" t="s">
        <v>186</v>
      </c>
      <c r="BM15" s="490">
        <f>IF(BL15="",0,VLOOKUP(BL15,Maths!A$101:B$105,2,0))</f>
        <v>4</v>
      </c>
      <c r="BN15" s="513">
        <f>BG15+BI15+BK15+BM15</f>
        <v>14</v>
      </c>
      <c r="BO15" s="579" t="str">
        <f ca="1">IF(BN15&lt;=3.9,"",LOOKUP(BN15,A$109:A$113,B$109:B$113))</f>
        <v>B</v>
      </c>
      <c r="BP15" s="510"/>
      <c r="BQ15" s="560">
        <f>BD15</f>
        <v>10</v>
      </c>
      <c r="BR15" s="569" t="str">
        <f>BE15</f>
        <v>Ramya</v>
      </c>
      <c r="BS15" s="413" t="s">
        <v>186</v>
      </c>
      <c r="BT15" s="492">
        <f>IF(BS15="",0,VLOOKUP(BS15,Maths!A$101:B$105,2,0))</f>
        <v>4</v>
      </c>
      <c r="BU15" s="413" t="s">
        <v>295</v>
      </c>
      <c r="BV15" s="492">
        <f>IF(BU15="",0,VLOOKUP(BU15,Maths!A$101:B$105,2,0))</f>
        <v>3</v>
      </c>
      <c r="BW15" s="413" t="s">
        <v>186</v>
      </c>
      <c r="BX15" s="492">
        <f>IF(BW15="",0,VLOOKUP(BW15,Maths!A$101:B$105,2,0))</f>
        <v>4</v>
      </c>
      <c r="BY15" s="413" t="s">
        <v>295</v>
      </c>
      <c r="BZ15" s="490">
        <f>IF(BY15="",0,VLOOKUP(BY15,Maths!A$101:B$105,2,0))</f>
        <v>3</v>
      </c>
      <c r="CA15" s="513">
        <f>BT15+BV15+BX15+BZ15</f>
        <v>14</v>
      </c>
      <c r="CB15" s="579" t="str">
        <f ca="1">IF(CA15&lt;=3.9,"",LOOKUP(CA15,A$109:A$113,B$109:B$113))</f>
        <v>B</v>
      </c>
      <c r="CC15" s="510"/>
      <c r="CD15" s="560">
        <f>BQ15</f>
        <v>10</v>
      </c>
      <c r="CE15" s="585" t="str">
        <f>BR15</f>
        <v>Ramya</v>
      </c>
      <c r="CF15" s="413" t="s">
        <v>186</v>
      </c>
      <c r="CG15" s="492">
        <f>IF(CF15="",0,VLOOKUP(CF15,Maths!A$101:B$105,2,0))</f>
        <v>4</v>
      </c>
      <c r="CH15" s="413" t="s">
        <v>295</v>
      </c>
      <c r="CI15" s="492">
        <f>IF(CH15="",0,VLOOKUP(CH15,Maths!A$101:B$105,2,0))</f>
        <v>3</v>
      </c>
      <c r="CJ15" s="413" t="s">
        <v>295</v>
      </c>
      <c r="CK15" s="492">
        <f>IF(CJ15="",0,VLOOKUP(CJ15,Maths!A$101:B$105,2,0))</f>
        <v>3</v>
      </c>
      <c r="CL15" s="413" t="s">
        <v>186</v>
      </c>
      <c r="CM15" s="490">
        <f>IF(CL15="",0,VLOOKUP(CL15,Maths!A$101:B$105,2,0))</f>
        <v>4</v>
      </c>
      <c r="CN15" s="513">
        <f>CG15+CI15+CK15+CM15</f>
        <v>14</v>
      </c>
      <c r="CO15" s="579" t="str">
        <f ca="1">IF(CN15&lt;=3.9,"",LOOKUP(CN15,A$109:A$113,B$109:B$113))</f>
        <v>B</v>
      </c>
      <c r="CP15" s="510"/>
      <c r="CQ15" s="560">
        <f>CD15</f>
        <v>10</v>
      </c>
      <c r="CR15" s="585" t="str">
        <f>CE15</f>
        <v>Ramya</v>
      </c>
      <c r="CS15" s="413" t="s">
        <v>295</v>
      </c>
      <c r="CT15" s="492">
        <f>IF(CS15="",0,VLOOKUP(CS15,Maths!A$101:B$105,2,0))</f>
        <v>3</v>
      </c>
      <c r="CU15" s="413" t="s">
        <v>295</v>
      </c>
      <c r="CV15" s="492">
        <f>IF(CU15="",0,VLOOKUP(CU15,Maths!A$101:B$105,2,0))</f>
        <v>3</v>
      </c>
      <c r="CW15" s="413" t="s">
        <v>186</v>
      </c>
      <c r="CX15" s="492">
        <f>IF(CW15="",0,VLOOKUP(CW15,Maths!A$101:B$105,2,0))</f>
        <v>4</v>
      </c>
      <c r="CY15" s="413" t="s">
        <v>186</v>
      </c>
      <c r="CZ15" s="490">
        <f>IF(CY15="",0,VLOOKUP(CY15,Maths!A$101:B$105,2,0))</f>
        <v>4</v>
      </c>
      <c r="DA15" s="513">
        <f>CT15+CV15+CX15+CZ15</f>
        <v>14</v>
      </c>
      <c r="DB15" s="579" t="str">
        <f ca="1">IF(DA15&lt;=3.9,"",LOOKUP(DA15,A$109:A$113,B$109:B$113))</f>
        <v>B</v>
      </c>
      <c r="DC15" s="605">
        <f>BN15+CA15+CN15+DA15</f>
        <v>56</v>
      </c>
      <c r="DD15" s="606">
        <f>DC15/80*20</f>
        <v>14</v>
      </c>
      <c r="DE15" s="561" t="str">
        <f ca="1">IF(DD15&lt;=3.9,"",LOOKUP(DD15,A$109:A$113,B$109:B$113))</f>
        <v>B</v>
      </c>
      <c r="DF15" s="510"/>
      <c r="DG15" s="607">
        <f>A15</f>
        <v>10</v>
      </c>
      <c r="DH15" s="608" t="str">
        <f>C15</f>
        <v>Ramya</v>
      </c>
      <c r="DI15" s="616" t="str">
        <f ca="1">IF(DJ15&lt;=3.9,"",LOOKUP(DJ15,A$109:A$113,B$109:B$113))</f>
        <v>B</v>
      </c>
      <c r="DJ15">
        <f>(BA15+CN15)/2</f>
        <v>14</v>
      </c>
    </row>
    <row r="16" spans="1:114">
      <c r="A16" s="490">
        <v>11</v>
      </c>
      <c r="B16" s="492">
        <f>'Student Profile'!B16</f>
        <v>1221</v>
      </c>
      <c r="C16" s="491" t="str">
        <f>'Student Profile'!C16</f>
        <v>Reshma Unnikrishnan</v>
      </c>
      <c r="D16" s="413" t="s">
        <v>186</v>
      </c>
      <c r="E16" s="492">
        <f>IF(D16="",0,VLOOKUP(D16,Maths!A$101:B$105,2,0))</f>
        <v>4</v>
      </c>
      <c r="F16" s="413" t="s">
        <v>295</v>
      </c>
      <c r="G16" s="492">
        <f>IF(F16="",0,VLOOKUP(F16,Maths!A$101:B$105,2,0))</f>
        <v>3</v>
      </c>
      <c r="H16" s="413" t="s">
        <v>186</v>
      </c>
      <c r="I16" s="492">
        <f>IF(H16="",0,VLOOKUP(H16,Maths!A$101:B$105,2,0))</f>
        <v>4</v>
      </c>
      <c r="J16" s="413" t="s">
        <v>295</v>
      </c>
      <c r="K16" s="490">
        <f>IF(J16="",0,VLOOKUP(J16,Maths!A$101:B$105,2,0))</f>
        <v>3</v>
      </c>
      <c r="L16" s="513">
        <f>E16+G16+I16+K16</f>
        <v>14</v>
      </c>
      <c r="M16" s="517" t="str">
        <f ca="1">IF(L16&lt;=3.9,"",LOOKUP(L16,A$109:A$113,B$109:B$113))</f>
        <v>B</v>
      </c>
      <c r="N16" s="510"/>
      <c r="O16" s="515">
        <f>A16</f>
        <v>11</v>
      </c>
      <c r="P16" s="491" t="str">
        <f>C16</f>
        <v>Reshma Unnikrishnan</v>
      </c>
      <c r="Q16" s="413" t="s">
        <v>186</v>
      </c>
      <c r="R16" s="492">
        <f>IF(Q16="",0,VLOOKUP(Q16,Maths!A$101:B$105,2,0))</f>
        <v>4</v>
      </c>
      <c r="S16" s="413" t="s">
        <v>295</v>
      </c>
      <c r="T16" s="492">
        <f>IF(S16="",0,VLOOKUP(S16,Maths!A$101:B$105,2,0))</f>
        <v>3</v>
      </c>
      <c r="U16" s="413" t="s">
        <v>186</v>
      </c>
      <c r="V16" s="492">
        <f>IF(U16="",0,VLOOKUP(U16,Maths!A$101:B$105,2,0))</f>
        <v>4</v>
      </c>
      <c r="W16" s="413" t="s">
        <v>295</v>
      </c>
      <c r="X16" s="490">
        <f>IF(W16="",0,VLOOKUP(W16,Maths!A$101:B$105,2,0))</f>
        <v>3</v>
      </c>
      <c r="Y16" s="513">
        <f>R16+T16+V16+X16</f>
        <v>14</v>
      </c>
      <c r="Z16" s="539" t="str">
        <f ca="1">IF(Y16&lt;=3.9,"",LOOKUP(Y16,A$109:A$113,B$109:B$113))</f>
        <v>B</v>
      </c>
      <c r="AA16" s="510"/>
      <c r="AB16" s="515">
        <f>O16</f>
        <v>11</v>
      </c>
      <c r="AC16" s="538" t="str">
        <f>P16</f>
        <v>Reshma Unnikrishnan</v>
      </c>
      <c r="AD16" s="413" t="s">
        <v>295</v>
      </c>
      <c r="AE16" s="492">
        <f>IF(AD16="",0,VLOOKUP(AD16,Maths!A$101:B$105,2,0))</f>
        <v>3</v>
      </c>
      <c r="AF16" s="413" t="s">
        <v>295</v>
      </c>
      <c r="AG16" s="492">
        <f>IF(AF16="",0,VLOOKUP(AF16,Maths!A$101:B$105,2,0))</f>
        <v>3</v>
      </c>
      <c r="AH16" s="413" t="s">
        <v>186</v>
      </c>
      <c r="AI16" s="492">
        <f>IF(AH16="",0,VLOOKUP(AH16,Maths!A$101:B$105,2,0))</f>
        <v>4</v>
      </c>
      <c r="AJ16" s="413" t="s">
        <v>186</v>
      </c>
      <c r="AK16" s="490">
        <f>IF(AJ16="",0,VLOOKUP(AJ16,Maths!A$101:B$105,2,0))</f>
        <v>4</v>
      </c>
      <c r="AL16" s="513">
        <f>AE16+AG16+AI16+AK16</f>
        <v>14</v>
      </c>
      <c r="AM16" s="544" t="str">
        <f ca="1">IF(AL16&lt;=3.9,"",LOOKUP(AL16,A$109:A$113,B$109:B$113))</f>
        <v>B</v>
      </c>
      <c r="AN16" s="510"/>
      <c r="AO16" s="515">
        <f>AB16</f>
        <v>11</v>
      </c>
      <c r="AP16" s="538" t="str">
        <f>AC16</f>
        <v>Reshma Unnikrishnan</v>
      </c>
      <c r="AQ16" s="413" t="s">
        <v>186</v>
      </c>
      <c r="AR16" s="492">
        <f>IF(AQ16="",0,VLOOKUP(AQ16,Maths!A$101:B$105,2,0))</f>
        <v>4</v>
      </c>
      <c r="AS16" s="413" t="s">
        <v>295</v>
      </c>
      <c r="AT16" s="492">
        <f>IF(AS16="",0,VLOOKUP(AS16,Maths!A$101:B$105,2,0))</f>
        <v>3</v>
      </c>
      <c r="AU16" s="413" t="s">
        <v>295</v>
      </c>
      <c r="AV16" s="492">
        <f>IF(AU16="",0,VLOOKUP(AU16,Maths!A$101:B$105,2,0))</f>
        <v>3</v>
      </c>
      <c r="AW16" s="413" t="s">
        <v>186</v>
      </c>
      <c r="AX16" s="490">
        <f>IF(AW16="",0,VLOOKUP(AW16,Maths!A$101:B$105,2,0))</f>
        <v>4</v>
      </c>
      <c r="AY16" s="513">
        <f>AR16+AT16+AV16+AX16</f>
        <v>14</v>
      </c>
      <c r="AZ16" s="544" t="str">
        <f ca="1">IF(AY16&lt;=3.9,"",LOOKUP(AY16,A$109:A$113,B$109:B$113))</f>
        <v>B</v>
      </c>
      <c r="BA16" s="558">
        <f>(L16+Y16+AL16+AY16)/4</f>
        <v>14</v>
      </c>
      <c r="BB16" s="561" t="str">
        <f ca="1">IF(BA16&lt;=3.9,"",LOOKUP(BA16,A$109:A$113,B$109:B$113))</f>
        <v>B</v>
      </c>
      <c r="BC16" s="510"/>
      <c r="BD16" s="560">
        <f>AO16</f>
        <v>11</v>
      </c>
      <c r="BE16" s="569" t="str">
        <f>AP16</f>
        <v>Reshma Unnikrishnan</v>
      </c>
      <c r="BF16" s="413" t="s">
        <v>186</v>
      </c>
      <c r="BG16" s="492">
        <f>IF(BF16="",0,VLOOKUP(BF16,Maths!A$101:B$105,2,0))</f>
        <v>4</v>
      </c>
      <c r="BH16" s="413" t="s">
        <v>186</v>
      </c>
      <c r="BI16" s="492">
        <f>IF(BH16="",0,VLOOKUP(BH16,Maths!A$101:B$105,2,0))</f>
        <v>4</v>
      </c>
      <c r="BJ16" s="413" t="s">
        <v>295</v>
      </c>
      <c r="BK16" s="492">
        <f>IF(BJ16="",0,VLOOKUP(BJ16,Maths!A$101:B$105,2,0))</f>
        <v>3</v>
      </c>
      <c r="BL16" s="413" t="s">
        <v>295</v>
      </c>
      <c r="BM16" s="490">
        <f>IF(BL16="",0,VLOOKUP(BL16,Maths!A$101:B$105,2,0))</f>
        <v>3</v>
      </c>
      <c r="BN16" s="513">
        <f>BG16+BI16+BK16+BM16</f>
        <v>14</v>
      </c>
      <c r="BO16" s="579" t="str">
        <f ca="1">IF(BN16&lt;=3.9,"",LOOKUP(BN16,A$109:A$113,B$109:B$113))</f>
        <v>B</v>
      </c>
      <c r="BP16" s="510"/>
      <c r="BQ16" s="560">
        <f>BD16</f>
        <v>11</v>
      </c>
      <c r="BR16" s="569" t="str">
        <f>BE16</f>
        <v>Reshma Unnikrishnan</v>
      </c>
      <c r="BS16" s="413" t="s">
        <v>295</v>
      </c>
      <c r="BT16" s="492">
        <f>IF(BS16="",0,VLOOKUP(BS16,Maths!A$101:B$105,2,0))</f>
        <v>3</v>
      </c>
      <c r="BU16" s="413" t="s">
        <v>186</v>
      </c>
      <c r="BV16" s="492">
        <f>IF(BU16="",0,VLOOKUP(BU16,Maths!A$101:B$105,2,0))</f>
        <v>4</v>
      </c>
      <c r="BW16" s="413" t="s">
        <v>295</v>
      </c>
      <c r="BX16" s="492">
        <f>IF(BW16="",0,VLOOKUP(BW16,Maths!A$101:B$105,2,0))</f>
        <v>3</v>
      </c>
      <c r="BY16" s="413" t="s">
        <v>186</v>
      </c>
      <c r="BZ16" s="490">
        <f>IF(BY16="",0,VLOOKUP(BY16,Maths!A$101:B$105,2,0))</f>
        <v>4</v>
      </c>
      <c r="CA16" s="513">
        <f>BT16+BV16+BX16+BZ16</f>
        <v>14</v>
      </c>
      <c r="CB16" s="579" t="str">
        <f ca="1">IF(CA16&lt;=3.9,"",LOOKUP(CA16,A$109:A$113,B$109:B$113))</f>
        <v>B</v>
      </c>
      <c r="CC16" s="510"/>
      <c r="CD16" s="560">
        <f>BQ16</f>
        <v>11</v>
      </c>
      <c r="CE16" s="585" t="str">
        <f>BR16</f>
        <v>Reshma Unnikrishnan</v>
      </c>
      <c r="CF16" s="413" t="s">
        <v>295</v>
      </c>
      <c r="CG16" s="492">
        <f>IF(CF16="",0,VLOOKUP(CF16,Maths!A$101:B$105,2,0))</f>
        <v>3</v>
      </c>
      <c r="CH16" s="413" t="s">
        <v>186</v>
      </c>
      <c r="CI16" s="492">
        <f>IF(CH16="",0,VLOOKUP(CH16,Maths!A$101:B$105,2,0))</f>
        <v>4</v>
      </c>
      <c r="CJ16" s="413" t="s">
        <v>186</v>
      </c>
      <c r="CK16" s="492">
        <f>IF(CJ16="",0,VLOOKUP(CJ16,Maths!A$101:B$105,2,0))</f>
        <v>4</v>
      </c>
      <c r="CL16" s="413" t="s">
        <v>295</v>
      </c>
      <c r="CM16" s="490">
        <f>IF(CL16="",0,VLOOKUP(CL16,Maths!A$101:B$105,2,0))</f>
        <v>3</v>
      </c>
      <c r="CN16" s="513">
        <f>CG16+CI16+CK16+CM16</f>
        <v>14</v>
      </c>
      <c r="CO16" s="579" t="str">
        <f ca="1">IF(CN16&lt;=3.9,"",LOOKUP(CN16,A$109:A$113,B$109:B$113))</f>
        <v>B</v>
      </c>
      <c r="CP16" s="510"/>
      <c r="CQ16" s="560">
        <f>CD16</f>
        <v>11</v>
      </c>
      <c r="CR16" s="585" t="str">
        <f>CE16</f>
        <v>Reshma Unnikrishnan</v>
      </c>
      <c r="CS16" s="413" t="s">
        <v>186</v>
      </c>
      <c r="CT16" s="492">
        <f>IF(CS16="",0,VLOOKUP(CS16,Maths!A$101:B$105,2,0))</f>
        <v>4</v>
      </c>
      <c r="CU16" s="413" t="s">
        <v>186</v>
      </c>
      <c r="CV16" s="492">
        <f>IF(CU16="",0,VLOOKUP(CU16,Maths!A$101:B$105,2,0))</f>
        <v>4</v>
      </c>
      <c r="CW16" s="413" t="s">
        <v>295</v>
      </c>
      <c r="CX16" s="492">
        <f>IF(CW16="",0,VLOOKUP(CW16,Maths!A$101:B$105,2,0))</f>
        <v>3</v>
      </c>
      <c r="CY16" s="413" t="s">
        <v>295</v>
      </c>
      <c r="CZ16" s="490">
        <f>IF(CY16="",0,VLOOKUP(CY16,Maths!A$101:B$105,2,0))</f>
        <v>3</v>
      </c>
      <c r="DA16" s="513">
        <f>CT16+CV16+CX16+CZ16</f>
        <v>14</v>
      </c>
      <c r="DB16" s="579" t="str">
        <f ca="1">IF(DA16&lt;=3.9,"",LOOKUP(DA16,A$109:A$113,B$109:B$113))</f>
        <v>B</v>
      </c>
      <c r="DC16" s="605">
        <f>BN16+CA16+CN16+DA16</f>
        <v>56</v>
      </c>
      <c r="DD16" s="606">
        <f>DC16/80*20</f>
        <v>14</v>
      </c>
      <c r="DE16" s="561" t="str">
        <f ca="1">IF(DD16&lt;=3.9,"",LOOKUP(DD16,A$109:A$113,B$109:B$113))</f>
        <v>B</v>
      </c>
      <c r="DF16" s="510"/>
      <c r="DG16" s="607">
        <f>A16</f>
        <v>11</v>
      </c>
      <c r="DH16" s="608" t="str">
        <f>C16</f>
        <v>Reshma Unnikrishnan</v>
      </c>
      <c r="DI16" s="616" t="str">
        <f ca="1">IF(DJ16&lt;=3.9,"",LOOKUP(DJ16,A$109:A$113,B$109:B$113))</f>
        <v>B</v>
      </c>
      <c r="DJ16">
        <f>(BA16+CN16)/2</f>
        <v>14</v>
      </c>
    </row>
    <row r="17" spans="1:114">
      <c r="A17" s="490">
        <v>12</v>
      </c>
      <c r="B17" s="492">
        <f>'Student Profile'!B17</f>
        <v>1332</v>
      </c>
      <c r="C17" s="491" t="str">
        <f>'Student Profile'!C17</f>
        <v>Sandra Santosh</v>
      </c>
      <c r="D17" s="413" t="s">
        <v>295</v>
      </c>
      <c r="E17" s="492">
        <f>IF(D17="",0,VLOOKUP(D17,Maths!A$101:B$105,2,0))</f>
        <v>3</v>
      </c>
      <c r="F17" s="413" t="s">
        <v>299</v>
      </c>
      <c r="G17" s="492">
        <f>IF(F17="",0,VLOOKUP(F17,Maths!A$101:B$105,2,0))</f>
        <v>2</v>
      </c>
      <c r="H17" s="413" t="s">
        <v>295</v>
      </c>
      <c r="I17" s="492">
        <f>IF(H17="",0,VLOOKUP(H17,Maths!A$101:B$105,2,0))</f>
        <v>3</v>
      </c>
      <c r="J17" s="413" t="s">
        <v>299</v>
      </c>
      <c r="K17" s="490">
        <f>IF(J17="",0,VLOOKUP(J17,Maths!A$101:B$105,2,0))</f>
        <v>2</v>
      </c>
      <c r="L17" s="513">
        <f>E17+G17+I17+K17</f>
        <v>10</v>
      </c>
      <c r="M17" s="517" t="str">
        <f ca="1">IF(L17&lt;=3.9,"",LOOKUP(L17,A$109:A$113,B$109:B$113))</f>
        <v>C</v>
      </c>
      <c r="N17" s="510"/>
      <c r="O17" s="515">
        <f>A17</f>
        <v>12</v>
      </c>
      <c r="P17" s="491" t="str">
        <f>C17</f>
        <v>Sandra Santosh</v>
      </c>
      <c r="Q17" s="413" t="s">
        <v>295</v>
      </c>
      <c r="R17" s="492">
        <f>IF(Q17="",0,VLOOKUP(Q17,Maths!A$101:B$105,2,0))</f>
        <v>3</v>
      </c>
      <c r="S17" s="413" t="s">
        <v>299</v>
      </c>
      <c r="T17" s="492">
        <f>IF(S17="",0,VLOOKUP(S17,Maths!A$101:B$105,2,0))</f>
        <v>2</v>
      </c>
      <c r="U17" s="413" t="s">
        <v>295</v>
      </c>
      <c r="V17" s="492">
        <f>IF(U17="",0,VLOOKUP(U17,Maths!A$101:B$105,2,0))</f>
        <v>3</v>
      </c>
      <c r="W17" s="413" t="s">
        <v>299</v>
      </c>
      <c r="X17" s="490">
        <f>IF(W17="",0,VLOOKUP(W17,Maths!A$101:B$105,2,0))</f>
        <v>2</v>
      </c>
      <c r="Y17" s="513">
        <f>R17+T17+V17+X17</f>
        <v>10</v>
      </c>
      <c r="Z17" s="539" t="str">
        <f ca="1">IF(Y17&lt;=3.9,"",LOOKUP(Y17,A$109:A$113,B$109:B$113))</f>
        <v>C</v>
      </c>
      <c r="AA17" s="510"/>
      <c r="AB17" s="515">
        <f>O17</f>
        <v>12</v>
      </c>
      <c r="AC17" s="538" t="str">
        <f>P17</f>
        <v>Sandra Santosh</v>
      </c>
      <c r="AD17" s="413" t="s">
        <v>299</v>
      </c>
      <c r="AE17" s="492">
        <f>IF(AD17="",0,VLOOKUP(AD17,Maths!A$101:B$105,2,0))</f>
        <v>2</v>
      </c>
      <c r="AF17" s="413" t="s">
        <v>299</v>
      </c>
      <c r="AG17" s="492">
        <f>IF(AF17="",0,VLOOKUP(AF17,Maths!A$101:B$105,2,0))</f>
        <v>2</v>
      </c>
      <c r="AH17" s="413" t="s">
        <v>295</v>
      </c>
      <c r="AI17" s="492">
        <f>IF(AH17="",0,VLOOKUP(AH17,Maths!A$101:B$105,2,0))</f>
        <v>3</v>
      </c>
      <c r="AJ17" s="413" t="s">
        <v>295</v>
      </c>
      <c r="AK17" s="490">
        <f>IF(AJ17="",0,VLOOKUP(AJ17,Maths!A$101:B$105,2,0))</f>
        <v>3</v>
      </c>
      <c r="AL17" s="513">
        <f>AE17+AG17+AI17+AK17</f>
        <v>10</v>
      </c>
      <c r="AM17" s="544" t="str">
        <f ca="1">IF(AL17&lt;=3.9,"",LOOKUP(AL17,A$109:A$113,B$109:B$113))</f>
        <v>C</v>
      </c>
      <c r="AN17" s="510"/>
      <c r="AO17" s="515">
        <f>AB17</f>
        <v>12</v>
      </c>
      <c r="AP17" s="538" t="str">
        <f>AC17</f>
        <v>Sandra Santosh</v>
      </c>
      <c r="AQ17" s="413" t="s">
        <v>295</v>
      </c>
      <c r="AR17" s="492">
        <f>IF(AQ17="",0,VLOOKUP(AQ17,Maths!A$101:B$105,2,0))</f>
        <v>3</v>
      </c>
      <c r="AS17" s="413" t="s">
        <v>299</v>
      </c>
      <c r="AT17" s="492">
        <f>IF(AS17="",0,VLOOKUP(AS17,Maths!A$101:B$105,2,0))</f>
        <v>2</v>
      </c>
      <c r="AU17" s="413" t="s">
        <v>299</v>
      </c>
      <c r="AV17" s="492">
        <f>IF(AU17="",0,VLOOKUP(AU17,Maths!A$101:B$105,2,0))</f>
        <v>2</v>
      </c>
      <c r="AW17" s="413" t="s">
        <v>295</v>
      </c>
      <c r="AX17" s="490">
        <f>IF(AW17="",0,VLOOKUP(AW17,Maths!A$101:B$105,2,0))</f>
        <v>3</v>
      </c>
      <c r="AY17" s="513">
        <f>AR17+AT17+AV17+AX17</f>
        <v>10</v>
      </c>
      <c r="AZ17" s="544" t="str">
        <f ca="1">IF(AY17&lt;=3.9,"",LOOKUP(AY17,A$109:A$113,B$109:B$113))</f>
        <v>C</v>
      </c>
      <c r="BA17" s="558">
        <f>(L17+Y17+AL17+AY17)/4</f>
        <v>10</v>
      </c>
      <c r="BB17" s="561" t="str">
        <f ca="1">IF(BA17&lt;=3.9,"",LOOKUP(BA17,A$109:A$113,B$109:B$113))</f>
        <v>C</v>
      </c>
      <c r="BC17" s="510"/>
      <c r="BD17" s="560">
        <f>AO17</f>
        <v>12</v>
      </c>
      <c r="BE17" s="569" t="str">
        <f>AP17</f>
        <v>Sandra Santosh</v>
      </c>
      <c r="BF17" s="413" t="s">
        <v>295</v>
      </c>
      <c r="BG17" s="492">
        <f>IF(BF17="",0,VLOOKUP(BF17,Maths!A$101:B$105,2,0))</f>
        <v>3</v>
      </c>
      <c r="BH17" s="413" t="s">
        <v>295</v>
      </c>
      <c r="BI17" s="492">
        <f>IF(BH17="",0,VLOOKUP(BH17,Maths!A$101:B$105,2,0))</f>
        <v>3</v>
      </c>
      <c r="BJ17" s="413" t="s">
        <v>299</v>
      </c>
      <c r="BK17" s="492">
        <f>IF(BJ17="",0,VLOOKUP(BJ17,Maths!A$101:B$105,2,0))</f>
        <v>2</v>
      </c>
      <c r="BL17" s="413" t="s">
        <v>299</v>
      </c>
      <c r="BM17" s="490">
        <f>IF(BL17="",0,VLOOKUP(BL17,Maths!A$101:B$105,2,0))</f>
        <v>2</v>
      </c>
      <c r="BN17" s="513">
        <f>BG17+BI17+BK17+BM17</f>
        <v>10</v>
      </c>
      <c r="BO17" s="579" t="str">
        <f ca="1">IF(BN17&lt;=3.9,"",LOOKUP(BN17,A$109:A$113,B$109:B$113))</f>
        <v>C</v>
      </c>
      <c r="BP17" s="510"/>
      <c r="BQ17" s="560">
        <f>BD17</f>
        <v>12</v>
      </c>
      <c r="BR17" s="569" t="str">
        <f>BE17</f>
        <v>Sandra Santosh</v>
      </c>
      <c r="BS17" s="413" t="s">
        <v>299</v>
      </c>
      <c r="BT17" s="492">
        <f>IF(BS17="",0,VLOOKUP(BS17,Maths!A$101:B$105,2,0))</f>
        <v>2</v>
      </c>
      <c r="BU17" s="413" t="s">
        <v>295</v>
      </c>
      <c r="BV17" s="492">
        <f>IF(BU17="",0,VLOOKUP(BU17,Maths!A$101:B$105,2,0))</f>
        <v>3</v>
      </c>
      <c r="BW17" s="413" t="s">
        <v>299</v>
      </c>
      <c r="BX17" s="492">
        <f>IF(BW17="",0,VLOOKUP(BW17,Maths!A$101:B$105,2,0))</f>
        <v>2</v>
      </c>
      <c r="BY17" s="413" t="s">
        <v>295</v>
      </c>
      <c r="BZ17" s="490">
        <f>IF(BY17="",0,VLOOKUP(BY17,Maths!A$101:B$105,2,0))</f>
        <v>3</v>
      </c>
      <c r="CA17" s="513">
        <f>BT17+BV17+BX17+BZ17</f>
        <v>10</v>
      </c>
      <c r="CB17" s="579" t="str">
        <f ca="1">IF(CA17&lt;=3.9,"",LOOKUP(CA17,A$109:A$113,B$109:B$113))</f>
        <v>C</v>
      </c>
      <c r="CC17" s="510"/>
      <c r="CD17" s="560">
        <f>BQ17</f>
        <v>12</v>
      </c>
      <c r="CE17" s="585" t="str">
        <f>BR17</f>
        <v>Sandra Santosh</v>
      </c>
      <c r="CF17" s="413" t="s">
        <v>299</v>
      </c>
      <c r="CG17" s="492">
        <f>IF(CF17="",0,VLOOKUP(CF17,Maths!A$101:B$105,2,0))</f>
        <v>2</v>
      </c>
      <c r="CH17" s="413" t="s">
        <v>295</v>
      </c>
      <c r="CI17" s="492">
        <f>IF(CH17="",0,VLOOKUP(CH17,Maths!A$101:B$105,2,0))</f>
        <v>3</v>
      </c>
      <c r="CJ17" s="413" t="s">
        <v>295</v>
      </c>
      <c r="CK17" s="492">
        <f>IF(CJ17="",0,VLOOKUP(CJ17,Maths!A$101:B$105,2,0))</f>
        <v>3</v>
      </c>
      <c r="CL17" s="413" t="s">
        <v>299</v>
      </c>
      <c r="CM17" s="490">
        <f>IF(CL17="",0,VLOOKUP(CL17,Maths!A$101:B$105,2,0))</f>
        <v>2</v>
      </c>
      <c r="CN17" s="513">
        <f>CG17+CI17+CK17+CM17</f>
        <v>10</v>
      </c>
      <c r="CO17" s="579" t="str">
        <f ca="1">IF(CN17&lt;=3.9,"",LOOKUP(CN17,A$109:A$113,B$109:B$113))</f>
        <v>C</v>
      </c>
      <c r="CP17" s="510"/>
      <c r="CQ17" s="560">
        <f>CD17</f>
        <v>12</v>
      </c>
      <c r="CR17" s="585" t="str">
        <f>CE17</f>
        <v>Sandra Santosh</v>
      </c>
      <c r="CS17" s="413" t="s">
        <v>295</v>
      </c>
      <c r="CT17" s="492">
        <f>IF(CS17="",0,VLOOKUP(CS17,Maths!A$101:B$105,2,0))</f>
        <v>3</v>
      </c>
      <c r="CU17" s="413" t="s">
        <v>295</v>
      </c>
      <c r="CV17" s="492">
        <f>IF(CU17="",0,VLOOKUP(CU17,Maths!A$101:B$105,2,0))</f>
        <v>3</v>
      </c>
      <c r="CW17" s="413" t="s">
        <v>299</v>
      </c>
      <c r="CX17" s="492">
        <f>IF(CW17="",0,VLOOKUP(CW17,Maths!A$101:B$105,2,0))</f>
        <v>2</v>
      </c>
      <c r="CY17" s="413" t="s">
        <v>299</v>
      </c>
      <c r="CZ17" s="490">
        <f>IF(CY17="",0,VLOOKUP(CY17,Maths!A$101:B$105,2,0))</f>
        <v>2</v>
      </c>
      <c r="DA17" s="513">
        <f>CT17+CV17+CX17+CZ17</f>
        <v>10</v>
      </c>
      <c r="DB17" s="579" t="str">
        <f ca="1">IF(DA17&lt;=3.9,"",LOOKUP(DA17,A$109:A$113,B$109:B$113))</f>
        <v>C</v>
      </c>
      <c r="DC17" s="605">
        <f>BN17+CA17+CN17+DA17</f>
        <v>40</v>
      </c>
      <c r="DD17" s="606">
        <f>DC17/80*20</f>
        <v>10</v>
      </c>
      <c r="DE17" s="561" t="str">
        <f ca="1">IF(DD17&lt;=3.9,"",LOOKUP(DD17,A$109:A$113,B$109:B$113))</f>
        <v>C</v>
      </c>
      <c r="DF17" s="510"/>
      <c r="DG17" s="607">
        <f>A17</f>
        <v>12</v>
      </c>
      <c r="DH17" s="608" t="str">
        <f>C17</f>
        <v>Sandra Santosh</v>
      </c>
      <c r="DI17" s="616" t="str">
        <f ca="1">IF(DJ17&lt;=3.9,"",LOOKUP(DJ17,A$109:A$113,B$109:B$113))</f>
        <v>C</v>
      </c>
      <c r="DJ17">
        <f>(BA17+CN17)/2</f>
        <v>10</v>
      </c>
    </row>
    <row r="18" spans="1:114">
      <c r="A18" s="490">
        <v>13</v>
      </c>
      <c r="B18" s="492">
        <f>'Student Profile'!B18</f>
        <v>1443</v>
      </c>
      <c r="C18" s="491" t="str">
        <f>'Student Profile'!C18</f>
        <v>Sheikh Haniah</v>
      </c>
      <c r="D18" s="413" t="s">
        <v>299</v>
      </c>
      <c r="E18" s="492">
        <f>IF(D18="",0,VLOOKUP(D18,Maths!A$101:B$105,2,0))</f>
        <v>2</v>
      </c>
      <c r="F18" s="413" t="s">
        <v>186</v>
      </c>
      <c r="G18" s="492">
        <f>IF(F18="",0,VLOOKUP(F18,Maths!A$101:B$105,2,0))</f>
        <v>4</v>
      </c>
      <c r="H18" s="413" t="s">
        <v>299</v>
      </c>
      <c r="I18" s="492">
        <f>IF(H18="",0,VLOOKUP(H18,Maths!A$101:B$105,2,0))</f>
        <v>2</v>
      </c>
      <c r="J18" s="413" t="s">
        <v>186</v>
      </c>
      <c r="K18" s="490">
        <f>IF(J18="",0,VLOOKUP(J18,Maths!A$101:B$105,2,0))</f>
        <v>4</v>
      </c>
      <c r="L18" s="513">
        <f>E18+G18+I18+K18</f>
        <v>12</v>
      </c>
      <c r="M18" s="517" t="str">
        <f ca="1">IF(L18&lt;=3.9,"",LOOKUP(L18,A$109:A$113,B$109:B$113))</f>
        <v>B</v>
      </c>
      <c r="N18" s="510"/>
      <c r="O18" s="515">
        <f>A18</f>
        <v>13</v>
      </c>
      <c r="P18" s="491" t="str">
        <f>C18</f>
        <v>Sheikh Haniah</v>
      </c>
      <c r="Q18" s="413" t="s">
        <v>299</v>
      </c>
      <c r="R18" s="492">
        <f>IF(Q18="",0,VLOOKUP(Q18,Maths!A$101:B$105,2,0))</f>
        <v>2</v>
      </c>
      <c r="S18" s="413" t="s">
        <v>186</v>
      </c>
      <c r="T18" s="492">
        <f>IF(S18="",0,VLOOKUP(S18,Maths!A$101:B$105,2,0))</f>
        <v>4</v>
      </c>
      <c r="U18" s="413" t="s">
        <v>299</v>
      </c>
      <c r="V18" s="492">
        <f>IF(U18="",0,VLOOKUP(U18,Maths!A$101:B$105,2,0))</f>
        <v>2</v>
      </c>
      <c r="W18" s="413" t="s">
        <v>186</v>
      </c>
      <c r="X18" s="490">
        <f>IF(W18="",0,VLOOKUP(W18,Maths!A$101:B$105,2,0))</f>
        <v>4</v>
      </c>
      <c r="Y18" s="513">
        <f>R18+T18+V18+X18</f>
        <v>12</v>
      </c>
      <c r="Z18" s="539" t="str">
        <f ca="1">IF(Y18&lt;=3.9,"",LOOKUP(Y18,A$109:A$113,B$109:B$113))</f>
        <v>B</v>
      </c>
      <c r="AA18" s="510"/>
      <c r="AB18" s="515">
        <f>O18</f>
        <v>13</v>
      </c>
      <c r="AC18" s="538" t="str">
        <f>P18</f>
        <v>Sheikh Haniah</v>
      </c>
      <c r="AD18" s="413" t="s">
        <v>186</v>
      </c>
      <c r="AE18" s="492">
        <f>IF(AD18="",0,VLOOKUP(AD18,Maths!A$101:B$105,2,0))</f>
        <v>4</v>
      </c>
      <c r="AF18" s="413" t="s">
        <v>186</v>
      </c>
      <c r="AG18" s="492">
        <f>IF(AF18="",0,VLOOKUP(AF18,Maths!A$101:B$105,2,0))</f>
        <v>4</v>
      </c>
      <c r="AH18" s="413" t="s">
        <v>299</v>
      </c>
      <c r="AI18" s="492">
        <f>IF(AH18="",0,VLOOKUP(AH18,Maths!A$101:B$105,2,0))</f>
        <v>2</v>
      </c>
      <c r="AJ18" s="413" t="s">
        <v>299</v>
      </c>
      <c r="AK18" s="490">
        <f>IF(AJ18="",0,VLOOKUP(AJ18,Maths!A$101:B$105,2,0))</f>
        <v>2</v>
      </c>
      <c r="AL18" s="513">
        <f>AE18+AG18+AI18+AK18</f>
        <v>12</v>
      </c>
      <c r="AM18" s="544" t="str">
        <f ca="1">IF(AL18&lt;=3.9,"",LOOKUP(AL18,A$109:A$113,B$109:B$113))</f>
        <v>B</v>
      </c>
      <c r="AN18" s="510"/>
      <c r="AO18" s="515">
        <f>AB18</f>
        <v>13</v>
      </c>
      <c r="AP18" s="538" t="str">
        <f>AC18</f>
        <v>Sheikh Haniah</v>
      </c>
      <c r="AQ18" s="413" t="s">
        <v>299</v>
      </c>
      <c r="AR18" s="492">
        <f>IF(AQ18="",0,VLOOKUP(AQ18,Maths!A$101:B$105,2,0))</f>
        <v>2</v>
      </c>
      <c r="AS18" s="413" t="s">
        <v>186</v>
      </c>
      <c r="AT18" s="492">
        <f>IF(AS18="",0,VLOOKUP(AS18,Maths!A$101:B$105,2,0))</f>
        <v>4</v>
      </c>
      <c r="AU18" s="413" t="s">
        <v>186</v>
      </c>
      <c r="AV18" s="492">
        <f>IF(AU18="",0,VLOOKUP(AU18,Maths!A$101:B$105,2,0))</f>
        <v>4</v>
      </c>
      <c r="AW18" s="413" t="s">
        <v>299</v>
      </c>
      <c r="AX18" s="490">
        <f>IF(AW18="",0,VLOOKUP(AW18,Maths!A$101:B$105,2,0))</f>
        <v>2</v>
      </c>
      <c r="AY18" s="513">
        <f>AR18+AT18+AV18+AX18</f>
        <v>12</v>
      </c>
      <c r="AZ18" s="544" t="str">
        <f ca="1">IF(AY18&lt;=3.9,"",LOOKUP(AY18,A$109:A$113,B$109:B$113))</f>
        <v>B</v>
      </c>
      <c r="BA18" s="558">
        <f>(L18+Y18+AL18+AY18)/4</f>
        <v>12</v>
      </c>
      <c r="BB18" s="561" t="str">
        <f ca="1">IF(BA18&lt;=3.9,"",LOOKUP(BA18,A$109:A$113,B$109:B$113))</f>
        <v>B</v>
      </c>
      <c r="BC18" s="510"/>
      <c r="BD18" s="560">
        <f>AO18</f>
        <v>13</v>
      </c>
      <c r="BE18" s="569" t="str">
        <f>AP18</f>
        <v>Sheikh Haniah</v>
      </c>
      <c r="BF18" s="413" t="s">
        <v>299</v>
      </c>
      <c r="BG18" s="492">
        <f>IF(BF18="",0,VLOOKUP(BF18,Maths!A$101:B$105,2,0))</f>
        <v>2</v>
      </c>
      <c r="BH18" s="413" t="s">
        <v>299</v>
      </c>
      <c r="BI18" s="492">
        <f>IF(BH18="",0,VLOOKUP(BH18,Maths!A$101:B$105,2,0))</f>
        <v>2</v>
      </c>
      <c r="BJ18" s="413" t="s">
        <v>186</v>
      </c>
      <c r="BK18" s="492">
        <f>IF(BJ18="",0,VLOOKUP(BJ18,Maths!A$101:B$105,2,0))</f>
        <v>4</v>
      </c>
      <c r="BL18" s="413" t="s">
        <v>186</v>
      </c>
      <c r="BM18" s="490">
        <f>IF(BL18="",0,VLOOKUP(BL18,Maths!A$101:B$105,2,0))</f>
        <v>4</v>
      </c>
      <c r="BN18" s="513">
        <f>BG18+BI18+BK18+BM18</f>
        <v>12</v>
      </c>
      <c r="BO18" s="579" t="str">
        <f ca="1">IF(BN18&lt;=3.9,"",LOOKUP(BN18,A$109:A$113,B$109:B$113))</f>
        <v>B</v>
      </c>
      <c r="BP18" s="510"/>
      <c r="BQ18" s="560">
        <f>BD18</f>
        <v>13</v>
      </c>
      <c r="BR18" s="569" t="str">
        <f>BE18</f>
        <v>Sheikh Haniah</v>
      </c>
      <c r="BS18" s="413" t="s">
        <v>186</v>
      </c>
      <c r="BT18" s="492">
        <f>IF(BS18="",0,VLOOKUP(BS18,Maths!A$101:B$105,2,0))</f>
        <v>4</v>
      </c>
      <c r="BU18" s="413" t="s">
        <v>299</v>
      </c>
      <c r="BV18" s="492">
        <f>IF(BU18="",0,VLOOKUP(BU18,Maths!A$101:B$105,2,0))</f>
        <v>2</v>
      </c>
      <c r="BW18" s="413" t="s">
        <v>186</v>
      </c>
      <c r="BX18" s="492">
        <f>IF(BW18="",0,VLOOKUP(BW18,Maths!A$101:B$105,2,0))</f>
        <v>4</v>
      </c>
      <c r="BY18" s="413" t="s">
        <v>299</v>
      </c>
      <c r="BZ18" s="490">
        <f>IF(BY18="",0,VLOOKUP(BY18,Maths!A$101:B$105,2,0))</f>
        <v>2</v>
      </c>
      <c r="CA18" s="513">
        <f>BT18+BV18+BX18+BZ18</f>
        <v>12</v>
      </c>
      <c r="CB18" s="579" t="str">
        <f ca="1">IF(CA18&lt;=3.9,"",LOOKUP(CA18,A$109:A$113,B$109:B$113))</f>
        <v>B</v>
      </c>
      <c r="CC18" s="510"/>
      <c r="CD18" s="560">
        <f>BQ18</f>
        <v>13</v>
      </c>
      <c r="CE18" s="585" t="str">
        <f>BR18</f>
        <v>Sheikh Haniah</v>
      </c>
      <c r="CF18" s="413" t="s">
        <v>186</v>
      </c>
      <c r="CG18" s="492">
        <f>IF(CF18="",0,VLOOKUP(CF18,Maths!A$101:B$105,2,0))</f>
        <v>4</v>
      </c>
      <c r="CH18" s="413" t="s">
        <v>299</v>
      </c>
      <c r="CI18" s="492">
        <f>IF(CH18="",0,VLOOKUP(CH18,Maths!A$101:B$105,2,0))</f>
        <v>2</v>
      </c>
      <c r="CJ18" s="413" t="s">
        <v>299</v>
      </c>
      <c r="CK18" s="492">
        <f>IF(CJ18="",0,VLOOKUP(CJ18,Maths!A$101:B$105,2,0))</f>
        <v>2</v>
      </c>
      <c r="CL18" s="413" t="s">
        <v>186</v>
      </c>
      <c r="CM18" s="490">
        <f>IF(CL18="",0,VLOOKUP(CL18,Maths!A$101:B$105,2,0))</f>
        <v>4</v>
      </c>
      <c r="CN18" s="513">
        <f>CG18+CI18+CK18+CM18</f>
        <v>12</v>
      </c>
      <c r="CO18" s="579" t="str">
        <f ca="1">IF(CN18&lt;=3.9,"",LOOKUP(CN18,A$109:A$113,B$109:B$113))</f>
        <v>B</v>
      </c>
      <c r="CP18" s="510"/>
      <c r="CQ18" s="560">
        <f>CD18</f>
        <v>13</v>
      </c>
      <c r="CR18" s="585" t="str">
        <f>CE18</f>
        <v>Sheikh Haniah</v>
      </c>
      <c r="CS18" s="413" t="s">
        <v>299</v>
      </c>
      <c r="CT18" s="492">
        <f>IF(CS18="",0,VLOOKUP(CS18,Maths!A$101:B$105,2,0))</f>
        <v>2</v>
      </c>
      <c r="CU18" s="413" t="s">
        <v>299</v>
      </c>
      <c r="CV18" s="492">
        <f>IF(CU18="",0,VLOOKUP(CU18,Maths!A$101:B$105,2,0))</f>
        <v>2</v>
      </c>
      <c r="CW18" s="413" t="s">
        <v>186</v>
      </c>
      <c r="CX18" s="492">
        <f>IF(CW18="",0,VLOOKUP(CW18,Maths!A$101:B$105,2,0))</f>
        <v>4</v>
      </c>
      <c r="CY18" s="413" t="s">
        <v>186</v>
      </c>
      <c r="CZ18" s="490">
        <f>IF(CY18="",0,VLOOKUP(CY18,Maths!A$101:B$105,2,0))</f>
        <v>4</v>
      </c>
      <c r="DA18" s="513">
        <f>CT18+CV18+CX18+CZ18</f>
        <v>12</v>
      </c>
      <c r="DB18" s="579" t="str">
        <f ca="1">IF(DA18&lt;=3.9,"",LOOKUP(DA18,A$109:A$113,B$109:B$113))</f>
        <v>B</v>
      </c>
      <c r="DC18" s="605">
        <f>BN18+CA18+CN18+DA18</f>
        <v>48</v>
      </c>
      <c r="DD18" s="606">
        <f>DC18/80*20</f>
        <v>12</v>
      </c>
      <c r="DE18" s="561" t="str">
        <f ca="1">IF(DD18&lt;=3.9,"",LOOKUP(DD18,A$109:A$113,B$109:B$113))</f>
        <v>B</v>
      </c>
      <c r="DF18" s="510"/>
      <c r="DG18" s="607">
        <f>A18</f>
        <v>13</v>
      </c>
      <c r="DH18" s="608" t="str">
        <f>C18</f>
        <v>Sheikh Haniah</v>
      </c>
      <c r="DI18" s="616" t="str">
        <f ca="1">IF(DJ18&lt;=3.9,"",LOOKUP(DJ18,A$109:A$113,B$109:B$113))</f>
        <v>B</v>
      </c>
      <c r="DJ18">
        <f>(BA18+CN18)/2</f>
        <v>12</v>
      </c>
    </row>
    <row r="19" spans="1:114">
      <c r="A19" s="490">
        <v>14</v>
      </c>
      <c r="B19" s="492">
        <f>'Student Profile'!B19</f>
        <v>1554</v>
      </c>
      <c r="C19" s="491" t="str">
        <f>'Student Profile'!C19</f>
        <v>Shwetha Saji</v>
      </c>
      <c r="D19" s="413" t="s">
        <v>299</v>
      </c>
      <c r="E19" s="492">
        <f>IF(D19="",0,VLOOKUP(D19,Maths!A$101:B$105,2,0))</f>
        <v>2</v>
      </c>
      <c r="F19" s="413" t="s">
        <v>295</v>
      </c>
      <c r="G19" s="492">
        <f>IF(F19="",0,VLOOKUP(F19,Maths!A$101:B$105,2,0))</f>
        <v>3</v>
      </c>
      <c r="H19" s="413" t="s">
        <v>299</v>
      </c>
      <c r="I19" s="492">
        <f>IF(H19="",0,VLOOKUP(H19,Maths!A$101:B$105,2,0))</f>
        <v>2</v>
      </c>
      <c r="J19" s="413" t="s">
        <v>295</v>
      </c>
      <c r="K19" s="490">
        <f>IF(J19="",0,VLOOKUP(J19,Maths!A$101:B$105,2,0))</f>
        <v>3</v>
      </c>
      <c r="L19" s="513">
        <f>E19+G19+I19+K19</f>
        <v>10</v>
      </c>
      <c r="M19" s="517" t="str">
        <f ca="1">IF(L19&lt;=3.9,"",LOOKUP(L19,A$109:A$113,B$109:B$113))</f>
        <v>C</v>
      </c>
      <c r="N19" s="510"/>
      <c r="O19" s="515">
        <f>A19</f>
        <v>14</v>
      </c>
      <c r="P19" s="491" t="str">
        <f>C19</f>
        <v>Shwetha Saji</v>
      </c>
      <c r="Q19" s="413" t="s">
        <v>299</v>
      </c>
      <c r="R19" s="492">
        <f>IF(Q19="",0,VLOOKUP(Q19,Maths!A$101:B$105,2,0))</f>
        <v>2</v>
      </c>
      <c r="S19" s="413" t="s">
        <v>295</v>
      </c>
      <c r="T19" s="492">
        <f>IF(S19="",0,VLOOKUP(S19,Maths!A$101:B$105,2,0))</f>
        <v>3</v>
      </c>
      <c r="U19" s="413" t="s">
        <v>299</v>
      </c>
      <c r="V19" s="492">
        <f>IF(U19="",0,VLOOKUP(U19,Maths!A$101:B$105,2,0))</f>
        <v>2</v>
      </c>
      <c r="W19" s="413" t="s">
        <v>295</v>
      </c>
      <c r="X19" s="490">
        <f>IF(W19="",0,VLOOKUP(W19,Maths!A$101:B$105,2,0))</f>
        <v>3</v>
      </c>
      <c r="Y19" s="513">
        <f>R19+T19+V19+X19</f>
        <v>10</v>
      </c>
      <c r="Z19" s="539" t="str">
        <f ca="1">IF(Y19&lt;=3.9,"",LOOKUP(Y19,A$109:A$113,B$109:B$113))</f>
        <v>C</v>
      </c>
      <c r="AA19" s="510"/>
      <c r="AB19" s="515">
        <f>O19</f>
        <v>14</v>
      </c>
      <c r="AC19" s="538" t="str">
        <f>P19</f>
        <v>Shwetha Saji</v>
      </c>
      <c r="AD19" s="413" t="s">
        <v>295</v>
      </c>
      <c r="AE19" s="492">
        <f>IF(AD19="",0,VLOOKUP(AD19,Maths!A$101:B$105,2,0))</f>
        <v>3</v>
      </c>
      <c r="AF19" s="413" t="s">
        <v>295</v>
      </c>
      <c r="AG19" s="492">
        <f>IF(AF19="",0,VLOOKUP(AF19,Maths!A$101:B$105,2,0))</f>
        <v>3</v>
      </c>
      <c r="AH19" s="413" t="s">
        <v>299</v>
      </c>
      <c r="AI19" s="492">
        <f>IF(AH19="",0,VLOOKUP(AH19,Maths!A$101:B$105,2,0))</f>
        <v>2</v>
      </c>
      <c r="AJ19" s="413" t="s">
        <v>299</v>
      </c>
      <c r="AK19" s="490">
        <f>IF(AJ19="",0,VLOOKUP(AJ19,Maths!A$101:B$105,2,0))</f>
        <v>2</v>
      </c>
      <c r="AL19" s="513">
        <f>AE19+AG19+AI19+AK19</f>
        <v>10</v>
      </c>
      <c r="AM19" s="544" t="str">
        <f ca="1">IF(AL19&lt;=3.9,"",LOOKUP(AL19,A$109:A$113,B$109:B$113))</f>
        <v>C</v>
      </c>
      <c r="AN19" s="510"/>
      <c r="AO19" s="515">
        <f>AB19</f>
        <v>14</v>
      </c>
      <c r="AP19" s="538" t="str">
        <f>AC19</f>
        <v>Shwetha Saji</v>
      </c>
      <c r="AQ19" s="413" t="s">
        <v>299</v>
      </c>
      <c r="AR19" s="492">
        <f>IF(AQ19="",0,VLOOKUP(AQ19,Maths!A$101:B$105,2,0))</f>
        <v>2</v>
      </c>
      <c r="AS19" s="413" t="s">
        <v>295</v>
      </c>
      <c r="AT19" s="492">
        <f>IF(AS19="",0,VLOOKUP(AS19,Maths!A$101:B$105,2,0))</f>
        <v>3</v>
      </c>
      <c r="AU19" s="413" t="s">
        <v>295</v>
      </c>
      <c r="AV19" s="492">
        <f>IF(AU19="",0,VLOOKUP(AU19,Maths!A$101:B$105,2,0))</f>
        <v>3</v>
      </c>
      <c r="AW19" s="413" t="s">
        <v>299</v>
      </c>
      <c r="AX19" s="490">
        <f>IF(AW19="",0,VLOOKUP(AW19,Maths!A$101:B$105,2,0))</f>
        <v>2</v>
      </c>
      <c r="AY19" s="513">
        <f>AR19+AT19+AV19+AX19</f>
        <v>10</v>
      </c>
      <c r="AZ19" s="544" t="str">
        <f ca="1">IF(AY19&lt;=3.9,"",LOOKUP(AY19,A$109:A$113,B$109:B$113))</f>
        <v>C</v>
      </c>
      <c r="BA19" s="558">
        <f>(L19+Y19+AL19+AY19)/4</f>
        <v>10</v>
      </c>
      <c r="BB19" s="561" t="str">
        <f ca="1">IF(BA19&lt;=3.9,"",LOOKUP(BA19,A$109:A$113,B$109:B$113))</f>
        <v>C</v>
      </c>
      <c r="BC19" s="510"/>
      <c r="BD19" s="560">
        <f>AO19</f>
        <v>14</v>
      </c>
      <c r="BE19" s="569" t="str">
        <f>AP19</f>
        <v>Shwetha Saji</v>
      </c>
      <c r="BF19" s="413" t="s">
        <v>299</v>
      </c>
      <c r="BG19" s="492">
        <f>IF(BF19="",0,VLOOKUP(BF19,Maths!A$101:B$105,2,0))</f>
        <v>2</v>
      </c>
      <c r="BH19" s="413" t="s">
        <v>299</v>
      </c>
      <c r="BI19" s="492">
        <f>IF(BH19="",0,VLOOKUP(BH19,Maths!A$101:B$105,2,0))</f>
        <v>2</v>
      </c>
      <c r="BJ19" s="413" t="s">
        <v>295</v>
      </c>
      <c r="BK19" s="492">
        <f>IF(BJ19="",0,VLOOKUP(BJ19,Maths!A$101:B$105,2,0))</f>
        <v>3</v>
      </c>
      <c r="BL19" s="413" t="s">
        <v>295</v>
      </c>
      <c r="BM19" s="490">
        <f>IF(BL19="",0,VLOOKUP(BL19,Maths!A$101:B$105,2,0))</f>
        <v>3</v>
      </c>
      <c r="BN19" s="513">
        <f>BG19+BI19+BK19+BM19</f>
        <v>10</v>
      </c>
      <c r="BO19" s="579" t="str">
        <f ca="1">IF(BN19&lt;=3.9,"",LOOKUP(BN19,A$109:A$113,B$109:B$113))</f>
        <v>C</v>
      </c>
      <c r="BP19" s="510"/>
      <c r="BQ19" s="560">
        <f>BD19</f>
        <v>14</v>
      </c>
      <c r="BR19" s="569" t="str">
        <f>BE19</f>
        <v>Shwetha Saji</v>
      </c>
      <c r="BS19" s="413" t="s">
        <v>295</v>
      </c>
      <c r="BT19" s="492">
        <f>IF(BS19="",0,VLOOKUP(BS19,Maths!A$101:B$105,2,0))</f>
        <v>3</v>
      </c>
      <c r="BU19" s="413" t="s">
        <v>299</v>
      </c>
      <c r="BV19" s="492">
        <f>IF(BU19="",0,VLOOKUP(BU19,Maths!A$101:B$105,2,0))</f>
        <v>2</v>
      </c>
      <c r="BW19" s="413" t="s">
        <v>295</v>
      </c>
      <c r="BX19" s="492">
        <f>IF(BW19="",0,VLOOKUP(BW19,Maths!A$101:B$105,2,0))</f>
        <v>3</v>
      </c>
      <c r="BY19" s="413" t="s">
        <v>299</v>
      </c>
      <c r="BZ19" s="490">
        <f>IF(BY19="",0,VLOOKUP(BY19,Maths!A$101:B$105,2,0))</f>
        <v>2</v>
      </c>
      <c r="CA19" s="513">
        <f>BT19+BV19+BX19+BZ19</f>
        <v>10</v>
      </c>
      <c r="CB19" s="579" t="str">
        <f ca="1">IF(CA19&lt;=3.9,"",LOOKUP(CA19,A$109:A$113,B$109:B$113))</f>
        <v>C</v>
      </c>
      <c r="CC19" s="510"/>
      <c r="CD19" s="560">
        <f>BQ19</f>
        <v>14</v>
      </c>
      <c r="CE19" s="585" t="str">
        <f>BR19</f>
        <v>Shwetha Saji</v>
      </c>
      <c r="CF19" s="413" t="s">
        <v>295</v>
      </c>
      <c r="CG19" s="492">
        <f>IF(CF19="",0,VLOOKUP(CF19,Maths!A$101:B$105,2,0))</f>
        <v>3</v>
      </c>
      <c r="CH19" s="413" t="s">
        <v>299</v>
      </c>
      <c r="CI19" s="492">
        <f>IF(CH19="",0,VLOOKUP(CH19,Maths!A$101:B$105,2,0))</f>
        <v>2</v>
      </c>
      <c r="CJ19" s="413" t="s">
        <v>299</v>
      </c>
      <c r="CK19" s="492">
        <f>IF(CJ19="",0,VLOOKUP(CJ19,Maths!A$101:B$105,2,0))</f>
        <v>2</v>
      </c>
      <c r="CL19" s="413" t="s">
        <v>295</v>
      </c>
      <c r="CM19" s="490">
        <f>IF(CL19="",0,VLOOKUP(CL19,Maths!A$101:B$105,2,0))</f>
        <v>3</v>
      </c>
      <c r="CN19" s="513">
        <f>CG19+CI19+CK19+CM19</f>
        <v>10</v>
      </c>
      <c r="CO19" s="579" t="str">
        <f ca="1">IF(CN19&lt;=3.9,"",LOOKUP(CN19,A$109:A$113,B$109:B$113))</f>
        <v>C</v>
      </c>
      <c r="CP19" s="510"/>
      <c r="CQ19" s="560">
        <f>CD19</f>
        <v>14</v>
      </c>
      <c r="CR19" s="585" t="str">
        <f>CE19</f>
        <v>Shwetha Saji</v>
      </c>
      <c r="CS19" s="413" t="s">
        <v>299</v>
      </c>
      <c r="CT19" s="492">
        <f>IF(CS19="",0,VLOOKUP(CS19,Maths!A$101:B$105,2,0))</f>
        <v>2</v>
      </c>
      <c r="CU19" s="413" t="s">
        <v>299</v>
      </c>
      <c r="CV19" s="492">
        <f>IF(CU19="",0,VLOOKUP(CU19,Maths!A$101:B$105,2,0))</f>
        <v>2</v>
      </c>
      <c r="CW19" s="413" t="s">
        <v>295</v>
      </c>
      <c r="CX19" s="492">
        <f>IF(CW19="",0,VLOOKUP(CW19,Maths!A$101:B$105,2,0))</f>
        <v>3</v>
      </c>
      <c r="CY19" s="413" t="s">
        <v>295</v>
      </c>
      <c r="CZ19" s="490">
        <f>IF(CY19="",0,VLOOKUP(CY19,Maths!A$101:B$105,2,0))</f>
        <v>3</v>
      </c>
      <c r="DA19" s="513">
        <f>CT19+CV19+CX19+CZ19</f>
        <v>10</v>
      </c>
      <c r="DB19" s="579" t="str">
        <f ca="1">IF(DA19&lt;=3.9,"",LOOKUP(DA19,A$109:A$113,B$109:B$113))</f>
        <v>C</v>
      </c>
      <c r="DC19" s="605">
        <f>BN19+CA19+CN19+DA19</f>
        <v>40</v>
      </c>
      <c r="DD19" s="606">
        <f>DC19/80*20</f>
        <v>10</v>
      </c>
      <c r="DE19" s="561" t="str">
        <f ca="1">IF(DD19&lt;=3.9,"",LOOKUP(DD19,A$109:A$113,B$109:B$113))</f>
        <v>C</v>
      </c>
      <c r="DF19" s="510"/>
      <c r="DG19" s="607">
        <f>A19</f>
        <v>14</v>
      </c>
      <c r="DH19" s="608" t="str">
        <f>C19</f>
        <v>Shwetha Saji</v>
      </c>
      <c r="DI19" s="616" t="str">
        <f ca="1">IF(DJ19&lt;=3.9,"",LOOKUP(DJ19,A$109:A$113,B$109:B$113))</f>
        <v>C</v>
      </c>
      <c r="DJ19">
        <f>(BA19+CN19)/2</f>
        <v>10</v>
      </c>
    </row>
    <row r="20" spans="1:114">
      <c r="A20" s="490">
        <v>15</v>
      </c>
      <c r="B20" s="492">
        <f>'Student Profile'!B20</f>
        <v>1665</v>
      </c>
      <c r="C20" s="491" t="str">
        <f>'Student Profile'!C20</f>
        <v>Tanushree</v>
      </c>
      <c r="D20" s="413" t="s">
        <v>338</v>
      </c>
      <c r="E20" s="492">
        <f>IF(D20="",0,VLOOKUP(D20,Maths!A$101:B$105,2,0))</f>
        <v>3</v>
      </c>
      <c r="F20" s="413" t="s">
        <v>299</v>
      </c>
      <c r="G20" s="492">
        <f>IF(F20="",0,VLOOKUP(F20,Maths!A$101:B$105,2,0))</f>
        <v>2</v>
      </c>
      <c r="H20" s="413" t="s">
        <v>338</v>
      </c>
      <c r="I20" s="492">
        <f>IF(H20="",0,VLOOKUP(H20,Maths!A$101:B$105,2,0))</f>
        <v>3</v>
      </c>
      <c r="J20" s="413" t="s">
        <v>299</v>
      </c>
      <c r="K20" s="490">
        <f>IF(J20="",0,VLOOKUP(J20,Maths!A$101:B$105,2,0))</f>
        <v>2</v>
      </c>
      <c r="L20" s="513">
        <f>E20+G20+I20+K20</f>
        <v>10</v>
      </c>
      <c r="M20" s="517" t="str">
        <f ca="1">IF(L20&lt;=3.9,"",LOOKUP(L20,A$109:A$113,B$109:B$113))</f>
        <v>C</v>
      </c>
      <c r="N20" s="510"/>
      <c r="O20" s="515">
        <f>A20</f>
        <v>15</v>
      </c>
      <c r="P20" s="491" t="str">
        <f>C20</f>
        <v>Tanushree</v>
      </c>
      <c r="Q20" s="413" t="s">
        <v>338</v>
      </c>
      <c r="R20" s="492">
        <f>IF(Q20="",0,VLOOKUP(Q20,Maths!A$101:B$105,2,0))</f>
        <v>3</v>
      </c>
      <c r="S20" s="413" t="s">
        <v>299</v>
      </c>
      <c r="T20" s="492">
        <f>IF(S20="",0,VLOOKUP(S20,Maths!A$101:B$105,2,0))</f>
        <v>2</v>
      </c>
      <c r="U20" s="413" t="s">
        <v>338</v>
      </c>
      <c r="V20" s="492">
        <f>IF(U20="",0,VLOOKUP(U20,Maths!A$101:B$105,2,0))</f>
        <v>3</v>
      </c>
      <c r="W20" s="413" t="s">
        <v>299</v>
      </c>
      <c r="X20" s="490">
        <f>IF(W20="",0,VLOOKUP(W20,Maths!A$101:B$105,2,0))</f>
        <v>2</v>
      </c>
      <c r="Y20" s="513">
        <f>R20+T20+V20+X20</f>
        <v>10</v>
      </c>
      <c r="Z20" s="539" t="str">
        <f ca="1">IF(Y20&lt;=3.9,"",LOOKUP(Y20,A$109:A$113,B$109:B$113))</f>
        <v>C</v>
      </c>
      <c r="AA20" s="510"/>
      <c r="AB20" s="515">
        <f>O20</f>
        <v>15</v>
      </c>
      <c r="AC20" s="538" t="str">
        <f>P20</f>
        <v>Tanushree</v>
      </c>
      <c r="AD20" s="413" t="s">
        <v>299</v>
      </c>
      <c r="AE20" s="492">
        <f>IF(AD20="",0,VLOOKUP(AD20,Maths!A$101:B$105,2,0))</f>
        <v>2</v>
      </c>
      <c r="AF20" s="413" t="s">
        <v>299</v>
      </c>
      <c r="AG20" s="492">
        <f>IF(AF20="",0,VLOOKUP(AF20,Maths!A$101:B$105,2,0))</f>
        <v>2</v>
      </c>
      <c r="AH20" s="413" t="s">
        <v>338</v>
      </c>
      <c r="AI20" s="492">
        <f>IF(AH20="",0,VLOOKUP(AH20,Maths!A$101:B$105,2,0))</f>
        <v>3</v>
      </c>
      <c r="AJ20" s="413" t="s">
        <v>338</v>
      </c>
      <c r="AK20" s="490">
        <f>IF(AJ20="",0,VLOOKUP(AJ20,Maths!A$101:B$105,2,0))</f>
        <v>3</v>
      </c>
      <c r="AL20" s="513">
        <f>AE20+AG20+AI20+AK20</f>
        <v>10</v>
      </c>
      <c r="AM20" s="544" t="str">
        <f ca="1">IF(AL20&lt;=3.9,"",LOOKUP(AL20,A$109:A$113,B$109:B$113))</f>
        <v>C</v>
      </c>
      <c r="AN20" s="510"/>
      <c r="AO20" s="515">
        <f>AB20</f>
        <v>15</v>
      </c>
      <c r="AP20" s="538" t="str">
        <f>AC20</f>
        <v>Tanushree</v>
      </c>
      <c r="AQ20" s="413" t="s">
        <v>338</v>
      </c>
      <c r="AR20" s="492">
        <f>IF(AQ20="",0,VLOOKUP(AQ20,Maths!A$101:B$105,2,0))</f>
        <v>3</v>
      </c>
      <c r="AS20" s="413" t="s">
        <v>299</v>
      </c>
      <c r="AT20" s="492">
        <f>IF(AS20="",0,VLOOKUP(AS20,Maths!A$101:B$105,2,0))</f>
        <v>2</v>
      </c>
      <c r="AU20" s="413" t="s">
        <v>299</v>
      </c>
      <c r="AV20" s="492">
        <f>IF(AU20="",0,VLOOKUP(AU20,Maths!A$101:B$105,2,0))</f>
        <v>2</v>
      </c>
      <c r="AW20" s="413" t="s">
        <v>338</v>
      </c>
      <c r="AX20" s="490">
        <f>IF(AW20="",0,VLOOKUP(AW20,Maths!A$101:B$105,2,0))</f>
        <v>3</v>
      </c>
      <c r="AY20" s="513">
        <f>AR20+AT20+AV20+AX20</f>
        <v>10</v>
      </c>
      <c r="AZ20" s="544" t="str">
        <f ca="1">IF(AY20&lt;=3.9,"",LOOKUP(AY20,A$109:A$113,B$109:B$113))</f>
        <v>C</v>
      </c>
      <c r="BA20" s="558">
        <f>(L20+Y20+AL20+AY20)/4</f>
        <v>10</v>
      </c>
      <c r="BB20" s="561" t="str">
        <f ca="1">IF(BA20&lt;=3.9,"",LOOKUP(BA20,A$109:A$113,B$109:B$113))</f>
        <v>C</v>
      </c>
      <c r="BC20" s="510"/>
      <c r="BD20" s="560">
        <f>AO20</f>
        <v>15</v>
      </c>
      <c r="BE20" s="569" t="str">
        <f>AP20</f>
        <v>Tanushree</v>
      </c>
      <c r="BF20" s="413" t="s">
        <v>338</v>
      </c>
      <c r="BG20" s="492">
        <f>IF(BF20="",0,VLOOKUP(BF20,Maths!A$101:B$105,2,0))</f>
        <v>3</v>
      </c>
      <c r="BH20" s="413" t="s">
        <v>338</v>
      </c>
      <c r="BI20" s="492">
        <f>IF(BH20="",0,VLOOKUP(BH20,Maths!A$101:B$105,2,0))</f>
        <v>3</v>
      </c>
      <c r="BJ20" s="413" t="s">
        <v>299</v>
      </c>
      <c r="BK20" s="492">
        <f>IF(BJ20="",0,VLOOKUP(BJ20,Maths!A$101:B$105,2,0))</f>
        <v>2</v>
      </c>
      <c r="BL20" s="413" t="s">
        <v>299</v>
      </c>
      <c r="BM20" s="490">
        <f>IF(BL20="",0,VLOOKUP(BL20,Maths!A$101:B$105,2,0))</f>
        <v>2</v>
      </c>
      <c r="BN20" s="513">
        <f>BG20+BI20+BK20+BM20</f>
        <v>10</v>
      </c>
      <c r="BO20" s="579" t="str">
        <f ca="1">IF(BN20&lt;=3.9,"",LOOKUP(BN20,A$109:A$113,B$109:B$113))</f>
        <v>C</v>
      </c>
      <c r="BP20" s="510"/>
      <c r="BQ20" s="560">
        <f>BD20</f>
        <v>15</v>
      </c>
      <c r="BR20" s="569" t="str">
        <f>BE20</f>
        <v>Tanushree</v>
      </c>
      <c r="BS20" s="413" t="s">
        <v>299</v>
      </c>
      <c r="BT20" s="492">
        <f>IF(BS20="",0,VLOOKUP(BS20,Maths!A$101:B$105,2,0))</f>
        <v>2</v>
      </c>
      <c r="BU20" s="413" t="s">
        <v>338</v>
      </c>
      <c r="BV20" s="492">
        <f>IF(BU20="",0,VLOOKUP(BU20,Maths!A$101:B$105,2,0))</f>
        <v>3</v>
      </c>
      <c r="BW20" s="413" t="s">
        <v>299</v>
      </c>
      <c r="BX20" s="492">
        <f>IF(BW20="",0,VLOOKUP(BW20,Maths!A$101:B$105,2,0))</f>
        <v>2</v>
      </c>
      <c r="BY20" s="413" t="s">
        <v>338</v>
      </c>
      <c r="BZ20" s="490">
        <f>IF(BY20="",0,VLOOKUP(BY20,Maths!A$101:B$105,2,0))</f>
        <v>3</v>
      </c>
      <c r="CA20" s="513">
        <f>BT20+BV20+BX20+BZ20</f>
        <v>10</v>
      </c>
      <c r="CB20" s="579" t="str">
        <f ca="1">IF(CA20&lt;=3.9,"",LOOKUP(CA20,A$109:A$113,B$109:B$113))</f>
        <v>C</v>
      </c>
      <c r="CC20" s="510"/>
      <c r="CD20" s="560">
        <f>BQ20</f>
        <v>15</v>
      </c>
      <c r="CE20" s="585" t="str">
        <f>BR20</f>
        <v>Tanushree</v>
      </c>
      <c r="CF20" s="413" t="s">
        <v>299</v>
      </c>
      <c r="CG20" s="492">
        <f>IF(CF20="",0,VLOOKUP(CF20,Maths!A$101:B$105,2,0))</f>
        <v>2</v>
      </c>
      <c r="CH20" s="413" t="s">
        <v>338</v>
      </c>
      <c r="CI20" s="492">
        <f>IF(CH20="",0,VLOOKUP(CH20,Maths!A$101:B$105,2,0))</f>
        <v>3</v>
      </c>
      <c r="CJ20" s="413" t="s">
        <v>338</v>
      </c>
      <c r="CK20" s="492">
        <f>IF(CJ20="",0,VLOOKUP(CJ20,Maths!A$101:B$105,2,0))</f>
        <v>3</v>
      </c>
      <c r="CL20" s="413" t="s">
        <v>299</v>
      </c>
      <c r="CM20" s="490">
        <f>IF(CL20="",0,VLOOKUP(CL20,Maths!A$101:B$105,2,0))</f>
        <v>2</v>
      </c>
      <c r="CN20" s="513">
        <f>CG20+CI20+CK20+CM20</f>
        <v>10</v>
      </c>
      <c r="CO20" s="579" t="str">
        <f ca="1">IF(CN20&lt;=3.9,"",LOOKUP(CN20,A$109:A$113,B$109:B$113))</f>
        <v>C</v>
      </c>
      <c r="CP20" s="510"/>
      <c r="CQ20" s="560">
        <f>CD20</f>
        <v>15</v>
      </c>
      <c r="CR20" s="585" t="str">
        <f>CE20</f>
        <v>Tanushree</v>
      </c>
      <c r="CS20" s="413" t="s">
        <v>338</v>
      </c>
      <c r="CT20" s="492">
        <f>IF(CS20="",0,VLOOKUP(CS20,Maths!A$101:B$105,2,0))</f>
        <v>3</v>
      </c>
      <c r="CU20" s="413" t="s">
        <v>338</v>
      </c>
      <c r="CV20" s="492">
        <f>IF(CU20="",0,VLOOKUP(CU20,Maths!A$101:B$105,2,0))</f>
        <v>3</v>
      </c>
      <c r="CW20" s="413" t="s">
        <v>299</v>
      </c>
      <c r="CX20" s="492">
        <f>IF(CW20="",0,VLOOKUP(CW20,Maths!A$101:B$105,2,0))</f>
        <v>2</v>
      </c>
      <c r="CY20" s="413" t="s">
        <v>299</v>
      </c>
      <c r="CZ20" s="490">
        <f>IF(CY20="",0,VLOOKUP(CY20,Maths!A$101:B$105,2,0))</f>
        <v>2</v>
      </c>
      <c r="DA20" s="513">
        <f>CT20+CV20+CX20+CZ20</f>
        <v>10</v>
      </c>
      <c r="DB20" s="579" t="str">
        <f ca="1">IF(DA20&lt;=3.9,"",LOOKUP(DA20,A$109:A$113,B$109:B$113))</f>
        <v>C</v>
      </c>
      <c r="DC20" s="605">
        <f>BN20+CA20+CN20+DA20</f>
        <v>40</v>
      </c>
      <c r="DD20" s="606">
        <f>DC20/80*20</f>
        <v>10</v>
      </c>
      <c r="DE20" s="561" t="str">
        <f ca="1">IF(DD20&lt;=3.9,"",LOOKUP(DD20,A$109:A$113,B$109:B$113))</f>
        <v>C</v>
      </c>
      <c r="DF20" s="510"/>
      <c r="DG20" s="607">
        <f>A20</f>
        <v>15</v>
      </c>
      <c r="DH20" s="608" t="str">
        <f>C20</f>
        <v>Tanushree</v>
      </c>
      <c r="DI20" s="616" t="str">
        <f ca="1">IF(DJ20&lt;=3.9,"",LOOKUP(DJ20,A$109:A$113,B$109:B$113))</f>
        <v>C</v>
      </c>
      <c r="DJ20">
        <f>(BA20+CN20)/2</f>
        <v>10</v>
      </c>
    </row>
    <row r="21" spans="1:114">
      <c r="A21" s="490">
        <v>16</v>
      </c>
      <c r="B21" s="492">
        <f>'Student Profile'!B21</f>
        <v>1776</v>
      </c>
      <c r="C21" s="491" t="str">
        <f>'Student Profile'!C21</f>
        <v>Vaishnavi</v>
      </c>
      <c r="D21" s="413" t="s">
        <v>186</v>
      </c>
      <c r="E21" s="492">
        <f>IF(D21="",0,VLOOKUP(D21,Maths!A$101:B$105,2,0))</f>
        <v>4</v>
      </c>
      <c r="F21" s="413" t="s">
        <v>186</v>
      </c>
      <c r="G21" s="492">
        <f>IF(F21="",0,VLOOKUP(F21,Maths!A$101:B$105,2,0))</f>
        <v>4</v>
      </c>
      <c r="H21" s="413" t="s">
        <v>186</v>
      </c>
      <c r="I21" s="492">
        <f>IF(H21="",0,VLOOKUP(H21,Maths!A$101:B$105,2,0))</f>
        <v>4</v>
      </c>
      <c r="J21" s="413" t="s">
        <v>186</v>
      </c>
      <c r="K21" s="490">
        <f>IF(J21="",0,VLOOKUP(J21,Maths!A$101:B$105,2,0))</f>
        <v>4</v>
      </c>
      <c r="L21" s="513">
        <f>E21+G21+I21+K21</f>
        <v>16</v>
      </c>
      <c r="M21" s="517" t="str">
        <f ca="1">IF(L21&lt;=3.9,"",LOOKUP(L21,A$109:A$113,B$109:B$113))</f>
        <v>A</v>
      </c>
      <c r="N21" s="510"/>
      <c r="O21" s="515">
        <f>A21</f>
        <v>16</v>
      </c>
      <c r="P21" s="491" t="str">
        <f>C21</f>
        <v>Vaishnavi</v>
      </c>
      <c r="Q21" s="413" t="s">
        <v>186</v>
      </c>
      <c r="R21" s="492">
        <f>IF(Q21="",0,VLOOKUP(Q21,Maths!A$101:B$105,2,0))</f>
        <v>4</v>
      </c>
      <c r="S21" s="413" t="s">
        <v>186</v>
      </c>
      <c r="T21" s="492">
        <f>IF(S21="",0,VLOOKUP(S21,Maths!A$101:B$105,2,0))</f>
        <v>4</v>
      </c>
      <c r="U21" s="413" t="s">
        <v>186</v>
      </c>
      <c r="V21" s="492">
        <f>IF(U21="",0,VLOOKUP(U21,Maths!A$101:B$105,2,0))</f>
        <v>4</v>
      </c>
      <c r="W21" s="413" t="s">
        <v>186</v>
      </c>
      <c r="X21" s="490">
        <f>IF(W21="",0,VLOOKUP(W21,Maths!A$101:B$105,2,0))</f>
        <v>4</v>
      </c>
      <c r="Y21" s="513">
        <f>R21+T21+V21+X21</f>
        <v>16</v>
      </c>
      <c r="Z21" s="539" t="str">
        <f ca="1">IF(Y21&lt;=3.9,"",LOOKUP(Y21,A$109:A$113,B$109:B$113))</f>
        <v>A</v>
      </c>
      <c r="AA21" s="510"/>
      <c r="AB21" s="515">
        <f>O21</f>
        <v>16</v>
      </c>
      <c r="AC21" s="538" t="str">
        <f>P21</f>
        <v>Vaishnavi</v>
      </c>
      <c r="AD21" s="413" t="s">
        <v>186</v>
      </c>
      <c r="AE21" s="492">
        <f>IF(AD21="",0,VLOOKUP(AD21,Maths!A$101:B$105,2,0))</f>
        <v>4</v>
      </c>
      <c r="AF21" s="413" t="s">
        <v>186</v>
      </c>
      <c r="AG21" s="492">
        <f>IF(AF21="",0,VLOOKUP(AF21,Maths!A$101:B$105,2,0))</f>
        <v>4</v>
      </c>
      <c r="AH21" s="413" t="s">
        <v>186</v>
      </c>
      <c r="AI21" s="492">
        <f>IF(AH21="",0,VLOOKUP(AH21,Maths!A$101:B$105,2,0))</f>
        <v>4</v>
      </c>
      <c r="AJ21" s="413" t="s">
        <v>186</v>
      </c>
      <c r="AK21" s="490">
        <f>IF(AJ21="",0,VLOOKUP(AJ21,Maths!A$101:B$105,2,0))</f>
        <v>4</v>
      </c>
      <c r="AL21" s="513">
        <f>AE21+AG21+AI21+AK21</f>
        <v>16</v>
      </c>
      <c r="AM21" s="544" t="str">
        <f ca="1">IF(AL21&lt;=3.9,"",LOOKUP(AL21,A$109:A$113,B$109:B$113))</f>
        <v>A</v>
      </c>
      <c r="AN21" s="510"/>
      <c r="AO21" s="515">
        <f>AB21</f>
        <v>16</v>
      </c>
      <c r="AP21" s="538" t="str">
        <f>AC21</f>
        <v>Vaishnavi</v>
      </c>
      <c r="AQ21" s="413" t="s">
        <v>186</v>
      </c>
      <c r="AR21" s="492">
        <f>IF(AQ21="",0,VLOOKUP(AQ21,Maths!A$101:B$105,2,0))</f>
        <v>4</v>
      </c>
      <c r="AS21" s="413" t="s">
        <v>186</v>
      </c>
      <c r="AT21" s="492">
        <f>IF(AS21="",0,VLOOKUP(AS21,Maths!A$101:B$105,2,0))</f>
        <v>4</v>
      </c>
      <c r="AU21" s="413" t="s">
        <v>186</v>
      </c>
      <c r="AV21" s="492">
        <f>IF(AU21="",0,VLOOKUP(AU21,Maths!A$101:B$105,2,0))</f>
        <v>4</v>
      </c>
      <c r="AW21" s="413" t="s">
        <v>186</v>
      </c>
      <c r="AX21" s="490">
        <f>IF(AW21="",0,VLOOKUP(AW21,Maths!A$101:B$105,2,0))</f>
        <v>4</v>
      </c>
      <c r="AY21" s="513">
        <f>AR21+AT21+AV21+AX21</f>
        <v>16</v>
      </c>
      <c r="AZ21" s="544" t="str">
        <f ca="1">IF(AY21&lt;=3.9,"",LOOKUP(AY21,A$109:A$113,B$109:B$113))</f>
        <v>A</v>
      </c>
      <c r="BA21" s="558">
        <f>(L21+Y21+AL21+AY21)/4</f>
        <v>16</v>
      </c>
      <c r="BB21" s="561" t="str">
        <f ca="1">IF(BA21&lt;=3.9,"",LOOKUP(BA21,A$109:A$113,B$109:B$113))</f>
        <v>A</v>
      </c>
      <c r="BC21" s="510"/>
      <c r="BD21" s="560">
        <f>AO21</f>
        <v>16</v>
      </c>
      <c r="BE21" s="569" t="str">
        <f>AP21</f>
        <v>Vaishnavi</v>
      </c>
      <c r="BF21" s="413" t="s">
        <v>186</v>
      </c>
      <c r="BG21" s="492">
        <f>IF(BF21="",0,VLOOKUP(BF21,Maths!A$101:B$105,2,0))</f>
        <v>4</v>
      </c>
      <c r="BH21" s="413" t="s">
        <v>186</v>
      </c>
      <c r="BI21" s="492">
        <f>IF(BH21="",0,VLOOKUP(BH21,Maths!A$101:B$105,2,0))</f>
        <v>4</v>
      </c>
      <c r="BJ21" s="413" t="s">
        <v>186</v>
      </c>
      <c r="BK21" s="492">
        <f>IF(BJ21="",0,VLOOKUP(BJ21,Maths!A$101:B$105,2,0))</f>
        <v>4</v>
      </c>
      <c r="BL21" s="413" t="s">
        <v>186</v>
      </c>
      <c r="BM21" s="490">
        <f>IF(BL21="",0,VLOOKUP(BL21,Maths!A$101:B$105,2,0))</f>
        <v>4</v>
      </c>
      <c r="BN21" s="513">
        <f>BG21+BI21+BK21+BM21</f>
        <v>16</v>
      </c>
      <c r="BO21" s="579" t="str">
        <f ca="1">IF(BN21&lt;=3.9,"",LOOKUP(BN21,A$109:A$113,B$109:B$113))</f>
        <v>A</v>
      </c>
      <c r="BP21" s="510"/>
      <c r="BQ21" s="560">
        <f>BD21</f>
        <v>16</v>
      </c>
      <c r="BR21" s="569" t="str">
        <f>BE21</f>
        <v>Vaishnavi</v>
      </c>
      <c r="BS21" s="413" t="s">
        <v>186</v>
      </c>
      <c r="BT21" s="492">
        <f>IF(BS21="",0,VLOOKUP(BS21,Maths!A$101:B$105,2,0))</f>
        <v>4</v>
      </c>
      <c r="BU21" s="413" t="s">
        <v>186</v>
      </c>
      <c r="BV21" s="492">
        <f>IF(BU21="",0,VLOOKUP(BU21,Maths!A$101:B$105,2,0))</f>
        <v>4</v>
      </c>
      <c r="BW21" s="413" t="s">
        <v>186</v>
      </c>
      <c r="BX21" s="492">
        <f>IF(BW21="",0,VLOOKUP(BW21,Maths!A$101:B$105,2,0))</f>
        <v>4</v>
      </c>
      <c r="BY21" s="413" t="s">
        <v>186</v>
      </c>
      <c r="BZ21" s="490">
        <f>IF(BY21="",0,VLOOKUP(BY21,Maths!A$101:B$105,2,0))</f>
        <v>4</v>
      </c>
      <c r="CA21" s="513">
        <f>BT21+BV21+BX21+BZ21</f>
        <v>16</v>
      </c>
      <c r="CB21" s="579" t="str">
        <f ca="1">IF(CA21&lt;=3.9,"",LOOKUP(CA21,A$109:A$113,B$109:B$113))</f>
        <v>A</v>
      </c>
      <c r="CC21" s="510"/>
      <c r="CD21" s="560">
        <f>BQ21</f>
        <v>16</v>
      </c>
      <c r="CE21" s="585" t="str">
        <f>BR21</f>
        <v>Vaishnavi</v>
      </c>
      <c r="CF21" s="413" t="s">
        <v>186</v>
      </c>
      <c r="CG21" s="492">
        <f>IF(CF21="",0,VLOOKUP(CF21,Maths!A$101:B$105,2,0))</f>
        <v>4</v>
      </c>
      <c r="CH21" s="413" t="s">
        <v>186</v>
      </c>
      <c r="CI21" s="492">
        <f>IF(CH21="",0,VLOOKUP(CH21,Maths!A$101:B$105,2,0))</f>
        <v>4</v>
      </c>
      <c r="CJ21" s="413" t="s">
        <v>186</v>
      </c>
      <c r="CK21" s="492">
        <f>IF(CJ21="",0,VLOOKUP(CJ21,Maths!A$101:B$105,2,0))</f>
        <v>4</v>
      </c>
      <c r="CL21" s="413" t="s">
        <v>186</v>
      </c>
      <c r="CM21" s="490">
        <f>IF(CL21="",0,VLOOKUP(CL21,Maths!A$101:B$105,2,0))</f>
        <v>4</v>
      </c>
      <c r="CN21" s="513">
        <f>CG21+CI21+CK21+CM21</f>
        <v>16</v>
      </c>
      <c r="CO21" s="579" t="str">
        <f ca="1">IF(CN21&lt;=3.9,"",LOOKUP(CN21,A$109:A$113,B$109:B$113))</f>
        <v>A</v>
      </c>
      <c r="CP21" s="510"/>
      <c r="CQ21" s="560">
        <f>CD21</f>
        <v>16</v>
      </c>
      <c r="CR21" s="585" t="str">
        <f>CE21</f>
        <v>Vaishnavi</v>
      </c>
      <c r="CS21" s="413" t="s">
        <v>186</v>
      </c>
      <c r="CT21" s="492">
        <f>IF(CS21="",0,VLOOKUP(CS21,Maths!A$101:B$105,2,0))</f>
        <v>4</v>
      </c>
      <c r="CU21" s="413" t="s">
        <v>186</v>
      </c>
      <c r="CV21" s="492">
        <f>IF(CU21="",0,VLOOKUP(CU21,Maths!A$101:B$105,2,0))</f>
        <v>4</v>
      </c>
      <c r="CW21" s="413" t="s">
        <v>186</v>
      </c>
      <c r="CX21" s="492">
        <f>IF(CW21="",0,VLOOKUP(CW21,Maths!A$101:B$105,2,0))</f>
        <v>4</v>
      </c>
      <c r="CY21" s="413" t="s">
        <v>186</v>
      </c>
      <c r="CZ21" s="490">
        <f>IF(CY21="",0,VLOOKUP(CY21,Maths!A$101:B$105,2,0))</f>
        <v>4</v>
      </c>
      <c r="DA21" s="513">
        <f>CT21+CV21+CX21+CZ21</f>
        <v>16</v>
      </c>
      <c r="DB21" s="579" t="str">
        <f ca="1">IF(DA21&lt;=3.9,"",LOOKUP(DA21,A$109:A$113,B$109:B$113))</f>
        <v>A</v>
      </c>
      <c r="DC21" s="605">
        <f>BN21+CA21+CN21+DA21</f>
        <v>64</v>
      </c>
      <c r="DD21" s="606">
        <f>DC21/80*20</f>
        <v>16</v>
      </c>
      <c r="DE21" s="561" t="str">
        <f ca="1">IF(DD21&lt;=3.9,"",LOOKUP(DD21,A$109:A$113,B$109:B$113))</f>
        <v>A</v>
      </c>
      <c r="DF21" s="510"/>
      <c r="DG21" s="607">
        <f>A21</f>
        <v>16</v>
      </c>
      <c r="DH21" s="608" t="str">
        <f>C21</f>
        <v>Vaishnavi</v>
      </c>
      <c r="DI21" s="616" t="str">
        <f ca="1">IF(DJ21&lt;=3.9,"",LOOKUP(DJ21,A$109:A$113,B$109:B$113))</f>
        <v>A</v>
      </c>
      <c r="DJ21">
        <f>(BA21+CN21)/2</f>
        <v>16</v>
      </c>
    </row>
    <row r="22" spans="1:114">
      <c r="A22" s="490">
        <v>17</v>
      </c>
      <c r="B22" s="492">
        <f>'Student Profile'!B22</f>
        <v>1887</v>
      </c>
      <c r="C22" s="491" t="str">
        <f>'Student Profile'!C22</f>
        <v>Aashish Sharma</v>
      </c>
      <c r="D22" s="413" t="s">
        <v>295</v>
      </c>
      <c r="E22" s="492">
        <f>IF(D22="",0,VLOOKUP(D22,Maths!A$101:B$105,2,0))</f>
        <v>3</v>
      </c>
      <c r="F22" s="413" t="s">
        <v>295</v>
      </c>
      <c r="G22" s="492">
        <f>IF(F22="",0,VLOOKUP(F22,Maths!A$101:B$105,2,0))</f>
        <v>3</v>
      </c>
      <c r="H22" s="413" t="s">
        <v>295</v>
      </c>
      <c r="I22" s="492">
        <f>IF(H22="",0,VLOOKUP(H22,Maths!A$101:B$105,2,0))</f>
        <v>3</v>
      </c>
      <c r="J22" s="413" t="s">
        <v>295</v>
      </c>
      <c r="K22" s="490">
        <f>IF(J22="",0,VLOOKUP(J22,Maths!A$101:B$105,2,0))</f>
        <v>3</v>
      </c>
      <c r="L22" s="513">
        <f>E22+G22+I22+K22</f>
        <v>12</v>
      </c>
      <c r="M22" s="517" t="str">
        <f ca="1">IF(L22&lt;=3.9,"",LOOKUP(L22,A$109:A$113,B$109:B$113))</f>
        <v>B</v>
      </c>
      <c r="N22" s="510"/>
      <c r="O22" s="515">
        <f>A22</f>
        <v>17</v>
      </c>
      <c r="P22" s="491" t="str">
        <f>C22</f>
        <v>Aashish Sharma</v>
      </c>
      <c r="Q22" s="413" t="s">
        <v>295</v>
      </c>
      <c r="R22" s="492">
        <f>IF(Q22="",0,VLOOKUP(Q22,Maths!A$101:B$105,2,0))</f>
        <v>3</v>
      </c>
      <c r="S22" s="413" t="s">
        <v>295</v>
      </c>
      <c r="T22" s="492">
        <f>IF(S22="",0,VLOOKUP(S22,Maths!A$101:B$105,2,0))</f>
        <v>3</v>
      </c>
      <c r="U22" s="413" t="s">
        <v>295</v>
      </c>
      <c r="V22" s="492">
        <f>IF(U22="",0,VLOOKUP(U22,Maths!A$101:B$105,2,0))</f>
        <v>3</v>
      </c>
      <c r="W22" s="413" t="s">
        <v>295</v>
      </c>
      <c r="X22" s="490">
        <f>IF(W22="",0,VLOOKUP(W22,Maths!A$101:B$105,2,0))</f>
        <v>3</v>
      </c>
      <c r="Y22" s="513">
        <f>R22+T22+V22+X22</f>
        <v>12</v>
      </c>
      <c r="Z22" s="539" t="str">
        <f ca="1">IF(Y22&lt;=3.9,"",LOOKUP(Y22,A$109:A$113,B$109:B$113))</f>
        <v>B</v>
      </c>
      <c r="AA22" s="510"/>
      <c r="AB22" s="515">
        <f>O22</f>
        <v>17</v>
      </c>
      <c r="AC22" s="538" t="str">
        <f>P22</f>
        <v>Aashish Sharma</v>
      </c>
      <c r="AD22" s="413" t="s">
        <v>295</v>
      </c>
      <c r="AE22" s="492">
        <f>IF(AD22="",0,VLOOKUP(AD22,Maths!A$101:B$105,2,0))</f>
        <v>3</v>
      </c>
      <c r="AF22" s="413" t="s">
        <v>295</v>
      </c>
      <c r="AG22" s="492">
        <f>IF(AF22="",0,VLOOKUP(AF22,Maths!A$101:B$105,2,0))</f>
        <v>3</v>
      </c>
      <c r="AH22" s="413" t="s">
        <v>295</v>
      </c>
      <c r="AI22" s="492">
        <f>IF(AH22="",0,VLOOKUP(AH22,Maths!A$101:B$105,2,0))</f>
        <v>3</v>
      </c>
      <c r="AJ22" s="413" t="s">
        <v>295</v>
      </c>
      <c r="AK22" s="490">
        <f>IF(AJ22="",0,VLOOKUP(AJ22,Maths!A$101:B$105,2,0))</f>
        <v>3</v>
      </c>
      <c r="AL22" s="513">
        <f>AE22+AG22+AI22+AK22</f>
        <v>12</v>
      </c>
      <c r="AM22" s="544" t="str">
        <f ca="1">IF(AL22&lt;=3.9,"",LOOKUP(AL22,A$109:A$113,B$109:B$113))</f>
        <v>B</v>
      </c>
      <c r="AN22" s="510"/>
      <c r="AO22" s="515">
        <f>AB22</f>
        <v>17</v>
      </c>
      <c r="AP22" s="538" t="str">
        <f>AC22</f>
        <v>Aashish Sharma</v>
      </c>
      <c r="AQ22" s="413" t="s">
        <v>295</v>
      </c>
      <c r="AR22" s="492">
        <f>IF(AQ22="",0,VLOOKUP(AQ22,Maths!A$101:B$105,2,0))</f>
        <v>3</v>
      </c>
      <c r="AS22" s="413" t="s">
        <v>295</v>
      </c>
      <c r="AT22" s="492">
        <f>IF(AS22="",0,VLOOKUP(AS22,Maths!A$101:B$105,2,0))</f>
        <v>3</v>
      </c>
      <c r="AU22" s="413" t="s">
        <v>295</v>
      </c>
      <c r="AV22" s="492">
        <f>IF(AU22="",0,VLOOKUP(AU22,Maths!A$101:B$105,2,0))</f>
        <v>3</v>
      </c>
      <c r="AW22" s="413" t="s">
        <v>295</v>
      </c>
      <c r="AX22" s="490">
        <f>IF(AW22="",0,VLOOKUP(AW22,Maths!A$101:B$105,2,0))</f>
        <v>3</v>
      </c>
      <c r="AY22" s="513">
        <f>AR22+AT22+AV22+AX22</f>
        <v>12</v>
      </c>
      <c r="AZ22" s="544" t="str">
        <f ca="1">IF(AY22&lt;=3.9,"",LOOKUP(AY22,A$109:A$113,B$109:B$113))</f>
        <v>B</v>
      </c>
      <c r="BA22" s="558">
        <f>(L22+Y22+AL22+AY22)/4</f>
        <v>12</v>
      </c>
      <c r="BB22" s="561" t="str">
        <f ca="1">IF(BA22&lt;=3.9,"",LOOKUP(BA22,A$109:A$113,B$109:B$113))</f>
        <v>B</v>
      </c>
      <c r="BC22" s="510"/>
      <c r="BD22" s="560">
        <f>AO22</f>
        <v>17</v>
      </c>
      <c r="BE22" s="569" t="str">
        <f>AP22</f>
        <v>Aashish Sharma</v>
      </c>
      <c r="BF22" s="413" t="s">
        <v>295</v>
      </c>
      <c r="BG22" s="492">
        <f>IF(BF22="",0,VLOOKUP(BF22,Maths!A$101:B$105,2,0))</f>
        <v>3</v>
      </c>
      <c r="BH22" s="413" t="s">
        <v>295</v>
      </c>
      <c r="BI22" s="492">
        <f>IF(BH22="",0,VLOOKUP(BH22,Maths!A$101:B$105,2,0))</f>
        <v>3</v>
      </c>
      <c r="BJ22" s="413" t="s">
        <v>295</v>
      </c>
      <c r="BK22" s="492">
        <f>IF(BJ22="",0,VLOOKUP(BJ22,Maths!A$101:B$105,2,0))</f>
        <v>3</v>
      </c>
      <c r="BL22" s="413" t="s">
        <v>295</v>
      </c>
      <c r="BM22" s="490">
        <f>IF(BL22="",0,VLOOKUP(BL22,Maths!A$101:B$105,2,0))</f>
        <v>3</v>
      </c>
      <c r="BN22" s="513">
        <f>BG22+BI22+BK22+BM22</f>
        <v>12</v>
      </c>
      <c r="BO22" s="579" t="str">
        <f ca="1">IF(BN22&lt;=3.9,"",LOOKUP(BN22,A$109:A$113,B$109:B$113))</f>
        <v>B</v>
      </c>
      <c r="BP22" s="510"/>
      <c r="BQ22" s="560">
        <f>BD22</f>
        <v>17</v>
      </c>
      <c r="BR22" s="569" t="str">
        <f>BE22</f>
        <v>Aashish Sharma</v>
      </c>
      <c r="BS22" s="413" t="s">
        <v>295</v>
      </c>
      <c r="BT22" s="492">
        <f>IF(BS22="",0,VLOOKUP(BS22,Maths!A$101:B$105,2,0))</f>
        <v>3</v>
      </c>
      <c r="BU22" s="413" t="s">
        <v>295</v>
      </c>
      <c r="BV22" s="492">
        <f>IF(BU22="",0,VLOOKUP(BU22,Maths!A$101:B$105,2,0))</f>
        <v>3</v>
      </c>
      <c r="BW22" s="413" t="s">
        <v>295</v>
      </c>
      <c r="BX22" s="492">
        <f>IF(BW22="",0,VLOOKUP(BW22,Maths!A$101:B$105,2,0))</f>
        <v>3</v>
      </c>
      <c r="BY22" s="413" t="s">
        <v>295</v>
      </c>
      <c r="BZ22" s="490">
        <f>IF(BY22="",0,VLOOKUP(BY22,Maths!A$101:B$105,2,0))</f>
        <v>3</v>
      </c>
      <c r="CA22" s="513">
        <f>BT22+BV22+BX22+BZ22</f>
        <v>12</v>
      </c>
      <c r="CB22" s="579" t="str">
        <f ca="1">IF(CA22&lt;=3.9,"",LOOKUP(CA22,A$109:A$113,B$109:B$113))</f>
        <v>B</v>
      </c>
      <c r="CC22" s="510"/>
      <c r="CD22" s="560">
        <f>BQ22</f>
        <v>17</v>
      </c>
      <c r="CE22" s="585" t="str">
        <f>BR22</f>
        <v>Aashish Sharma</v>
      </c>
      <c r="CF22" s="413" t="s">
        <v>295</v>
      </c>
      <c r="CG22" s="492">
        <f>IF(CF22="",0,VLOOKUP(CF22,Maths!A$101:B$105,2,0))</f>
        <v>3</v>
      </c>
      <c r="CH22" s="413" t="s">
        <v>295</v>
      </c>
      <c r="CI22" s="492">
        <f>IF(CH22="",0,VLOOKUP(CH22,Maths!A$101:B$105,2,0))</f>
        <v>3</v>
      </c>
      <c r="CJ22" s="413" t="s">
        <v>295</v>
      </c>
      <c r="CK22" s="492">
        <f>IF(CJ22="",0,VLOOKUP(CJ22,Maths!A$101:B$105,2,0))</f>
        <v>3</v>
      </c>
      <c r="CL22" s="413" t="s">
        <v>295</v>
      </c>
      <c r="CM22" s="490">
        <f>IF(CL22="",0,VLOOKUP(CL22,Maths!A$101:B$105,2,0))</f>
        <v>3</v>
      </c>
      <c r="CN22" s="513">
        <f>CG22+CI22+CK22+CM22</f>
        <v>12</v>
      </c>
      <c r="CO22" s="579" t="str">
        <f ca="1">IF(CN22&lt;=3.9,"",LOOKUP(CN22,A$109:A$113,B$109:B$113))</f>
        <v>B</v>
      </c>
      <c r="CP22" s="510"/>
      <c r="CQ22" s="560">
        <f>CD22</f>
        <v>17</v>
      </c>
      <c r="CR22" s="585" t="str">
        <f>CE22</f>
        <v>Aashish Sharma</v>
      </c>
      <c r="CS22" s="413" t="s">
        <v>295</v>
      </c>
      <c r="CT22" s="492">
        <f>IF(CS22="",0,VLOOKUP(CS22,Maths!A$101:B$105,2,0))</f>
        <v>3</v>
      </c>
      <c r="CU22" s="413" t="s">
        <v>295</v>
      </c>
      <c r="CV22" s="492">
        <f>IF(CU22="",0,VLOOKUP(CU22,Maths!A$101:B$105,2,0))</f>
        <v>3</v>
      </c>
      <c r="CW22" s="413" t="s">
        <v>295</v>
      </c>
      <c r="CX22" s="492">
        <f>IF(CW22="",0,VLOOKUP(CW22,Maths!A$101:B$105,2,0))</f>
        <v>3</v>
      </c>
      <c r="CY22" s="413" t="s">
        <v>295</v>
      </c>
      <c r="CZ22" s="490">
        <f>IF(CY22="",0,VLOOKUP(CY22,Maths!A$101:B$105,2,0))</f>
        <v>3</v>
      </c>
      <c r="DA22" s="513">
        <f>CT22+CV22+CX22+CZ22</f>
        <v>12</v>
      </c>
      <c r="DB22" s="579" t="str">
        <f ca="1">IF(DA22&lt;=3.9,"",LOOKUP(DA22,A$109:A$113,B$109:B$113))</f>
        <v>B</v>
      </c>
      <c r="DC22" s="605">
        <f>BN22+CA22+CN22+DA22</f>
        <v>48</v>
      </c>
      <c r="DD22" s="606">
        <f>DC22/80*20</f>
        <v>12</v>
      </c>
      <c r="DE22" s="561" t="str">
        <f ca="1">IF(DD22&lt;=3.9,"",LOOKUP(DD22,A$109:A$113,B$109:B$113))</f>
        <v>B</v>
      </c>
      <c r="DF22" s="510"/>
      <c r="DG22" s="607">
        <f>A22</f>
        <v>17</v>
      </c>
      <c r="DH22" s="608" t="str">
        <f>C22</f>
        <v>Aashish Sharma</v>
      </c>
      <c r="DI22" s="616" t="str">
        <f ca="1">IF(DJ22&lt;=3.9,"",LOOKUP(DJ22,A$109:A$113,B$109:B$113))</f>
        <v>B</v>
      </c>
      <c r="DJ22">
        <f>(BA22+CN22)/2</f>
        <v>12</v>
      </c>
    </row>
    <row r="23" spans="1:114">
      <c r="A23" s="490">
        <v>18</v>
      </c>
      <c r="B23" s="492">
        <f>'Student Profile'!B23</f>
        <v>1998</v>
      </c>
      <c r="C23" s="491" t="str">
        <f>'Student Profile'!C23</f>
        <v>V S Abhishek</v>
      </c>
      <c r="D23" s="413" t="s">
        <v>299</v>
      </c>
      <c r="E23" s="492">
        <f>IF(D23="",0,VLOOKUP(D23,Maths!A$101:B$105,2,0))</f>
        <v>2</v>
      </c>
      <c r="F23" s="413" t="s">
        <v>299</v>
      </c>
      <c r="G23" s="492">
        <f>IF(F23="",0,VLOOKUP(F23,Maths!A$101:B$105,2,0))</f>
        <v>2</v>
      </c>
      <c r="H23" s="413" t="s">
        <v>299</v>
      </c>
      <c r="I23" s="492">
        <f>IF(H23="",0,VLOOKUP(H23,Maths!A$101:B$105,2,0))</f>
        <v>2</v>
      </c>
      <c r="J23" s="413" t="s">
        <v>299</v>
      </c>
      <c r="K23" s="490">
        <f>IF(J23="",0,VLOOKUP(J23,Maths!A$101:B$105,2,0))</f>
        <v>2</v>
      </c>
      <c r="L23" s="513">
        <f>E23+G23+I23+K23</f>
        <v>8</v>
      </c>
      <c r="M23" s="517" t="str">
        <f ca="1">IF(L23&lt;=3.9,"",LOOKUP(L23,A$109:A$113,B$109:B$113))</f>
        <v>C</v>
      </c>
      <c r="N23" s="510"/>
      <c r="O23" s="515">
        <f>A23</f>
        <v>18</v>
      </c>
      <c r="P23" s="491" t="str">
        <f>C23</f>
        <v>V S Abhishek</v>
      </c>
      <c r="Q23" s="413" t="s">
        <v>299</v>
      </c>
      <c r="R23" s="492">
        <f>IF(Q23="",0,VLOOKUP(Q23,Maths!A$101:B$105,2,0))</f>
        <v>2</v>
      </c>
      <c r="S23" s="413" t="s">
        <v>299</v>
      </c>
      <c r="T23" s="492">
        <f>IF(S23="",0,VLOOKUP(S23,Maths!A$101:B$105,2,0))</f>
        <v>2</v>
      </c>
      <c r="U23" s="413" t="s">
        <v>299</v>
      </c>
      <c r="V23" s="492">
        <f>IF(U23="",0,VLOOKUP(U23,Maths!A$101:B$105,2,0))</f>
        <v>2</v>
      </c>
      <c r="W23" s="413" t="s">
        <v>299</v>
      </c>
      <c r="X23" s="490">
        <f>IF(W23="",0,VLOOKUP(W23,Maths!A$101:B$105,2,0))</f>
        <v>2</v>
      </c>
      <c r="Y23" s="513">
        <f>R23+T23+V23+X23</f>
        <v>8</v>
      </c>
      <c r="Z23" s="539" t="str">
        <f ca="1">IF(Y23&lt;=3.9,"",LOOKUP(Y23,A$109:A$113,B$109:B$113))</f>
        <v>C</v>
      </c>
      <c r="AA23" s="510"/>
      <c r="AB23" s="515">
        <f>O23</f>
        <v>18</v>
      </c>
      <c r="AC23" s="538" t="str">
        <f>P23</f>
        <v>V S Abhishek</v>
      </c>
      <c r="AD23" s="413" t="s">
        <v>299</v>
      </c>
      <c r="AE23" s="492">
        <f>IF(AD23="",0,VLOOKUP(AD23,Maths!A$101:B$105,2,0))</f>
        <v>2</v>
      </c>
      <c r="AF23" s="413" t="s">
        <v>299</v>
      </c>
      <c r="AG23" s="492">
        <f>IF(AF23="",0,VLOOKUP(AF23,Maths!A$101:B$105,2,0))</f>
        <v>2</v>
      </c>
      <c r="AH23" s="413" t="s">
        <v>299</v>
      </c>
      <c r="AI23" s="492">
        <f>IF(AH23="",0,VLOOKUP(AH23,Maths!A$101:B$105,2,0))</f>
        <v>2</v>
      </c>
      <c r="AJ23" s="413" t="s">
        <v>299</v>
      </c>
      <c r="AK23" s="490">
        <f>IF(AJ23="",0,VLOOKUP(AJ23,Maths!A$101:B$105,2,0))</f>
        <v>2</v>
      </c>
      <c r="AL23" s="513">
        <f>AE23+AG23+AI23+AK23</f>
        <v>8</v>
      </c>
      <c r="AM23" s="544" t="str">
        <f ca="1">IF(AL23&lt;=3.9,"",LOOKUP(AL23,A$109:A$113,B$109:B$113))</f>
        <v>C</v>
      </c>
      <c r="AN23" s="510"/>
      <c r="AO23" s="515">
        <f>AB23</f>
        <v>18</v>
      </c>
      <c r="AP23" s="538" t="str">
        <f>AC23</f>
        <v>V S Abhishek</v>
      </c>
      <c r="AQ23" s="413" t="s">
        <v>299</v>
      </c>
      <c r="AR23" s="492">
        <f>IF(AQ23="",0,VLOOKUP(AQ23,Maths!A$101:B$105,2,0))</f>
        <v>2</v>
      </c>
      <c r="AS23" s="413" t="s">
        <v>299</v>
      </c>
      <c r="AT23" s="492">
        <f>IF(AS23="",0,VLOOKUP(AS23,Maths!A$101:B$105,2,0))</f>
        <v>2</v>
      </c>
      <c r="AU23" s="413" t="s">
        <v>299</v>
      </c>
      <c r="AV23" s="492">
        <f>IF(AU23="",0,VLOOKUP(AU23,Maths!A$101:B$105,2,0))</f>
        <v>2</v>
      </c>
      <c r="AW23" s="413" t="s">
        <v>299</v>
      </c>
      <c r="AX23" s="490">
        <f>IF(AW23="",0,VLOOKUP(AW23,Maths!A$101:B$105,2,0))</f>
        <v>2</v>
      </c>
      <c r="AY23" s="513">
        <f>AR23+AT23+AV23+AX23</f>
        <v>8</v>
      </c>
      <c r="AZ23" s="544" t="str">
        <f ca="1">IF(AY23&lt;=3.9,"",LOOKUP(AY23,A$109:A$113,B$109:B$113))</f>
        <v>C</v>
      </c>
      <c r="BA23" s="558">
        <f>(L23+Y23+AL23+AY23)/4</f>
        <v>8</v>
      </c>
      <c r="BB23" s="561" t="str">
        <f ca="1">IF(BA23&lt;=3.9,"",LOOKUP(BA23,A$109:A$113,B$109:B$113))</f>
        <v>C</v>
      </c>
      <c r="BC23" s="510"/>
      <c r="BD23" s="560">
        <f>AO23</f>
        <v>18</v>
      </c>
      <c r="BE23" s="569" t="str">
        <f>AP23</f>
        <v>V S Abhishek</v>
      </c>
      <c r="BF23" s="413" t="s">
        <v>299</v>
      </c>
      <c r="BG23" s="492">
        <f>IF(BF23="",0,VLOOKUP(BF23,Maths!A$101:B$105,2,0))</f>
        <v>2</v>
      </c>
      <c r="BH23" s="413" t="s">
        <v>299</v>
      </c>
      <c r="BI23" s="492">
        <f>IF(BH23="",0,VLOOKUP(BH23,Maths!A$101:B$105,2,0))</f>
        <v>2</v>
      </c>
      <c r="BJ23" s="413" t="s">
        <v>299</v>
      </c>
      <c r="BK23" s="492">
        <f>IF(BJ23="",0,VLOOKUP(BJ23,Maths!A$101:B$105,2,0))</f>
        <v>2</v>
      </c>
      <c r="BL23" s="413" t="s">
        <v>299</v>
      </c>
      <c r="BM23" s="490">
        <f>IF(BL23="",0,VLOOKUP(BL23,Maths!A$101:B$105,2,0))</f>
        <v>2</v>
      </c>
      <c r="BN23" s="513">
        <f>BG23+BI23+BK23+BM23</f>
        <v>8</v>
      </c>
      <c r="BO23" s="579" t="str">
        <f ca="1">IF(BN23&lt;=3.9,"",LOOKUP(BN23,A$109:A$113,B$109:B$113))</f>
        <v>C</v>
      </c>
      <c r="BP23" s="510"/>
      <c r="BQ23" s="560">
        <f>BD23</f>
        <v>18</v>
      </c>
      <c r="BR23" s="569" t="str">
        <f>BE23</f>
        <v>V S Abhishek</v>
      </c>
      <c r="BS23" s="413" t="s">
        <v>299</v>
      </c>
      <c r="BT23" s="492">
        <f>IF(BS23="",0,VLOOKUP(BS23,Maths!A$101:B$105,2,0))</f>
        <v>2</v>
      </c>
      <c r="BU23" s="413" t="s">
        <v>299</v>
      </c>
      <c r="BV23" s="492">
        <f>IF(BU23="",0,VLOOKUP(BU23,Maths!A$101:B$105,2,0))</f>
        <v>2</v>
      </c>
      <c r="BW23" s="413" t="s">
        <v>299</v>
      </c>
      <c r="BX23" s="492">
        <f>IF(BW23="",0,VLOOKUP(BW23,Maths!A$101:B$105,2,0))</f>
        <v>2</v>
      </c>
      <c r="BY23" s="413" t="s">
        <v>299</v>
      </c>
      <c r="BZ23" s="490">
        <f>IF(BY23="",0,VLOOKUP(BY23,Maths!A$101:B$105,2,0))</f>
        <v>2</v>
      </c>
      <c r="CA23" s="513">
        <f>BT23+BV23+BX23+BZ23</f>
        <v>8</v>
      </c>
      <c r="CB23" s="579" t="str">
        <f ca="1">IF(CA23&lt;=3.9,"",LOOKUP(CA23,A$109:A$113,B$109:B$113))</f>
        <v>C</v>
      </c>
      <c r="CC23" s="510"/>
      <c r="CD23" s="560">
        <f>BQ23</f>
        <v>18</v>
      </c>
      <c r="CE23" s="585" t="str">
        <f>BR23</f>
        <v>V S Abhishek</v>
      </c>
      <c r="CF23" s="413" t="s">
        <v>299</v>
      </c>
      <c r="CG23" s="492">
        <f>IF(CF23="",0,VLOOKUP(CF23,Maths!A$101:B$105,2,0))</f>
        <v>2</v>
      </c>
      <c r="CH23" s="413" t="s">
        <v>299</v>
      </c>
      <c r="CI23" s="492">
        <f>IF(CH23="",0,VLOOKUP(CH23,Maths!A$101:B$105,2,0))</f>
        <v>2</v>
      </c>
      <c r="CJ23" s="413" t="s">
        <v>299</v>
      </c>
      <c r="CK23" s="492">
        <f>IF(CJ23="",0,VLOOKUP(CJ23,Maths!A$101:B$105,2,0))</f>
        <v>2</v>
      </c>
      <c r="CL23" s="413" t="s">
        <v>299</v>
      </c>
      <c r="CM23" s="490">
        <f>IF(CL23="",0,VLOOKUP(CL23,Maths!A$101:B$105,2,0))</f>
        <v>2</v>
      </c>
      <c r="CN23" s="513">
        <f>CG23+CI23+CK23+CM23</f>
        <v>8</v>
      </c>
      <c r="CO23" s="579" t="str">
        <f ca="1">IF(CN23&lt;=3.9,"",LOOKUP(CN23,A$109:A$113,B$109:B$113))</f>
        <v>C</v>
      </c>
      <c r="CP23" s="510"/>
      <c r="CQ23" s="560">
        <f>CD23</f>
        <v>18</v>
      </c>
      <c r="CR23" s="585" t="str">
        <f>CE23</f>
        <v>V S Abhishek</v>
      </c>
      <c r="CS23" s="413" t="s">
        <v>299</v>
      </c>
      <c r="CT23" s="492">
        <f>IF(CS23="",0,VLOOKUP(CS23,Maths!A$101:B$105,2,0))</f>
        <v>2</v>
      </c>
      <c r="CU23" s="413" t="s">
        <v>299</v>
      </c>
      <c r="CV23" s="492">
        <f>IF(CU23="",0,VLOOKUP(CU23,Maths!A$101:B$105,2,0))</f>
        <v>2</v>
      </c>
      <c r="CW23" s="413" t="s">
        <v>299</v>
      </c>
      <c r="CX23" s="492">
        <f>IF(CW23="",0,VLOOKUP(CW23,Maths!A$101:B$105,2,0))</f>
        <v>2</v>
      </c>
      <c r="CY23" s="413" t="s">
        <v>299</v>
      </c>
      <c r="CZ23" s="490">
        <f>IF(CY23="",0,VLOOKUP(CY23,Maths!A$101:B$105,2,0))</f>
        <v>2</v>
      </c>
      <c r="DA23" s="513">
        <f>CT23+CV23+CX23+CZ23</f>
        <v>8</v>
      </c>
      <c r="DB23" s="579" t="str">
        <f ca="1">IF(DA23&lt;=3.9,"",LOOKUP(DA23,A$109:A$113,B$109:B$113))</f>
        <v>C</v>
      </c>
      <c r="DC23" s="605">
        <f>BN23+CA23+CN23+DA23</f>
        <v>32</v>
      </c>
      <c r="DD23" s="606">
        <f>DC23/80*20</f>
        <v>8</v>
      </c>
      <c r="DE23" s="561" t="str">
        <f ca="1">IF(DD23&lt;=3.9,"",LOOKUP(DD23,A$109:A$113,B$109:B$113))</f>
        <v>C</v>
      </c>
      <c r="DF23" s="510"/>
      <c r="DG23" s="607">
        <f>A23</f>
        <v>18</v>
      </c>
      <c r="DH23" s="608" t="str">
        <f>C23</f>
        <v>V S Abhishek</v>
      </c>
      <c r="DI23" s="616" t="str">
        <f ca="1">IF(DJ23&lt;=3.9,"",LOOKUP(DJ23,A$109:A$113,B$109:B$113))</f>
        <v>C</v>
      </c>
      <c r="DJ23">
        <f>(BA23+CN23)/2</f>
        <v>8</v>
      </c>
    </row>
    <row r="24" spans="1:114">
      <c r="A24" s="490">
        <v>19</v>
      </c>
      <c r="B24" s="492">
        <f>'Student Profile'!B24</f>
        <v>2109</v>
      </c>
      <c r="C24" s="491" t="str">
        <f>'Student Profile'!C24</f>
        <v>Aman Dhyani</v>
      </c>
      <c r="D24" s="413" t="s">
        <v>299</v>
      </c>
      <c r="E24" s="492">
        <f>IF(D24="",0,VLOOKUP(D24,Maths!A$101:B$105,2,0))</f>
        <v>2</v>
      </c>
      <c r="F24" s="413" t="s">
        <v>186</v>
      </c>
      <c r="G24" s="492">
        <f>IF(F24="",0,VLOOKUP(F24,Maths!A$101:B$105,2,0))</f>
        <v>4</v>
      </c>
      <c r="H24" s="413" t="s">
        <v>299</v>
      </c>
      <c r="I24" s="492">
        <f>IF(H24="",0,VLOOKUP(H24,Maths!A$101:B$105,2,0))</f>
        <v>2</v>
      </c>
      <c r="J24" s="413" t="s">
        <v>186</v>
      </c>
      <c r="K24" s="490">
        <f>IF(J24="",0,VLOOKUP(J24,Maths!A$101:B$105,2,0))</f>
        <v>4</v>
      </c>
      <c r="L24" s="513">
        <f>E24+G24+I24+K24</f>
        <v>12</v>
      </c>
      <c r="M24" s="517" t="str">
        <f ca="1">IF(L24&lt;=3.9,"",LOOKUP(L24,A$109:A$113,B$109:B$113))</f>
        <v>B</v>
      </c>
      <c r="N24" s="510"/>
      <c r="O24" s="515">
        <f>A24</f>
        <v>19</v>
      </c>
      <c r="P24" s="491" t="str">
        <f>C24</f>
        <v>Aman Dhyani</v>
      </c>
      <c r="Q24" s="413" t="s">
        <v>299</v>
      </c>
      <c r="R24" s="492">
        <f>IF(Q24="",0,VLOOKUP(Q24,Maths!A$101:B$105,2,0))</f>
        <v>2</v>
      </c>
      <c r="S24" s="413" t="s">
        <v>186</v>
      </c>
      <c r="T24" s="492">
        <f>IF(S24="",0,VLOOKUP(S24,Maths!A$101:B$105,2,0))</f>
        <v>4</v>
      </c>
      <c r="U24" s="413" t="s">
        <v>299</v>
      </c>
      <c r="V24" s="492">
        <f>IF(U24="",0,VLOOKUP(U24,Maths!A$101:B$105,2,0))</f>
        <v>2</v>
      </c>
      <c r="W24" s="413" t="s">
        <v>186</v>
      </c>
      <c r="X24" s="490">
        <f>IF(W24="",0,VLOOKUP(W24,Maths!A$101:B$105,2,0))</f>
        <v>4</v>
      </c>
      <c r="Y24" s="513">
        <f>R24+T24+V24+X24</f>
        <v>12</v>
      </c>
      <c r="Z24" s="539" t="str">
        <f ca="1">IF(Y24&lt;=3.9,"",LOOKUP(Y24,A$109:A$113,B$109:B$113))</f>
        <v>B</v>
      </c>
      <c r="AA24" s="510"/>
      <c r="AB24" s="515">
        <f>O24</f>
        <v>19</v>
      </c>
      <c r="AC24" s="538" t="str">
        <f>P24</f>
        <v>Aman Dhyani</v>
      </c>
      <c r="AD24" s="413" t="s">
        <v>186</v>
      </c>
      <c r="AE24" s="492">
        <f>IF(AD24="",0,VLOOKUP(AD24,Maths!A$101:B$105,2,0))</f>
        <v>4</v>
      </c>
      <c r="AF24" s="413" t="s">
        <v>186</v>
      </c>
      <c r="AG24" s="492">
        <f>IF(AF24="",0,VLOOKUP(AF24,Maths!A$101:B$105,2,0))</f>
        <v>4</v>
      </c>
      <c r="AH24" s="413" t="s">
        <v>299</v>
      </c>
      <c r="AI24" s="492">
        <f>IF(AH24="",0,VLOOKUP(AH24,Maths!A$101:B$105,2,0))</f>
        <v>2</v>
      </c>
      <c r="AJ24" s="413" t="s">
        <v>299</v>
      </c>
      <c r="AK24" s="490">
        <f>IF(AJ24="",0,VLOOKUP(AJ24,Maths!A$101:B$105,2,0))</f>
        <v>2</v>
      </c>
      <c r="AL24" s="513">
        <f>AE24+AG24+AI24+AK24</f>
        <v>12</v>
      </c>
      <c r="AM24" s="544" t="str">
        <f ca="1">IF(AL24&lt;=3.9,"",LOOKUP(AL24,A$109:A$113,B$109:B$113))</f>
        <v>B</v>
      </c>
      <c r="AN24" s="510"/>
      <c r="AO24" s="515">
        <f>AB24</f>
        <v>19</v>
      </c>
      <c r="AP24" s="538" t="str">
        <f>AC24</f>
        <v>Aman Dhyani</v>
      </c>
      <c r="AQ24" s="413" t="s">
        <v>299</v>
      </c>
      <c r="AR24" s="492">
        <f>IF(AQ24="",0,VLOOKUP(AQ24,Maths!A$101:B$105,2,0))</f>
        <v>2</v>
      </c>
      <c r="AS24" s="413" t="s">
        <v>186</v>
      </c>
      <c r="AT24" s="492">
        <f>IF(AS24="",0,VLOOKUP(AS24,Maths!A$101:B$105,2,0))</f>
        <v>4</v>
      </c>
      <c r="AU24" s="413" t="s">
        <v>186</v>
      </c>
      <c r="AV24" s="492">
        <f>IF(AU24="",0,VLOOKUP(AU24,Maths!A$101:B$105,2,0))</f>
        <v>4</v>
      </c>
      <c r="AW24" s="413" t="s">
        <v>299</v>
      </c>
      <c r="AX24" s="490">
        <f>IF(AW24="",0,VLOOKUP(AW24,Maths!A$101:B$105,2,0))</f>
        <v>2</v>
      </c>
      <c r="AY24" s="513">
        <f>AR24+AT24+AV24+AX24</f>
        <v>12</v>
      </c>
      <c r="AZ24" s="544" t="str">
        <f ca="1">IF(AY24&lt;=3.9,"",LOOKUP(AY24,A$109:A$113,B$109:B$113))</f>
        <v>B</v>
      </c>
      <c r="BA24" s="558">
        <f>(L24+Y24+AL24+AY24)/4</f>
        <v>12</v>
      </c>
      <c r="BB24" s="561" t="str">
        <f ca="1">IF(BA24&lt;=3.9,"",LOOKUP(BA24,A$109:A$113,B$109:B$113))</f>
        <v>B</v>
      </c>
      <c r="BC24" s="510"/>
      <c r="BD24" s="560">
        <f>AO24</f>
        <v>19</v>
      </c>
      <c r="BE24" s="569" t="str">
        <f>AP24</f>
        <v>Aman Dhyani</v>
      </c>
      <c r="BF24" s="413" t="s">
        <v>299</v>
      </c>
      <c r="BG24" s="492">
        <f>IF(BF24="",0,VLOOKUP(BF24,Maths!A$101:B$105,2,0))</f>
        <v>2</v>
      </c>
      <c r="BH24" s="413" t="s">
        <v>299</v>
      </c>
      <c r="BI24" s="492">
        <f>IF(BH24="",0,VLOOKUP(BH24,Maths!A$101:B$105,2,0))</f>
        <v>2</v>
      </c>
      <c r="BJ24" s="413" t="s">
        <v>186</v>
      </c>
      <c r="BK24" s="492">
        <f>IF(BJ24="",0,VLOOKUP(BJ24,Maths!A$101:B$105,2,0))</f>
        <v>4</v>
      </c>
      <c r="BL24" s="413" t="s">
        <v>186</v>
      </c>
      <c r="BM24" s="490">
        <f>IF(BL24="",0,VLOOKUP(BL24,Maths!A$101:B$105,2,0))</f>
        <v>4</v>
      </c>
      <c r="BN24" s="513">
        <f>BG24+BI24+BK24+BM24</f>
        <v>12</v>
      </c>
      <c r="BO24" s="579" t="str">
        <f ca="1">IF(BN24&lt;=3.9,"",LOOKUP(BN24,A$109:A$113,B$109:B$113))</f>
        <v>B</v>
      </c>
      <c r="BP24" s="510"/>
      <c r="BQ24" s="560">
        <f>BD24</f>
        <v>19</v>
      </c>
      <c r="BR24" s="569" t="str">
        <f>BE24</f>
        <v>Aman Dhyani</v>
      </c>
      <c r="BS24" s="413" t="s">
        <v>186</v>
      </c>
      <c r="BT24" s="492">
        <f>IF(BS24="",0,VLOOKUP(BS24,Maths!A$101:B$105,2,0))</f>
        <v>4</v>
      </c>
      <c r="BU24" s="413" t="s">
        <v>299</v>
      </c>
      <c r="BV24" s="492">
        <f>IF(BU24="",0,VLOOKUP(BU24,Maths!A$101:B$105,2,0))</f>
        <v>2</v>
      </c>
      <c r="BW24" s="413" t="s">
        <v>186</v>
      </c>
      <c r="BX24" s="492">
        <f>IF(BW24="",0,VLOOKUP(BW24,Maths!A$101:B$105,2,0))</f>
        <v>4</v>
      </c>
      <c r="BY24" s="413" t="s">
        <v>299</v>
      </c>
      <c r="BZ24" s="490">
        <f>IF(BY24="",0,VLOOKUP(BY24,Maths!A$101:B$105,2,0))</f>
        <v>2</v>
      </c>
      <c r="CA24" s="513">
        <f>BT24+BV24+BX24+BZ24</f>
        <v>12</v>
      </c>
      <c r="CB24" s="579" t="str">
        <f ca="1">IF(CA24&lt;=3.9,"",LOOKUP(CA24,A$109:A$113,B$109:B$113))</f>
        <v>B</v>
      </c>
      <c r="CC24" s="510"/>
      <c r="CD24" s="560">
        <f>BQ24</f>
        <v>19</v>
      </c>
      <c r="CE24" s="585" t="str">
        <f>BR24</f>
        <v>Aman Dhyani</v>
      </c>
      <c r="CF24" s="413" t="s">
        <v>186</v>
      </c>
      <c r="CG24" s="492">
        <f>IF(CF24="",0,VLOOKUP(CF24,Maths!A$101:B$105,2,0))</f>
        <v>4</v>
      </c>
      <c r="CH24" s="413" t="s">
        <v>299</v>
      </c>
      <c r="CI24" s="492">
        <f>IF(CH24="",0,VLOOKUP(CH24,Maths!A$101:B$105,2,0))</f>
        <v>2</v>
      </c>
      <c r="CJ24" s="413" t="s">
        <v>299</v>
      </c>
      <c r="CK24" s="492">
        <f>IF(CJ24="",0,VLOOKUP(CJ24,Maths!A$101:B$105,2,0))</f>
        <v>2</v>
      </c>
      <c r="CL24" s="413" t="s">
        <v>186</v>
      </c>
      <c r="CM24" s="490">
        <f>IF(CL24="",0,VLOOKUP(CL24,Maths!A$101:B$105,2,0))</f>
        <v>4</v>
      </c>
      <c r="CN24" s="513">
        <f>CG24+CI24+CK24+CM24</f>
        <v>12</v>
      </c>
      <c r="CO24" s="579" t="str">
        <f ca="1">IF(CN24&lt;=3.9,"",LOOKUP(CN24,A$109:A$113,B$109:B$113))</f>
        <v>B</v>
      </c>
      <c r="CP24" s="510"/>
      <c r="CQ24" s="560">
        <f>CD24</f>
        <v>19</v>
      </c>
      <c r="CR24" s="585" t="str">
        <f>CE24</f>
        <v>Aman Dhyani</v>
      </c>
      <c r="CS24" s="413" t="s">
        <v>299</v>
      </c>
      <c r="CT24" s="492">
        <f>IF(CS24="",0,VLOOKUP(CS24,Maths!A$101:B$105,2,0))</f>
        <v>2</v>
      </c>
      <c r="CU24" s="413" t="s">
        <v>299</v>
      </c>
      <c r="CV24" s="492">
        <f>IF(CU24="",0,VLOOKUP(CU24,Maths!A$101:B$105,2,0))</f>
        <v>2</v>
      </c>
      <c r="CW24" s="413" t="s">
        <v>186</v>
      </c>
      <c r="CX24" s="492">
        <f>IF(CW24="",0,VLOOKUP(CW24,Maths!A$101:B$105,2,0))</f>
        <v>4</v>
      </c>
      <c r="CY24" s="413" t="s">
        <v>186</v>
      </c>
      <c r="CZ24" s="490">
        <f>IF(CY24="",0,VLOOKUP(CY24,Maths!A$101:B$105,2,0))</f>
        <v>4</v>
      </c>
      <c r="DA24" s="513">
        <f>CT24+CV24+CX24+CZ24</f>
        <v>12</v>
      </c>
      <c r="DB24" s="579" t="str">
        <f ca="1">IF(DA24&lt;=3.9,"",LOOKUP(DA24,A$109:A$113,B$109:B$113))</f>
        <v>B</v>
      </c>
      <c r="DC24" s="605">
        <f>BN24+CA24+CN24+DA24</f>
        <v>48</v>
      </c>
      <c r="DD24" s="606">
        <f>DC24/80*20</f>
        <v>12</v>
      </c>
      <c r="DE24" s="561" t="str">
        <f ca="1">IF(DD24&lt;=3.9,"",LOOKUP(DD24,A$109:A$113,B$109:B$113))</f>
        <v>B</v>
      </c>
      <c r="DF24" s="510"/>
      <c r="DG24" s="607">
        <f>A24</f>
        <v>19</v>
      </c>
      <c r="DH24" s="608" t="str">
        <f>C24</f>
        <v>Aman Dhyani</v>
      </c>
      <c r="DI24" s="616" t="str">
        <f ca="1">IF(DJ24&lt;=3.9,"",LOOKUP(DJ24,A$109:A$113,B$109:B$113))</f>
        <v>B</v>
      </c>
      <c r="DJ24">
        <f>(BA24+CN24)/2</f>
        <v>12</v>
      </c>
    </row>
    <row r="25" spans="1:114">
      <c r="A25" s="490">
        <v>20</v>
      </c>
      <c r="B25" s="492">
        <f>'Student Profile'!B25</f>
        <v>2220</v>
      </c>
      <c r="C25" s="491" t="str">
        <f>'Student Profile'!C25</f>
        <v>Amitesh Verma</v>
      </c>
      <c r="D25" s="413" t="s">
        <v>295</v>
      </c>
      <c r="E25" s="492">
        <f>IF(D25="",0,VLOOKUP(D25,Maths!A$101:B$105,2,0))</f>
        <v>3</v>
      </c>
      <c r="F25" s="413" t="s">
        <v>295</v>
      </c>
      <c r="G25" s="492">
        <f>IF(F25="",0,VLOOKUP(F25,Maths!A$101:B$105,2,0))</f>
        <v>3</v>
      </c>
      <c r="H25" s="413" t="s">
        <v>338</v>
      </c>
      <c r="I25" s="492">
        <f>IF(H25="",0,VLOOKUP(H25,Maths!A$101:B$105,2,0))</f>
        <v>3</v>
      </c>
      <c r="J25" s="413" t="s">
        <v>295</v>
      </c>
      <c r="K25" s="490">
        <f>IF(J25="",0,VLOOKUP(J25,Maths!A$101:B$105,2,0))</f>
        <v>3</v>
      </c>
      <c r="L25" s="513">
        <f>E25+G25+I25+K25</f>
        <v>12</v>
      </c>
      <c r="M25" s="517" t="str">
        <f ca="1">IF(L25&lt;=3.9,"",LOOKUP(L25,A$109:A$113,B$109:B$113))</f>
        <v>B</v>
      </c>
      <c r="N25" s="510"/>
      <c r="O25" s="515">
        <f>A25</f>
        <v>20</v>
      </c>
      <c r="P25" s="491" t="str">
        <f>C25</f>
        <v>Amitesh Verma</v>
      </c>
      <c r="Q25" s="413" t="s">
        <v>338</v>
      </c>
      <c r="R25" s="492">
        <f>IF(Q25="",0,VLOOKUP(Q25,Maths!A$101:B$105,2,0))</f>
        <v>3</v>
      </c>
      <c r="S25" s="413" t="s">
        <v>295</v>
      </c>
      <c r="T25" s="492">
        <f>IF(S25="",0,VLOOKUP(S25,Maths!A$101:B$105,2,0))</f>
        <v>3</v>
      </c>
      <c r="U25" s="413" t="s">
        <v>338</v>
      </c>
      <c r="V25" s="492">
        <f>IF(U25="",0,VLOOKUP(U25,Maths!A$101:B$105,2,0))</f>
        <v>3</v>
      </c>
      <c r="W25" s="413" t="s">
        <v>295</v>
      </c>
      <c r="X25" s="490">
        <f>IF(W25="",0,VLOOKUP(W25,Maths!A$101:B$105,2,0))</f>
        <v>3</v>
      </c>
      <c r="Y25" s="513">
        <f>R25+T25+V25+X25</f>
        <v>12</v>
      </c>
      <c r="Z25" s="539" t="str">
        <f ca="1">IF(Y25&lt;=3.9,"",LOOKUP(Y25,A$109:A$113,B$109:B$113))</f>
        <v>B</v>
      </c>
      <c r="AA25" s="510"/>
      <c r="AB25" s="515">
        <f>O25</f>
        <v>20</v>
      </c>
      <c r="AC25" s="538" t="str">
        <f>P25</f>
        <v>Amitesh Verma</v>
      </c>
      <c r="AD25" s="413" t="s">
        <v>295</v>
      </c>
      <c r="AE25" s="492">
        <f>IF(AD25="",0,VLOOKUP(AD25,Maths!A$101:B$105,2,0))</f>
        <v>3</v>
      </c>
      <c r="AF25" s="413" t="s">
        <v>295</v>
      </c>
      <c r="AG25" s="492">
        <f>IF(AF25="",0,VLOOKUP(AF25,Maths!A$101:B$105,2,0))</f>
        <v>3</v>
      </c>
      <c r="AH25" s="413" t="s">
        <v>338</v>
      </c>
      <c r="AI25" s="492">
        <f>IF(AH25="",0,VLOOKUP(AH25,Maths!A$101:B$105,2,0))</f>
        <v>3</v>
      </c>
      <c r="AJ25" s="413" t="s">
        <v>338</v>
      </c>
      <c r="AK25" s="490">
        <f>IF(AJ25="",0,VLOOKUP(AJ25,Maths!A$101:B$105,2,0))</f>
        <v>3</v>
      </c>
      <c r="AL25" s="513">
        <f>AE25+AG25+AI25+AK25</f>
        <v>12</v>
      </c>
      <c r="AM25" s="544" t="str">
        <f ca="1">IF(AL25&lt;=3.9,"",LOOKUP(AL25,A$109:A$113,B$109:B$113))</f>
        <v>B</v>
      </c>
      <c r="AN25" s="510"/>
      <c r="AO25" s="515">
        <f>AB25</f>
        <v>20</v>
      </c>
      <c r="AP25" s="538" t="str">
        <f>AC25</f>
        <v>Amitesh Verma</v>
      </c>
      <c r="AQ25" s="413" t="s">
        <v>338</v>
      </c>
      <c r="AR25" s="492">
        <f>IF(AQ25="",0,VLOOKUP(AQ25,Maths!A$101:B$105,2,0))</f>
        <v>3</v>
      </c>
      <c r="AS25" s="413" t="s">
        <v>295</v>
      </c>
      <c r="AT25" s="492">
        <f>IF(AS25="",0,VLOOKUP(AS25,Maths!A$101:B$105,2,0))</f>
        <v>3</v>
      </c>
      <c r="AU25" s="413" t="s">
        <v>295</v>
      </c>
      <c r="AV25" s="492">
        <f>IF(AU25="",0,VLOOKUP(AU25,Maths!A$101:B$105,2,0))</f>
        <v>3</v>
      </c>
      <c r="AW25" s="413" t="s">
        <v>338</v>
      </c>
      <c r="AX25" s="490">
        <f>IF(AW25="",0,VLOOKUP(AW25,Maths!A$101:B$105,2,0))</f>
        <v>3</v>
      </c>
      <c r="AY25" s="513">
        <f>AR25+AT25+AV25+AX25</f>
        <v>12</v>
      </c>
      <c r="AZ25" s="544" t="str">
        <f ca="1">IF(AY25&lt;=3.9,"",LOOKUP(AY25,A$109:A$113,B$109:B$113))</f>
        <v>B</v>
      </c>
      <c r="BA25" s="558">
        <f>(L25+Y25+AL25+AY25)/4</f>
        <v>12</v>
      </c>
      <c r="BB25" s="561" t="str">
        <f ca="1">IF(BA25&lt;=3.9,"",LOOKUP(BA25,A$109:A$113,B$109:B$113))</f>
        <v>B</v>
      </c>
      <c r="BC25" s="510"/>
      <c r="BD25" s="560">
        <f>AO25</f>
        <v>20</v>
      </c>
      <c r="BE25" s="569" t="str">
        <f>AP25</f>
        <v>Amitesh Verma</v>
      </c>
      <c r="BF25" s="413" t="s">
        <v>338</v>
      </c>
      <c r="BG25" s="492">
        <f>IF(BF25="",0,VLOOKUP(BF25,Maths!A$101:B$105,2,0))</f>
        <v>3</v>
      </c>
      <c r="BH25" s="413" t="s">
        <v>338</v>
      </c>
      <c r="BI25" s="492">
        <f>IF(BH25="",0,VLOOKUP(BH25,Maths!A$101:B$105,2,0))</f>
        <v>3</v>
      </c>
      <c r="BJ25" s="413" t="s">
        <v>295</v>
      </c>
      <c r="BK25" s="492">
        <f>IF(BJ25="",0,VLOOKUP(BJ25,Maths!A$101:B$105,2,0))</f>
        <v>3</v>
      </c>
      <c r="BL25" s="413" t="s">
        <v>295</v>
      </c>
      <c r="BM25" s="490">
        <f>IF(BL25="",0,VLOOKUP(BL25,Maths!A$101:B$105,2,0))</f>
        <v>3</v>
      </c>
      <c r="BN25" s="513">
        <f>BG25+BI25+BK25+BM25</f>
        <v>12</v>
      </c>
      <c r="BO25" s="579" t="str">
        <f ca="1">IF(BN25&lt;=3.9,"",LOOKUP(BN25,A$109:A$113,B$109:B$113))</f>
        <v>B</v>
      </c>
      <c r="BP25" s="510"/>
      <c r="BQ25" s="560">
        <f>BD25</f>
        <v>20</v>
      </c>
      <c r="BR25" s="569" t="str">
        <f>BE25</f>
        <v>Amitesh Verma</v>
      </c>
      <c r="BS25" s="413" t="s">
        <v>295</v>
      </c>
      <c r="BT25" s="492">
        <f>IF(BS25="",0,VLOOKUP(BS25,Maths!A$101:B$105,2,0))</f>
        <v>3</v>
      </c>
      <c r="BU25" s="413" t="s">
        <v>338</v>
      </c>
      <c r="BV25" s="492">
        <f>IF(BU25="",0,VLOOKUP(BU25,Maths!A$101:B$105,2,0))</f>
        <v>3</v>
      </c>
      <c r="BW25" s="413" t="s">
        <v>295</v>
      </c>
      <c r="BX25" s="492">
        <f>IF(BW25="",0,VLOOKUP(BW25,Maths!A$101:B$105,2,0))</f>
        <v>3</v>
      </c>
      <c r="BY25" s="413" t="s">
        <v>338</v>
      </c>
      <c r="BZ25" s="490">
        <f>IF(BY25="",0,VLOOKUP(BY25,Maths!A$101:B$105,2,0))</f>
        <v>3</v>
      </c>
      <c r="CA25" s="513">
        <f>BT25+BV25+BX25+BZ25</f>
        <v>12</v>
      </c>
      <c r="CB25" s="579" t="str">
        <f ca="1">IF(CA25&lt;=3.9,"",LOOKUP(CA25,A$109:A$113,B$109:B$113))</f>
        <v>B</v>
      </c>
      <c r="CC25" s="510"/>
      <c r="CD25" s="560">
        <f>BQ25</f>
        <v>20</v>
      </c>
      <c r="CE25" s="585" t="str">
        <f>BR25</f>
        <v>Amitesh Verma</v>
      </c>
      <c r="CF25" s="413" t="s">
        <v>295</v>
      </c>
      <c r="CG25" s="492">
        <f>IF(CF25="",0,VLOOKUP(CF25,Maths!A$101:B$105,2,0))</f>
        <v>3</v>
      </c>
      <c r="CH25" s="413" t="s">
        <v>338</v>
      </c>
      <c r="CI25" s="492">
        <f>IF(CH25="",0,VLOOKUP(CH25,Maths!A$101:B$105,2,0))</f>
        <v>3</v>
      </c>
      <c r="CJ25" s="413" t="s">
        <v>338</v>
      </c>
      <c r="CK25" s="492">
        <f>IF(CJ25="",0,VLOOKUP(CJ25,Maths!A$101:B$105,2,0))</f>
        <v>3</v>
      </c>
      <c r="CL25" s="413" t="s">
        <v>295</v>
      </c>
      <c r="CM25" s="490">
        <f>IF(CL25="",0,VLOOKUP(CL25,Maths!A$101:B$105,2,0))</f>
        <v>3</v>
      </c>
      <c r="CN25" s="513">
        <f>CG25+CI25+CK25+CM25</f>
        <v>12</v>
      </c>
      <c r="CO25" s="579" t="str">
        <f ca="1">IF(CN25&lt;=3.9,"",LOOKUP(CN25,A$109:A$113,B$109:B$113))</f>
        <v>B</v>
      </c>
      <c r="CP25" s="510"/>
      <c r="CQ25" s="560">
        <f>CD25</f>
        <v>20</v>
      </c>
      <c r="CR25" s="585" t="str">
        <f>CE25</f>
        <v>Amitesh Verma</v>
      </c>
      <c r="CS25" s="413" t="s">
        <v>338</v>
      </c>
      <c r="CT25" s="492">
        <f>IF(CS25="",0,VLOOKUP(CS25,Maths!A$101:B$105,2,0))</f>
        <v>3</v>
      </c>
      <c r="CU25" s="413" t="s">
        <v>338</v>
      </c>
      <c r="CV25" s="492">
        <f>IF(CU25="",0,VLOOKUP(CU25,Maths!A$101:B$105,2,0))</f>
        <v>3</v>
      </c>
      <c r="CW25" s="413" t="s">
        <v>295</v>
      </c>
      <c r="CX25" s="492">
        <f>IF(CW25="",0,VLOOKUP(CW25,Maths!A$101:B$105,2,0))</f>
        <v>3</v>
      </c>
      <c r="CY25" s="413" t="s">
        <v>295</v>
      </c>
      <c r="CZ25" s="490">
        <f>IF(CY25="",0,VLOOKUP(CY25,Maths!A$101:B$105,2,0))</f>
        <v>3</v>
      </c>
      <c r="DA25" s="513">
        <f>CT25+CV25+CX25+CZ25</f>
        <v>12</v>
      </c>
      <c r="DB25" s="579" t="str">
        <f ca="1">IF(DA25&lt;=3.9,"",LOOKUP(DA25,A$109:A$113,B$109:B$113))</f>
        <v>B</v>
      </c>
      <c r="DC25" s="605">
        <f>BN25+CA25+CN25+DA25</f>
        <v>48</v>
      </c>
      <c r="DD25" s="606">
        <f>DC25/80*20</f>
        <v>12</v>
      </c>
      <c r="DE25" s="561" t="str">
        <f ca="1">IF(DD25&lt;=3.9,"",LOOKUP(DD25,A$109:A$113,B$109:B$113))</f>
        <v>B</v>
      </c>
      <c r="DF25" s="510"/>
      <c r="DG25" s="607">
        <f>A25</f>
        <v>20</v>
      </c>
      <c r="DH25" s="608" t="str">
        <f>C25</f>
        <v>Amitesh Verma</v>
      </c>
      <c r="DI25" s="616" t="str">
        <f ca="1">IF(DJ25&lt;=3.9,"",LOOKUP(DJ25,A$109:A$113,B$109:B$113))</f>
        <v>B</v>
      </c>
      <c r="DJ25">
        <f>(BA25+CN25)/2</f>
        <v>12</v>
      </c>
    </row>
    <row r="26" spans="1:114">
      <c r="A26" s="490">
        <v>21</v>
      </c>
      <c r="B26" s="492">
        <f>'Student Profile'!B26</f>
        <v>2331</v>
      </c>
      <c r="C26" s="491" t="str">
        <f>'Student Profile'!C26</f>
        <v>Amogh Patel DK</v>
      </c>
      <c r="D26" s="413" t="s">
        <v>295</v>
      </c>
      <c r="E26" s="492">
        <f>IF(D26="",0,VLOOKUP(D26,Maths!A$101:B$105,2,0))</f>
        <v>3</v>
      </c>
      <c r="F26" s="413" t="s">
        <v>299</v>
      </c>
      <c r="G26" s="492">
        <f>IF(F26="",0,VLOOKUP(F26,Maths!A$101:B$105,2,0))</f>
        <v>2</v>
      </c>
      <c r="H26" s="413" t="s">
        <v>338</v>
      </c>
      <c r="I26" s="492">
        <f>IF(H26="",0,VLOOKUP(H26,Maths!A$101:B$105,2,0))</f>
        <v>3</v>
      </c>
      <c r="J26" s="413" t="s">
        <v>299</v>
      </c>
      <c r="K26" s="490">
        <f>IF(J26="",0,VLOOKUP(J26,Maths!A$101:B$105,2,0))</f>
        <v>2</v>
      </c>
      <c r="L26" s="513">
        <f>E26+G26+I26+K26</f>
        <v>10</v>
      </c>
      <c r="M26" s="517" t="str">
        <f ca="1">IF(L26&lt;=3.9,"",LOOKUP(L26,A$109:A$113,B$109:B$113))</f>
        <v>C</v>
      </c>
      <c r="N26" s="510"/>
      <c r="O26" s="515">
        <f>A26</f>
        <v>21</v>
      </c>
      <c r="P26" s="491" t="str">
        <f>C26</f>
        <v>Amogh Patel DK</v>
      </c>
      <c r="Q26" s="413" t="s">
        <v>338</v>
      </c>
      <c r="R26" s="492">
        <f>IF(Q26="",0,VLOOKUP(Q26,Maths!A$101:B$105,2,0))</f>
        <v>3</v>
      </c>
      <c r="S26" s="413" t="s">
        <v>299</v>
      </c>
      <c r="T26" s="492">
        <f>IF(S26="",0,VLOOKUP(S26,Maths!A$101:B$105,2,0))</f>
        <v>2</v>
      </c>
      <c r="U26" s="413" t="s">
        <v>338</v>
      </c>
      <c r="V26" s="492">
        <f>IF(U26="",0,VLOOKUP(U26,Maths!A$101:B$105,2,0))</f>
        <v>3</v>
      </c>
      <c r="W26" s="413" t="s">
        <v>299</v>
      </c>
      <c r="X26" s="490">
        <f>IF(W26="",0,VLOOKUP(W26,Maths!A$101:B$105,2,0))</f>
        <v>2</v>
      </c>
      <c r="Y26" s="513">
        <f>R26+T26+V26+X26</f>
        <v>10</v>
      </c>
      <c r="Z26" s="539" t="str">
        <f ca="1">IF(Y26&lt;=3.9,"",LOOKUP(Y26,A$109:A$113,B$109:B$113))</f>
        <v>C</v>
      </c>
      <c r="AA26" s="510"/>
      <c r="AB26" s="515">
        <f>O26</f>
        <v>21</v>
      </c>
      <c r="AC26" s="538" t="str">
        <f>P26</f>
        <v>Amogh Patel DK</v>
      </c>
      <c r="AD26" s="413" t="s">
        <v>299</v>
      </c>
      <c r="AE26" s="492">
        <f>IF(AD26="",0,VLOOKUP(AD26,Maths!A$101:B$105,2,0))</f>
        <v>2</v>
      </c>
      <c r="AF26" s="413" t="s">
        <v>299</v>
      </c>
      <c r="AG26" s="492">
        <f>IF(AF26="",0,VLOOKUP(AF26,Maths!A$101:B$105,2,0))</f>
        <v>2</v>
      </c>
      <c r="AH26" s="413" t="s">
        <v>338</v>
      </c>
      <c r="AI26" s="492">
        <f>IF(AH26="",0,VLOOKUP(AH26,Maths!A$101:B$105,2,0))</f>
        <v>3</v>
      </c>
      <c r="AJ26" s="413" t="s">
        <v>338</v>
      </c>
      <c r="AK26" s="490">
        <f>IF(AJ26="",0,VLOOKUP(AJ26,Maths!A$101:B$105,2,0))</f>
        <v>3</v>
      </c>
      <c r="AL26" s="513">
        <f>AE26+AG26+AI26+AK26</f>
        <v>10</v>
      </c>
      <c r="AM26" s="544" t="str">
        <f ca="1">IF(AL26&lt;=3.9,"",LOOKUP(AL26,A$109:A$113,B$109:B$113))</f>
        <v>C</v>
      </c>
      <c r="AN26" s="510"/>
      <c r="AO26" s="515">
        <f>AB26</f>
        <v>21</v>
      </c>
      <c r="AP26" s="538" t="str">
        <f>AC26</f>
        <v>Amogh Patel DK</v>
      </c>
      <c r="AQ26" s="413" t="s">
        <v>338</v>
      </c>
      <c r="AR26" s="492">
        <f>IF(AQ26="",0,VLOOKUP(AQ26,Maths!A$101:B$105,2,0))</f>
        <v>3</v>
      </c>
      <c r="AS26" s="413" t="s">
        <v>299</v>
      </c>
      <c r="AT26" s="492">
        <f>IF(AS26="",0,VLOOKUP(AS26,Maths!A$101:B$105,2,0))</f>
        <v>2</v>
      </c>
      <c r="AU26" s="413" t="s">
        <v>299</v>
      </c>
      <c r="AV26" s="492">
        <f>IF(AU26="",0,VLOOKUP(AU26,Maths!A$101:B$105,2,0))</f>
        <v>2</v>
      </c>
      <c r="AW26" s="413" t="s">
        <v>338</v>
      </c>
      <c r="AX26" s="490">
        <f>IF(AW26="",0,VLOOKUP(AW26,Maths!A$101:B$105,2,0))</f>
        <v>3</v>
      </c>
      <c r="AY26" s="513">
        <f>AR26+AT26+AV26+AX26</f>
        <v>10</v>
      </c>
      <c r="AZ26" s="544" t="str">
        <f ca="1">IF(AY26&lt;=3.9,"",LOOKUP(AY26,A$109:A$113,B$109:B$113))</f>
        <v>C</v>
      </c>
      <c r="BA26" s="558">
        <f>(L26+Y26+AL26+AY26)/4</f>
        <v>10</v>
      </c>
      <c r="BB26" s="561" t="str">
        <f ca="1">IF(BA26&lt;=3.9,"",LOOKUP(BA26,A$109:A$113,B$109:B$113))</f>
        <v>C</v>
      </c>
      <c r="BC26" s="510"/>
      <c r="BD26" s="560">
        <f>AO26</f>
        <v>21</v>
      </c>
      <c r="BE26" s="569" t="str">
        <f>AP26</f>
        <v>Amogh Patel DK</v>
      </c>
      <c r="BF26" s="413" t="s">
        <v>338</v>
      </c>
      <c r="BG26" s="492">
        <f>IF(BF26="",0,VLOOKUP(BF26,Maths!A$101:B$105,2,0))</f>
        <v>3</v>
      </c>
      <c r="BH26" s="413" t="s">
        <v>338</v>
      </c>
      <c r="BI26" s="492">
        <f>IF(BH26="",0,VLOOKUP(BH26,Maths!A$101:B$105,2,0))</f>
        <v>3</v>
      </c>
      <c r="BJ26" s="413" t="s">
        <v>299</v>
      </c>
      <c r="BK26" s="492">
        <f>IF(BJ26="",0,VLOOKUP(BJ26,Maths!A$101:B$105,2,0))</f>
        <v>2</v>
      </c>
      <c r="BL26" s="413" t="s">
        <v>299</v>
      </c>
      <c r="BM26" s="490">
        <f>IF(BL26="",0,VLOOKUP(BL26,Maths!A$101:B$105,2,0))</f>
        <v>2</v>
      </c>
      <c r="BN26" s="513">
        <f>BG26+BI26+BK26+BM26</f>
        <v>10</v>
      </c>
      <c r="BO26" s="579" t="str">
        <f ca="1">IF(BN26&lt;=3.9,"",LOOKUP(BN26,A$109:A$113,B$109:B$113))</f>
        <v>C</v>
      </c>
      <c r="BP26" s="510"/>
      <c r="BQ26" s="560">
        <f>BD26</f>
        <v>21</v>
      </c>
      <c r="BR26" s="569" t="str">
        <f>BE26</f>
        <v>Amogh Patel DK</v>
      </c>
      <c r="BS26" s="413" t="s">
        <v>299</v>
      </c>
      <c r="BT26" s="492">
        <f>IF(BS26="",0,VLOOKUP(BS26,Maths!A$101:B$105,2,0))</f>
        <v>2</v>
      </c>
      <c r="BU26" s="413" t="s">
        <v>338</v>
      </c>
      <c r="BV26" s="492">
        <f>IF(BU26="",0,VLOOKUP(BU26,Maths!A$101:B$105,2,0))</f>
        <v>3</v>
      </c>
      <c r="BW26" s="413" t="s">
        <v>299</v>
      </c>
      <c r="BX26" s="492">
        <f>IF(BW26="",0,VLOOKUP(BW26,Maths!A$101:B$105,2,0))</f>
        <v>2</v>
      </c>
      <c r="BY26" s="413" t="s">
        <v>338</v>
      </c>
      <c r="BZ26" s="490">
        <f>IF(BY26="",0,VLOOKUP(BY26,Maths!A$101:B$105,2,0))</f>
        <v>3</v>
      </c>
      <c r="CA26" s="513">
        <f>BT26+BV26+BX26+BZ26</f>
        <v>10</v>
      </c>
      <c r="CB26" s="579" t="str">
        <f ca="1">IF(CA26&lt;=3.9,"",LOOKUP(CA26,A$109:A$113,B$109:B$113))</f>
        <v>C</v>
      </c>
      <c r="CC26" s="510"/>
      <c r="CD26" s="560">
        <f>BQ26</f>
        <v>21</v>
      </c>
      <c r="CE26" s="585" t="str">
        <f>BR26</f>
        <v>Amogh Patel DK</v>
      </c>
      <c r="CF26" s="413" t="s">
        <v>299</v>
      </c>
      <c r="CG26" s="492">
        <f>IF(CF26="",0,VLOOKUP(CF26,Maths!A$101:B$105,2,0))</f>
        <v>2</v>
      </c>
      <c r="CH26" s="413" t="s">
        <v>338</v>
      </c>
      <c r="CI26" s="492">
        <f>IF(CH26="",0,VLOOKUP(CH26,Maths!A$101:B$105,2,0))</f>
        <v>3</v>
      </c>
      <c r="CJ26" s="413" t="s">
        <v>338</v>
      </c>
      <c r="CK26" s="492">
        <f>IF(CJ26="",0,VLOOKUP(CJ26,Maths!A$101:B$105,2,0))</f>
        <v>3</v>
      </c>
      <c r="CL26" s="413" t="s">
        <v>299</v>
      </c>
      <c r="CM26" s="490">
        <f>IF(CL26="",0,VLOOKUP(CL26,Maths!A$101:B$105,2,0))</f>
        <v>2</v>
      </c>
      <c r="CN26" s="513">
        <f>CG26+CI26+CK26+CM26</f>
        <v>10</v>
      </c>
      <c r="CO26" s="579" t="str">
        <f ca="1">IF(CN26&lt;=3.9,"",LOOKUP(CN26,A$109:A$113,B$109:B$113))</f>
        <v>C</v>
      </c>
      <c r="CP26" s="510"/>
      <c r="CQ26" s="560">
        <f>CD26</f>
        <v>21</v>
      </c>
      <c r="CR26" s="585" t="str">
        <f>CE26</f>
        <v>Amogh Patel DK</v>
      </c>
      <c r="CS26" s="413" t="s">
        <v>338</v>
      </c>
      <c r="CT26" s="492">
        <f>IF(CS26="",0,VLOOKUP(CS26,Maths!A$101:B$105,2,0))</f>
        <v>3</v>
      </c>
      <c r="CU26" s="413" t="s">
        <v>338</v>
      </c>
      <c r="CV26" s="492">
        <f>IF(CU26="",0,VLOOKUP(CU26,Maths!A$101:B$105,2,0))</f>
        <v>3</v>
      </c>
      <c r="CW26" s="413" t="s">
        <v>299</v>
      </c>
      <c r="CX26" s="492">
        <f>IF(CW26="",0,VLOOKUP(CW26,Maths!A$101:B$105,2,0))</f>
        <v>2</v>
      </c>
      <c r="CY26" s="413" t="s">
        <v>299</v>
      </c>
      <c r="CZ26" s="490">
        <f>IF(CY26="",0,VLOOKUP(CY26,Maths!A$101:B$105,2,0))</f>
        <v>2</v>
      </c>
      <c r="DA26" s="513">
        <f>CT26+CV26+CX26+CZ26</f>
        <v>10</v>
      </c>
      <c r="DB26" s="579" t="str">
        <f ca="1">IF(DA26&lt;=3.9,"",LOOKUP(DA26,A$109:A$113,B$109:B$113))</f>
        <v>C</v>
      </c>
      <c r="DC26" s="605">
        <f>BN26+CA26+CN26+DA26</f>
        <v>40</v>
      </c>
      <c r="DD26" s="606">
        <f>DC26/80*20</f>
        <v>10</v>
      </c>
      <c r="DE26" s="561" t="str">
        <f ca="1">IF(DD26&lt;=3.9,"",LOOKUP(DD26,A$109:A$113,B$109:B$113))</f>
        <v>C</v>
      </c>
      <c r="DF26" s="510"/>
      <c r="DG26" s="607">
        <f>A26</f>
        <v>21</v>
      </c>
      <c r="DH26" s="608" t="str">
        <f>C26</f>
        <v>Amogh Patel DK</v>
      </c>
      <c r="DI26" s="616" t="str">
        <f ca="1">IF(DJ26&lt;=3.9,"",LOOKUP(DJ26,A$109:A$113,B$109:B$113))</f>
        <v>C</v>
      </c>
      <c r="DJ26">
        <f>(BA26+CN26)/2</f>
        <v>10</v>
      </c>
    </row>
    <row r="27" spans="1:114">
      <c r="A27" s="490">
        <v>22</v>
      </c>
      <c r="B27" s="492">
        <f>'Student Profile'!B27</f>
        <v>2442</v>
      </c>
      <c r="C27" s="491" t="str">
        <f>'Student Profile'!C27</f>
        <v>Angom Hardson</v>
      </c>
      <c r="D27" s="413" t="s">
        <v>186</v>
      </c>
      <c r="E27" s="492">
        <f>IF(D27="",0,VLOOKUP(D27,Maths!A$101:B$105,2,0))</f>
        <v>4</v>
      </c>
      <c r="F27" s="413" t="s">
        <v>186</v>
      </c>
      <c r="G27" s="492">
        <f>IF(F27="",0,VLOOKUP(F27,Maths!A$101:B$105,2,0))</f>
        <v>4</v>
      </c>
      <c r="H27" s="413" t="s">
        <v>186</v>
      </c>
      <c r="I27" s="492">
        <f>IF(H27="",0,VLOOKUP(H27,Maths!A$101:B$105,2,0))</f>
        <v>4</v>
      </c>
      <c r="J27" s="413" t="s">
        <v>186</v>
      </c>
      <c r="K27" s="490">
        <f>IF(J27="",0,VLOOKUP(J27,Maths!A$101:B$105,2,0))</f>
        <v>4</v>
      </c>
      <c r="L27" s="513">
        <f>E27+G27+I27+K27</f>
        <v>16</v>
      </c>
      <c r="M27" s="517" t="str">
        <f ca="1">IF(L27&lt;=3.9,"",LOOKUP(L27,A$109:A$113,B$109:B$113))</f>
        <v>A</v>
      </c>
      <c r="N27" s="510"/>
      <c r="O27" s="515">
        <f>A27</f>
        <v>22</v>
      </c>
      <c r="P27" s="491" t="str">
        <f>C27</f>
        <v>Angom Hardson</v>
      </c>
      <c r="Q27" s="413" t="s">
        <v>186</v>
      </c>
      <c r="R27" s="492">
        <f>IF(Q27="",0,VLOOKUP(Q27,Maths!A$101:B$105,2,0))</f>
        <v>4</v>
      </c>
      <c r="S27" s="413" t="s">
        <v>186</v>
      </c>
      <c r="T27" s="492">
        <f>IF(S27="",0,VLOOKUP(S27,Maths!A$101:B$105,2,0))</f>
        <v>4</v>
      </c>
      <c r="U27" s="413" t="s">
        <v>186</v>
      </c>
      <c r="V27" s="492">
        <f>IF(U27="",0,VLOOKUP(U27,Maths!A$101:B$105,2,0))</f>
        <v>4</v>
      </c>
      <c r="W27" s="413" t="s">
        <v>186</v>
      </c>
      <c r="X27" s="490">
        <f>IF(W27="",0,VLOOKUP(W27,Maths!A$101:B$105,2,0))</f>
        <v>4</v>
      </c>
      <c r="Y27" s="513">
        <f>R27+T27+V27+X27</f>
        <v>16</v>
      </c>
      <c r="Z27" s="539" t="str">
        <f ca="1">IF(Y27&lt;=3.9,"",LOOKUP(Y27,A$109:A$113,B$109:B$113))</f>
        <v>A</v>
      </c>
      <c r="AA27" s="510"/>
      <c r="AB27" s="515">
        <f>O27</f>
        <v>22</v>
      </c>
      <c r="AC27" s="538" t="str">
        <f>P27</f>
        <v>Angom Hardson</v>
      </c>
      <c r="AD27" s="413" t="s">
        <v>186</v>
      </c>
      <c r="AE27" s="492">
        <f>IF(AD27="",0,VLOOKUP(AD27,Maths!A$101:B$105,2,0))</f>
        <v>4</v>
      </c>
      <c r="AF27" s="413" t="s">
        <v>186</v>
      </c>
      <c r="AG27" s="492">
        <f>IF(AF27="",0,VLOOKUP(AF27,Maths!A$101:B$105,2,0))</f>
        <v>4</v>
      </c>
      <c r="AH27" s="413" t="s">
        <v>186</v>
      </c>
      <c r="AI27" s="492">
        <f>IF(AH27="",0,VLOOKUP(AH27,Maths!A$101:B$105,2,0))</f>
        <v>4</v>
      </c>
      <c r="AJ27" s="413" t="s">
        <v>186</v>
      </c>
      <c r="AK27" s="490">
        <f>IF(AJ27="",0,VLOOKUP(AJ27,Maths!A$101:B$105,2,0))</f>
        <v>4</v>
      </c>
      <c r="AL27" s="513">
        <f>AE27+AG27+AI27+AK27</f>
        <v>16</v>
      </c>
      <c r="AM27" s="544" t="str">
        <f ca="1">IF(AL27&lt;=3.9,"",LOOKUP(AL27,A$109:A$113,B$109:B$113))</f>
        <v>A</v>
      </c>
      <c r="AN27" s="510"/>
      <c r="AO27" s="515">
        <f>AB27</f>
        <v>22</v>
      </c>
      <c r="AP27" s="538" t="str">
        <f>AC27</f>
        <v>Angom Hardson</v>
      </c>
      <c r="AQ27" s="413" t="s">
        <v>186</v>
      </c>
      <c r="AR27" s="492">
        <f>IF(AQ27="",0,VLOOKUP(AQ27,Maths!A$101:B$105,2,0))</f>
        <v>4</v>
      </c>
      <c r="AS27" s="413" t="s">
        <v>186</v>
      </c>
      <c r="AT27" s="492">
        <f>IF(AS27="",0,VLOOKUP(AS27,Maths!A$101:B$105,2,0))</f>
        <v>4</v>
      </c>
      <c r="AU27" s="413" t="s">
        <v>186</v>
      </c>
      <c r="AV27" s="492">
        <f>IF(AU27="",0,VLOOKUP(AU27,Maths!A$101:B$105,2,0))</f>
        <v>4</v>
      </c>
      <c r="AW27" s="413" t="s">
        <v>186</v>
      </c>
      <c r="AX27" s="490">
        <f>IF(AW27="",0,VLOOKUP(AW27,Maths!A$101:B$105,2,0))</f>
        <v>4</v>
      </c>
      <c r="AY27" s="513">
        <f>AR27+AT27+AV27+AX27</f>
        <v>16</v>
      </c>
      <c r="AZ27" s="544" t="str">
        <f ca="1">IF(AY27&lt;=3.9,"",LOOKUP(AY27,A$109:A$113,B$109:B$113))</f>
        <v>A</v>
      </c>
      <c r="BA27" s="558">
        <f>(L27+Y27+AL27+AY27)/4</f>
        <v>16</v>
      </c>
      <c r="BB27" s="561" t="str">
        <f ca="1">IF(BA27&lt;=3.9,"",LOOKUP(BA27,A$109:A$113,B$109:B$113))</f>
        <v>A</v>
      </c>
      <c r="BC27" s="510"/>
      <c r="BD27" s="560">
        <f>AO27</f>
        <v>22</v>
      </c>
      <c r="BE27" s="569" t="str">
        <f>AP27</f>
        <v>Angom Hardson</v>
      </c>
      <c r="BF27" s="413" t="s">
        <v>186</v>
      </c>
      <c r="BG27" s="492">
        <f>IF(BF27="",0,VLOOKUP(BF27,Maths!A$101:B$105,2,0))</f>
        <v>4</v>
      </c>
      <c r="BH27" s="413" t="s">
        <v>186</v>
      </c>
      <c r="BI27" s="492">
        <f>IF(BH27="",0,VLOOKUP(BH27,Maths!A$101:B$105,2,0))</f>
        <v>4</v>
      </c>
      <c r="BJ27" s="413" t="s">
        <v>186</v>
      </c>
      <c r="BK27" s="492">
        <f>IF(BJ27="",0,VLOOKUP(BJ27,Maths!A$101:B$105,2,0))</f>
        <v>4</v>
      </c>
      <c r="BL27" s="413" t="s">
        <v>186</v>
      </c>
      <c r="BM27" s="490">
        <f>IF(BL27="",0,VLOOKUP(BL27,Maths!A$101:B$105,2,0))</f>
        <v>4</v>
      </c>
      <c r="BN27" s="513">
        <f>BG27+BI27+BK27+BM27</f>
        <v>16</v>
      </c>
      <c r="BO27" s="579" t="str">
        <f ca="1">IF(BN27&lt;=3.9,"",LOOKUP(BN27,A$109:A$113,B$109:B$113))</f>
        <v>A</v>
      </c>
      <c r="BP27" s="510"/>
      <c r="BQ27" s="560">
        <f>BD27</f>
        <v>22</v>
      </c>
      <c r="BR27" s="569" t="str">
        <f>BE27</f>
        <v>Angom Hardson</v>
      </c>
      <c r="BS27" s="413" t="s">
        <v>186</v>
      </c>
      <c r="BT27" s="492">
        <f>IF(BS27="",0,VLOOKUP(BS27,Maths!A$101:B$105,2,0))</f>
        <v>4</v>
      </c>
      <c r="BU27" s="413" t="s">
        <v>186</v>
      </c>
      <c r="BV27" s="492">
        <f>IF(BU27="",0,VLOOKUP(BU27,Maths!A$101:B$105,2,0))</f>
        <v>4</v>
      </c>
      <c r="BW27" s="413" t="s">
        <v>186</v>
      </c>
      <c r="BX27" s="492">
        <f>IF(BW27="",0,VLOOKUP(BW27,Maths!A$101:B$105,2,0))</f>
        <v>4</v>
      </c>
      <c r="BY27" s="413" t="s">
        <v>186</v>
      </c>
      <c r="BZ27" s="490">
        <f>IF(BY27="",0,VLOOKUP(BY27,Maths!A$101:B$105,2,0))</f>
        <v>4</v>
      </c>
      <c r="CA27" s="513">
        <f>BT27+BV27+BX27+BZ27</f>
        <v>16</v>
      </c>
      <c r="CB27" s="579" t="str">
        <f ca="1">IF(CA27&lt;=3.9,"",LOOKUP(CA27,A$109:A$113,B$109:B$113))</f>
        <v>A</v>
      </c>
      <c r="CC27" s="510"/>
      <c r="CD27" s="560">
        <f>BQ27</f>
        <v>22</v>
      </c>
      <c r="CE27" s="585" t="str">
        <f>BR27</f>
        <v>Angom Hardson</v>
      </c>
      <c r="CF27" s="413" t="s">
        <v>186</v>
      </c>
      <c r="CG27" s="492">
        <f>IF(CF27="",0,VLOOKUP(CF27,Maths!A$101:B$105,2,0))</f>
        <v>4</v>
      </c>
      <c r="CH27" s="413" t="s">
        <v>186</v>
      </c>
      <c r="CI27" s="492">
        <f>IF(CH27="",0,VLOOKUP(CH27,Maths!A$101:B$105,2,0))</f>
        <v>4</v>
      </c>
      <c r="CJ27" s="413" t="s">
        <v>186</v>
      </c>
      <c r="CK27" s="492">
        <f>IF(CJ27="",0,VLOOKUP(CJ27,Maths!A$101:B$105,2,0))</f>
        <v>4</v>
      </c>
      <c r="CL27" s="413" t="s">
        <v>186</v>
      </c>
      <c r="CM27" s="490">
        <f>IF(CL27="",0,VLOOKUP(CL27,Maths!A$101:B$105,2,0))</f>
        <v>4</v>
      </c>
      <c r="CN27" s="513">
        <f>CG27+CI27+CK27+CM27</f>
        <v>16</v>
      </c>
      <c r="CO27" s="579" t="str">
        <f ca="1">IF(CN27&lt;=3.9,"",LOOKUP(CN27,A$109:A$113,B$109:B$113))</f>
        <v>A</v>
      </c>
      <c r="CP27" s="510"/>
      <c r="CQ27" s="560">
        <f>CD27</f>
        <v>22</v>
      </c>
      <c r="CR27" s="585" t="str">
        <f>CE27</f>
        <v>Angom Hardson</v>
      </c>
      <c r="CS27" s="413" t="s">
        <v>186</v>
      </c>
      <c r="CT27" s="492">
        <f>IF(CS27="",0,VLOOKUP(CS27,Maths!A$101:B$105,2,0))</f>
        <v>4</v>
      </c>
      <c r="CU27" s="413" t="s">
        <v>186</v>
      </c>
      <c r="CV27" s="492">
        <f>IF(CU27="",0,VLOOKUP(CU27,Maths!A$101:B$105,2,0))</f>
        <v>4</v>
      </c>
      <c r="CW27" s="413" t="s">
        <v>186</v>
      </c>
      <c r="CX27" s="492">
        <f>IF(CW27="",0,VLOOKUP(CW27,Maths!A$101:B$105,2,0))</f>
        <v>4</v>
      </c>
      <c r="CY27" s="413" t="s">
        <v>186</v>
      </c>
      <c r="CZ27" s="490">
        <f>IF(CY27="",0,VLOOKUP(CY27,Maths!A$101:B$105,2,0))</f>
        <v>4</v>
      </c>
      <c r="DA27" s="513">
        <f>CT27+CV27+CX27+CZ27</f>
        <v>16</v>
      </c>
      <c r="DB27" s="579" t="str">
        <f ca="1">IF(DA27&lt;=3.9,"",LOOKUP(DA27,A$109:A$113,B$109:B$113))</f>
        <v>A</v>
      </c>
      <c r="DC27" s="605">
        <f>BN27+CA27+CN27+DA27</f>
        <v>64</v>
      </c>
      <c r="DD27" s="606">
        <f>DC27/80*20</f>
        <v>16</v>
      </c>
      <c r="DE27" s="561" t="str">
        <f ca="1">IF(DD27&lt;=3.9,"",LOOKUP(DD27,A$109:A$113,B$109:B$113))</f>
        <v>A</v>
      </c>
      <c r="DF27" s="510"/>
      <c r="DG27" s="607">
        <f>A27</f>
        <v>22</v>
      </c>
      <c r="DH27" s="608" t="str">
        <f>C27</f>
        <v>Angom Hardson</v>
      </c>
      <c r="DI27" s="616" t="str">
        <f ca="1">IF(DJ27&lt;=3.9,"",LOOKUP(DJ27,A$109:A$113,B$109:B$113))</f>
        <v>A</v>
      </c>
      <c r="DJ27">
        <f>(BA27+CN27)/2</f>
        <v>16</v>
      </c>
    </row>
    <row r="28" spans="1:114">
      <c r="A28" s="490">
        <v>23</v>
      </c>
      <c r="B28" s="492">
        <f>'Student Profile'!B28</f>
        <v>2553</v>
      </c>
      <c r="C28" s="491" t="str">
        <f>'Student Profile'!C28</f>
        <v>Arihant Sukesh</v>
      </c>
      <c r="D28" s="413" t="s">
        <v>295</v>
      </c>
      <c r="E28" s="492">
        <f>IF(D28="",0,VLOOKUP(D28,Maths!A$101:B$105,2,0))</f>
        <v>3</v>
      </c>
      <c r="F28" s="413" t="s">
        <v>295</v>
      </c>
      <c r="G28" s="492">
        <f>IF(F28="",0,VLOOKUP(F28,Maths!A$101:B$105,2,0))</f>
        <v>3</v>
      </c>
      <c r="H28" s="413" t="s">
        <v>295</v>
      </c>
      <c r="I28" s="492">
        <f>IF(H28="",0,VLOOKUP(H28,Maths!A$101:B$105,2,0))</f>
        <v>3</v>
      </c>
      <c r="J28" s="413" t="s">
        <v>295</v>
      </c>
      <c r="K28" s="490">
        <f>IF(J28="",0,VLOOKUP(J28,Maths!A$101:B$105,2,0))</f>
        <v>3</v>
      </c>
      <c r="L28" s="513">
        <f>E28+G28+I28+K28</f>
        <v>12</v>
      </c>
      <c r="M28" s="517" t="str">
        <f ca="1">IF(L28&lt;=3.9,"",LOOKUP(L28,A$109:A$113,B$109:B$113))</f>
        <v>B</v>
      </c>
      <c r="N28" s="510"/>
      <c r="O28" s="515">
        <f>A28</f>
        <v>23</v>
      </c>
      <c r="P28" s="491" t="str">
        <f>C28</f>
        <v>Arihant Sukesh</v>
      </c>
      <c r="Q28" s="413" t="s">
        <v>295</v>
      </c>
      <c r="R28" s="492">
        <f>IF(Q28="",0,VLOOKUP(Q28,Maths!A$101:B$105,2,0))</f>
        <v>3</v>
      </c>
      <c r="S28" s="413" t="s">
        <v>295</v>
      </c>
      <c r="T28" s="492">
        <f>IF(S28="",0,VLOOKUP(S28,Maths!A$101:B$105,2,0))</f>
        <v>3</v>
      </c>
      <c r="U28" s="413" t="s">
        <v>295</v>
      </c>
      <c r="V28" s="492">
        <f>IF(U28="",0,VLOOKUP(U28,Maths!A$101:B$105,2,0))</f>
        <v>3</v>
      </c>
      <c r="W28" s="413" t="s">
        <v>295</v>
      </c>
      <c r="X28" s="490">
        <f>IF(W28="",0,VLOOKUP(W28,Maths!A$101:B$105,2,0))</f>
        <v>3</v>
      </c>
      <c r="Y28" s="513">
        <f>R28+T28+V28+X28</f>
        <v>12</v>
      </c>
      <c r="Z28" s="539" t="str">
        <f ca="1">IF(Y28&lt;=3.9,"",LOOKUP(Y28,A$109:A$113,B$109:B$113))</f>
        <v>B</v>
      </c>
      <c r="AA28" s="510"/>
      <c r="AB28" s="515">
        <f>O28</f>
        <v>23</v>
      </c>
      <c r="AC28" s="538" t="str">
        <f>P28</f>
        <v>Arihant Sukesh</v>
      </c>
      <c r="AD28" s="413" t="s">
        <v>295</v>
      </c>
      <c r="AE28" s="492">
        <f>IF(AD28="",0,VLOOKUP(AD28,Maths!A$101:B$105,2,0))</f>
        <v>3</v>
      </c>
      <c r="AF28" s="413" t="s">
        <v>295</v>
      </c>
      <c r="AG28" s="492">
        <f>IF(AF28="",0,VLOOKUP(AF28,Maths!A$101:B$105,2,0))</f>
        <v>3</v>
      </c>
      <c r="AH28" s="413" t="s">
        <v>295</v>
      </c>
      <c r="AI28" s="492">
        <f>IF(AH28="",0,VLOOKUP(AH28,Maths!A$101:B$105,2,0))</f>
        <v>3</v>
      </c>
      <c r="AJ28" s="413" t="s">
        <v>295</v>
      </c>
      <c r="AK28" s="490">
        <f>IF(AJ28="",0,VLOOKUP(AJ28,Maths!A$101:B$105,2,0))</f>
        <v>3</v>
      </c>
      <c r="AL28" s="513">
        <f>AE28+AG28+AI28+AK28</f>
        <v>12</v>
      </c>
      <c r="AM28" s="544" t="str">
        <f ca="1">IF(AL28&lt;=3.9,"",LOOKUP(AL28,A$109:A$113,B$109:B$113))</f>
        <v>B</v>
      </c>
      <c r="AN28" s="510"/>
      <c r="AO28" s="515">
        <f>AB28</f>
        <v>23</v>
      </c>
      <c r="AP28" s="538" t="str">
        <f>AC28</f>
        <v>Arihant Sukesh</v>
      </c>
      <c r="AQ28" s="413" t="s">
        <v>295</v>
      </c>
      <c r="AR28" s="492">
        <f>IF(AQ28="",0,VLOOKUP(AQ28,Maths!A$101:B$105,2,0))</f>
        <v>3</v>
      </c>
      <c r="AS28" s="413" t="s">
        <v>295</v>
      </c>
      <c r="AT28" s="492">
        <f>IF(AS28="",0,VLOOKUP(AS28,Maths!A$101:B$105,2,0))</f>
        <v>3</v>
      </c>
      <c r="AU28" s="413" t="s">
        <v>295</v>
      </c>
      <c r="AV28" s="492">
        <f>IF(AU28="",0,VLOOKUP(AU28,Maths!A$101:B$105,2,0))</f>
        <v>3</v>
      </c>
      <c r="AW28" s="413" t="s">
        <v>295</v>
      </c>
      <c r="AX28" s="490">
        <f>IF(AW28="",0,VLOOKUP(AW28,Maths!A$101:B$105,2,0))</f>
        <v>3</v>
      </c>
      <c r="AY28" s="513">
        <f>AR28+AT28+AV28+AX28</f>
        <v>12</v>
      </c>
      <c r="AZ28" s="544" t="str">
        <f ca="1">IF(AY28&lt;=3.9,"",LOOKUP(AY28,A$109:A$113,B$109:B$113))</f>
        <v>B</v>
      </c>
      <c r="BA28" s="558">
        <f>(L28+Y28+AL28+AY28)/4</f>
        <v>12</v>
      </c>
      <c r="BB28" s="561" t="str">
        <f ca="1">IF(BA28&lt;=3.9,"",LOOKUP(BA28,A$109:A$113,B$109:B$113))</f>
        <v>B</v>
      </c>
      <c r="BC28" s="510"/>
      <c r="BD28" s="560">
        <f>AO28</f>
        <v>23</v>
      </c>
      <c r="BE28" s="569" t="str">
        <f>AP28</f>
        <v>Arihant Sukesh</v>
      </c>
      <c r="BF28" s="413" t="s">
        <v>295</v>
      </c>
      <c r="BG28" s="492">
        <f>IF(BF28="",0,VLOOKUP(BF28,Maths!A$101:B$105,2,0))</f>
        <v>3</v>
      </c>
      <c r="BH28" s="413" t="s">
        <v>295</v>
      </c>
      <c r="BI28" s="492">
        <f>IF(BH28="",0,VLOOKUP(BH28,Maths!A$101:B$105,2,0))</f>
        <v>3</v>
      </c>
      <c r="BJ28" s="413" t="s">
        <v>295</v>
      </c>
      <c r="BK28" s="492">
        <f>IF(BJ28="",0,VLOOKUP(BJ28,Maths!A$101:B$105,2,0))</f>
        <v>3</v>
      </c>
      <c r="BL28" s="413" t="s">
        <v>295</v>
      </c>
      <c r="BM28" s="490">
        <f>IF(BL28="",0,VLOOKUP(BL28,Maths!A$101:B$105,2,0))</f>
        <v>3</v>
      </c>
      <c r="BN28" s="513">
        <f>BG28+BI28+BK28+BM28</f>
        <v>12</v>
      </c>
      <c r="BO28" s="579" t="str">
        <f ca="1">IF(BN28&lt;=3.9,"",LOOKUP(BN28,A$109:A$113,B$109:B$113))</f>
        <v>B</v>
      </c>
      <c r="BP28" s="510"/>
      <c r="BQ28" s="560">
        <f>BD28</f>
        <v>23</v>
      </c>
      <c r="BR28" s="569" t="str">
        <f>BE28</f>
        <v>Arihant Sukesh</v>
      </c>
      <c r="BS28" s="413" t="s">
        <v>295</v>
      </c>
      <c r="BT28" s="492">
        <f>IF(BS28="",0,VLOOKUP(BS28,Maths!A$101:B$105,2,0))</f>
        <v>3</v>
      </c>
      <c r="BU28" s="413" t="s">
        <v>295</v>
      </c>
      <c r="BV28" s="492">
        <f>IF(BU28="",0,VLOOKUP(BU28,Maths!A$101:B$105,2,0))</f>
        <v>3</v>
      </c>
      <c r="BW28" s="413" t="s">
        <v>295</v>
      </c>
      <c r="BX28" s="492">
        <f>IF(BW28="",0,VLOOKUP(BW28,Maths!A$101:B$105,2,0))</f>
        <v>3</v>
      </c>
      <c r="BY28" s="413" t="s">
        <v>295</v>
      </c>
      <c r="BZ28" s="490">
        <f>IF(BY28="",0,VLOOKUP(BY28,Maths!A$101:B$105,2,0))</f>
        <v>3</v>
      </c>
      <c r="CA28" s="513">
        <f>BT28+BV28+BX28+BZ28</f>
        <v>12</v>
      </c>
      <c r="CB28" s="579" t="str">
        <f ca="1">IF(CA28&lt;=3.9,"",LOOKUP(CA28,A$109:A$113,B$109:B$113))</f>
        <v>B</v>
      </c>
      <c r="CC28" s="510"/>
      <c r="CD28" s="560">
        <f>BQ28</f>
        <v>23</v>
      </c>
      <c r="CE28" s="585" t="str">
        <f>BR28</f>
        <v>Arihant Sukesh</v>
      </c>
      <c r="CF28" s="413" t="s">
        <v>295</v>
      </c>
      <c r="CG28" s="492">
        <f>IF(CF28="",0,VLOOKUP(CF28,Maths!A$101:B$105,2,0))</f>
        <v>3</v>
      </c>
      <c r="CH28" s="413" t="s">
        <v>295</v>
      </c>
      <c r="CI28" s="492">
        <f>IF(CH28="",0,VLOOKUP(CH28,Maths!A$101:B$105,2,0))</f>
        <v>3</v>
      </c>
      <c r="CJ28" s="413" t="s">
        <v>295</v>
      </c>
      <c r="CK28" s="492">
        <f>IF(CJ28="",0,VLOOKUP(CJ28,Maths!A$101:B$105,2,0))</f>
        <v>3</v>
      </c>
      <c r="CL28" s="413" t="s">
        <v>295</v>
      </c>
      <c r="CM28" s="490">
        <f>IF(CL28="",0,VLOOKUP(CL28,Maths!A$101:B$105,2,0))</f>
        <v>3</v>
      </c>
      <c r="CN28" s="513">
        <f>CG28+CI28+CK28+CM28</f>
        <v>12</v>
      </c>
      <c r="CO28" s="579" t="str">
        <f ca="1">IF(CN28&lt;=3.9,"",LOOKUP(CN28,A$109:A$113,B$109:B$113))</f>
        <v>B</v>
      </c>
      <c r="CP28" s="510"/>
      <c r="CQ28" s="560">
        <f>CD28</f>
        <v>23</v>
      </c>
      <c r="CR28" s="585" t="str">
        <f>CE28</f>
        <v>Arihant Sukesh</v>
      </c>
      <c r="CS28" s="413" t="s">
        <v>295</v>
      </c>
      <c r="CT28" s="492">
        <f>IF(CS28="",0,VLOOKUP(CS28,Maths!A$101:B$105,2,0))</f>
        <v>3</v>
      </c>
      <c r="CU28" s="413" t="s">
        <v>295</v>
      </c>
      <c r="CV28" s="492">
        <f>IF(CU28="",0,VLOOKUP(CU28,Maths!A$101:B$105,2,0))</f>
        <v>3</v>
      </c>
      <c r="CW28" s="413" t="s">
        <v>295</v>
      </c>
      <c r="CX28" s="492">
        <f>IF(CW28="",0,VLOOKUP(CW28,Maths!A$101:B$105,2,0))</f>
        <v>3</v>
      </c>
      <c r="CY28" s="413" t="s">
        <v>295</v>
      </c>
      <c r="CZ28" s="490">
        <f>IF(CY28="",0,VLOOKUP(CY28,Maths!A$101:B$105,2,0))</f>
        <v>3</v>
      </c>
      <c r="DA28" s="513">
        <f>CT28+CV28+CX28+CZ28</f>
        <v>12</v>
      </c>
      <c r="DB28" s="579" t="str">
        <f ca="1">IF(DA28&lt;=3.9,"",LOOKUP(DA28,A$109:A$113,B$109:B$113))</f>
        <v>B</v>
      </c>
      <c r="DC28" s="605">
        <f>BN28+CA28+CN28+DA28</f>
        <v>48</v>
      </c>
      <c r="DD28" s="606">
        <f>DC28/80*20</f>
        <v>12</v>
      </c>
      <c r="DE28" s="561" t="str">
        <f ca="1">IF(DD28&lt;=3.9,"",LOOKUP(DD28,A$109:A$113,B$109:B$113))</f>
        <v>B</v>
      </c>
      <c r="DF28" s="510"/>
      <c r="DG28" s="607">
        <f>A28</f>
        <v>23</v>
      </c>
      <c r="DH28" s="608" t="str">
        <f>C28</f>
        <v>Arihant Sukesh</v>
      </c>
      <c r="DI28" s="616" t="str">
        <f ca="1">IF(DJ28&lt;=3.9,"",LOOKUP(DJ28,A$109:A$113,B$109:B$113))</f>
        <v>B</v>
      </c>
      <c r="DJ28">
        <f>(BA28+CN28)/2</f>
        <v>12</v>
      </c>
    </row>
    <row r="29" spans="1:114">
      <c r="A29" s="490">
        <v>24</v>
      </c>
      <c r="B29" s="492">
        <f>'Student Profile'!B29</f>
        <v>2664</v>
      </c>
      <c r="C29" s="491" t="str">
        <f>'Student Profile'!C29</f>
        <v>Arjun Shastry</v>
      </c>
      <c r="D29" s="413" t="s">
        <v>299</v>
      </c>
      <c r="E29" s="492">
        <f>IF(D29="",0,VLOOKUP(D29,Maths!A$101:B$105,2,0))</f>
        <v>2</v>
      </c>
      <c r="F29" s="413" t="s">
        <v>299</v>
      </c>
      <c r="G29" s="492">
        <f>IF(F29="",0,VLOOKUP(F29,Maths!A$101:B$105,2,0))</f>
        <v>2</v>
      </c>
      <c r="H29" s="413" t="s">
        <v>299</v>
      </c>
      <c r="I29" s="492">
        <f>IF(H29="",0,VLOOKUP(H29,Maths!A$101:B$105,2,0))</f>
        <v>2</v>
      </c>
      <c r="J29" s="413" t="s">
        <v>299</v>
      </c>
      <c r="K29" s="490">
        <f>IF(J29="",0,VLOOKUP(J29,Maths!A$101:B$105,2,0))</f>
        <v>2</v>
      </c>
      <c r="L29" s="513">
        <f>E29+G29+I29+K29</f>
        <v>8</v>
      </c>
      <c r="M29" s="517" t="str">
        <f ca="1">IF(L29&lt;=3.9,"",LOOKUP(L29,A$109:A$113,B$109:B$113))</f>
        <v>C</v>
      </c>
      <c r="N29" s="510"/>
      <c r="O29" s="515">
        <f>A29</f>
        <v>24</v>
      </c>
      <c r="P29" s="491" t="str">
        <f>C29</f>
        <v>Arjun Shastry</v>
      </c>
      <c r="Q29" s="413" t="s">
        <v>299</v>
      </c>
      <c r="R29" s="492">
        <f>IF(Q29="",0,VLOOKUP(Q29,Maths!A$101:B$105,2,0))</f>
        <v>2</v>
      </c>
      <c r="S29" s="413" t="s">
        <v>299</v>
      </c>
      <c r="T29" s="492">
        <f>IF(S29="",0,VLOOKUP(S29,Maths!A$101:B$105,2,0))</f>
        <v>2</v>
      </c>
      <c r="U29" s="413" t="s">
        <v>299</v>
      </c>
      <c r="V29" s="492">
        <f>IF(U29="",0,VLOOKUP(U29,Maths!A$101:B$105,2,0))</f>
        <v>2</v>
      </c>
      <c r="W29" s="413" t="s">
        <v>299</v>
      </c>
      <c r="X29" s="490">
        <f>IF(W29="",0,VLOOKUP(W29,Maths!A$101:B$105,2,0))</f>
        <v>2</v>
      </c>
      <c r="Y29" s="513">
        <f>R29+T29+V29+X29</f>
        <v>8</v>
      </c>
      <c r="Z29" s="539" t="str">
        <f ca="1">IF(Y29&lt;=3.9,"",LOOKUP(Y29,A$109:A$113,B$109:B$113))</f>
        <v>C</v>
      </c>
      <c r="AA29" s="510"/>
      <c r="AB29" s="515">
        <f>O29</f>
        <v>24</v>
      </c>
      <c r="AC29" s="538" t="str">
        <f>P29</f>
        <v>Arjun Shastry</v>
      </c>
      <c r="AD29" s="413" t="s">
        <v>299</v>
      </c>
      <c r="AE29" s="492">
        <f>IF(AD29="",0,VLOOKUP(AD29,Maths!A$101:B$105,2,0))</f>
        <v>2</v>
      </c>
      <c r="AF29" s="413" t="s">
        <v>299</v>
      </c>
      <c r="AG29" s="492">
        <f>IF(AF29="",0,VLOOKUP(AF29,Maths!A$101:B$105,2,0))</f>
        <v>2</v>
      </c>
      <c r="AH29" s="413" t="s">
        <v>299</v>
      </c>
      <c r="AI29" s="492">
        <f>IF(AH29="",0,VLOOKUP(AH29,Maths!A$101:B$105,2,0))</f>
        <v>2</v>
      </c>
      <c r="AJ29" s="413" t="s">
        <v>299</v>
      </c>
      <c r="AK29" s="490">
        <f>IF(AJ29="",0,VLOOKUP(AJ29,Maths!A$101:B$105,2,0))</f>
        <v>2</v>
      </c>
      <c r="AL29" s="513">
        <f>AE29+AG29+AI29+AK29</f>
        <v>8</v>
      </c>
      <c r="AM29" s="544" t="str">
        <f ca="1">IF(AL29&lt;=3.9,"",LOOKUP(AL29,A$109:A$113,B$109:B$113))</f>
        <v>C</v>
      </c>
      <c r="AN29" s="510"/>
      <c r="AO29" s="515">
        <f>AB29</f>
        <v>24</v>
      </c>
      <c r="AP29" s="538" t="str">
        <f>AC29</f>
        <v>Arjun Shastry</v>
      </c>
      <c r="AQ29" s="413" t="s">
        <v>299</v>
      </c>
      <c r="AR29" s="492">
        <f>IF(AQ29="",0,VLOOKUP(AQ29,Maths!A$101:B$105,2,0))</f>
        <v>2</v>
      </c>
      <c r="AS29" s="413" t="s">
        <v>299</v>
      </c>
      <c r="AT29" s="492">
        <f>IF(AS29="",0,VLOOKUP(AS29,Maths!A$101:B$105,2,0))</f>
        <v>2</v>
      </c>
      <c r="AU29" s="413" t="s">
        <v>299</v>
      </c>
      <c r="AV29" s="492">
        <f>IF(AU29="",0,VLOOKUP(AU29,Maths!A$101:B$105,2,0))</f>
        <v>2</v>
      </c>
      <c r="AW29" s="413" t="s">
        <v>299</v>
      </c>
      <c r="AX29" s="490">
        <f>IF(AW29="",0,VLOOKUP(AW29,Maths!A$101:B$105,2,0))</f>
        <v>2</v>
      </c>
      <c r="AY29" s="513">
        <f>AR29+AT29+AV29+AX29</f>
        <v>8</v>
      </c>
      <c r="AZ29" s="544" t="str">
        <f ca="1">IF(AY29&lt;=3.9,"",LOOKUP(AY29,A$109:A$113,B$109:B$113))</f>
        <v>C</v>
      </c>
      <c r="BA29" s="558">
        <f>(L29+Y29+AL29+AY29)/4</f>
        <v>8</v>
      </c>
      <c r="BB29" s="561" t="str">
        <f ca="1">IF(BA29&lt;=3.9,"",LOOKUP(BA29,A$109:A$113,B$109:B$113))</f>
        <v>C</v>
      </c>
      <c r="BC29" s="510"/>
      <c r="BD29" s="560">
        <f>AO29</f>
        <v>24</v>
      </c>
      <c r="BE29" s="569" t="str">
        <f>AP29</f>
        <v>Arjun Shastry</v>
      </c>
      <c r="BF29" s="413" t="s">
        <v>299</v>
      </c>
      <c r="BG29" s="492">
        <f>IF(BF29="",0,VLOOKUP(BF29,Maths!A$101:B$105,2,0))</f>
        <v>2</v>
      </c>
      <c r="BH29" s="413" t="s">
        <v>299</v>
      </c>
      <c r="BI29" s="492">
        <f>IF(BH29="",0,VLOOKUP(BH29,Maths!A$101:B$105,2,0))</f>
        <v>2</v>
      </c>
      <c r="BJ29" s="413" t="s">
        <v>299</v>
      </c>
      <c r="BK29" s="492">
        <f>IF(BJ29="",0,VLOOKUP(BJ29,Maths!A$101:B$105,2,0))</f>
        <v>2</v>
      </c>
      <c r="BL29" s="413" t="s">
        <v>299</v>
      </c>
      <c r="BM29" s="490">
        <f>IF(BL29="",0,VLOOKUP(BL29,Maths!A$101:B$105,2,0))</f>
        <v>2</v>
      </c>
      <c r="BN29" s="513">
        <f>BG29+BI29+BK29+BM29</f>
        <v>8</v>
      </c>
      <c r="BO29" s="579" t="str">
        <f ca="1">IF(BN29&lt;=3.9,"",LOOKUP(BN29,A$109:A$113,B$109:B$113))</f>
        <v>C</v>
      </c>
      <c r="BP29" s="510"/>
      <c r="BQ29" s="560">
        <f>BD29</f>
        <v>24</v>
      </c>
      <c r="BR29" s="569" t="str">
        <f>BE29</f>
        <v>Arjun Shastry</v>
      </c>
      <c r="BS29" s="413" t="s">
        <v>299</v>
      </c>
      <c r="BT29" s="492">
        <f>IF(BS29="",0,VLOOKUP(BS29,Maths!A$101:B$105,2,0))</f>
        <v>2</v>
      </c>
      <c r="BU29" s="413" t="s">
        <v>299</v>
      </c>
      <c r="BV29" s="492">
        <f>IF(BU29="",0,VLOOKUP(BU29,Maths!A$101:B$105,2,0))</f>
        <v>2</v>
      </c>
      <c r="BW29" s="413" t="s">
        <v>299</v>
      </c>
      <c r="BX29" s="492">
        <f>IF(BW29="",0,VLOOKUP(BW29,Maths!A$101:B$105,2,0))</f>
        <v>2</v>
      </c>
      <c r="BY29" s="413" t="s">
        <v>299</v>
      </c>
      <c r="BZ29" s="490">
        <f>IF(BY29="",0,VLOOKUP(BY29,Maths!A$101:B$105,2,0))</f>
        <v>2</v>
      </c>
      <c r="CA29" s="513">
        <f>BT29+BV29+BX29+BZ29</f>
        <v>8</v>
      </c>
      <c r="CB29" s="579" t="str">
        <f ca="1">IF(CA29&lt;=3.9,"",LOOKUP(CA29,A$109:A$113,B$109:B$113))</f>
        <v>C</v>
      </c>
      <c r="CC29" s="510"/>
      <c r="CD29" s="560">
        <f>BQ29</f>
        <v>24</v>
      </c>
      <c r="CE29" s="585" t="str">
        <f>BR29</f>
        <v>Arjun Shastry</v>
      </c>
      <c r="CF29" s="413" t="s">
        <v>299</v>
      </c>
      <c r="CG29" s="492">
        <f>IF(CF29="",0,VLOOKUP(CF29,Maths!A$101:B$105,2,0))</f>
        <v>2</v>
      </c>
      <c r="CH29" s="413" t="s">
        <v>299</v>
      </c>
      <c r="CI29" s="492">
        <f>IF(CH29="",0,VLOOKUP(CH29,Maths!A$101:B$105,2,0))</f>
        <v>2</v>
      </c>
      <c r="CJ29" s="413" t="s">
        <v>299</v>
      </c>
      <c r="CK29" s="492">
        <f>IF(CJ29="",0,VLOOKUP(CJ29,Maths!A$101:B$105,2,0))</f>
        <v>2</v>
      </c>
      <c r="CL29" s="413" t="s">
        <v>299</v>
      </c>
      <c r="CM29" s="490">
        <f>IF(CL29="",0,VLOOKUP(CL29,Maths!A$101:B$105,2,0))</f>
        <v>2</v>
      </c>
      <c r="CN29" s="513">
        <f>CG29+CI29+CK29+CM29</f>
        <v>8</v>
      </c>
      <c r="CO29" s="579" t="str">
        <f ca="1">IF(CN29&lt;=3.9,"",LOOKUP(CN29,A$109:A$113,B$109:B$113))</f>
        <v>C</v>
      </c>
      <c r="CP29" s="510"/>
      <c r="CQ29" s="560">
        <f>CD29</f>
        <v>24</v>
      </c>
      <c r="CR29" s="585" t="str">
        <f>CE29</f>
        <v>Arjun Shastry</v>
      </c>
      <c r="CS29" s="413" t="s">
        <v>299</v>
      </c>
      <c r="CT29" s="492">
        <f>IF(CS29="",0,VLOOKUP(CS29,Maths!A$101:B$105,2,0))</f>
        <v>2</v>
      </c>
      <c r="CU29" s="413" t="s">
        <v>299</v>
      </c>
      <c r="CV29" s="492">
        <f>IF(CU29="",0,VLOOKUP(CU29,Maths!A$101:B$105,2,0))</f>
        <v>2</v>
      </c>
      <c r="CW29" s="413" t="s">
        <v>299</v>
      </c>
      <c r="CX29" s="492">
        <f>IF(CW29="",0,VLOOKUP(CW29,Maths!A$101:B$105,2,0))</f>
        <v>2</v>
      </c>
      <c r="CY29" s="413" t="s">
        <v>299</v>
      </c>
      <c r="CZ29" s="490">
        <f>IF(CY29="",0,VLOOKUP(CY29,Maths!A$101:B$105,2,0))</f>
        <v>2</v>
      </c>
      <c r="DA29" s="513">
        <f>CT29+CV29+CX29+CZ29</f>
        <v>8</v>
      </c>
      <c r="DB29" s="579" t="str">
        <f ca="1">IF(DA29&lt;=3.9,"",LOOKUP(DA29,A$109:A$113,B$109:B$113))</f>
        <v>C</v>
      </c>
      <c r="DC29" s="605">
        <f>BN29+CA29+CN29+DA29</f>
        <v>32</v>
      </c>
      <c r="DD29" s="606">
        <f>DC29/80*20</f>
        <v>8</v>
      </c>
      <c r="DE29" s="561" t="str">
        <f ca="1">IF(DD29&lt;=3.9,"",LOOKUP(DD29,A$109:A$113,B$109:B$113))</f>
        <v>C</v>
      </c>
      <c r="DF29" s="510"/>
      <c r="DG29" s="607">
        <f>A29</f>
        <v>24</v>
      </c>
      <c r="DH29" s="608" t="str">
        <f>C29</f>
        <v>Arjun Shastry</v>
      </c>
      <c r="DI29" s="616" t="str">
        <f ca="1">IF(DJ29&lt;=3.9,"",LOOKUP(DJ29,A$109:A$113,B$109:B$113))</f>
        <v>C</v>
      </c>
      <c r="DJ29">
        <f>(BA29+CN29)/2</f>
        <v>8</v>
      </c>
    </row>
    <row r="30" spans="1:114">
      <c r="A30" s="490">
        <v>25</v>
      </c>
      <c r="B30" s="492">
        <f>'Student Profile'!B30</f>
        <v>2775</v>
      </c>
      <c r="C30" s="491" t="str">
        <f>'Student Profile'!C30</f>
        <v>Charan N P</v>
      </c>
      <c r="D30" s="413" t="s">
        <v>299</v>
      </c>
      <c r="E30" s="492">
        <f>IF(D30="",0,VLOOKUP(D30,Maths!A$101:B$105,2,0))</f>
        <v>2</v>
      </c>
      <c r="F30" s="413" t="s">
        <v>186</v>
      </c>
      <c r="G30" s="492">
        <f>IF(F30="",0,VLOOKUP(F30,Maths!A$101:B$105,2,0))</f>
        <v>4</v>
      </c>
      <c r="H30" s="413" t="s">
        <v>299</v>
      </c>
      <c r="I30" s="492">
        <f>IF(H30="",0,VLOOKUP(H30,Maths!A$101:B$105,2,0))</f>
        <v>2</v>
      </c>
      <c r="J30" s="413" t="s">
        <v>186</v>
      </c>
      <c r="K30" s="490">
        <f>IF(J30="",0,VLOOKUP(J30,Maths!A$101:B$105,2,0))</f>
        <v>4</v>
      </c>
      <c r="L30" s="513">
        <f>E30+G30+I30+K30</f>
        <v>12</v>
      </c>
      <c r="M30" s="517" t="str">
        <f ca="1">IF(L30&lt;=3.9,"",LOOKUP(L30,A$109:A$113,B$109:B$113))</f>
        <v>B</v>
      </c>
      <c r="N30" s="510"/>
      <c r="O30" s="515">
        <f>A30</f>
        <v>25</v>
      </c>
      <c r="P30" s="491" t="str">
        <f>C30</f>
        <v>Charan N P</v>
      </c>
      <c r="Q30" s="413" t="s">
        <v>299</v>
      </c>
      <c r="R30" s="492">
        <f>IF(Q30="",0,VLOOKUP(Q30,Maths!A$101:B$105,2,0))</f>
        <v>2</v>
      </c>
      <c r="S30" s="413" t="s">
        <v>186</v>
      </c>
      <c r="T30" s="492">
        <f>IF(S30="",0,VLOOKUP(S30,Maths!A$101:B$105,2,0))</f>
        <v>4</v>
      </c>
      <c r="U30" s="413" t="s">
        <v>299</v>
      </c>
      <c r="V30" s="492">
        <f>IF(U30="",0,VLOOKUP(U30,Maths!A$101:B$105,2,0))</f>
        <v>2</v>
      </c>
      <c r="W30" s="413" t="s">
        <v>186</v>
      </c>
      <c r="X30" s="490">
        <f>IF(W30="",0,VLOOKUP(W30,Maths!A$101:B$105,2,0))</f>
        <v>4</v>
      </c>
      <c r="Y30" s="513">
        <f>R30+T30+V30+X30</f>
        <v>12</v>
      </c>
      <c r="Z30" s="539" t="str">
        <f ca="1">IF(Y30&lt;=3.9,"",LOOKUP(Y30,A$109:A$113,B$109:B$113))</f>
        <v>B</v>
      </c>
      <c r="AA30" s="510"/>
      <c r="AB30" s="515">
        <f>O30</f>
        <v>25</v>
      </c>
      <c r="AC30" s="538" t="str">
        <f>P30</f>
        <v>Charan N P</v>
      </c>
      <c r="AD30" s="413" t="s">
        <v>186</v>
      </c>
      <c r="AE30" s="492">
        <f>IF(AD30="",0,VLOOKUP(AD30,Maths!A$101:B$105,2,0))</f>
        <v>4</v>
      </c>
      <c r="AF30" s="413" t="s">
        <v>186</v>
      </c>
      <c r="AG30" s="492">
        <f>IF(AF30="",0,VLOOKUP(AF30,Maths!A$101:B$105,2,0))</f>
        <v>4</v>
      </c>
      <c r="AH30" s="413" t="s">
        <v>299</v>
      </c>
      <c r="AI30" s="492">
        <f>IF(AH30="",0,VLOOKUP(AH30,Maths!A$101:B$105,2,0))</f>
        <v>2</v>
      </c>
      <c r="AJ30" s="413" t="s">
        <v>299</v>
      </c>
      <c r="AK30" s="490">
        <f>IF(AJ30="",0,VLOOKUP(AJ30,Maths!A$101:B$105,2,0))</f>
        <v>2</v>
      </c>
      <c r="AL30" s="513">
        <f>AE30+AG30+AI30+AK30</f>
        <v>12</v>
      </c>
      <c r="AM30" s="544" t="str">
        <f ca="1">IF(AL30&lt;=3.9,"",LOOKUP(AL30,A$109:A$113,B$109:B$113))</f>
        <v>B</v>
      </c>
      <c r="AN30" s="510"/>
      <c r="AO30" s="515">
        <f>AB30</f>
        <v>25</v>
      </c>
      <c r="AP30" s="538" t="str">
        <f>AC30</f>
        <v>Charan N P</v>
      </c>
      <c r="AQ30" s="413" t="s">
        <v>299</v>
      </c>
      <c r="AR30" s="492">
        <f>IF(AQ30="",0,VLOOKUP(AQ30,Maths!A$101:B$105,2,0))</f>
        <v>2</v>
      </c>
      <c r="AS30" s="413" t="s">
        <v>186</v>
      </c>
      <c r="AT30" s="492">
        <f>IF(AS30="",0,VLOOKUP(AS30,Maths!A$101:B$105,2,0))</f>
        <v>4</v>
      </c>
      <c r="AU30" s="413" t="s">
        <v>186</v>
      </c>
      <c r="AV30" s="492">
        <f>IF(AU30="",0,VLOOKUP(AU30,Maths!A$101:B$105,2,0))</f>
        <v>4</v>
      </c>
      <c r="AW30" s="413" t="s">
        <v>299</v>
      </c>
      <c r="AX30" s="490">
        <f>IF(AW30="",0,VLOOKUP(AW30,Maths!A$101:B$105,2,0))</f>
        <v>2</v>
      </c>
      <c r="AY30" s="513">
        <f>AR30+AT30+AV30+AX30</f>
        <v>12</v>
      </c>
      <c r="AZ30" s="544" t="str">
        <f ca="1">IF(AY30&lt;=3.9,"",LOOKUP(AY30,A$109:A$113,B$109:B$113))</f>
        <v>B</v>
      </c>
      <c r="BA30" s="558">
        <f>(L30+Y30+AL30+AY30)/4</f>
        <v>12</v>
      </c>
      <c r="BB30" s="561" t="str">
        <f ca="1">IF(BA30&lt;=3.9,"",LOOKUP(BA30,A$109:A$113,B$109:B$113))</f>
        <v>B</v>
      </c>
      <c r="BC30" s="510"/>
      <c r="BD30" s="560">
        <f>AO30</f>
        <v>25</v>
      </c>
      <c r="BE30" s="569" t="str">
        <f>AP30</f>
        <v>Charan N P</v>
      </c>
      <c r="BF30" s="413" t="s">
        <v>299</v>
      </c>
      <c r="BG30" s="492">
        <f>IF(BF30="",0,VLOOKUP(BF30,Maths!A$101:B$105,2,0))</f>
        <v>2</v>
      </c>
      <c r="BH30" s="413" t="s">
        <v>299</v>
      </c>
      <c r="BI30" s="492">
        <f>IF(BH30="",0,VLOOKUP(BH30,Maths!A$101:B$105,2,0))</f>
        <v>2</v>
      </c>
      <c r="BJ30" s="413" t="s">
        <v>186</v>
      </c>
      <c r="BK30" s="492">
        <f>IF(BJ30="",0,VLOOKUP(BJ30,Maths!A$101:B$105,2,0))</f>
        <v>4</v>
      </c>
      <c r="BL30" s="413" t="s">
        <v>186</v>
      </c>
      <c r="BM30" s="490">
        <f>IF(BL30="",0,VLOOKUP(BL30,Maths!A$101:B$105,2,0))</f>
        <v>4</v>
      </c>
      <c r="BN30" s="513">
        <f>BG30+BI30+BK30+BM30</f>
        <v>12</v>
      </c>
      <c r="BO30" s="579" t="str">
        <f ca="1">IF(BN30&lt;=3.9,"",LOOKUP(BN30,A$109:A$113,B$109:B$113))</f>
        <v>B</v>
      </c>
      <c r="BP30" s="510"/>
      <c r="BQ30" s="560">
        <f>BD30</f>
        <v>25</v>
      </c>
      <c r="BR30" s="569" t="str">
        <f>BE30</f>
        <v>Charan N P</v>
      </c>
      <c r="BS30" s="413" t="s">
        <v>186</v>
      </c>
      <c r="BT30" s="492">
        <f>IF(BS30="",0,VLOOKUP(BS30,Maths!A$101:B$105,2,0))</f>
        <v>4</v>
      </c>
      <c r="BU30" s="413" t="s">
        <v>299</v>
      </c>
      <c r="BV30" s="492">
        <f>IF(BU30="",0,VLOOKUP(BU30,Maths!A$101:B$105,2,0))</f>
        <v>2</v>
      </c>
      <c r="BW30" s="413" t="s">
        <v>186</v>
      </c>
      <c r="BX30" s="492">
        <f>IF(BW30="",0,VLOOKUP(BW30,Maths!A$101:B$105,2,0))</f>
        <v>4</v>
      </c>
      <c r="BY30" s="413" t="s">
        <v>299</v>
      </c>
      <c r="BZ30" s="490">
        <f>IF(BY30="",0,VLOOKUP(BY30,Maths!A$101:B$105,2,0))</f>
        <v>2</v>
      </c>
      <c r="CA30" s="513">
        <f>BT30+BV30+BX30+BZ30</f>
        <v>12</v>
      </c>
      <c r="CB30" s="579" t="str">
        <f ca="1">IF(CA30&lt;=3.9,"",LOOKUP(CA30,A$109:A$113,B$109:B$113))</f>
        <v>B</v>
      </c>
      <c r="CC30" s="510"/>
      <c r="CD30" s="560">
        <f>BQ30</f>
        <v>25</v>
      </c>
      <c r="CE30" s="585" t="str">
        <f>BR30</f>
        <v>Charan N P</v>
      </c>
      <c r="CF30" s="413" t="s">
        <v>186</v>
      </c>
      <c r="CG30" s="492">
        <f>IF(CF30="",0,VLOOKUP(CF30,Maths!A$101:B$105,2,0))</f>
        <v>4</v>
      </c>
      <c r="CH30" s="413" t="s">
        <v>299</v>
      </c>
      <c r="CI30" s="492">
        <f>IF(CH30="",0,VLOOKUP(CH30,Maths!A$101:B$105,2,0))</f>
        <v>2</v>
      </c>
      <c r="CJ30" s="413" t="s">
        <v>299</v>
      </c>
      <c r="CK30" s="492">
        <f>IF(CJ30="",0,VLOOKUP(CJ30,Maths!A$101:B$105,2,0))</f>
        <v>2</v>
      </c>
      <c r="CL30" s="413" t="s">
        <v>186</v>
      </c>
      <c r="CM30" s="490">
        <f>IF(CL30="",0,VLOOKUP(CL30,Maths!A$101:B$105,2,0))</f>
        <v>4</v>
      </c>
      <c r="CN30" s="513">
        <f>CG30+CI30+CK30+CM30</f>
        <v>12</v>
      </c>
      <c r="CO30" s="579" t="str">
        <f ca="1">IF(CN30&lt;=3.9,"",LOOKUP(CN30,A$109:A$113,B$109:B$113))</f>
        <v>B</v>
      </c>
      <c r="CP30" s="510"/>
      <c r="CQ30" s="560">
        <f>CD30</f>
        <v>25</v>
      </c>
      <c r="CR30" s="585" t="str">
        <f>CE30</f>
        <v>Charan N P</v>
      </c>
      <c r="CS30" s="413" t="s">
        <v>299</v>
      </c>
      <c r="CT30" s="492">
        <f>IF(CS30="",0,VLOOKUP(CS30,Maths!A$101:B$105,2,0))</f>
        <v>2</v>
      </c>
      <c r="CU30" s="413" t="s">
        <v>299</v>
      </c>
      <c r="CV30" s="492">
        <f>IF(CU30="",0,VLOOKUP(CU30,Maths!A$101:B$105,2,0))</f>
        <v>2</v>
      </c>
      <c r="CW30" s="413" t="s">
        <v>186</v>
      </c>
      <c r="CX30" s="492">
        <f>IF(CW30="",0,VLOOKUP(CW30,Maths!A$101:B$105,2,0))</f>
        <v>4</v>
      </c>
      <c r="CY30" s="413" t="s">
        <v>186</v>
      </c>
      <c r="CZ30" s="490">
        <f>IF(CY30="",0,VLOOKUP(CY30,Maths!A$101:B$105,2,0))</f>
        <v>4</v>
      </c>
      <c r="DA30" s="513">
        <f>CT30+CV30+CX30+CZ30</f>
        <v>12</v>
      </c>
      <c r="DB30" s="579" t="str">
        <f ca="1">IF(DA30&lt;=3.9,"",LOOKUP(DA30,A$109:A$113,B$109:B$113))</f>
        <v>B</v>
      </c>
      <c r="DC30" s="605">
        <f>BN30+CA30+CN30+DA30</f>
        <v>48</v>
      </c>
      <c r="DD30" s="606">
        <f>DC30/80*20</f>
        <v>12</v>
      </c>
      <c r="DE30" s="561" t="str">
        <f ca="1">IF(DD30&lt;=3.9,"",LOOKUP(DD30,A$109:A$113,B$109:B$113))</f>
        <v>B</v>
      </c>
      <c r="DF30" s="510"/>
      <c r="DG30" s="607">
        <f>A30</f>
        <v>25</v>
      </c>
      <c r="DH30" s="608" t="str">
        <f>C30</f>
        <v>Charan N P</v>
      </c>
      <c r="DI30" s="616" t="str">
        <f ca="1">IF(DJ30&lt;=3.9,"",LOOKUP(DJ30,A$109:A$113,B$109:B$113))</f>
        <v>B</v>
      </c>
      <c r="DJ30">
        <f>(BA30+CN30)/2</f>
        <v>12</v>
      </c>
    </row>
    <row r="31" spans="1:114">
      <c r="A31" s="490">
        <v>26</v>
      </c>
      <c r="B31" s="492">
        <f>'Student Profile'!B31</f>
        <v>2886</v>
      </c>
      <c r="C31" s="491" t="str">
        <f>'Student Profile'!C31</f>
        <v>Chenji Leela Sagar</v>
      </c>
      <c r="D31" s="413" t="s">
        <v>295</v>
      </c>
      <c r="E31" s="492">
        <f>IF(D31="",0,VLOOKUP(D31,Maths!A$101:B$105,2,0))</f>
        <v>3</v>
      </c>
      <c r="F31" s="413" t="s">
        <v>295</v>
      </c>
      <c r="G31" s="492">
        <f>IF(F31="",0,VLOOKUP(F31,Maths!A$101:B$105,2,0))</f>
        <v>3</v>
      </c>
      <c r="H31" s="413" t="s">
        <v>338</v>
      </c>
      <c r="I31" s="492">
        <f>IF(H31="",0,VLOOKUP(H31,Maths!A$101:B$105,2,0))</f>
        <v>3</v>
      </c>
      <c r="J31" s="413" t="s">
        <v>295</v>
      </c>
      <c r="K31" s="490">
        <f>IF(J31="",0,VLOOKUP(J31,Maths!A$101:B$105,2,0))</f>
        <v>3</v>
      </c>
      <c r="L31" s="513">
        <f>E31+G31+I31+K31</f>
        <v>12</v>
      </c>
      <c r="M31" s="517" t="str">
        <f ca="1">IF(L31&lt;=3.9,"",LOOKUP(L31,A$109:A$113,B$109:B$113))</f>
        <v>B</v>
      </c>
      <c r="N31" s="510"/>
      <c r="O31" s="515">
        <f>A31</f>
        <v>26</v>
      </c>
      <c r="P31" s="491" t="str">
        <f>C31</f>
        <v>Chenji Leela Sagar</v>
      </c>
      <c r="Q31" s="413" t="s">
        <v>338</v>
      </c>
      <c r="R31" s="492">
        <f>IF(Q31="",0,VLOOKUP(Q31,Maths!A$101:B$105,2,0))</f>
        <v>3</v>
      </c>
      <c r="S31" s="413" t="s">
        <v>295</v>
      </c>
      <c r="T31" s="492">
        <f>IF(S31="",0,VLOOKUP(S31,Maths!A$101:B$105,2,0))</f>
        <v>3</v>
      </c>
      <c r="U31" s="413" t="s">
        <v>338</v>
      </c>
      <c r="V31" s="492">
        <f>IF(U31="",0,VLOOKUP(U31,Maths!A$101:B$105,2,0))</f>
        <v>3</v>
      </c>
      <c r="W31" s="413" t="s">
        <v>295</v>
      </c>
      <c r="X31" s="490">
        <f>IF(W31="",0,VLOOKUP(W31,Maths!A$101:B$105,2,0))</f>
        <v>3</v>
      </c>
      <c r="Y31" s="513">
        <f>R31+T31+V31+X31</f>
        <v>12</v>
      </c>
      <c r="Z31" s="539" t="str">
        <f ca="1">IF(Y31&lt;=3.9,"",LOOKUP(Y31,A$109:A$113,B$109:B$113))</f>
        <v>B</v>
      </c>
      <c r="AA31" s="510"/>
      <c r="AB31" s="515">
        <f>O31</f>
        <v>26</v>
      </c>
      <c r="AC31" s="538" t="str">
        <f>P31</f>
        <v>Chenji Leela Sagar</v>
      </c>
      <c r="AD31" s="413" t="s">
        <v>295</v>
      </c>
      <c r="AE31" s="492">
        <f>IF(AD31="",0,VLOOKUP(AD31,Maths!A$101:B$105,2,0))</f>
        <v>3</v>
      </c>
      <c r="AF31" s="413" t="s">
        <v>295</v>
      </c>
      <c r="AG31" s="492">
        <f>IF(AF31="",0,VLOOKUP(AF31,Maths!A$101:B$105,2,0))</f>
        <v>3</v>
      </c>
      <c r="AH31" s="413" t="s">
        <v>338</v>
      </c>
      <c r="AI31" s="492">
        <f>IF(AH31="",0,VLOOKUP(AH31,Maths!A$101:B$105,2,0))</f>
        <v>3</v>
      </c>
      <c r="AJ31" s="413" t="s">
        <v>338</v>
      </c>
      <c r="AK31" s="490">
        <f>IF(AJ31="",0,VLOOKUP(AJ31,Maths!A$101:B$105,2,0))</f>
        <v>3</v>
      </c>
      <c r="AL31" s="513">
        <f>AE31+AG31+AI31+AK31</f>
        <v>12</v>
      </c>
      <c r="AM31" s="544" t="str">
        <f ca="1">IF(AL31&lt;=3.9,"",LOOKUP(AL31,A$109:A$113,B$109:B$113))</f>
        <v>B</v>
      </c>
      <c r="AN31" s="510"/>
      <c r="AO31" s="515">
        <f>AB31</f>
        <v>26</v>
      </c>
      <c r="AP31" s="538" t="str">
        <f>AC31</f>
        <v>Chenji Leela Sagar</v>
      </c>
      <c r="AQ31" s="413" t="s">
        <v>338</v>
      </c>
      <c r="AR31" s="492">
        <f>IF(AQ31="",0,VLOOKUP(AQ31,Maths!A$101:B$105,2,0))</f>
        <v>3</v>
      </c>
      <c r="AS31" s="413" t="s">
        <v>295</v>
      </c>
      <c r="AT31" s="492">
        <f>IF(AS31="",0,VLOOKUP(AS31,Maths!A$101:B$105,2,0))</f>
        <v>3</v>
      </c>
      <c r="AU31" s="413" t="s">
        <v>295</v>
      </c>
      <c r="AV31" s="492">
        <f>IF(AU31="",0,VLOOKUP(AU31,Maths!A$101:B$105,2,0))</f>
        <v>3</v>
      </c>
      <c r="AW31" s="413" t="s">
        <v>338</v>
      </c>
      <c r="AX31" s="490">
        <f>IF(AW31="",0,VLOOKUP(AW31,Maths!A$101:B$105,2,0))</f>
        <v>3</v>
      </c>
      <c r="AY31" s="513">
        <f>AR31+AT31+AV31+AX31</f>
        <v>12</v>
      </c>
      <c r="AZ31" s="544" t="str">
        <f ca="1">IF(AY31&lt;=3.9,"",LOOKUP(AY31,A$109:A$113,B$109:B$113))</f>
        <v>B</v>
      </c>
      <c r="BA31" s="558">
        <f>(L31+Y31+AL31+AY31)/4</f>
        <v>12</v>
      </c>
      <c r="BB31" s="561" t="str">
        <f ca="1">IF(BA31&lt;=3.9,"",LOOKUP(BA31,A$109:A$113,B$109:B$113))</f>
        <v>B</v>
      </c>
      <c r="BC31" s="510"/>
      <c r="BD31" s="560">
        <f>AO31</f>
        <v>26</v>
      </c>
      <c r="BE31" s="569" t="str">
        <f>AP31</f>
        <v>Chenji Leela Sagar</v>
      </c>
      <c r="BF31" s="413" t="s">
        <v>338</v>
      </c>
      <c r="BG31" s="492">
        <f>IF(BF31="",0,VLOOKUP(BF31,Maths!A$101:B$105,2,0))</f>
        <v>3</v>
      </c>
      <c r="BH31" s="413" t="s">
        <v>338</v>
      </c>
      <c r="BI31" s="492">
        <f>IF(BH31="",0,VLOOKUP(BH31,Maths!A$101:B$105,2,0))</f>
        <v>3</v>
      </c>
      <c r="BJ31" s="413" t="s">
        <v>295</v>
      </c>
      <c r="BK31" s="492">
        <f>IF(BJ31="",0,VLOOKUP(BJ31,Maths!A$101:B$105,2,0))</f>
        <v>3</v>
      </c>
      <c r="BL31" s="413" t="s">
        <v>295</v>
      </c>
      <c r="BM31" s="490">
        <f>IF(BL31="",0,VLOOKUP(BL31,Maths!A$101:B$105,2,0))</f>
        <v>3</v>
      </c>
      <c r="BN31" s="513">
        <f>BG31+BI31+BK31+BM31</f>
        <v>12</v>
      </c>
      <c r="BO31" s="579" t="str">
        <f ca="1">IF(BN31&lt;=3.9,"",LOOKUP(BN31,A$109:A$113,B$109:B$113))</f>
        <v>B</v>
      </c>
      <c r="BP31" s="510"/>
      <c r="BQ31" s="560">
        <f>BD31</f>
        <v>26</v>
      </c>
      <c r="BR31" s="569" t="str">
        <f>BE31</f>
        <v>Chenji Leela Sagar</v>
      </c>
      <c r="BS31" s="413" t="s">
        <v>295</v>
      </c>
      <c r="BT31" s="492">
        <f>IF(BS31="",0,VLOOKUP(BS31,Maths!A$101:B$105,2,0))</f>
        <v>3</v>
      </c>
      <c r="BU31" s="413" t="s">
        <v>338</v>
      </c>
      <c r="BV31" s="492">
        <f>IF(BU31="",0,VLOOKUP(BU31,Maths!A$101:B$105,2,0))</f>
        <v>3</v>
      </c>
      <c r="BW31" s="413" t="s">
        <v>295</v>
      </c>
      <c r="BX31" s="492">
        <f>IF(BW31="",0,VLOOKUP(BW31,Maths!A$101:B$105,2,0))</f>
        <v>3</v>
      </c>
      <c r="BY31" s="413" t="s">
        <v>338</v>
      </c>
      <c r="BZ31" s="490">
        <f>IF(BY31="",0,VLOOKUP(BY31,Maths!A$101:B$105,2,0))</f>
        <v>3</v>
      </c>
      <c r="CA31" s="513">
        <f>BT31+BV31+BX31+BZ31</f>
        <v>12</v>
      </c>
      <c r="CB31" s="579" t="str">
        <f ca="1">IF(CA31&lt;=3.9,"",LOOKUP(CA31,A$109:A$113,B$109:B$113))</f>
        <v>B</v>
      </c>
      <c r="CC31" s="510"/>
      <c r="CD31" s="560">
        <f>BQ31</f>
        <v>26</v>
      </c>
      <c r="CE31" s="585" t="str">
        <f>BR31</f>
        <v>Chenji Leela Sagar</v>
      </c>
      <c r="CF31" s="413" t="s">
        <v>295</v>
      </c>
      <c r="CG31" s="492">
        <f>IF(CF31="",0,VLOOKUP(CF31,Maths!A$101:B$105,2,0))</f>
        <v>3</v>
      </c>
      <c r="CH31" s="413" t="s">
        <v>338</v>
      </c>
      <c r="CI31" s="492">
        <f>IF(CH31="",0,VLOOKUP(CH31,Maths!A$101:B$105,2,0))</f>
        <v>3</v>
      </c>
      <c r="CJ31" s="413" t="s">
        <v>338</v>
      </c>
      <c r="CK31" s="492">
        <f>IF(CJ31="",0,VLOOKUP(CJ31,Maths!A$101:B$105,2,0))</f>
        <v>3</v>
      </c>
      <c r="CL31" s="413" t="s">
        <v>295</v>
      </c>
      <c r="CM31" s="490">
        <f>IF(CL31="",0,VLOOKUP(CL31,Maths!A$101:B$105,2,0))</f>
        <v>3</v>
      </c>
      <c r="CN31" s="513">
        <f>CG31+CI31+CK31+CM31</f>
        <v>12</v>
      </c>
      <c r="CO31" s="579" t="str">
        <f ca="1">IF(CN31&lt;=3.9,"",LOOKUP(CN31,A$109:A$113,B$109:B$113))</f>
        <v>B</v>
      </c>
      <c r="CP31" s="510"/>
      <c r="CQ31" s="560">
        <f>CD31</f>
        <v>26</v>
      </c>
      <c r="CR31" s="585" t="str">
        <f>CE31</f>
        <v>Chenji Leela Sagar</v>
      </c>
      <c r="CS31" s="413" t="s">
        <v>338</v>
      </c>
      <c r="CT31" s="492">
        <f>IF(CS31="",0,VLOOKUP(CS31,Maths!A$101:B$105,2,0))</f>
        <v>3</v>
      </c>
      <c r="CU31" s="413" t="s">
        <v>338</v>
      </c>
      <c r="CV31" s="492">
        <f>IF(CU31="",0,VLOOKUP(CU31,Maths!A$101:B$105,2,0))</f>
        <v>3</v>
      </c>
      <c r="CW31" s="413" t="s">
        <v>295</v>
      </c>
      <c r="CX31" s="492">
        <f>IF(CW31="",0,VLOOKUP(CW31,Maths!A$101:B$105,2,0))</f>
        <v>3</v>
      </c>
      <c r="CY31" s="413" t="s">
        <v>295</v>
      </c>
      <c r="CZ31" s="490">
        <f>IF(CY31="",0,VLOOKUP(CY31,Maths!A$101:B$105,2,0))</f>
        <v>3</v>
      </c>
      <c r="DA31" s="513">
        <f>CT31+CV31+CX31+CZ31</f>
        <v>12</v>
      </c>
      <c r="DB31" s="579" t="str">
        <f ca="1">IF(DA31&lt;=3.9,"",LOOKUP(DA31,A$109:A$113,B$109:B$113))</f>
        <v>B</v>
      </c>
      <c r="DC31" s="605">
        <f>BN31+CA31+CN31+DA31</f>
        <v>48</v>
      </c>
      <c r="DD31" s="606">
        <f>DC31/80*20</f>
        <v>12</v>
      </c>
      <c r="DE31" s="561" t="str">
        <f ca="1">IF(DD31&lt;=3.9,"",LOOKUP(DD31,A$109:A$113,B$109:B$113))</f>
        <v>B</v>
      </c>
      <c r="DF31" s="510"/>
      <c r="DG31" s="607">
        <f>A31</f>
        <v>26</v>
      </c>
      <c r="DH31" s="608" t="str">
        <f>C31</f>
        <v>Chenji Leela Sagar</v>
      </c>
      <c r="DI31" s="616" t="str">
        <f ca="1">IF(DJ31&lt;=3.9,"",LOOKUP(DJ31,A$109:A$113,B$109:B$113))</f>
        <v>B</v>
      </c>
      <c r="DJ31">
        <f>(BA31+CN31)/2</f>
        <v>12</v>
      </c>
    </row>
    <row r="32" spans="1:114">
      <c r="A32" s="490">
        <v>27</v>
      </c>
      <c r="B32" s="492">
        <f>'Student Profile'!B32</f>
        <v>2997</v>
      </c>
      <c r="C32" s="491" t="str">
        <f>'Student Profile'!C32</f>
        <v>A Darshan Aras</v>
      </c>
      <c r="D32" s="413" t="s">
        <v>186</v>
      </c>
      <c r="E32" s="492">
        <f>IF(D32="",0,VLOOKUP(D32,Maths!A$101:B$105,2,0))</f>
        <v>4</v>
      </c>
      <c r="F32" s="413" t="s">
        <v>299</v>
      </c>
      <c r="G32" s="492">
        <f>IF(F32="",0,VLOOKUP(F32,Maths!A$101:B$105,2,0))</f>
        <v>2</v>
      </c>
      <c r="H32" s="413" t="s">
        <v>186</v>
      </c>
      <c r="I32" s="492">
        <f>IF(H32="",0,VLOOKUP(H32,Maths!A$101:B$105,2,0))</f>
        <v>4</v>
      </c>
      <c r="J32" s="413" t="s">
        <v>299</v>
      </c>
      <c r="K32" s="490">
        <f>IF(J32="",0,VLOOKUP(J32,Maths!A$101:B$105,2,0))</f>
        <v>2</v>
      </c>
      <c r="L32" s="513">
        <f>E32+G32+I32+K32</f>
        <v>12</v>
      </c>
      <c r="M32" s="517" t="str">
        <f ca="1">IF(L32&lt;=3.9,"",LOOKUP(L32,A$109:A$113,B$109:B$113))</f>
        <v>B</v>
      </c>
      <c r="N32" s="510"/>
      <c r="O32" s="515">
        <f>A32</f>
        <v>27</v>
      </c>
      <c r="P32" s="491" t="str">
        <f>C32</f>
        <v>A Darshan Aras</v>
      </c>
      <c r="Q32" s="413" t="s">
        <v>186</v>
      </c>
      <c r="R32" s="492">
        <f>IF(Q32="",0,VLOOKUP(Q32,Maths!A$101:B$105,2,0))</f>
        <v>4</v>
      </c>
      <c r="S32" s="413" t="s">
        <v>299</v>
      </c>
      <c r="T32" s="492">
        <f>IF(S32="",0,VLOOKUP(S32,Maths!A$101:B$105,2,0))</f>
        <v>2</v>
      </c>
      <c r="U32" s="413" t="s">
        <v>186</v>
      </c>
      <c r="V32" s="492">
        <f>IF(U32="",0,VLOOKUP(U32,Maths!A$101:B$105,2,0))</f>
        <v>4</v>
      </c>
      <c r="W32" s="413" t="s">
        <v>299</v>
      </c>
      <c r="X32" s="490">
        <f>IF(W32="",0,VLOOKUP(W32,Maths!A$101:B$105,2,0))</f>
        <v>2</v>
      </c>
      <c r="Y32" s="513">
        <f>R32+T32+V32+X32</f>
        <v>12</v>
      </c>
      <c r="Z32" s="539" t="str">
        <f ca="1">IF(Y32&lt;=3.9,"",LOOKUP(Y32,A$109:A$113,B$109:B$113))</f>
        <v>B</v>
      </c>
      <c r="AA32" s="510"/>
      <c r="AB32" s="515">
        <f>O32</f>
        <v>27</v>
      </c>
      <c r="AC32" s="538" t="str">
        <f>P32</f>
        <v>A Darshan Aras</v>
      </c>
      <c r="AD32" s="413" t="s">
        <v>299</v>
      </c>
      <c r="AE32" s="492">
        <f>IF(AD32="",0,VLOOKUP(AD32,Maths!A$101:B$105,2,0))</f>
        <v>2</v>
      </c>
      <c r="AF32" s="413" t="s">
        <v>299</v>
      </c>
      <c r="AG32" s="492">
        <f>IF(AF32="",0,VLOOKUP(AF32,Maths!A$101:B$105,2,0))</f>
        <v>2</v>
      </c>
      <c r="AH32" s="413" t="s">
        <v>186</v>
      </c>
      <c r="AI32" s="492">
        <f>IF(AH32="",0,VLOOKUP(AH32,Maths!A$101:B$105,2,0))</f>
        <v>4</v>
      </c>
      <c r="AJ32" s="413" t="s">
        <v>186</v>
      </c>
      <c r="AK32" s="490">
        <f>IF(AJ32="",0,VLOOKUP(AJ32,Maths!A$101:B$105,2,0))</f>
        <v>4</v>
      </c>
      <c r="AL32" s="513">
        <f>AE32+AG32+AI32+AK32</f>
        <v>12</v>
      </c>
      <c r="AM32" s="544" t="str">
        <f ca="1">IF(AL32&lt;=3.9,"",LOOKUP(AL32,A$109:A$113,B$109:B$113))</f>
        <v>B</v>
      </c>
      <c r="AN32" s="510"/>
      <c r="AO32" s="515">
        <f>AB32</f>
        <v>27</v>
      </c>
      <c r="AP32" s="538" t="str">
        <f>AC32</f>
        <v>A Darshan Aras</v>
      </c>
      <c r="AQ32" s="413" t="s">
        <v>186</v>
      </c>
      <c r="AR32" s="492">
        <f>IF(AQ32="",0,VLOOKUP(AQ32,Maths!A$101:B$105,2,0))</f>
        <v>4</v>
      </c>
      <c r="AS32" s="413" t="s">
        <v>299</v>
      </c>
      <c r="AT32" s="492">
        <f>IF(AS32="",0,VLOOKUP(AS32,Maths!A$101:B$105,2,0))</f>
        <v>2</v>
      </c>
      <c r="AU32" s="413" t="s">
        <v>299</v>
      </c>
      <c r="AV32" s="492">
        <f>IF(AU32="",0,VLOOKUP(AU32,Maths!A$101:B$105,2,0))</f>
        <v>2</v>
      </c>
      <c r="AW32" s="413" t="s">
        <v>186</v>
      </c>
      <c r="AX32" s="490">
        <f>IF(AW32="",0,VLOOKUP(AW32,Maths!A$101:B$105,2,0))</f>
        <v>4</v>
      </c>
      <c r="AY32" s="513">
        <f>AR32+AT32+AV32+AX32</f>
        <v>12</v>
      </c>
      <c r="AZ32" s="544" t="str">
        <f ca="1">IF(AY32&lt;=3.9,"",LOOKUP(AY32,A$109:A$113,B$109:B$113))</f>
        <v>B</v>
      </c>
      <c r="BA32" s="558">
        <f>(L32+Y32+AL32+AY32)/4</f>
        <v>12</v>
      </c>
      <c r="BB32" s="561" t="str">
        <f ca="1">IF(BA32&lt;=3.9,"",LOOKUP(BA32,A$109:A$113,B$109:B$113))</f>
        <v>B</v>
      </c>
      <c r="BC32" s="510"/>
      <c r="BD32" s="560">
        <f>AO32</f>
        <v>27</v>
      </c>
      <c r="BE32" s="569" t="str">
        <f>AP32</f>
        <v>A Darshan Aras</v>
      </c>
      <c r="BF32" s="413" t="s">
        <v>186</v>
      </c>
      <c r="BG32" s="492">
        <f>IF(BF32="",0,VLOOKUP(BF32,Maths!A$101:B$105,2,0))</f>
        <v>4</v>
      </c>
      <c r="BH32" s="413" t="s">
        <v>186</v>
      </c>
      <c r="BI32" s="492">
        <f>IF(BH32="",0,VLOOKUP(BH32,Maths!A$101:B$105,2,0))</f>
        <v>4</v>
      </c>
      <c r="BJ32" s="413" t="s">
        <v>299</v>
      </c>
      <c r="BK32" s="492">
        <f>IF(BJ32="",0,VLOOKUP(BJ32,Maths!A$101:B$105,2,0))</f>
        <v>2</v>
      </c>
      <c r="BL32" s="413" t="s">
        <v>299</v>
      </c>
      <c r="BM32" s="490">
        <f>IF(BL32="",0,VLOOKUP(BL32,Maths!A$101:B$105,2,0))</f>
        <v>2</v>
      </c>
      <c r="BN32" s="513">
        <f>BG32+BI32+BK32+BM32</f>
        <v>12</v>
      </c>
      <c r="BO32" s="579" t="str">
        <f ca="1">IF(BN32&lt;=3.9,"",LOOKUP(BN32,A$109:A$113,B$109:B$113))</f>
        <v>B</v>
      </c>
      <c r="BP32" s="510"/>
      <c r="BQ32" s="560">
        <f>BD32</f>
        <v>27</v>
      </c>
      <c r="BR32" s="569" t="str">
        <f>BE32</f>
        <v>A Darshan Aras</v>
      </c>
      <c r="BS32" s="413" t="s">
        <v>299</v>
      </c>
      <c r="BT32" s="492">
        <f>IF(BS32="",0,VLOOKUP(BS32,Maths!A$101:B$105,2,0))</f>
        <v>2</v>
      </c>
      <c r="BU32" s="413" t="s">
        <v>186</v>
      </c>
      <c r="BV32" s="492">
        <f>IF(BU32="",0,VLOOKUP(BU32,Maths!A$101:B$105,2,0))</f>
        <v>4</v>
      </c>
      <c r="BW32" s="413" t="s">
        <v>299</v>
      </c>
      <c r="BX32" s="492">
        <f>IF(BW32="",0,VLOOKUP(BW32,Maths!A$101:B$105,2,0))</f>
        <v>2</v>
      </c>
      <c r="BY32" s="413" t="s">
        <v>186</v>
      </c>
      <c r="BZ32" s="490">
        <f>IF(BY32="",0,VLOOKUP(BY32,Maths!A$101:B$105,2,0))</f>
        <v>4</v>
      </c>
      <c r="CA32" s="513">
        <f>BT32+BV32+BX32+BZ32</f>
        <v>12</v>
      </c>
      <c r="CB32" s="579" t="str">
        <f ca="1">IF(CA32&lt;=3.9,"",LOOKUP(CA32,A$109:A$113,B$109:B$113))</f>
        <v>B</v>
      </c>
      <c r="CC32" s="510"/>
      <c r="CD32" s="560">
        <f>BQ32</f>
        <v>27</v>
      </c>
      <c r="CE32" s="585" t="str">
        <f>BR32</f>
        <v>A Darshan Aras</v>
      </c>
      <c r="CF32" s="413" t="s">
        <v>299</v>
      </c>
      <c r="CG32" s="492">
        <f>IF(CF32="",0,VLOOKUP(CF32,Maths!A$101:B$105,2,0))</f>
        <v>2</v>
      </c>
      <c r="CH32" s="413" t="s">
        <v>186</v>
      </c>
      <c r="CI32" s="492">
        <f>IF(CH32="",0,VLOOKUP(CH32,Maths!A$101:B$105,2,0))</f>
        <v>4</v>
      </c>
      <c r="CJ32" s="413" t="s">
        <v>186</v>
      </c>
      <c r="CK32" s="492">
        <f>IF(CJ32="",0,VLOOKUP(CJ32,Maths!A$101:B$105,2,0))</f>
        <v>4</v>
      </c>
      <c r="CL32" s="413" t="s">
        <v>299</v>
      </c>
      <c r="CM32" s="490">
        <f>IF(CL32="",0,VLOOKUP(CL32,Maths!A$101:B$105,2,0))</f>
        <v>2</v>
      </c>
      <c r="CN32" s="513">
        <f>CG32+CI32+CK32+CM32</f>
        <v>12</v>
      </c>
      <c r="CO32" s="579" t="str">
        <f ca="1">IF(CN32&lt;=3.9,"",LOOKUP(CN32,A$109:A$113,B$109:B$113))</f>
        <v>B</v>
      </c>
      <c r="CP32" s="510"/>
      <c r="CQ32" s="560">
        <f>CD32</f>
        <v>27</v>
      </c>
      <c r="CR32" s="585" t="str">
        <f>CE32</f>
        <v>A Darshan Aras</v>
      </c>
      <c r="CS32" s="413" t="s">
        <v>186</v>
      </c>
      <c r="CT32" s="492">
        <f>IF(CS32="",0,VLOOKUP(CS32,Maths!A$101:B$105,2,0))</f>
        <v>4</v>
      </c>
      <c r="CU32" s="413" t="s">
        <v>186</v>
      </c>
      <c r="CV32" s="492">
        <f>IF(CU32="",0,VLOOKUP(CU32,Maths!A$101:B$105,2,0))</f>
        <v>4</v>
      </c>
      <c r="CW32" s="413" t="s">
        <v>299</v>
      </c>
      <c r="CX32" s="492">
        <f>IF(CW32="",0,VLOOKUP(CW32,Maths!A$101:B$105,2,0))</f>
        <v>2</v>
      </c>
      <c r="CY32" s="413" t="s">
        <v>299</v>
      </c>
      <c r="CZ32" s="490">
        <f>IF(CY32="",0,VLOOKUP(CY32,Maths!A$101:B$105,2,0))</f>
        <v>2</v>
      </c>
      <c r="DA32" s="513">
        <f>CT32+CV32+CX32+CZ32</f>
        <v>12</v>
      </c>
      <c r="DB32" s="579" t="str">
        <f ca="1">IF(DA32&lt;=3.9,"",LOOKUP(DA32,A$109:A$113,B$109:B$113))</f>
        <v>B</v>
      </c>
      <c r="DC32" s="605">
        <f>BN32+CA32+CN32+DA32</f>
        <v>48</v>
      </c>
      <c r="DD32" s="606">
        <f>DC32/80*20</f>
        <v>12</v>
      </c>
      <c r="DE32" s="561" t="str">
        <f ca="1">IF(DD32&lt;=3.9,"",LOOKUP(DD32,A$109:A$113,B$109:B$113))</f>
        <v>B</v>
      </c>
      <c r="DF32" s="510"/>
      <c r="DG32" s="607">
        <f>A32</f>
        <v>27</v>
      </c>
      <c r="DH32" s="608" t="str">
        <f>C32</f>
        <v>A Darshan Aras</v>
      </c>
      <c r="DI32" s="616" t="str">
        <f ca="1">IF(DJ32&lt;=3.9,"",LOOKUP(DJ32,A$109:A$113,B$109:B$113))</f>
        <v>B</v>
      </c>
      <c r="DJ32">
        <f>(BA32+CN32)/2</f>
        <v>12</v>
      </c>
    </row>
    <row r="33" spans="1:114">
      <c r="A33" s="490">
        <v>28</v>
      </c>
      <c r="B33" s="492">
        <f>'Student Profile'!B33</f>
        <v>3108</v>
      </c>
      <c r="C33" s="491" t="str">
        <f>'Student Profile'!C33</f>
        <v>Devang Kumar</v>
      </c>
      <c r="D33" s="413" t="s">
        <v>295</v>
      </c>
      <c r="E33" s="492">
        <f>IF(D33="",0,VLOOKUP(D33,Maths!A$101:B$105,2,0))</f>
        <v>3</v>
      </c>
      <c r="F33" s="413" t="s">
        <v>186</v>
      </c>
      <c r="G33" s="492">
        <f>IF(F33="",0,VLOOKUP(F33,Maths!A$101:B$105,2,0))</f>
        <v>4</v>
      </c>
      <c r="H33" s="413" t="s">
        <v>295</v>
      </c>
      <c r="I33" s="492">
        <f>IF(H33="",0,VLOOKUP(H33,Maths!A$101:B$105,2,0))</f>
        <v>3</v>
      </c>
      <c r="J33" s="413" t="s">
        <v>186</v>
      </c>
      <c r="K33" s="490">
        <f>IF(J33="",0,VLOOKUP(J33,Maths!A$101:B$105,2,0))</f>
        <v>4</v>
      </c>
      <c r="L33" s="513">
        <f>E33+G33+I33+K33</f>
        <v>14</v>
      </c>
      <c r="M33" s="517" t="str">
        <f ca="1">IF(L33&lt;=3.9,"",LOOKUP(L33,A$109:A$113,B$109:B$113))</f>
        <v>B</v>
      </c>
      <c r="N33" s="510"/>
      <c r="O33" s="515">
        <f>A33</f>
        <v>28</v>
      </c>
      <c r="P33" s="491" t="str">
        <f>C33</f>
        <v>Devang Kumar</v>
      </c>
      <c r="Q33" s="413" t="s">
        <v>295</v>
      </c>
      <c r="R33" s="492">
        <f>IF(Q33="",0,VLOOKUP(Q33,Maths!A$101:B$105,2,0))</f>
        <v>3</v>
      </c>
      <c r="S33" s="413" t="s">
        <v>186</v>
      </c>
      <c r="T33" s="492">
        <f>IF(S33="",0,VLOOKUP(S33,Maths!A$101:B$105,2,0))</f>
        <v>4</v>
      </c>
      <c r="U33" s="413" t="s">
        <v>295</v>
      </c>
      <c r="V33" s="492">
        <f>IF(U33="",0,VLOOKUP(U33,Maths!A$101:B$105,2,0))</f>
        <v>3</v>
      </c>
      <c r="W33" s="413" t="s">
        <v>186</v>
      </c>
      <c r="X33" s="490">
        <f>IF(W33="",0,VLOOKUP(W33,Maths!A$101:B$105,2,0))</f>
        <v>4</v>
      </c>
      <c r="Y33" s="513">
        <f>R33+T33+V33+X33</f>
        <v>14</v>
      </c>
      <c r="Z33" s="539" t="str">
        <f ca="1">IF(Y33&lt;=3.9,"",LOOKUP(Y33,A$109:A$113,B$109:B$113))</f>
        <v>B</v>
      </c>
      <c r="AA33" s="510"/>
      <c r="AB33" s="515">
        <f>O33</f>
        <v>28</v>
      </c>
      <c r="AC33" s="538" t="str">
        <f>P33</f>
        <v>Devang Kumar</v>
      </c>
      <c r="AD33" s="413" t="s">
        <v>186</v>
      </c>
      <c r="AE33" s="492">
        <f>IF(AD33="",0,VLOOKUP(AD33,Maths!A$101:B$105,2,0))</f>
        <v>4</v>
      </c>
      <c r="AF33" s="413" t="s">
        <v>186</v>
      </c>
      <c r="AG33" s="492">
        <f>IF(AF33="",0,VLOOKUP(AF33,Maths!A$101:B$105,2,0))</f>
        <v>4</v>
      </c>
      <c r="AH33" s="413" t="s">
        <v>295</v>
      </c>
      <c r="AI33" s="492">
        <f>IF(AH33="",0,VLOOKUP(AH33,Maths!A$101:B$105,2,0))</f>
        <v>3</v>
      </c>
      <c r="AJ33" s="413" t="s">
        <v>295</v>
      </c>
      <c r="AK33" s="490">
        <f>IF(AJ33="",0,VLOOKUP(AJ33,Maths!A$101:B$105,2,0))</f>
        <v>3</v>
      </c>
      <c r="AL33" s="513">
        <f>AE33+AG33+AI33+AK33</f>
        <v>14</v>
      </c>
      <c r="AM33" s="544" t="str">
        <f ca="1">IF(AL33&lt;=3.9,"",LOOKUP(AL33,A$109:A$113,B$109:B$113))</f>
        <v>B</v>
      </c>
      <c r="AN33" s="510"/>
      <c r="AO33" s="515">
        <f>AB33</f>
        <v>28</v>
      </c>
      <c r="AP33" s="538" t="str">
        <f>AC33</f>
        <v>Devang Kumar</v>
      </c>
      <c r="AQ33" s="413" t="s">
        <v>295</v>
      </c>
      <c r="AR33" s="492">
        <f>IF(AQ33="",0,VLOOKUP(AQ33,Maths!A$101:B$105,2,0))</f>
        <v>3</v>
      </c>
      <c r="AS33" s="413" t="s">
        <v>186</v>
      </c>
      <c r="AT33" s="492">
        <f>IF(AS33="",0,VLOOKUP(AS33,Maths!A$101:B$105,2,0))</f>
        <v>4</v>
      </c>
      <c r="AU33" s="413" t="s">
        <v>186</v>
      </c>
      <c r="AV33" s="492">
        <f>IF(AU33="",0,VLOOKUP(AU33,Maths!A$101:B$105,2,0))</f>
        <v>4</v>
      </c>
      <c r="AW33" s="413" t="s">
        <v>295</v>
      </c>
      <c r="AX33" s="490">
        <f>IF(AW33="",0,VLOOKUP(AW33,Maths!A$101:B$105,2,0))</f>
        <v>3</v>
      </c>
      <c r="AY33" s="513">
        <f>AR33+AT33+AV33+AX33</f>
        <v>14</v>
      </c>
      <c r="AZ33" s="544" t="str">
        <f ca="1">IF(AY33&lt;=3.9,"",LOOKUP(AY33,A$109:A$113,B$109:B$113))</f>
        <v>B</v>
      </c>
      <c r="BA33" s="558">
        <f>(L33+Y33+AL33+AY33)/4</f>
        <v>14</v>
      </c>
      <c r="BB33" s="561" t="str">
        <f ca="1">IF(BA33&lt;=3.9,"",LOOKUP(BA33,A$109:A$113,B$109:B$113))</f>
        <v>B</v>
      </c>
      <c r="BC33" s="510"/>
      <c r="BD33" s="560">
        <f>AO33</f>
        <v>28</v>
      </c>
      <c r="BE33" s="569" t="str">
        <f>AP33</f>
        <v>Devang Kumar</v>
      </c>
      <c r="BF33" s="413" t="s">
        <v>295</v>
      </c>
      <c r="BG33" s="492">
        <f>IF(BF33="",0,VLOOKUP(BF33,Maths!A$101:B$105,2,0))</f>
        <v>3</v>
      </c>
      <c r="BH33" s="413" t="s">
        <v>295</v>
      </c>
      <c r="BI33" s="492">
        <f>IF(BH33="",0,VLOOKUP(BH33,Maths!A$101:B$105,2,0))</f>
        <v>3</v>
      </c>
      <c r="BJ33" s="413" t="s">
        <v>186</v>
      </c>
      <c r="BK33" s="492">
        <f>IF(BJ33="",0,VLOOKUP(BJ33,Maths!A$101:B$105,2,0))</f>
        <v>4</v>
      </c>
      <c r="BL33" s="413" t="s">
        <v>186</v>
      </c>
      <c r="BM33" s="490">
        <f>IF(BL33="",0,VLOOKUP(BL33,Maths!A$101:B$105,2,0))</f>
        <v>4</v>
      </c>
      <c r="BN33" s="513">
        <f>BG33+BI33+BK33+BM33</f>
        <v>14</v>
      </c>
      <c r="BO33" s="579" t="str">
        <f ca="1">IF(BN33&lt;=3.9,"",LOOKUP(BN33,A$109:A$113,B$109:B$113))</f>
        <v>B</v>
      </c>
      <c r="BP33" s="510"/>
      <c r="BQ33" s="560">
        <f>BD33</f>
        <v>28</v>
      </c>
      <c r="BR33" s="569" t="str">
        <f>BE33</f>
        <v>Devang Kumar</v>
      </c>
      <c r="BS33" s="413" t="s">
        <v>186</v>
      </c>
      <c r="BT33" s="492">
        <f>IF(BS33="",0,VLOOKUP(BS33,Maths!A$101:B$105,2,0))</f>
        <v>4</v>
      </c>
      <c r="BU33" s="413" t="s">
        <v>295</v>
      </c>
      <c r="BV33" s="492">
        <f>IF(BU33="",0,VLOOKUP(BU33,Maths!A$101:B$105,2,0))</f>
        <v>3</v>
      </c>
      <c r="BW33" s="413" t="s">
        <v>186</v>
      </c>
      <c r="BX33" s="492">
        <f>IF(BW33="",0,VLOOKUP(BW33,Maths!A$101:B$105,2,0))</f>
        <v>4</v>
      </c>
      <c r="BY33" s="413" t="s">
        <v>295</v>
      </c>
      <c r="BZ33" s="490">
        <f>IF(BY33="",0,VLOOKUP(BY33,Maths!A$101:B$105,2,0))</f>
        <v>3</v>
      </c>
      <c r="CA33" s="513">
        <f>BT33+BV33+BX33+BZ33</f>
        <v>14</v>
      </c>
      <c r="CB33" s="579" t="str">
        <f ca="1">IF(CA33&lt;=3.9,"",LOOKUP(CA33,A$109:A$113,B$109:B$113))</f>
        <v>B</v>
      </c>
      <c r="CC33" s="510"/>
      <c r="CD33" s="560">
        <f>BQ33</f>
        <v>28</v>
      </c>
      <c r="CE33" s="585" t="str">
        <f>BR33</f>
        <v>Devang Kumar</v>
      </c>
      <c r="CF33" s="413" t="s">
        <v>186</v>
      </c>
      <c r="CG33" s="492">
        <f>IF(CF33="",0,VLOOKUP(CF33,Maths!A$101:B$105,2,0))</f>
        <v>4</v>
      </c>
      <c r="CH33" s="413" t="s">
        <v>295</v>
      </c>
      <c r="CI33" s="492">
        <f>IF(CH33="",0,VLOOKUP(CH33,Maths!A$101:B$105,2,0))</f>
        <v>3</v>
      </c>
      <c r="CJ33" s="413" t="s">
        <v>295</v>
      </c>
      <c r="CK33" s="492">
        <f>IF(CJ33="",0,VLOOKUP(CJ33,Maths!A$101:B$105,2,0))</f>
        <v>3</v>
      </c>
      <c r="CL33" s="413" t="s">
        <v>186</v>
      </c>
      <c r="CM33" s="490">
        <f>IF(CL33="",0,VLOOKUP(CL33,Maths!A$101:B$105,2,0))</f>
        <v>4</v>
      </c>
      <c r="CN33" s="513">
        <f>CG33+CI33+CK33+CM33</f>
        <v>14</v>
      </c>
      <c r="CO33" s="579" t="str">
        <f ca="1">IF(CN33&lt;=3.9,"",LOOKUP(CN33,A$109:A$113,B$109:B$113))</f>
        <v>B</v>
      </c>
      <c r="CP33" s="510"/>
      <c r="CQ33" s="560">
        <f>CD33</f>
        <v>28</v>
      </c>
      <c r="CR33" s="585" t="str">
        <f>CE33</f>
        <v>Devang Kumar</v>
      </c>
      <c r="CS33" s="413" t="s">
        <v>295</v>
      </c>
      <c r="CT33" s="492">
        <f>IF(CS33="",0,VLOOKUP(CS33,Maths!A$101:B$105,2,0))</f>
        <v>3</v>
      </c>
      <c r="CU33" s="413" t="s">
        <v>295</v>
      </c>
      <c r="CV33" s="492">
        <f>IF(CU33="",0,VLOOKUP(CU33,Maths!A$101:B$105,2,0))</f>
        <v>3</v>
      </c>
      <c r="CW33" s="413" t="s">
        <v>186</v>
      </c>
      <c r="CX33" s="492">
        <f>IF(CW33="",0,VLOOKUP(CW33,Maths!A$101:B$105,2,0))</f>
        <v>4</v>
      </c>
      <c r="CY33" s="413" t="s">
        <v>186</v>
      </c>
      <c r="CZ33" s="490">
        <f>IF(CY33="",0,VLOOKUP(CY33,Maths!A$101:B$105,2,0))</f>
        <v>4</v>
      </c>
      <c r="DA33" s="513">
        <f>CT33+CV33+CX33+CZ33</f>
        <v>14</v>
      </c>
      <c r="DB33" s="579" t="str">
        <f ca="1">IF(DA33&lt;=3.9,"",LOOKUP(DA33,A$109:A$113,B$109:B$113))</f>
        <v>B</v>
      </c>
      <c r="DC33" s="605">
        <f>BN33+CA33+CN33+DA33</f>
        <v>56</v>
      </c>
      <c r="DD33" s="606">
        <f>DC33/80*20</f>
        <v>14</v>
      </c>
      <c r="DE33" s="561" t="str">
        <f ca="1">IF(DD33&lt;=3.9,"",LOOKUP(DD33,A$109:A$113,B$109:B$113))</f>
        <v>B</v>
      </c>
      <c r="DF33" s="510"/>
      <c r="DG33" s="607">
        <f>A33</f>
        <v>28</v>
      </c>
      <c r="DH33" s="608" t="str">
        <f>C33</f>
        <v>Devang Kumar</v>
      </c>
      <c r="DI33" s="616" t="str">
        <f ca="1">IF(DJ33&lt;=3.9,"",LOOKUP(DJ33,A$109:A$113,B$109:B$113))</f>
        <v>B</v>
      </c>
      <c r="DJ33">
        <f>(BA33+CN33)/2</f>
        <v>14</v>
      </c>
    </row>
    <row r="34" spans="1:114">
      <c r="A34" s="490">
        <v>29</v>
      </c>
      <c r="B34" s="492">
        <f>'Student Profile'!B34</f>
        <v>3219</v>
      </c>
      <c r="C34" s="491" t="str">
        <f>'Student Profile'!C34</f>
        <v>Harman Singh</v>
      </c>
      <c r="D34" s="413" t="s">
        <v>299</v>
      </c>
      <c r="E34" s="492">
        <f>IF(D34="",0,VLOOKUP(D34,Maths!A$101:B$105,2,0))</f>
        <v>2</v>
      </c>
      <c r="F34" s="413" t="s">
        <v>295</v>
      </c>
      <c r="G34" s="492">
        <f>IF(F34="",0,VLOOKUP(F34,Maths!A$101:B$105,2,0))</f>
        <v>3</v>
      </c>
      <c r="H34" s="413" t="s">
        <v>299</v>
      </c>
      <c r="I34" s="492">
        <f>IF(H34="",0,VLOOKUP(H34,Maths!A$101:B$105,2,0))</f>
        <v>2</v>
      </c>
      <c r="J34" s="413" t="s">
        <v>295</v>
      </c>
      <c r="K34" s="490">
        <f>IF(J34="",0,VLOOKUP(J34,Maths!A$101:B$105,2,0))</f>
        <v>3</v>
      </c>
      <c r="L34" s="513">
        <f>E34+G34+I34+K34</f>
        <v>10</v>
      </c>
      <c r="M34" s="517" t="str">
        <f ca="1">IF(L34&lt;=3.9,"",LOOKUP(L34,A$109:A$113,B$109:B$113))</f>
        <v>C</v>
      </c>
      <c r="N34" s="510"/>
      <c r="O34" s="515">
        <f>A34</f>
        <v>29</v>
      </c>
      <c r="P34" s="491" t="str">
        <f>C34</f>
        <v>Harman Singh</v>
      </c>
      <c r="Q34" s="413" t="s">
        <v>299</v>
      </c>
      <c r="R34" s="492">
        <f>IF(Q34="",0,VLOOKUP(Q34,Maths!A$101:B$105,2,0))</f>
        <v>2</v>
      </c>
      <c r="S34" s="413" t="s">
        <v>295</v>
      </c>
      <c r="T34" s="492">
        <f>IF(S34="",0,VLOOKUP(S34,Maths!A$101:B$105,2,0))</f>
        <v>3</v>
      </c>
      <c r="U34" s="413" t="s">
        <v>299</v>
      </c>
      <c r="V34" s="492">
        <f>IF(U34="",0,VLOOKUP(U34,Maths!A$101:B$105,2,0))</f>
        <v>2</v>
      </c>
      <c r="W34" s="413" t="s">
        <v>295</v>
      </c>
      <c r="X34" s="490">
        <f>IF(W34="",0,VLOOKUP(W34,Maths!A$101:B$105,2,0))</f>
        <v>3</v>
      </c>
      <c r="Y34" s="513">
        <f>R34+T34+V34+X34</f>
        <v>10</v>
      </c>
      <c r="Z34" s="539" t="str">
        <f ca="1">IF(Y34&lt;=3.9,"",LOOKUP(Y34,A$109:A$113,B$109:B$113))</f>
        <v>C</v>
      </c>
      <c r="AA34" s="510"/>
      <c r="AB34" s="515">
        <f>O34</f>
        <v>29</v>
      </c>
      <c r="AC34" s="538" t="str">
        <f>P34</f>
        <v>Harman Singh</v>
      </c>
      <c r="AD34" s="413" t="s">
        <v>295</v>
      </c>
      <c r="AE34" s="492">
        <f>IF(AD34="",0,VLOOKUP(AD34,Maths!A$101:B$105,2,0))</f>
        <v>3</v>
      </c>
      <c r="AF34" s="413" t="s">
        <v>295</v>
      </c>
      <c r="AG34" s="492">
        <f>IF(AF34="",0,VLOOKUP(AF34,Maths!A$101:B$105,2,0))</f>
        <v>3</v>
      </c>
      <c r="AH34" s="413" t="s">
        <v>299</v>
      </c>
      <c r="AI34" s="492">
        <f>IF(AH34="",0,VLOOKUP(AH34,Maths!A$101:B$105,2,0))</f>
        <v>2</v>
      </c>
      <c r="AJ34" s="413" t="s">
        <v>299</v>
      </c>
      <c r="AK34" s="490">
        <f>IF(AJ34="",0,VLOOKUP(AJ34,Maths!A$101:B$105,2,0))</f>
        <v>2</v>
      </c>
      <c r="AL34" s="513">
        <f>AE34+AG34+AI34+AK34</f>
        <v>10</v>
      </c>
      <c r="AM34" s="544" t="str">
        <f ca="1">IF(AL34&lt;=3.9,"",LOOKUP(AL34,A$109:A$113,B$109:B$113))</f>
        <v>C</v>
      </c>
      <c r="AN34" s="510"/>
      <c r="AO34" s="515">
        <f>AB34</f>
        <v>29</v>
      </c>
      <c r="AP34" s="538" t="str">
        <f>AC34</f>
        <v>Harman Singh</v>
      </c>
      <c r="AQ34" s="413" t="s">
        <v>299</v>
      </c>
      <c r="AR34" s="492">
        <f>IF(AQ34="",0,VLOOKUP(AQ34,Maths!A$101:B$105,2,0))</f>
        <v>2</v>
      </c>
      <c r="AS34" s="413" t="s">
        <v>295</v>
      </c>
      <c r="AT34" s="492">
        <f>IF(AS34="",0,VLOOKUP(AS34,Maths!A$101:B$105,2,0))</f>
        <v>3</v>
      </c>
      <c r="AU34" s="413" t="s">
        <v>295</v>
      </c>
      <c r="AV34" s="492">
        <f>IF(AU34="",0,VLOOKUP(AU34,Maths!A$101:B$105,2,0))</f>
        <v>3</v>
      </c>
      <c r="AW34" s="413" t="s">
        <v>299</v>
      </c>
      <c r="AX34" s="490">
        <f>IF(AW34="",0,VLOOKUP(AW34,Maths!A$101:B$105,2,0))</f>
        <v>2</v>
      </c>
      <c r="AY34" s="513">
        <f>AR34+AT34+AV34+AX34</f>
        <v>10</v>
      </c>
      <c r="AZ34" s="544" t="str">
        <f ca="1">IF(AY34&lt;=3.9,"",LOOKUP(AY34,A$109:A$113,B$109:B$113))</f>
        <v>C</v>
      </c>
      <c r="BA34" s="558">
        <f>(L34+Y34+AL34+AY34)/4</f>
        <v>10</v>
      </c>
      <c r="BB34" s="561" t="str">
        <f ca="1">IF(BA34&lt;=3.9,"",LOOKUP(BA34,A$109:A$113,B$109:B$113))</f>
        <v>C</v>
      </c>
      <c r="BC34" s="510"/>
      <c r="BD34" s="560">
        <f>AO34</f>
        <v>29</v>
      </c>
      <c r="BE34" s="569" t="str">
        <f>AP34</f>
        <v>Harman Singh</v>
      </c>
      <c r="BF34" s="413" t="s">
        <v>299</v>
      </c>
      <c r="BG34" s="492">
        <f>IF(BF34="",0,VLOOKUP(BF34,Maths!A$101:B$105,2,0))</f>
        <v>2</v>
      </c>
      <c r="BH34" s="413" t="s">
        <v>299</v>
      </c>
      <c r="BI34" s="492">
        <f>IF(BH34="",0,VLOOKUP(BH34,Maths!A$101:B$105,2,0))</f>
        <v>2</v>
      </c>
      <c r="BJ34" s="413" t="s">
        <v>295</v>
      </c>
      <c r="BK34" s="492">
        <f>IF(BJ34="",0,VLOOKUP(BJ34,Maths!A$101:B$105,2,0))</f>
        <v>3</v>
      </c>
      <c r="BL34" s="413" t="s">
        <v>295</v>
      </c>
      <c r="BM34" s="490">
        <f>IF(BL34="",0,VLOOKUP(BL34,Maths!A$101:B$105,2,0))</f>
        <v>3</v>
      </c>
      <c r="BN34" s="513">
        <f>BG34+BI34+BK34+BM34</f>
        <v>10</v>
      </c>
      <c r="BO34" s="579" t="str">
        <f ca="1">IF(BN34&lt;=3.9,"",LOOKUP(BN34,A$109:A$113,B$109:B$113))</f>
        <v>C</v>
      </c>
      <c r="BP34" s="510"/>
      <c r="BQ34" s="560">
        <f>BD34</f>
        <v>29</v>
      </c>
      <c r="BR34" s="569" t="str">
        <f>BE34</f>
        <v>Harman Singh</v>
      </c>
      <c r="BS34" s="413" t="s">
        <v>295</v>
      </c>
      <c r="BT34" s="492">
        <f>IF(BS34="",0,VLOOKUP(BS34,Maths!A$101:B$105,2,0))</f>
        <v>3</v>
      </c>
      <c r="BU34" s="413" t="s">
        <v>299</v>
      </c>
      <c r="BV34" s="492">
        <f>IF(BU34="",0,VLOOKUP(BU34,Maths!A$101:B$105,2,0))</f>
        <v>2</v>
      </c>
      <c r="BW34" s="413" t="s">
        <v>295</v>
      </c>
      <c r="BX34" s="492">
        <f>IF(BW34="",0,VLOOKUP(BW34,Maths!A$101:B$105,2,0))</f>
        <v>3</v>
      </c>
      <c r="BY34" s="413" t="s">
        <v>299</v>
      </c>
      <c r="BZ34" s="490">
        <f>IF(BY34="",0,VLOOKUP(BY34,Maths!A$101:B$105,2,0))</f>
        <v>2</v>
      </c>
      <c r="CA34" s="513">
        <f>BT34+BV34+BX34+BZ34</f>
        <v>10</v>
      </c>
      <c r="CB34" s="579" t="str">
        <f ca="1">IF(CA34&lt;=3.9,"",LOOKUP(CA34,A$109:A$113,B$109:B$113))</f>
        <v>C</v>
      </c>
      <c r="CC34" s="510"/>
      <c r="CD34" s="560">
        <f>BQ34</f>
        <v>29</v>
      </c>
      <c r="CE34" s="585" t="str">
        <f>BR34</f>
        <v>Harman Singh</v>
      </c>
      <c r="CF34" s="413" t="s">
        <v>295</v>
      </c>
      <c r="CG34" s="492">
        <f>IF(CF34="",0,VLOOKUP(CF34,Maths!A$101:B$105,2,0))</f>
        <v>3</v>
      </c>
      <c r="CH34" s="413" t="s">
        <v>299</v>
      </c>
      <c r="CI34" s="492">
        <f>IF(CH34="",0,VLOOKUP(CH34,Maths!A$101:B$105,2,0))</f>
        <v>2</v>
      </c>
      <c r="CJ34" s="413" t="s">
        <v>299</v>
      </c>
      <c r="CK34" s="492">
        <f>IF(CJ34="",0,VLOOKUP(CJ34,Maths!A$101:B$105,2,0))</f>
        <v>2</v>
      </c>
      <c r="CL34" s="413" t="s">
        <v>295</v>
      </c>
      <c r="CM34" s="490">
        <f>IF(CL34="",0,VLOOKUP(CL34,Maths!A$101:B$105,2,0))</f>
        <v>3</v>
      </c>
      <c r="CN34" s="513">
        <f>CG34+CI34+CK34+CM34</f>
        <v>10</v>
      </c>
      <c r="CO34" s="579" t="str">
        <f ca="1">IF(CN34&lt;=3.9,"",LOOKUP(CN34,A$109:A$113,B$109:B$113))</f>
        <v>C</v>
      </c>
      <c r="CP34" s="510"/>
      <c r="CQ34" s="560">
        <f>CD34</f>
        <v>29</v>
      </c>
      <c r="CR34" s="585" t="str">
        <f>CE34</f>
        <v>Harman Singh</v>
      </c>
      <c r="CS34" s="413" t="s">
        <v>299</v>
      </c>
      <c r="CT34" s="492">
        <f>IF(CS34="",0,VLOOKUP(CS34,Maths!A$101:B$105,2,0))</f>
        <v>2</v>
      </c>
      <c r="CU34" s="413" t="s">
        <v>299</v>
      </c>
      <c r="CV34" s="492">
        <f>IF(CU34="",0,VLOOKUP(CU34,Maths!A$101:B$105,2,0))</f>
        <v>2</v>
      </c>
      <c r="CW34" s="413" t="s">
        <v>295</v>
      </c>
      <c r="CX34" s="492">
        <f>IF(CW34="",0,VLOOKUP(CW34,Maths!A$101:B$105,2,0))</f>
        <v>3</v>
      </c>
      <c r="CY34" s="413" t="s">
        <v>295</v>
      </c>
      <c r="CZ34" s="490">
        <f>IF(CY34="",0,VLOOKUP(CY34,Maths!A$101:B$105,2,0))</f>
        <v>3</v>
      </c>
      <c r="DA34" s="513">
        <f>CT34+CV34+CX34+CZ34</f>
        <v>10</v>
      </c>
      <c r="DB34" s="579" t="str">
        <f ca="1">IF(DA34&lt;=3.9,"",LOOKUP(DA34,A$109:A$113,B$109:B$113))</f>
        <v>C</v>
      </c>
      <c r="DC34" s="605">
        <f>BN34+CA34+CN34+DA34</f>
        <v>40</v>
      </c>
      <c r="DD34" s="606">
        <f>DC34/80*20</f>
        <v>10</v>
      </c>
      <c r="DE34" s="561" t="str">
        <f ca="1">IF(DD34&lt;=3.9,"",LOOKUP(DD34,A$109:A$113,B$109:B$113))</f>
        <v>C</v>
      </c>
      <c r="DF34" s="510"/>
      <c r="DG34" s="607">
        <f>A34</f>
        <v>29</v>
      </c>
      <c r="DH34" s="608" t="str">
        <f>C34</f>
        <v>Harman Singh</v>
      </c>
      <c r="DI34" s="616" t="str">
        <f ca="1">IF(DJ34&lt;=3.9,"",LOOKUP(DJ34,A$109:A$113,B$109:B$113))</f>
        <v>C</v>
      </c>
      <c r="DJ34">
        <f>(BA34+CN34)/2</f>
        <v>10</v>
      </c>
    </row>
    <row r="35" spans="1:114">
      <c r="A35" s="490">
        <v>30</v>
      </c>
      <c r="B35" s="492">
        <f>'Student Profile'!B35</f>
        <v>3330</v>
      </c>
      <c r="C35" s="491" t="str">
        <f>'Student Profile'!C35</f>
        <v>Jafar Hussain K S</v>
      </c>
      <c r="D35" s="413" t="s">
        <v>299</v>
      </c>
      <c r="E35" s="492">
        <f>IF(D35="",0,VLOOKUP(D35,Maths!A$101:B$105,2,0))</f>
        <v>2</v>
      </c>
      <c r="F35" s="413" t="s">
        <v>299</v>
      </c>
      <c r="G35" s="492">
        <f>IF(F35="",0,VLOOKUP(F35,Maths!A$101:B$105,2,0))</f>
        <v>2</v>
      </c>
      <c r="H35" s="413" t="s">
        <v>299</v>
      </c>
      <c r="I35" s="492">
        <f>IF(H35="",0,VLOOKUP(H35,Maths!A$101:B$105,2,0))</f>
        <v>2</v>
      </c>
      <c r="J35" s="413" t="s">
        <v>299</v>
      </c>
      <c r="K35" s="490">
        <f>IF(J35="",0,VLOOKUP(J35,Maths!A$101:B$105,2,0))</f>
        <v>2</v>
      </c>
      <c r="L35" s="513">
        <f>E35+G35+I35+K35</f>
        <v>8</v>
      </c>
      <c r="M35" s="517" t="str">
        <f ca="1">IF(L35&lt;=3.9,"",LOOKUP(L35,A$109:A$113,B$109:B$113))</f>
        <v>C</v>
      </c>
      <c r="N35" s="510"/>
      <c r="O35" s="515">
        <f>A35</f>
        <v>30</v>
      </c>
      <c r="P35" s="491" t="str">
        <f>C35</f>
        <v>Jafar Hussain K S</v>
      </c>
      <c r="Q35" s="413" t="s">
        <v>299</v>
      </c>
      <c r="R35" s="492">
        <f>IF(Q35="",0,VLOOKUP(Q35,Maths!A$101:B$105,2,0))</f>
        <v>2</v>
      </c>
      <c r="S35" s="413" t="s">
        <v>299</v>
      </c>
      <c r="T35" s="492">
        <f>IF(S35="",0,VLOOKUP(S35,Maths!A$101:B$105,2,0))</f>
        <v>2</v>
      </c>
      <c r="U35" s="413" t="s">
        <v>299</v>
      </c>
      <c r="V35" s="492">
        <f>IF(U35="",0,VLOOKUP(U35,Maths!A$101:B$105,2,0))</f>
        <v>2</v>
      </c>
      <c r="W35" s="413" t="s">
        <v>299</v>
      </c>
      <c r="X35" s="490">
        <f>IF(W35="",0,VLOOKUP(W35,Maths!A$101:B$105,2,0))</f>
        <v>2</v>
      </c>
      <c r="Y35" s="513">
        <f>R35+T35+V35+X35</f>
        <v>8</v>
      </c>
      <c r="Z35" s="539" t="str">
        <f ca="1">IF(Y35&lt;=3.9,"",LOOKUP(Y35,A$109:A$113,B$109:B$113))</f>
        <v>C</v>
      </c>
      <c r="AA35" s="510"/>
      <c r="AB35" s="515">
        <f>O35</f>
        <v>30</v>
      </c>
      <c r="AC35" s="538" t="str">
        <f>P35</f>
        <v>Jafar Hussain K S</v>
      </c>
      <c r="AD35" s="413" t="s">
        <v>299</v>
      </c>
      <c r="AE35" s="492">
        <f>IF(AD35="",0,VLOOKUP(AD35,Maths!A$101:B$105,2,0))</f>
        <v>2</v>
      </c>
      <c r="AF35" s="413" t="s">
        <v>299</v>
      </c>
      <c r="AG35" s="492">
        <f>IF(AF35="",0,VLOOKUP(AF35,Maths!A$101:B$105,2,0))</f>
        <v>2</v>
      </c>
      <c r="AH35" s="413" t="s">
        <v>299</v>
      </c>
      <c r="AI35" s="492">
        <f>IF(AH35="",0,VLOOKUP(AH35,Maths!A$101:B$105,2,0))</f>
        <v>2</v>
      </c>
      <c r="AJ35" s="413" t="s">
        <v>299</v>
      </c>
      <c r="AK35" s="490">
        <f>IF(AJ35="",0,VLOOKUP(AJ35,Maths!A$101:B$105,2,0))</f>
        <v>2</v>
      </c>
      <c r="AL35" s="513">
        <f>AE35+AG35+AI35+AK35</f>
        <v>8</v>
      </c>
      <c r="AM35" s="544" t="str">
        <f ca="1">IF(AL35&lt;=3.9,"",LOOKUP(AL35,A$109:A$113,B$109:B$113))</f>
        <v>C</v>
      </c>
      <c r="AN35" s="510"/>
      <c r="AO35" s="515">
        <f>AB35</f>
        <v>30</v>
      </c>
      <c r="AP35" s="538" t="str">
        <f>AC35</f>
        <v>Jafar Hussain K S</v>
      </c>
      <c r="AQ35" s="413" t="s">
        <v>299</v>
      </c>
      <c r="AR35" s="492">
        <f>IF(AQ35="",0,VLOOKUP(AQ35,Maths!A$101:B$105,2,0))</f>
        <v>2</v>
      </c>
      <c r="AS35" s="413" t="s">
        <v>299</v>
      </c>
      <c r="AT35" s="492">
        <f>IF(AS35="",0,VLOOKUP(AS35,Maths!A$101:B$105,2,0))</f>
        <v>2</v>
      </c>
      <c r="AU35" s="413" t="s">
        <v>299</v>
      </c>
      <c r="AV35" s="492">
        <f>IF(AU35="",0,VLOOKUP(AU35,Maths!A$101:B$105,2,0))</f>
        <v>2</v>
      </c>
      <c r="AW35" s="413" t="s">
        <v>299</v>
      </c>
      <c r="AX35" s="490">
        <f>IF(AW35="",0,VLOOKUP(AW35,Maths!A$101:B$105,2,0))</f>
        <v>2</v>
      </c>
      <c r="AY35" s="513">
        <f>AR35+AT35+AV35+AX35</f>
        <v>8</v>
      </c>
      <c r="AZ35" s="544" t="str">
        <f ca="1">IF(AY35&lt;=3.9,"",LOOKUP(AY35,A$109:A$113,B$109:B$113))</f>
        <v>C</v>
      </c>
      <c r="BA35" s="558">
        <f>(L35+Y35+AL35+AY35)/4</f>
        <v>8</v>
      </c>
      <c r="BB35" s="561" t="str">
        <f ca="1">IF(BA35&lt;=3.9,"",LOOKUP(BA35,A$109:A$113,B$109:B$113))</f>
        <v>C</v>
      </c>
      <c r="BC35" s="510"/>
      <c r="BD35" s="560">
        <f>AO35</f>
        <v>30</v>
      </c>
      <c r="BE35" s="569" t="str">
        <f>AP35</f>
        <v>Jafar Hussain K S</v>
      </c>
      <c r="BF35" s="413" t="s">
        <v>299</v>
      </c>
      <c r="BG35" s="492">
        <f>IF(BF35="",0,VLOOKUP(BF35,Maths!A$101:B$105,2,0))</f>
        <v>2</v>
      </c>
      <c r="BH35" s="413" t="s">
        <v>299</v>
      </c>
      <c r="BI35" s="492">
        <f>IF(BH35="",0,VLOOKUP(BH35,Maths!A$101:B$105,2,0))</f>
        <v>2</v>
      </c>
      <c r="BJ35" s="413" t="s">
        <v>299</v>
      </c>
      <c r="BK35" s="492">
        <f>IF(BJ35="",0,VLOOKUP(BJ35,Maths!A$101:B$105,2,0))</f>
        <v>2</v>
      </c>
      <c r="BL35" s="413" t="s">
        <v>299</v>
      </c>
      <c r="BM35" s="490">
        <f>IF(BL35="",0,VLOOKUP(BL35,Maths!A$101:B$105,2,0))</f>
        <v>2</v>
      </c>
      <c r="BN35" s="513">
        <f>BG35+BI35+BK35+BM35</f>
        <v>8</v>
      </c>
      <c r="BO35" s="579" t="str">
        <f ca="1">IF(BN35&lt;=3.9,"",LOOKUP(BN35,A$109:A$113,B$109:B$113))</f>
        <v>C</v>
      </c>
      <c r="BP35" s="510"/>
      <c r="BQ35" s="560">
        <f>BD35</f>
        <v>30</v>
      </c>
      <c r="BR35" s="569" t="str">
        <f>BE35</f>
        <v>Jafar Hussain K S</v>
      </c>
      <c r="BS35" s="413" t="s">
        <v>299</v>
      </c>
      <c r="BT35" s="492">
        <f>IF(BS35="",0,VLOOKUP(BS35,Maths!A$101:B$105,2,0))</f>
        <v>2</v>
      </c>
      <c r="BU35" s="413" t="s">
        <v>299</v>
      </c>
      <c r="BV35" s="492">
        <f>IF(BU35="",0,VLOOKUP(BU35,Maths!A$101:B$105,2,0))</f>
        <v>2</v>
      </c>
      <c r="BW35" s="413" t="s">
        <v>299</v>
      </c>
      <c r="BX35" s="492">
        <f>IF(BW35="",0,VLOOKUP(BW35,Maths!A$101:B$105,2,0))</f>
        <v>2</v>
      </c>
      <c r="BY35" s="413" t="s">
        <v>299</v>
      </c>
      <c r="BZ35" s="490">
        <f>IF(BY35="",0,VLOOKUP(BY35,Maths!A$101:B$105,2,0))</f>
        <v>2</v>
      </c>
      <c r="CA35" s="513">
        <f>BT35+BV35+BX35+BZ35</f>
        <v>8</v>
      </c>
      <c r="CB35" s="579" t="str">
        <f ca="1">IF(CA35&lt;=3.9,"",LOOKUP(CA35,A$109:A$113,B$109:B$113))</f>
        <v>C</v>
      </c>
      <c r="CC35" s="510"/>
      <c r="CD35" s="560">
        <f>BQ35</f>
        <v>30</v>
      </c>
      <c r="CE35" s="585" t="str">
        <f>BR35</f>
        <v>Jafar Hussain K S</v>
      </c>
      <c r="CF35" s="413" t="s">
        <v>299</v>
      </c>
      <c r="CG35" s="492">
        <f>IF(CF35="",0,VLOOKUP(CF35,Maths!A$101:B$105,2,0))</f>
        <v>2</v>
      </c>
      <c r="CH35" s="413" t="s">
        <v>299</v>
      </c>
      <c r="CI35" s="492">
        <f>IF(CH35="",0,VLOOKUP(CH35,Maths!A$101:B$105,2,0))</f>
        <v>2</v>
      </c>
      <c r="CJ35" s="413" t="s">
        <v>299</v>
      </c>
      <c r="CK35" s="492">
        <f>IF(CJ35="",0,VLOOKUP(CJ35,Maths!A$101:B$105,2,0))</f>
        <v>2</v>
      </c>
      <c r="CL35" s="413" t="s">
        <v>299</v>
      </c>
      <c r="CM35" s="490">
        <f>IF(CL35="",0,VLOOKUP(CL35,Maths!A$101:B$105,2,0))</f>
        <v>2</v>
      </c>
      <c r="CN35" s="513">
        <f>CG35+CI35+CK35+CM35</f>
        <v>8</v>
      </c>
      <c r="CO35" s="579" t="str">
        <f ca="1">IF(CN35&lt;=3.9,"",LOOKUP(CN35,A$109:A$113,B$109:B$113))</f>
        <v>C</v>
      </c>
      <c r="CP35" s="510"/>
      <c r="CQ35" s="560">
        <f>CD35</f>
        <v>30</v>
      </c>
      <c r="CR35" s="585" t="str">
        <f>CE35</f>
        <v>Jafar Hussain K S</v>
      </c>
      <c r="CS35" s="413" t="s">
        <v>299</v>
      </c>
      <c r="CT35" s="492">
        <f>IF(CS35="",0,VLOOKUP(CS35,Maths!A$101:B$105,2,0))</f>
        <v>2</v>
      </c>
      <c r="CU35" s="413" t="s">
        <v>299</v>
      </c>
      <c r="CV35" s="492">
        <f>IF(CU35="",0,VLOOKUP(CU35,Maths!A$101:B$105,2,0))</f>
        <v>2</v>
      </c>
      <c r="CW35" s="413" t="s">
        <v>299</v>
      </c>
      <c r="CX35" s="492">
        <f>IF(CW35="",0,VLOOKUP(CW35,Maths!A$101:B$105,2,0))</f>
        <v>2</v>
      </c>
      <c r="CY35" s="413" t="s">
        <v>299</v>
      </c>
      <c r="CZ35" s="490">
        <f>IF(CY35="",0,VLOOKUP(CY35,Maths!A$101:B$105,2,0))</f>
        <v>2</v>
      </c>
      <c r="DA35" s="513">
        <f>CT35+CV35+CX35+CZ35</f>
        <v>8</v>
      </c>
      <c r="DB35" s="579" t="str">
        <f ca="1">IF(DA35&lt;=3.9,"",LOOKUP(DA35,A$109:A$113,B$109:B$113))</f>
        <v>C</v>
      </c>
      <c r="DC35" s="605">
        <f>BN35+CA35+CN35+DA35</f>
        <v>32</v>
      </c>
      <c r="DD35" s="606">
        <f>DC35/80*20</f>
        <v>8</v>
      </c>
      <c r="DE35" s="561" t="str">
        <f ca="1">IF(DD35&lt;=3.9,"",LOOKUP(DD35,A$109:A$113,B$109:B$113))</f>
        <v>C</v>
      </c>
      <c r="DF35" s="510"/>
      <c r="DG35" s="607">
        <f>A35</f>
        <v>30</v>
      </c>
      <c r="DH35" s="608" t="str">
        <f>C35</f>
        <v>Jafar Hussain K S</v>
      </c>
      <c r="DI35" s="616" t="str">
        <f ca="1">IF(DJ35&lt;=3.9,"",LOOKUP(DJ35,A$109:A$113,B$109:B$113))</f>
        <v>C</v>
      </c>
      <c r="DJ35">
        <f>(BA35+CN35)/2</f>
        <v>8</v>
      </c>
    </row>
    <row r="36" spans="1:114">
      <c r="A36" s="490">
        <v>31</v>
      </c>
      <c r="B36" s="492">
        <f>'Student Profile'!B36</f>
        <v>3441</v>
      </c>
      <c r="C36" s="491" t="str">
        <f>'Student Profile'!C36</f>
        <v>Jaysheel Vinay</v>
      </c>
      <c r="D36" s="413" t="s">
        <v>338</v>
      </c>
      <c r="E36" s="492">
        <f>IF(D36="",0,VLOOKUP(D36,Maths!A$101:B$105,2,0))</f>
        <v>3</v>
      </c>
      <c r="F36" s="413" t="s">
        <v>186</v>
      </c>
      <c r="G36" s="492">
        <f>IF(F36="",0,VLOOKUP(F36,Maths!A$101:B$105,2,0))</f>
        <v>4</v>
      </c>
      <c r="H36" s="413" t="s">
        <v>338</v>
      </c>
      <c r="I36" s="492">
        <f>IF(H36="",0,VLOOKUP(H36,Maths!A$101:B$105,2,0))</f>
        <v>3</v>
      </c>
      <c r="J36" s="413" t="s">
        <v>186</v>
      </c>
      <c r="K36" s="490">
        <f>IF(J36="",0,VLOOKUP(J36,Maths!A$101:B$105,2,0))</f>
        <v>4</v>
      </c>
      <c r="L36" s="513">
        <f>E36+G36+I36+K36</f>
        <v>14</v>
      </c>
      <c r="M36" s="517" t="str">
        <f ca="1">IF(L36&lt;=3.9,"",LOOKUP(L36,A$109:A$113,B$109:B$113))</f>
        <v>B</v>
      </c>
      <c r="N36" s="510"/>
      <c r="O36" s="515">
        <f>A36</f>
        <v>31</v>
      </c>
      <c r="P36" s="491" t="str">
        <f>C36</f>
        <v>Jaysheel Vinay</v>
      </c>
      <c r="Q36" s="413" t="s">
        <v>338</v>
      </c>
      <c r="R36" s="492">
        <f>IF(Q36="",0,VLOOKUP(Q36,Maths!A$101:B$105,2,0))</f>
        <v>3</v>
      </c>
      <c r="S36" s="413" t="s">
        <v>186</v>
      </c>
      <c r="T36" s="492">
        <f>IF(S36="",0,VLOOKUP(S36,Maths!A$101:B$105,2,0))</f>
        <v>4</v>
      </c>
      <c r="U36" s="413" t="s">
        <v>338</v>
      </c>
      <c r="V36" s="492">
        <f>IF(U36="",0,VLOOKUP(U36,Maths!A$101:B$105,2,0))</f>
        <v>3</v>
      </c>
      <c r="W36" s="413" t="s">
        <v>186</v>
      </c>
      <c r="X36" s="490">
        <f>IF(W36="",0,VLOOKUP(W36,Maths!A$101:B$105,2,0))</f>
        <v>4</v>
      </c>
      <c r="Y36" s="513">
        <f>R36+T36+V36+X36</f>
        <v>14</v>
      </c>
      <c r="Z36" s="539" t="str">
        <f ca="1">IF(Y36&lt;=3.9,"",LOOKUP(Y36,A$109:A$113,B$109:B$113))</f>
        <v>B</v>
      </c>
      <c r="AA36" s="510"/>
      <c r="AB36" s="515">
        <f>O36</f>
        <v>31</v>
      </c>
      <c r="AC36" s="538" t="str">
        <f>P36</f>
        <v>Jaysheel Vinay</v>
      </c>
      <c r="AD36" s="413" t="s">
        <v>186</v>
      </c>
      <c r="AE36" s="492">
        <f>IF(AD36="",0,VLOOKUP(AD36,Maths!A$101:B$105,2,0))</f>
        <v>4</v>
      </c>
      <c r="AF36" s="413" t="s">
        <v>186</v>
      </c>
      <c r="AG36" s="492">
        <f>IF(AF36="",0,VLOOKUP(AF36,Maths!A$101:B$105,2,0))</f>
        <v>4</v>
      </c>
      <c r="AH36" s="413" t="s">
        <v>338</v>
      </c>
      <c r="AI36" s="492">
        <f>IF(AH36="",0,VLOOKUP(AH36,Maths!A$101:B$105,2,0))</f>
        <v>3</v>
      </c>
      <c r="AJ36" s="413" t="s">
        <v>338</v>
      </c>
      <c r="AK36" s="490">
        <f>IF(AJ36="",0,VLOOKUP(AJ36,Maths!A$101:B$105,2,0))</f>
        <v>3</v>
      </c>
      <c r="AL36" s="513">
        <f>AE36+AG36+AI36+AK36</f>
        <v>14</v>
      </c>
      <c r="AM36" s="544" t="str">
        <f ca="1">IF(AL36&lt;=3.9,"",LOOKUP(AL36,A$109:A$113,B$109:B$113))</f>
        <v>B</v>
      </c>
      <c r="AN36" s="510"/>
      <c r="AO36" s="515">
        <f>AB36</f>
        <v>31</v>
      </c>
      <c r="AP36" s="538" t="str">
        <f>AC36</f>
        <v>Jaysheel Vinay</v>
      </c>
      <c r="AQ36" s="413" t="s">
        <v>338</v>
      </c>
      <c r="AR36" s="492">
        <f>IF(AQ36="",0,VLOOKUP(AQ36,Maths!A$101:B$105,2,0))</f>
        <v>3</v>
      </c>
      <c r="AS36" s="413" t="s">
        <v>186</v>
      </c>
      <c r="AT36" s="492">
        <f>IF(AS36="",0,VLOOKUP(AS36,Maths!A$101:B$105,2,0))</f>
        <v>4</v>
      </c>
      <c r="AU36" s="413" t="s">
        <v>186</v>
      </c>
      <c r="AV36" s="492">
        <f>IF(AU36="",0,VLOOKUP(AU36,Maths!A$101:B$105,2,0))</f>
        <v>4</v>
      </c>
      <c r="AW36" s="413" t="s">
        <v>338</v>
      </c>
      <c r="AX36" s="490">
        <f>IF(AW36="",0,VLOOKUP(AW36,Maths!A$101:B$105,2,0))</f>
        <v>3</v>
      </c>
      <c r="AY36" s="513">
        <f>AR36+AT36+AV36+AX36</f>
        <v>14</v>
      </c>
      <c r="AZ36" s="544" t="str">
        <f ca="1">IF(AY36&lt;=3.9,"",LOOKUP(AY36,A$109:A$113,B$109:B$113))</f>
        <v>B</v>
      </c>
      <c r="BA36" s="558">
        <f>(L36+Y36+AL36+AY36)/4</f>
        <v>14</v>
      </c>
      <c r="BB36" s="561" t="str">
        <f ca="1">IF(BA36&lt;=3.9,"",LOOKUP(BA36,A$109:A$113,B$109:B$113))</f>
        <v>B</v>
      </c>
      <c r="BC36" s="510"/>
      <c r="BD36" s="560">
        <f>AO36</f>
        <v>31</v>
      </c>
      <c r="BE36" s="569" t="str">
        <f>AP36</f>
        <v>Jaysheel Vinay</v>
      </c>
      <c r="BF36" s="413" t="s">
        <v>338</v>
      </c>
      <c r="BG36" s="492">
        <f>IF(BF36="",0,VLOOKUP(BF36,Maths!A$101:B$105,2,0))</f>
        <v>3</v>
      </c>
      <c r="BH36" s="413" t="s">
        <v>338</v>
      </c>
      <c r="BI36" s="492">
        <f>IF(BH36="",0,VLOOKUP(BH36,Maths!A$101:B$105,2,0))</f>
        <v>3</v>
      </c>
      <c r="BJ36" s="413" t="s">
        <v>186</v>
      </c>
      <c r="BK36" s="492">
        <f>IF(BJ36="",0,VLOOKUP(BJ36,Maths!A$101:B$105,2,0))</f>
        <v>4</v>
      </c>
      <c r="BL36" s="413" t="s">
        <v>186</v>
      </c>
      <c r="BM36" s="490">
        <f>IF(BL36="",0,VLOOKUP(BL36,Maths!A$101:B$105,2,0))</f>
        <v>4</v>
      </c>
      <c r="BN36" s="513">
        <f>BG36+BI36+BK36+BM36</f>
        <v>14</v>
      </c>
      <c r="BO36" s="579" t="str">
        <f ca="1">IF(BN36&lt;=3.9,"",LOOKUP(BN36,A$109:A$113,B$109:B$113))</f>
        <v>B</v>
      </c>
      <c r="BP36" s="510"/>
      <c r="BQ36" s="560">
        <f>BD36</f>
        <v>31</v>
      </c>
      <c r="BR36" s="569" t="str">
        <f>BE36</f>
        <v>Jaysheel Vinay</v>
      </c>
      <c r="BS36" s="413" t="s">
        <v>186</v>
      </c>
      <c r="BT36" s="492">
        <f>IF(BS36="",0,VLOOKUP(BS36,Maths!A$101:B$105,2,0))</f>
        <v>4</v>
      </c>
      <c r="BU36" s="413" t="s">
        <v>338</v>
      </c>
      <c r="BV36" s="492">
        <f>IF(BU36="",0,VLOOKUP(BU36,Maths!A$101:B$105,2,0))</f>
        <v>3</v>
      </c>
      <c r="BW36" s="413" t="s">
        <v>186</v>
      </c>
      <c r="BX36" s="492">
        <f>IF(BW36="",0,VLOOKUP(BW36,Maths!A$101:B$105,2,0))</f>
        <v>4</v>
      </c>
      <c r="BY36" s="413" t="s">
        <v>338</v>
      </c>
      <c r="BZ36" s="490">
        <f>IF(BY36="",0,VLOOKUP(BY36,Maths!A$101:B$105,2,0))</f>
        <v>3</v>
      </c>
      <c r="CA36" s="513">
        <f>BT36+BV36+BX36+BZ36</f>
        <v>14</v>
      </c>
      <c r="CB36" s="579" t="str">
        <f ca="1">IF(CA36&lt;=3.9,"",LOOKUP(CA36,A$109:A$113,B$109:B$113))</f>
        <v>B</v>
      </c>
      <c r="CC36" s="510"/>
      <c r="CD36" s="560">
        <f>BQ36</f>
        <v>31</v>
      </c>
      <c r="CE36" s="585" t="str">
        <f>BR36</f>
        <v>Jaysheel Vinay</v>
      </c>
      <c r="CF36" s="413" t="s">
        <v>186</v>
      </c>
      <c r="CG36" s="492">
        <f>IF(CF36="",0,VLOOKUP(CF36,Maths!A$101:B$105,2,0))</f>
        <v>4</v>
      </c>
      <c r="CH36" s="413" t="s">
        <v>338</v>
      </c>
      <c r="CI36" s="492">
        <f>IF(CH36="",0,VLOOKUP(CH36,Maths!A$101:B$105,2,0))</f>
        <v>3</v>
      </c>
      <c r="CJ36" s="413" t="s">
        <v>338</v>
      </c>
      <c r="CK36" s="492">
        <f>IF(CJ36="",0,VLOOKUP(CJ36,Maths!A$101:B$105,2,0))</f>
        <v>3</v>
      </c>
      <c r="CL36" s="413" t="s">
        <v>186</v>
      </c>
      <c r="CM36" s="490">
        <f>IF(CL36="",0,VLOOKUP(CL36,Maths!A$101:B$105,2,0))</f>
        <v>4</v>
      </c>
      <c r="CN36" s="513">
        <f>CG36+CI36+CK36+CM36</f>
        <v>14</v>
      </c>
      <c r="CO36" s="579" t="str">
        <f ca="1">IF(CN36&lt;=3.9,"",LOOKUP(CN36,A$109:A$113,B$109:B$113))</f>
        <v>B</v>
      </c>
      <c r="CP36" s="510"/>
      <c r="CQ36" s="560">
        <f>CD36</f>
        <v>31</v>
      </c>
      <c r="CR36" s="585" t="str">
        <f>CE36</f>
        <v>Jaysheel Vinay</v>
      </c>
      <c r="CS36" s="413" t="s">
        <v>338</v>
      </c>
      <c r="CT36" s="492">
        <f>IF(CS36="",0,VLOOKUP(CS36,Maths!A$101:B$105,2,0))</f>
        <v>3</v>
      </c>
      <c r="CU36" s="413" t="s">
        <v>338</v>
      </c>
      <c r="CV36" s="492">
        <f>IF(CU36="",0,VLOOKUP(CU36,Maths!A$101:B$105,2,0))</f>
        <v>3</v>
      </c>
      <c r="CW36" s="413" t="s">
        <v>186</v>
      </c>
      <c r="CX36" s="492">
        <f>IF(CW36="",0,VLOOKUP(CW36,Maths!A$101:B$105,2,0))</f>
        <v>4</v>
      </c>
      <c r="CY36" s="413" t="s">
        <v>186</v>
      </c>
      <c r="CZ36" s="490">
        <f>IF(CY36="",0,VLOOKUP(CY36,Maths!A$101:B$105,2,0))</f>
        <v>4</v>
      </c>
      <c r="DA36" s="513">
        <f>CT36+CV36+CX36+CZ36</f>
        <v>14</v>
      </c>
      <c r="DB36" s="579" t="str">
        <f ca="1">IF(DA36&lt;=3.9,"",LOOKUP(DA36,A$109:A$113,B$109:B$113))</f>
        <v>B</v>
      </c>
      <c r="DC36" s="605">
        <f>BN36+CA36+CN36+DA36</f>
        <v>56</v>
      </c>
      <c r="DD36" s="606">
        <f>DC36/80*20</f>
        <v>14</v>
      </c>
      <c r="DE36" s="561" t="str">
        <f ca="1">IF(DD36&lt;=3.9,"",LOOKUP(DD36,A$109:A$113,B$109:B$113))</f>
        <v>B</v>
      </c>
      <c r="DF36" s="510"/>
      <c r="DG36" s="607">
        <f>A36</f>
        <v>31</v>
      </c>
      <c r="DH36" s="608" t="str">
        <f>C36</f>
        <v>Jaysheel Vinay</v>
      </c>
      <c r="DI36" s="616" t="str">
        <f ca="1">IF(DJ36&lt;=3.9,"",LOOKUP(DJ36,A$109:A$113,B$109:B$113))</f>
        <v>B</v>
      </c>
      <c r="DJ36">
        <f>(BA36+CN36)/2</f>
        <v>14</v>
      </c>
    </row>
    <row r="37" spans="1:114">
      <c r="A37" s="490">
        <v>32</v>
      </c>
      <c r="B37" s="492">
        <f>'Student Profile'!B37</f>
        <v>3552</v>
      </c>
      <c r="C37" s="491" t="str">
        <f>'Student Profile'!C37</f>
        <v>Karthik</v>
      </c>
      <c r="D37" s="413" t="s">
        <v>186</v>
      </c>
      <c r="E37" s="492">
        <f>IF(D37="",0,VLOOKUP(D37,Maths!A$101:B$105,2,0))</f>
        <v>4</v>
      </c>
      <c r="F37" s="413" t="s">
        <v>295</v>
      </c>
      <c r="G37" s="492">
        <f>IF(F37="",0,VLOOKUP(F37,Maths!A$101:B$105,2,0))</f>
        <v>3</v>
      </c>
      <c r="H37" s="413" t="s">
        <v>186</v>
      </c>
      <c r="I37" s="492">
        <f>IF(H37="",0,VLOOKUP(H37,Maths!A$101:B$105,2,0))</f>
        <v>4</v>
      </c>
      <c r="J37" s="413" t="s">
        <v>295</v>
      </c>
      <c r="K37" s="490">
        <f>IF(J37="",0,VLOOKUP(J37,Maths!A$101:B$105,2,0))</f>
        <v>3</v>
      </c>
      <c r="L37" s="513">
        <f>E37+G37+I37+K37</f>
        <v>14</v>
      </c>
      <c r="M37" s="517" t="str">
        <f ca="1">IF(L37&lt;=3.9,"",LOOKUP(L37,A$109:A$113,B$109:B$113))</f>
        <v>B</v>
      </c>
      <c r="N37" s="510"/>
      <c r="O37" s="515">
        <f>A37</f>
        <v>32</v>
      </c>
      <c r="P37" s="491" t="str">
        <f>C37</f>
        <v>Karthik</v>
      </c>
      <c r="Q37" s="413" t="s">
        <v>186</v>
      </c>
      <c r="R37" s="492">
        <f>IF(Q37="",0,VLOOKUP(Q37,Maths!A$101:B$105,2,0))</f>
        <v>4</v>
      </c>
      <c r="S37" s="413" t="s">
        <v>295</v>
      </c>
      <c r="T37" s="492">
        <f>IF(S37="",0,VLOOKUP(S37,Maths!A$101:B$105,2,0))</f>
        <v>3</v>
      </c>
      <c r="U37" s="413" t="s">
        <v>186</v>
      </c>
      <c r="V37" s="492">
        <f>IF(U37="",0,VLOOKUP(U37,Maths!A$101:B$105,2,0))</f>
        <v>4</v>
      </c>
      <c r="W37" s="413" t="s">
        <v>295</v>
      </c>
      <c r="X37" s="490">
        <f>IF(W37="",0,VLOOKUP(W37,Maths!A$101:B$105,2,0))</f>
        <v>3</v>
      </c>
      <c r="Y37" s="513">
        <f>R37+T37+V37+X37</f>
        <v>14</v>
      </c>
      <c r="Z37" s="539" t="str">
        <f ca="1">IF(Y37&lt;=3.9,"",LOOKUP(Y37,A$109:A$113,B$109:B$113))</f>
        <v>B</v>
      </c>
      <c r="AA37" s="510"/>
      <c r="AB37" s="515">
        <f>O37</f>
        <v>32</v>
      </c>
      <c r="AC37" s="538" t="str">
        <f>P37</f>
        <v>Karthik</v>
      </c>
      <c r="AD37" s="413" t="s">
        <v>295</v>
      </c>
      <c r="AE37" s="492">
        <f>IF(AD37="",0,VLOOKUP(AD37,Maths!A$101:B$105,2,0))</f>
        <v>3</v>
      </c>
      <c r="AF37" s="413" t="s">
        <v>295</v>
      </c>
      <c r="AG37" s="492">
        <f>IF(AF37="",0,VLOOKUP(AF37,Maths!A$101:B$105,2,0))</f>
        <v>3</v>
      </c>
      <c r="AH37" s="413" t="s">
        <v>186</v>
      </c>
      <c r="AI37" s="492">
        <f>IF(AH37="",0,VLOOKUP(AH37,Maths!A$101:B$105,2,0))</f>
        <v>4</v>
      </c>
      <c r="AJ37" s="413" t="s">
        <v>186</v>
      </c>
      <c r="AK37" s="490">
        <f>IF(AJ37="",0,VLOOKUP(AJ37,Maths!A$101:B$105,2,0))</f>
        <v>4</v>
      </c>
      <c r="AL37" s="513">
        <f>AE37+AG37+AI37+AK37</f>
        <v>14</v>
      </c>
      <c r="AM37" s="544" t="str">
        <f ca="1">IF(AL37&lt;=3.9,"",LOOKUP(AL37,A$109:A$113,B$109:B$113))</f>
        <v>B</v>
      </c>
      <c r="AN37" s="510"/>
      <c r="AO37" s="515">
        <f>AB37</f>
        <v>32</v>
      </c>
      <c r="AP37" s="538" t="str">
        <f>AC37</f>
        <v>Karthik</v>
      </c>
      <c r="AQ37" s="413" t="s">
        <v>186</v>
      </c>
      <c r="AR37" s="492">
        <f>IF(AQ37="",0,VLOOKUP(AQ37,Maths!A$101:B$105,2,0))</f>
        <v>4</v>
      </c>
      <c r="AS37" s="413" t="s">
        <v>295</v>
      </c>
      <c r="AT37" s="492">
        <f>IF(AS37="",0,VLOOKUP(AS37,Maths!A$101:B$105,2,0))</f>
        <v>3</v>
      </c>
      <c r="AU37" s="413" t="s">
        <v>295</v>
      </c>
      <c r="AV37" s="492">
        <f>IF(AU37="",0,VLOOKUP(AU37,Maths!A$101:B$105,2,0))</f>
        <v>3</v>
      </c>
      <c r="AW37" s="413" t="s">
        <v>186</v>
      </c>
      <c r="AX37" s="490">
        <f>IF(AW37="",0,VLOOKUP(AW37,Maths!A$101:B$105,2,0))</f>
        <v>4</v>
      </c>
      <c r="AY37" s="513">
        <f>AR37+AT37+AV37+AX37</f>
        <v>14</v>
      </c>
      <c r="AZ37" s="544" t="str">
        <f ca="1">IF(AY37&lt;=3.9,"",LOOKUP(AY37,A$109:A$113,B$109:B$113))</f>
        <v>B</v>
      </c>
      <c r="BA37" s="558">
        <f>(L37+Y37+AL37+AY37)/4</f>
        <v>14</v>
      </c>
      <c r="BB37" s="561" t="str">
        <f ca="1">IF(BA37&lt;=3.9,"",LOOKUP(BA37,A$109:A$113,B$109:B$113))</f>
        <v>B</v>
      </c>
      <c r="BC37" s="510"/>
      <c r="BD37" s="560">
        <f>AO37</f>
        <v>32</v>
      </c>
      <c r="BE37" s="569" t="str">
        <f>AP37</f>
        <v>Karthik</v>
      </c>
      <c r="BF37" s="413" t="s">
        <v>186</v>
      </c>
      <c r="BG37" s="492">
        <f>IF(BF37="",0,VLOOKUP(BF37,Maths!A$101:B$105,2,0))</f>
        <v>4</v>
      </c>
      <c r="BH37" s="413" t="s">
        <v>186</v>
      </c>
      <c r="BI37" s="492">
        <f>IF(BH37="",0,VLOOKUP(BH37,Maths!A$101:B$105,2,0))</f>
        <v>4</v>
      </c>
      <c r="BJ37" s="413" t="s">
        <v>295</v>
      </c>
      <c r="BK37" s="492">
        <f>IF(BJ37="",0,VLOOKUP(BJ37,Maths!A$101:B$105,2,0))</f>
        <v>3</v>
      </c>
      <c r="BL37" s="413" t="s">
        <v>295</v>
      </c>
      <c r="BM37" s="490">
        <f>IF(BL37="",0,VLOOKUP(BL37,Maths!A$101:B$105,2,0))</f>
        <v>3</v>
      </c>
      <c r="BN37" s="513">
        <f>BG37+BI37+BK37+BM37</f>
        <v>14</v>
      </c>
      <c r="BO37" s="579" t="str">
        <f ca="1">IF(BN37&lt;=3.9,"",LOOKUP(BN37,A$109:A$113,B$109:B$113))</f>
        <v>B</v>
      </c>
      <c r="BP37" s="510"/>
      <c r="BQ37" s="560">
        <f>BD37</f>
        <v>32</v>
      </c>
      <c r="BR37" s="569" t="str">
        <f>BE37</f>
        <v>Karthik</v>
      </c>
      <c r="BS37" s="413" t="s">
        <v>295</v>
      </c>
      <c r="BT37" s="492">
        <f>IF(BS37="",0,VLOOKUP(BS37,Maths!A$101:B$105,2,0))</f>
        <v>3</v>
      </c>
      <c r="BU37" s="413" t="s">
        <v>186</v>
      </c>
      <c r="BV37" s="492">
        <f>IF(BU37="",0,VLOOKUP(BU37,Maths!A$101:B$105,2,0))</f>
        <v>4</v>
      </c>
      <c r="BW37" s="413" t="s">
        <v>295</v>
      </c>
      <c r="BX37" s="492">
        <f>IF(BW37="",0,VLOOKUP(BW37,Maths!A$101:B$105,2,0))</f>
        <v>3</v>
      </c>
      <c r="BY37" s="413" t="s">
        <v>186</v>
      </c>
      <c r="BZ37" s="490">
        <f>IF(BY37="",0,VLOOKUP(BY37,Maths!A$101:B$105,2,0))</f>
        <v>4</v>
      </c>
      <c r="CA37" s="513">
        <f>BT37+BV37+BX37+BZ37</f>
        <v>14</v>
      </c>
      <c r="CB37" s="579" t="str">
        <f ca="1">IF(CA37&lt;=3.9,"",LOOKUP(CA37,A$109:A$113,B$109:B$113))</f>
        <v>B</v>
      </c>
      <c r="CC37" s="510"/>
      <c r="CD37" s="560">
        <f>BQ37</f>
        <v>32</v>
      </c>
      <c r="CE37" s="585" t="str">
        <f>BR37</f>
        <v>Karthik</v>
      </c>
      <c r="CF37" s="413" t="s">
        <v>295</v>
      </c>
      <c r="CG37" s="492">
        <f>IF(CF37="",0,VLOOKUP(CF37,Maths!A$101:B$105,2,0))</f>
        <v>3</v>
      </c>
      <c r="CH37" s="413" t="s">
        <v>186</v>
      </c>
      <c r="CI37" s="492">
        <f>IF(CH37="",0,VLOOKUP(CH37,Maths!A$101:B$105,2,0))</f>
        <v>4</v>
      </c>
      <c r="CJ37" s="413" t="s">
        <v>186</v>
      </c>
      <c r="CK37" s="492">
        <f>IF(CJ37="",0,VLOOKUP(CJ37,Maths!A$101:B$105,2,0))</f>
        <v>4</v>
      </c>
      <c r="CL37" s="413" t="s">
        <v>295</v>
      </c>
      <c r="CM37" s="490">
        <f>IF(CL37="",0,VLOOKUP(CL37,Maths!A$101:B$105,2,0))</f>
        <v>3</v>
      </c>
      <c r="CN37" s="513">
        <f>CG37+CI37+CK37+CM37</f>
        <v>14</v>
      </c>
      <c r="CO37" s="579" t="str">
        <f ca="1">IF(CN37&lt;=3.9,"",LOOKUP(CN37,A$109:A$113,B$109:B$113))</f>
        <v>B</v>
      </c>
      <c r="CP37" s="510"/>
      <c r="CQ37" s="560">
        <f>CD37</f>
        <v>32</v>
      </c>
      <c r="CR37" s="585" t="str">
        <f>CE37</f>
        <v>Karthik</v>
      </c>
      <c r="CS37" s="413" t="s">
        <v>186</v>
      </c>
      <c r="CT37" s="492">
        <f>IF(CS37="",0,VLOOKUP(CS37,Maths!A$101:B$105,2,0))</f>
        <v>4</v>
      </c>
      <c r="CU37" s="413" t="s">
        <v>186</v>
      </c>
      <c r="CV37" s="492">
        <f>IF(CU37="",0,VLOOKUP(CU37,Maths!A$101:B$105,2,0))</f>
        <v>4</v>
      </c>
      <c r="CW37" s="413" t="s">
        <v>295</v>
      </c>
      <c r="CX37" s="492">
        <f>IF(CW37="",0,VLOOKUP(CW37,Maths!A$101:B$105,2,0))</f>
        <v>3</v>
      </c>
      <c r="CY37" s="413" t="s">
        <v>295</v>
      </c>
      <c r="CZ37" s="490">
        <f>IF(CY37="",0,VLOOKUP(CY37,Maths!A$101:B$105,2,0))</f>
        <v>3</v>
      </c>
      <c r="DA37" s="513">
        <f>CT37+CV37+CX37+CZ37</f>
        <v>14</v>
      </c>
      <c r="DB37" s="579" t="str">
        <f ca="1">IF(DA37&lt;=3.9,"",LOOKUP(DA37,A$109:A$113,B$109:B$113))</f>
        <v>B</v>
      </c>
      <c r="DC37" s="605">
        <f>BN37+CA37+CN37+DA37</f>
        <v>56</v>
      </c>
      <c r="DD37" s="606">
        <f>DC37/80*20</f>
        <v>14</v>
      </c>
      <c r="DE37" s="561" t="str">
        <f ca="1">IF(DD37&lt;=3.9,"",LOOKUP(DD37,A$109:A$113,B$109:B$113))</f>
        <v>B</v>
      </c>
      <c r="DF37" s="510"/>
      <c r="DG37" s="607">
        <f>A37</f>
        <v>32</v>
      </c>
      <c r="DH37" s="608" t="str">
        <f>C37</f>
        <v>Karthik</v>
      </c>
      <c r="DI37" s="616" t="str">
        <f ca="1">IF(DJ37&lt;=3.9,"",LOOKUP(DJ37,A$109:A$113,B$109:B$113))</f>
        <v>B</v>
      </c>
      <c r="DJ37">
        <f>(BA37+CN37)/2</f>
        <v>14</v>
      </c>
    </row>
    <row r="38" spans="1:114">
      <c r="A38" s="490">
        <v>33</v>
      </c>
      <c r="B38" s="492">
        <f>'Student Profile'!B38</f>
        <v>3663</v>
      </c>
      <c r="C38" s="491" t="str">
        <f>'Student Profile'!C38</f>
        <v>Krishna</v>
      </c>
      <c r="D38" s="413" t="s">
        <v>295</v>
      </c>
      <c r="E38" s="492">
        <f>IF(D38="",0,VLOOKUP(D38,Maths!A$101:B$105,2,0))</f>
        <v>3</v>
      </c>
      <c r="F38" s="413" t="s">
        <v>299</v>
      </c>
      <c r="G38" s="492">
        <f>IF(F38="",0,VLOOKUP(F38,Maths!A$101:B$105,2,0))</f>
        <v>2</v>
      </c>
      <c r="H38" s="413" t="s">
        <v>295</v>
      </c>
      <c r="I38" s="492">
        <f>IF(H38="",0,VLOOKUP(H38,Maths!A$101:B$105,2,0))</f>
        <v>3</v>
      </c>
      <c r="J38" s="413" t="s">
        <v>299</v>
      </c>
      <c r="K38" s="490">
        <f>IF(J38="",0,VLOOKUP(J38,Maths!A$101:B$105,2,0))</f>
        <v>2</v>
      </c>
      <c r="L38" s="513">
        <f>E38+G38+I38+K38</f>
        <v>10</v>
      </c>
      <c r="M38" s="517" t="str">
        <f ca="1" t="shared" ref="M38:M55" si="46">IF(L38&lt;=3.9,"",LOOKUP(L38,A$109:A$113,B$109:B$113))</f>
        <v>C</v>
      </c>
      <c r="N38" s="510"/>
      <c r="O38" s="515">
        <f>A38</f>
        <v>33</v>
      </c>
      <c r="P38" s="491" t="str">
        <f>C38</f>
        <v>Krishna</v>
      </c>
      <c r="Q38" s="413" t="s">
        <v>295</v>
      </c>
      <c r="R38" s="492">
        <f>IF(Q38="",0,VLOOKUP(Q38,Maths!A$101:B$105,2,0))</f>
        <v>3</v>
      </c>
      <c r="S38" s="413" t="s">
        <v>299</v>
      </c>
      <c r="T38" s="492">
        <f>IF(S38="",0,VLOOKUP(S38,Maths!A$101:B$105,2,0))</f>
        <v>2</v>
      </c>
      <c r="U38" s="413" t="s">
        <v>295</v>
      </c>
      <c r="V38" s="492">
        <f>IF(U38="",0,VLOOKUP(U38,Maths!A$101:B$105,2,0))</f>
        <v>3</v>
      </c>
      <c r="W38" s="413" t="s">
        <v>299</v>
      </c>
      <c r="X38" s="490">
        <f>IF(W38="",0,VLOOKUP(W38,Maths!A$101:B$105,2,0))</f>
        <v>2</v>
      </c>
      <c r="Y38" s="513">
        <f>R38+T38+V38+X38</f>
        <v>10</v>
      </c>
      <c r="Z38" s="539" t="str">
        <f ca="1" t="shared" ref="Z38:Z55" si="47">IF(Y38&lt;=3.9,"",LOOKUP(Y38,A$109:A$113,B$109:B$113))</f>
        <v>C</v>
      </c>
      <c r="AA38" s="510"/>
      <c r="AB38" s="515">
        <f t="shared" ref="AB38:AC55" si="48">O38</f>
        <v>33</v>
      </c>
      <c r="AC38" s="538" t="str">
        <f>P38</f>
        <v>Krishna</v>
      </c>
      <c r="AD38" s="413" t="s">
        <v>299</v>
      </c>
      <c r="AE38" s="492">
        <f>IF(AD38="",0,VLOOKUP(AD38,Maths!A$101:B$105,2,0))</f>
        <v>2</v>
      </c>
      <c r="AF38" s="413" t="s">
        <v>299</v>
      </c>
      <c r="AG38" s="492">
        <f>IF(AF38="",0,VLOOKUP(AF38,Maths!A$101:B$105,2,0))</f>
        <v>2</v>
      </c>
      <c r="AH38" s="413" t="s">
        <v>295</v>
      </c>
      <c r="AI38" s="492">
        <f>IF(AH38="",0,VLOOKUP(AH38,Maths!A$101:B$105,2,0))</f>
        <v>3</v>
      </c>
      <c r="AJ38" s="413" t="s">
        <v>295</v>
      </c>
      <c r="AK38" s="490">
        <f>IF(AJ38="",0,VLOOKUP(AJ38,Maths!A$101:B$105,2,0))</f>
        <v>3</v>
      </c>
      <c r="AL38" s="513">
        <f>AE38+AG38+AI38+AK38</f>
        <v>10</v>
      </c>
      <c r="AM38" s="544" t="str">
        <f ca="1">IF(AL38&lt;=3.9,"",LOOKUP(AL38,A$109:A$113,B$109:B$113))</f>
        <v>C</v>
      </c>
      <c r="AN38" s="510"/>
      <c r="AO38" s="515">
        <f t="shared" ref="AO38:AP55" si="49">AB38</f>
        <v>33</v>
      </c>
      <c r="AP38" s="538" t="str">
        <f>AC38</f>
        <v>Krishna</v>
      </c>
      <c r="AQ38" s="413" t="s">
        <v>295</v>
      </c>
      <c r="AR38" s="492">
        <f>IF(AQ38="",0,VLOOKUP(AQ38,Maths!A$101:B$105,2,0))</f>
        <v>3</v>
      </c>
      <c r="AS38" s="413" t="s">
        <v>299</v>
      </c>
      <c r="AT38" s="492">
        <f>IF(AS38="",0,VLOOKUP(AS38,Maths!A$101:B$105,2,0))</f>
        <v>2</v>
      </c>
      <c r="AU38" s="413" t="s">
        <v>299</v>
      </c>
      <c r="AV38" s="492">
        <f>IF(AU38="",0,VLOOKUP(AU38,Maths!A$101:B$105,2,0))</f>
        <v>2</v>
      </c>
      <c r="AW38" s="413" t="s">
        <v>295</v>
      </c>
      <c r="AX38" s="490">
        <f>IF(AW38="",0,VLOOKUP(AW38,Maths!A$101:B$105,2,0))</f>
        <v>3</v>
      </c>
      <c r="AY38" s="513">
        <f>AR38+AT38+AV38+AX38</f>
        <v>10</v>
      </c>
      <c r="AZ38" s="544" t="str">
        <f ca="1">IF(AY38&lt;=3.9,"",LOOKUP(AY38,A$109:A$113,B$109:B$113))</f>
        <v>C</v>
      </c>
      <c r="BA38" s="558">
        <f t="shared" ref="BA38:BA55" si="50">(L38+Y38+AL38+AY38)/4</f>
        <v>10</v>
      </c>
      <c r="BB38" s="561" t="str">
        <f ca="1" t="shared" ref="BB38:BB55" si="51">IF(BA38&lt;=3.9,"",LOOKUP(BA38,A$109:A$113,B$109:B$113))</f>
        <v>C</v>
      </c>
      <c r="BC38" s="510"/>
      <c r="BD38" s="560">
        <f t="shared" ref="BD38:BE55" si="52">AO38</f>
        <v>33</v>
      </c>
      <c r="BE38" s="569" t="str">
        <f>AP38</f>
        <v>Krishna</v>
      </c>
      <c r="BF38" s="413" t="s">
        <v>295</v>
      </c>
      <c r="BG38" s="492">
        <f>IF(BF38="",0,VLOOKUP(BF38,Maths!A$101:B$105,2,0))</f>
        <v>3</v>
      </c>
      <c r="BH38" s="413" t="s">
        <v>295</v>
      </c>
      <c r="BI38" s="492">
        <f>IF(BH38="",0,VLOOKUP(BH38,Maths!A$101:B$105,2,0))</f>
        <v>3</v>
      </c>
      <c r="BJ38" s="413" t="s">
        <v>299</v>
      </c>
      <c r="BK38" s="492">
        <f>IF(BJ38="",0,VLOOKUP(BJ38,Maths!A$101:B$105,2,0))</f>
        <v>2</v>
      </c>
      <c r="BL38" s="413" t="s">
        <v>299</v>
      </c>
      <c r="BM38" s="490">
        <f>IF(BL38="",0,VLOOKUP(BL38,Maths!A$101:B$105,2,0))</f>
        <v>2</v>
      </c>
      <c r="BN38" s="513">
        <f>BG38+BI38+BK38+BM38</f>
        <v>10</v>
      </c>
      <c r="BO38" s="579" t="str">
        <f ca="1">IF(BN38&lt;=3.9,"",LOOKUP(BN38,A$109:A$113,B$109:B$113))</f>
        <v>C</v>
      </c>
      <c r="BP38" s="510"/>
      <c r="BQ38" s="560">
        <f t="shared" ref="BQ38:BR55" si="53">BD38</f>
        <v>33</v>
      </c>
      <c r="BR38" s="569" t="str">
        <f>BE38</f>
        <v>Krishna</v>
      </c>
      <c r="BS38" s="413" t="s">
        <v>299</v>
      </c>
      <c r="BT38" s="492">
        <f>IF(BS38="",0,VLOOKUP(BS38,Maths!A$101:B$105,2,0))</f>
        <v>2</v>
      </c>
      <c r="BU38" s="413" t="s">
        <v>295</v>
      </c>
      <c r="BV38" s="492">
        <f>IF(BU38="",0,VLOOKUP(BU38,Maths!A$101:B$105,2,0))</f>
        <v>3</v>
      </c>
      <c r="BW38" s="413" t="s">
        <v>299</v>
      </c>
      <c r="BX38" s="492">
        <f>IF(BW38="",0,VLOOKUP(BW38,Maths!A$101:B$105,2,0))</f>
        <v>2</v>
      </c>
      <c r="BY38" s="413" t="s">
        <v>295</v>
      </c>
      <c r="BZ38" s="490">
        <f>IF(BY38="",0,VLOOKUP(BY38,Maths!A$101:B$105,2,0))</f>
        <v>3</v>
      </c>
      <c r="CA38" s="513">
        <f>BT38+BV38+BX38+BZ38</f>
        <v>10</v>
      </c>
      <c r="CB38" s="579" t="str">
        <f ca="1">IF(CA38&lt;=3.9,"",LOOKUP(CA38,A$109:A$113,B$109:B$113))</f>
        <v>C</v>
      </c>
      <c r="CC38" s="510"/>
      <c r="CD38" s="560">
        <f t="shared" ref="CD38:CE55" si="54">BQ38</f>
        <v>33</v>
      </c>
      <c r="CE38" s="585" t="str">
        <f>BR38</f>
        <v>Krishna</v>
      </c>
      <c r="CF38" s="413" t="s">
        <v>299</v>
      </c>
      <c r="CG38" s="492">
        <f>IF(CF38="",0,VLOOKUP(CF38,Maths!A$101:B$105,2,0))</f>
        <v>2</v>
      </c>
      <c r="CH38" s="413" t="s">
        <v>295</v>
      </c>
      <c r="CI38" s="492">
        <f>IF(CH38="",0,VLOOKUP(CH38,Maths!A$101:B$105,2,0))</f>
        <v>3</v>
      </c>
      <c r="CJ38" s="413" t="s">
        <v>295</v>
      </c>
      <c r="CK38" s="492">
        <f>IF(CJ38="",0,VLOOKUP(CJ38,Maths!A$101:B$105,2,0))</f>
        <v>3</v>
      </c>
      <c r="CL38" s="413" t="s">
        <v>299</v>
      </c>
      <c r="CM38" s="490">
        <f>IF(CL38="",0,VLOOKUP(CL38,Maths!A$101:B$105,2,0))</f>
        <v>2</v>
      </c>
      <c r="CN38" s="513">
        <f>CG38+CI38+CK38+CM38</f>
        <v>10</v>
      </c>
      <c r="CO38" s="579" t="str">
        <f ca="1">IF(CN38&lt;=3.9,"",LOOKUP(CN38,A$109:A$113,B$109:B$113))</f>
        <v>C</v>
      </c>
      <c r="CP38" s="510"/>
      <c r="CQ38" s="560">
        <f t="shared" ref="CQ38:CR55" si="55">CD38</f>
        <v>33</v>
      </c>
      <c r="CR38" s="585" t="str">
        <f>CE38</f>
        <v>Krishna</v>
      </c>
      <c r="CS38" s="413" t="s">
        <v>295</v>
      </c>
      <c r="CT38" s="492">
        <f>IF(CS38="",0,VLOOKUP(CS38,Maths!A$101:B$105,2,0))</f>
        <v>3</v>
      </c>
      <c r="CU38" s="413" t="s">
        <v>295</v>
      </c>
      <c r="CV38" s="492">
        <f>IF(CU38="",0,VLOOKUP(CU38,Maths!A$101:B$105,2,0))</f>
        <v>3</v>
      </c>
      <c r="CW38" s="413" t="s">
        <v>299</v>
      </c>
      <c r="CX38" s="492">
        <f>IF(CW38="",0,VLOOKUP(CW38,Maths!A$101:B$105,2,0))</f>
        <v>2</v>
      </c>
      <c r="CY38" s="413" t="s">
        <v>299</v>
      </c>
      <c r="CZ38" s="490">
        <f>IF(CY38="",0,VLOOKUP(CY38,Maths!A$101:B$105,2,0))</f>
        <v>2</v>
      </c>
      <c r="DA38" s="513">
        <f>CT38+CV38+CX38+CZ38</f>
        <v>10</v>
      </c>
      <c r="DB38" s="579" t="str">
        <f ca="1">IF(DA38&lt;=3.9,"",LOOKUP(DA38,A$109:A$113,B$109:B$113))</f>
        <v>C</v>
      </c>
      <c r="DC38" s="605">
        <f t="shared" ref="DC38:DC55" si="56">BN38+CA38+CN38+DA38</f>
        <v>40</v>
      </c>
      <c r="DD38" s="606">
        <f>DC38/80*20</f>
        <v>10</v>
      </c>
      <c r="DE38" s="561" t="str">
        <f ca="1" t="shared" ref="DE38:DE55" si="57">IF(DD38&lt;=3.9,"",LOOKUP(DD38,A$109:A$113,B$109:B$113))</f>
        <v>C</v>
      </c>
      <c r="DF38" s="510"/>
      <c r="DG38" s="607">
        <f>A38</f>
        <v>33</v>
      </c>
      <c r="DH38" s="608" t="str">
        <f>C38</f>
        <v>Krishna</v>
      </c>
      <c r="DI38" s="616" t="str">
        <f ca="1">IF(DJ38&lt;=3.9,"",LOOKUP(DJ38,A$109:A$113,B$109:B$113))</f>
        <v>C</v>
      </c>
      <c r="DJ38">
        <f>(BA38+CN38)/2</f>
        <v>10</v>
      </c>
    </row>
    <row r="39" spans="1:114">
      <c r="A39" s="490">
        <v>34</v>
      </c>
      <c r="B39" s="492">
        <f>'Student Profile'!B39</f>
        <v>3774</v>
      </c>
      <c r="C39" s="491" t="str">
        <f>'Student Profile'!C39</f>
        <v>Nikhil Anurag</v>
      </c>
      <c r="D39" s="413" t="s">
        <v>299</v>
      </c>
      <c r="E39" s="492">
        <f>IF(D39="",0,VLOOKUP(D39,Maths!A$101:B$105,2,0))</f>
        <v>2</v>
      </c>
      <c r="F39" s="413" t="s">
        <v>186</v>
      </c>
      <c r="G39" s="492">
        <f>IF(F39="",0,VLOOKUP(F39,Maths!A$101:B$105,2,0))</f>
        <v>4</v>
      </c>
      <c r="H39" s="413" t="s">
        <v>299</v>
      </c>
      <c r="I39" s="492">
        <f>IF(H39="",0,VLOOKUP(H39,Maths!A$101:B$105,2,0))</f>
        <v>2</v>
      </c>
      <c r="J39" s="413" t="s">
        <v>186</v>
      </c>
      <c r="K39" s="490">
        <f>IF(J39="",0,VLOOKUP(J39,Maths!A$101:B$105,2,0))</f>
        <v>4</v>
      </c>
      <c r="L39" s="513">
        <f>E39+G39+I39+K39</f>
        <v>12</v>
      </c>
      <c r="M39" s="517" t="str">
        <f ca="1">IF(L39&lt;=3.9,"",LOOKUP(L39,A$109:A$113,B$109:B$113))</f>
        <v>B</v>
      </c>
      <c r="N39" s="510"/>
      <c r="O39" s="515">
        <f>A39</f>
        <v>34</v>
      </c>
      <c r="P39" s="491" t="str">
        <f>C39</f>
        <v>Nikhil Anurag</v>
      </c>
      <c r="Q39" s="413" t="s">
        <v>299</v>
      </c>
      <c r="R39" s="492">
        <f>IF(Q39="",0,VLOOKUP(Q39,Maths!A$101:B$105,2,0))</f>
        <v>2</v>
      </c>
      <c r="S39" s="413" t="s">
        <v>186</v>
      </c>
      <c r="T39" s="492">
        <f>IF(S39="",0,VLOOKUP(S39,Maths!A$101:B$105,2,0))</f>
        <v>4</v>
      </c>
      <c r="U39" s="413" t="s">
        <v>299</v>
      </c>
      <c r="V39" s="492">
        <f>IF(U39="",0,VLOOKUP(U39,Maths!A$101:B$105,2,0))</f>
        <v>2</v>
      </c>
      <c r="W39" s="413" t="s">
        <v>186</v>
      </c>
      <c r="X39" s="490">
        <f>IF(W39="",0,VLOOKUP(W39,Maths!A$101:B$105,2,0))</f>
        <v>4</v>
      </c>
      <c r="Y39" s="513">
        <f>R39+T39+V39+X39</f>
        <v>12</v>
      </c>
      <c r="Z39" s="539" t="str">
        <f ca="1">IF(Y39&lt;=3.9,"",LOOKUP(Y39,A$109:A$113,B$109:B$113))</f>
        <v>B</v>
      </c>
      <c r="AA39" s="510"/>
      <c r="AB39" s="515">
        <f t="shared" ref="AB39:AB55" si="58">O39</f>
        <v>34</v>
      </c>
      <c r="AC39" s="538" t="str">
        <f>P39</f>
        <v>Nikhil Anurag</v>
      </c>
      <c r="AD39" s="413" t="s">
        <v>186</v>
      </c>
      <c r="AE39" s="492">
        <f>IF(AD39="",0,VLOOKUP(AD39,Maths!A$101:B$105,2,0))</f>
        <v>4</v>
      </c>
      <c r="AF39" s="413" t="s">
        <v>186</v>
      </c>
      <c r="AG39" s="492">
        <f>IF(AF39="",0,VLOOKUP(AF39,Maths!A$101:B$105,2,0))</f>
        <v>4</v>
      </c>
      <c r="AH39" s="413" t="s">
        <v>299</v>
      </c>
      <c r="AI39" s="492">
        <f>IF(AH39="",0,VLOOKUP(AH39,Maths!A$101:B$105,2,0))</f>
        <v>2</v>
      </c>
      <c r="AJ39" s="413" t="s">
        <v>299</v>
      </c>
      <c r="AK39" s="490">
        <f>IF(AJ39="",0,VLOOKUP(AJ39,Maths!A$101:B$105,2,0))</f>
        <v>2</v>
      </c>
      <c r="AL39" s="513">
        <f>AE39+AG39+AI39+AK39</f>
        <v>12</v>
      </c>
      <c r="AM39" s="544" t="str">
        <f ca="1">IF(AL39&lt;=3.9,"",LOOKUP(AL39,A$109:A$113,B$109:B$113))</f>
        <v>B</v>
      </c>
      <c r="AN39" s="510"/>
      <c r="AO39" s="515">
        <f t="shared" ref="AO39:AO55" si="59">AB39</f>
        <v>34</v>
      </c>
      <c r="AP39" s="538" t="str">
        <f>AC39</f>
        <v>Nikhil Anurag</v>
      </c>
      <c r="AQ39" s="413" t="s">
        <v>299</v>
      </c>
      <c r="AR39" s="492">
        <f>IF(AQ39="",0,VLOOKUP(AQ39,Maths!A$101:B$105,2,0))</f>
        <v>2</v>
      </c>
      <c r="AS39" s="413" t="s">
        <v>186</v>
      </c>
      <c r="AT39" s="492">
        <f>IF(AS39="",0,VLOOKUP(AS39,Maths!A$101:B$105,2,0))</f>
        <v>4</v>
      </c>
      <c r="AU39" s="413" t="s">
        <v>186</v>
      </c>
      <c r="AV39" s="492">
        <f>IF(AU39="",0,VLOOKUP(AU39,Maths!A$101:B$105,2,0))</f>
        <v>4</v>
      </c>
      <c r="AW39" s="413" t="s">
        <v>299</v>
      </c>
      <c r="AX39" s="490">
        <f>IF(AW39="",0,VLOOKUP(AW39,Maths!A$101:B$105,2,0))</f>
        <v>2</v>
      </c>
      <c r="AY39" s="513">
        <f>AR39+AT39+AV39+AX39</f>
        <v>12</v>
      </c>
      <c r="AZ39" s="544" t="str">
        <f ca="1">IF(AY39&lt;=3.9,"",LOOKUP(AY39,A$109:A$113,B$109:B$113))</f>
        <v>B</v>
      </c>
      <c r="BA39" s="558">
        <f>(L39+Y39+AL39+AY39)/4</f>
        <v>12</v>
      </c>
      <c r="BB39" s="561" t="str">
        <f ca="1">IF(BA39&lt;=3.9,"",LOOKUP(BA39,A$109:A$113,B$109:B$113))</f>
        <v>B</v>
      </c>
      <c r="BC39" s="510"/>
      <c r="BD39" s="560">
        <f t="shared" ref="BD39:BD55" si="60">AO39</f>
        <v>34</v>
      </c>
      <c r="BE39" s="569" t="str">
        <f>AP39</f>
        <v>Nikhil Anurag</v>
      </c>
      <c r="BF39" s="413" t="s">
        <v>299</v>
      </c>
      <c r="BG39" s="492">
        <f>IF(BF39="",0,VLOOKUP(BF39,Maths!A$101:B$105,2,0))</f>
        <v>2</v>
      </c>
      <c r="BH39" s="413" t="s">
        <v>299</v>
      </c>
      <c r="BI39" s="492">
        <f>IF(BH39="",0,VLOOKUP(BH39,Maths!A$101:B$105,2,0))</f>
        <v>2</v>
      </c>
      <c r="BJ39" s="413" t="s">
        <v>186</v>
      </c>
      <c r="BK39" s="492">
        <f>IF(BJ39="",0,VLOOKUP(BJ39,Maths!A$101:B$105,2,0))</f>
        <v>4</v>
      </c>
      <c r="BL39" s="413" t="s">
        <v>186</v>
      </c>
      <c r="BM39" s="490">
        <f>IF(BL39="",0,VLOOKUP(BL39,Maths!A$101:B$105,2,0))</f>
        <v>4</v>
      </c>
      <c r="BN39" s="513">
        <f>BG39+BI39+BK39+BM39</f>
        <v>12</v>
      </c>
      <c r="BO39" s="579" t="str">
        <f ca="1">IF(BN39&lt;=3.9,"",LOOKUP(BN39,A$109:A$113,B$109:B$113))</f>
        <v>B</v>
      </c>
      <c r="BP39" s="510"/>
      <c r="BQ39" s="560">
        <f t="shared" ref="BQ39:BQ55" si="61">BD39</f>
        <v>34</v>
      </c>
      <c r="BR39" s="569" t="str">
        <f>BE39</f>
        <v>Nikhil Anurag</v>
      </c>
      <c r="BS39" s="413" t="s">
        <v>186</v>
      </c>
      <c r="BT39" s="492">
        <f>IF(BS39="",0,VLOOKUP(BS39,Maths!A$101:B$105,2,0))</f>
        <v>4</v>
      </c>
      <c r="BU39" s="413" t="s">
        <v>299</v>
      </c>
      <c r="BV39" s="492">
        <f>IF(BU39="",0,VLOOKUP(BU39,Maths!A$101:B$105,2,0))</f>
        <v>2</v>
      </c>
      <c r="BW39" s="413" t="s">
        <v>186</v>
      </c>
      <c r="BX39" s="492">
        <f>IF(BW39="",0,VLOOKUP(BW39,Maths!A$101:B$105,2,0))</f>
        <v>4</v>
      </c>
      <c r="BY39" s="413" t="s">
        <v>299</v>
      </c>
      <c r="BZ39" s="490">
        <f>IF(BY39="",0,VLOOKUP(BY39,Maths!A$101:B$105,2,0))</f>
        <v>2</v>
      </c>
      <c r="CA39" s="513">
        <f>BT39+BV39+BX39+BZ39</f>
        <v>12</v>
      </c>
      <c r="CB39" s="579" t="str">
        <f ca="1">IF(CA39&lt;=3.9,"",LOOKUP(CA39,A$109:A$113,B$109:B$113))</f>
        <v>B</v>
      </c>
      <c r="CC39" s="510"/>
      <c r="CD39" s="560">
        <f t="shared" ref="CD39:CD55" si="62">BQ39</f>
        <v>34</v>
      </c>
      <c r="CE39" s="585" t="str">
        <f>BR39</f>
        <v>Nikhil Anurag</v>
      </c>
      <c r="CF39" s="413" t="s">
        <v>186</v>
      </c>
      <c r="CG39" s="492">
        <f>IF(CF39="",0,VLOOKUP(CF39,Maths!A$101:B$105,2,0))</f>
        <v>4</v>
      </c>
      <c r="CH39" s="413" t="s">
        <v>299</v>
      </c>
      <c r="CI39" s="492">
        <f>IF(CH39="",0,VLOOKUP(CH39,Maths!A$101:B$105,2,0))</f>
        <v>2</v>
      </c>
      <c r="CJ39" s="413" t="s">
        <v>299</v>
      </c>
      <c r="CK39" s="492">
        <f>IF(CJ39="",0,VLOOKUP(CJ39,Maths!A$101:B$105,2,0))</f>
        <v>2</v>
      </c>
      <c r="CL39" s="413" t="s">
        <v>186</v>
      </c>
      <c r="CM39" s="490">
        <f>IF(CL39="",0,VLOOKUP(CL39,Maths!A$101:B$105,2,0))</f>
        <v>4</v>
      </c>
      <c r="CN39" s="513">
        <f>CG39+CI39+CK39+CM39</f>
        <v>12</v>
      </c>
      <c r="CO39" s="579" t="str">
        <f ca="1">IF(CN39&lt;=3.9,"",LOOKUP(CN39,A$109:A$113,B$109:B$113))</f>
        <v>B</v>
      </c>
      <c r="CP39" s="510"/>
      <c r="CQ39" s="560">
        <f t="shared" ref="CQ39:CQ55" si="63">CD39</f>
        <v>34</v>
      </c>
      <c r="CR39" s="585" t="str">
        <f>CE39</f>
        <v>Nikhil Anurag</v>
      </c>
      <c r="CS39" s="413" t="s">
        <v>299</v>
      </c>
      <c r="CT39" s="492">
        <f>IF(CS39="",0,VLOOKUP(CS39,Maths!A$101:B$105,2,0))</f>
        <v>2</v>
      </c>
      <c r="CU39" s="413" t="s">
        <v>299</v>
      </c>
      <c r="CV39" s="492">
        <f>IF(CU39="",0,VLOOKUP(CU39,Maths!A$101:B$105,2,0))</f>
        <v>2</v>
      </c>
      <c r="CW39" s="413" t="s">
        <v>186</v>
      </c>
      <c r="CX39" s="492">
        <f>IF(CW39="",0,VLOOKUP(CW39,Maths!A$101:B$105,2,0))</f>
        <v>4</v>
      </c>
      <c r="CY39" s="413" t="s">
        <v>186</v>
      </c>
      <c r="CZ39" s="490">
        <f>IF(CY39="",0,VLOOKUP(CY39,Maths!A$101:B$105,2,0))</f>
        <v>4</v>
      </c>
      <c r="DA39" s="513">
        <f>CT39+CV39+CX39+CZ39</f>
        <v>12</v>
      </c>
      <c r="DB39" s="579" t="str">
        <f ca="1">IF(DA39&lt;=3.9,"",LOOKUP(DA39,A$109:A$113,B$109:B$113))</f>
        <v>B</v>
      </c>
      <c r="DC39" s="605">
        <f>BN39+CA39+CN39+DA39</f>
        <v>48</v>
      </c>
      <c r="DD39" s="606">
        <f>DC39/80*20</f>
        <v>12</v>
      </c>
      <c r="DE39" s="561" t="str">
        <f ca="1">IF(DD39&lt;=3.9,"",LOOKUP(DD39,A$109:A$113,B$109:B$113))</f>
        <v>B</v>
      </c>
      <c r="DF39" s="510"/>
      <c r="DG39" s="607">
        <f>A39</f>
        <v>34</v>
      </c>
      <c r="DH39" s="608" t="str">
        <f>C39</f>
        <v>Nikhil Anurag</v>
      </c>
      <c r="DI39" s="616" t="str">
        <f ca="1">IF(DJ39&lt;=3.9,"",LOOKUP(DJ39,A$109:A$113,B$109:B$113))</f>
        <v>B</v>
      </c>
      <c r="DJ39">
        <f>(BA39+CN39)/2</f>
        <v>12</v>
      </c>
    </row>
    <row r="40" spans="1:114">
      <c r="A40" s="490">
        <v>35</v>
      </c>
      <c r="B40" s="492">
        <f>'Student Profile'!B40</f>
        <v>3885</v>
      </c>
      <c r="C40" s="491" t="str">
        <f>'Student Profile'!C40</f>
        <v>Rithik Kumar</v>
      </c>
      <c r="D40" s="413" t="s">
        <v>299</v>
      </c>
      <c r="E40" s="492">
        <f>IF(D40="",0,VLOOKUP(D40,Maths!A$101:B$105,2,0))</f>
        <v>2</v>
      </c>
      <c r="F40" s="413" t="s">
        <v>295</v>
      </c>
      <c r="G40" s="492">
        <f>IF(F40="",0,VLOOKUP(F40,Maths!A$101:B$105,2,0))</f>
        <v>3</v>
      </c>
      <c r="H40" s="413" t="s">
        <v>299</v>
      </c>
      <c r="I40" s="492">
        <f>IF(H40="",0,VLOOKUP(H40,Maths!A$101:B$105,2,0))</f>
        <v>2</v>
      </c>
      <c r="J40" s="413" t="s">
        <v>295</v>
      </c>
      <c r="K40" s="490">
        <f>IF(J40="",0,VLOOKUP(J40,Maths!A$101:B$105,2,0))</f>
        <v>3</v>
      </c>
      <c r="L40" s="513">
        <f>E40+G40+I40+K40</f>
        <v>10</v>
      </c>
      <c r="M40" s="517" t="str">
        <f ca="1">IF(L40&lt;=3.9,"",LOOKUP(L40,A$109:A$113,B$109:B$113))</f>
        <v>C</v>
      </c>
      <c r="N40" s="510"/>
      <c r="O40" s="515">
        <f>A40</f>
        <v>35</v>
      </c>
      <c r="P40" s="491" t="str">
        <f>C40</f>
        <v>Rithik Kumar</v>
      </c>
      <c r="Q40" s="413" t="s">
        <v>299</v>
      </c>
      <c r="R40" s="492">
        <f>IF(Q40="",0,VLOOKUP(Q40,Maths!A$101:B$105,2,0))</f>
        <v>2</v>
      </c>
      <c r="S40" s="413" t="s">
        <v>295</v>
      </c>
      <c r="T40" s="492">
        <f>IF(S40="",0,VLOOKUP(S40,Maths!A$101:B$105,2,0))</f>
        <v>3</v>
      </c>
      <c r="U40" s="413" t="s">
        <v>299</v>
      </c>
      <c r="V40" s="492">
        <f>IF(U40="",0,VLOOKUP(U40,Maths!A$101:B$105,2,0))</f>
        <v>2</v>
      </c>
      <c r="W40" s="413" t="s">
        <v>295</v>
      </c>
      <c r="X40" s="490">
        <f>IF(W40="",0,VLOOKUP(W40,Maths!A$101:B$105,2,0))</f>
        <v>3</v>
      </c>
      <c r="Y40" s="513">
        <f>R40+T40+V40+X40</f>
        <v>10</v>
      </c>
      <c r="Z40" s="539" t="str">
        <f ca="1">IF(Y40&lt;=3.9,"",LOOKUP(Y40,A$109:A$113,B$109:B$113))</f>
        <v>C</v>
      </c>
      <c r="AA40" s="510"/>
      <c r="AB40" s="515">
        <f>O40</f>
        <v>35</v>
      </c>
      <c r="AC40" s="538" t="str">
        <f>P40</f>
        <v>Rithik Kumar</v>
      </c>
      <c r="AD40" s="413" t="s">
        <v>295</v>
      </c>
      <c r="AE40" s="492">
        <f>IF(AD40="",0,VLOOKUP(AD40,Maths!A$101:B$105,2,0))</f>
        <v>3</v>
      </c>
      <c r="AF40" s="413" t="s">
        <v>295</v>
      </c>
      <c r="AG40" s="492">
        <f>IF(AF40="",0,VLOOKUP(AF40,Maths!A$101:B$105,2,0))</f>
        <v>3</v>
      </c>
      <c r="AH40" s="413" t="s">
        <v>299</v>
      </c>
      <c r="AI40" s="492">
        <f>IF(AH40="",0,VLOOKUP(AH40,Maths!A$101:B$105,2,0))</f>
        <v>2</v>
      </c>
      <c r="AJ40" s="413" t="s">
        <v>299</v>
      </c>
      <c r="AK40" s="490">
        <f>IF(AJ40="",0,VLOOKUP(AJ40,Maths!A$101:B$105,2,0))</f>
        <v>2</v>
      </c>
      <c r="AL40" s="513">
        <f>AE40+AG40+AI40+AK40</f>
        <v>10</v>
      </c>
      <c r="AM40" s="544" t="str">
        <f ca="1">IF(AL40&lt;=3.9,"",LOOKUP(AL40,A$109:A$113,B$109:B$113))</f>
        <v>C</v>
      </c>
      <c r="AN40" s="510"/>
      <c r="AO40" s="515">
        <f>AB40</f>
        <v>35</v>
      </c>
      <c r="AP40" s="538" t="str">
        <f>AC40</f>
        <v>Rithik Kumar</v>
      </c>
      <c r="AQ40" s="413" t="s">
        <v>299</v>
      </c>
      <c r="AR40" s="492">
        <f>IF(AQ40="",0,VLOOKUP(AQ40,Maths!A$101:B$105,2,0))</f>
        <v>2</v>
      </c>
      <c r="AS40" s="413" t="s">
        <v>295</v>
      </c>
      <c r="AT40" s="492">
        <f>IF(AS40="",0,VLOOKUP(AS40,Maths!A$101:B$105,2,0))</f>
        <v>3</v>
      </c>
      <c r="AU40" s="413" t="s">
        <v>295</v>
      </c>
      <c r="AV40" s="492">
        <f>IF(AU40="",0,VLOOKUP(AU40,Maths!A$101:B$105,2,0))</f>
        <v>3</v>
      </c>
      <c r="AW40" s="413" t="s">
        <v>299</v>
      </c>
      <c r="AX40" s="490">
        <f>IF(AW40="",0,VLOOKUP(AW40,Maths!A$101:B$105,2,0))</f>
        <v>2</v>
      </c>
      <c r="AY40" s="513">
        <f>AR40+AT40+AV40+AX40</f>
        <v>10</v>
      </c>
      <c r="AZ40" s="544" t="str">
        <f ca="1">IF(AY40&lt;=3.9,"",LOOKUP(AY40,A$109:A$113,B$109:B$113))</f>
        <v>C</v>
      </c>
      <c r="BA40" s="558">
        <f>(L40+Y40+AL40+AY40)/4</f>
        <v>10</v>
      </c>
      <c r="BB40" s="561" t="str">
        <f ca="1">IF(BA40&lt;=3.9,"",LOOKUP(BA40,A$109:A$113,B$109:B$113))</f>
        <v>C</v>
      </c>
      <c r="BC40" s="510"/>
      <c r="BD40" s="560">
        <f>AO40</f>
        <v>35</v>
      </c>
      <c r="BE40" s="569" t="str">
        <f>AP40</f>
        <v>Rithik Kumar</v>
      </c>
      <c r="BF40" s="413" t="s">
        <v>299</v>
      </c>
      <c r="BG40" s="492">
        <f>IF(BF40="",0,VLOOKUP(BF40,Maths!A$101:B$105,2,0))</f>
        <v>2</v>
      </c>
      <c r="BH40" s="413" t="s">
        <v>299</v>
      </c>
      <c r="BI40" s="492">
        <f>IF(BH40="",0,VLOOKUP(BH40,Maths!A$101:B$105,2,0))</f>
        <v>2</v>
      </c>
      <c r="BJ40" s="413" t="s">
        <v>295</v>
      </c>
      <c r="BK40" s="492">
        <f>IF(BJ40="",0,VLOOKUP(BJ40,Maths!A$101:B$105,2,0))</f>
        <v>3</v>
      </c>
      <c r="BL40" s="413" t="s">
        <v>295</v>
      </c>
      <c r="BM40" s="490">
        <f>IF(BL40="",0,VLOOKUP(BL40,Maths!A$101:B$105,2,0))</f>
        <v>3</v>
      </c>
      <c r="BN40" s="513">
        <f>BG40+BI40+BK40+BM40</f>
        <v>10</v>
      </c>
      <c r="BO40" s="579" t="str">
        <f ca="1">IF(BN40&lt;=3.9,"",LOOKUP(BN40,A$109:A$113,B$109:B$113))</f>
        <v>C</v>
      </c>
      <c r="BP40" s="510"/>
      <c r="BQ40" s="560">
        <f>BD40</f>
        <v>35</v>
      </c>
      <c r="BR40" s="569" t="str">
        <f>BE40</f>
        <v>Rithik Kumar</v>
      </c>
      <c r="BS40" s="413" t="s">
        <v>295</v>
      </c>
      <c r="BT40" s="492">
        <f>IF(BS40="",0,VLOOKUP(BS40,Maths!A$101:B$105,2,0))</f>
        <v>3</v>
      </c>
      <c r="BU40" s="413" t="s">
        <v>299</v>
      </c>
      <c r="BV40" s="492">
        <f>IF(BU40="",0,VLOOKUP(BU40,Maths!A$101:B$105,2,0))</f>
        <v>2</v>
      </c>
      <c r="BW40" s="413" t="s">
        <v>295</v>
      </c>
      <c r="BX40" s="492">
        <f>IF(BW40="",0,VLOOKUP(BW40,Maths!A$101:B$105,2,0))</f>
        <v>3</v>
      </c>
      <c r="BY40" s="413" t="s">
        <v>299</v>
      </c>
      <c r="BZ40" s="490">
        <f>IF(BY40="",0,VLOOKUP(BY40,Maths!A$101:B$105,2,0))</f>
        <v>2</v>
      </c>
      <c r="CA40" s="513">
        <f>BT40+BV40+BX40+BZ40</f>
        <v>10</v>
      </c>
      <c r="CB40" s="579" t="str">
        <f ca="1">IF(CA40&lt;=3.9,"",LOOKUP(CA40,A$109:A$113,B$109:B$113))</f>
        <v>C</v>
      </c>
      <c r="CC40" s="510"/>
      <c r="CD40" s="560">
        <f>BQ40</f>
        <v>35</v>
      </c>
      <c r="CE40" s="585" t="str">
        <f>BR40</f>
        <v>Rithik Kumar</v>
      </c>
      <c r="CF40" s="413" t="s">
        <v>295</v>
      </c>
      <c r="CG40" s="492">
        <f>IF(CF40="",0,VLOOKUP(CF40,Maths!A$101:B$105,2,0))</f>
        <v>3</v>
      </c>
      <c r="CH40" s="413" t="s">
        <v>299</v>
      </c>
      <c r="CI40" s="492">
        <f>IF(CH40="",0,VLOOKUP(CH40,Maths!A$101:B$105,2,0))</f>
        <v>2</v>
      </c>
      <c r="CJ40" s="413" t="s">
        <v>299</v>
      </c>
      <c r="CK40" s="492">
        <f>IF(CJ40="",0,VLOOKUP(CJ40,Maths!A$101:B$105,2,0))</f>
        <v>2</v>
      </c>
      <c r="CL40" s="413" t="s">
        <v>295</v>
      </c>
      <c r="CM40" s="490">
        <f>IF(CL40="",0,VLOOKUP(CL40,Maths!A$101:B$105,2,0))</f>
        <v>3</v>
      </c>
      <c r="CN40" s="513">
        <f>CG40+CI40+CK40+CM40</f>
        <v>10</v>
      </c>
      <c r="CO40" s="579" t="str">
        <f ca="1">IF(CN40&lt;=3.9,"",LOOKUP(CN40,A$109:A$113,B$109:B$113))</f>
        <v>C</v>
      </c>
      <c r="CP40" s="510"/>
      <c r="CQ40" s="560">
        <f>CD40</f>
        <v>35</v>
      </c>
      <c r="CR40" s="585" t="str">
        <f>CE40</f>
        <v>Rithik Kumar</v>
      </c>
      <c r="CS40" s="413" t="s">
        <v>299</v>
      </c>
      <c r="CT40" s="492">
        <f>IF(CS40="",0,VLOOKUP(CS40,Maths!A$101:B$105,2,0))</f>
        <v>2</v>
      </c>
      <c r="CU40" s="413" t="s">
        <v>299</v>
      </c>
      <c r="CV40" s="492">
        <f>IF(CU40="",0,VLOOKUP(CU40,Maths!A$101:B$105,2,0))</f>
        <v>2</v>
      </c>
      <c r="CW40" s="413" t="s">
        <v>295</v>
      </c>
      <c r="CX40" s="492">
        <f>IF(CW40="",0,VLOOKUP(CW40,Maths!A$101:B$105,2,0))</f>
        <v>3</v>
      </c>
      <c r="CY40" s="413" t="s">
        <v>295</v>
      </c>
      <c r="CZ40" s="490">
        <f>IF(CY40="",0,VLOOKUP(CY40,Maths!A$101:B$105,2,0))</f>
        <v>3</v>
      </c>
      <c r="DA40" s="513">
        <f>CT40+CV40+CX40+CZ40</f>
        <v>10</v>
      </c>
      <c r="DB40" s="579" t="str">
        <f ca="1">IF(DA40&lt;=3.9,"",LOOKUP(DA40,A$109:A$113,B$109:B$113))</f>
        <v>C</v>
      </c>
      <c r="DC40" s="605">
        <f>BN40+CA40+CN40+DA40</f>
        <v>40</v>
      </c>
      <c r="DD40" s="606">
        <f>DC40/80*20</f>
        <v>10</v>
      </c>
      <c r="DE40" s="561" t="str">
        <f ca="1">IF(DD40&lt;=3.9,"",LOOKUP(DD40,A$109:A$113,B$109:B$113))</f>
        <v>C</v>
      </c>
      <c r="DF40" s="510"/>
      <c r="DG40" s="607">
        <f>A40</f>
        <v>35</v>
      </c>
      <c r="DH40" s="608" t="str">
        <f>C40</f>
        <v>Rithik Kumar</v>
      </c>
      <c r="DI40" s="616" t="str">
        <f ca="1">IF(DJ40&lt;=3.9,"",LOOKUP(DJ40,A$109:A$113,B$109:B$113))</f>
        <v>C</v>
      </c>
      <c r="DJ40">
        <f>(BA40+CN40)/2</f>
        <v>10</v>
      </c>
    </row>
    <row r="41" spans="1:114">
      <c r="A41" s="490">
        <v>36</v>
      </c>
      <c r="B41" s="492">
        <f>'Student Profile'!B41</f>
        <v>8674</v>
      </c>
      <c r="C41" s="491" t="str">
        <f>'Student Profile'!C41</f>
        <v>A R Sidhu</v>
      </c>
      <c r="D41" s="413" t="s">
        <v>338</v>
      </c>
      <c r="E41" s="492">
        <f>IF(D41="",0,VLOOKUP(D41,Maths!A$101:B$105,2,0))</f>
        <v>3</v>
      </c>
      <c r="F41" s="413" t="s">
        <v>299</v>
      </c>
      <c r="G41" s="492">
        <f>IF(F41="",0,VLOOKUP(F41,Maths!A$101:B$105,2,0))</f>
        <v>2</v>
      </c>
      <c r="H41" s="413" t="s">
        <v>338</v>
      </c>
      <c r="I41" s="492">
        <f>IF(H41="",0,VLOOKUP(H41,Maths!A$101:B$105,2,0))</f>
        <v>3</v>
      </c>
      <c r="J41" s="413" t="s">
        <v>299</v>
      </c>
      <c r="K41" s="490">
        <f>IF(J41="",0,VLOOKUP(J41,Maths!A$101:B$105,2,0))</f>
        <v>2</v>
      </c>
      <c r="L41" s="513">
        <f>E41+G41+I41+K41</f>
        <v>10</v>
      </c>
      <c r="M41" s="517" t="str">
        <f ca="1">IF(L41&lt;=3.9,"",LOOKUP(L41,A$109:A$113,B$109:B$113))</f>
        <v>C</v>
      </c>
      <c r="N41" s="510"/>
      <c r="O41" s="515">
        <f>A41</f>
        <v>36</v>
      </c>
      <c r="P41" s="491" t="str">
        <f>C41</f>
        <v>A R Sidhu</v>
      </c>
      <c r="Q41" s="413" t="s">
        <v>338</v>
      </c>
      <c r="R41" s="492">
        <f>IF(Q41="",0,VLOOKUP(Q41,Maths!A$101:B$105,2,0))</f>
        <v>3</v>
      </c>
      <c r="S41" s="413" t="s">
        <v>299</v>
      </c>
      <c r="T41" s="492">
        <f>IF(S41="",0,VLOOKUP(S41,Maths!A$101:B$105,2,0))</f>
        <v>2</v>
      </c>
      <c r="U41" s="413" t="s">
        <v>338</v>
      </c>
      <c r="V41" s="492">
        <f>IF(U41="",0,VLOOKUP(U41,Maths!A$101:B$105,2,0))</f>
        <v>3</v>
      </c>
      <c r="W41" s="413" t="s">
        <v>299</v>
      </c>
      <c r="X41" s="490">
        <f>IF(W41="",0,VLOOKUP(W41,Maths!A$101:B$105,2,0))</f>
        <v>2</v>
      </c>
      <c r="Y41" s="513">
        <f>R41+T41+V41+X41</f>
        <v>10</v>
      </c>
      <c r="Z41" s="539" t="str">
        <f ca="1">IF(Y41&lt;=3.9,"",LOOKUP(Y41,A$109:A$113,B$109:B$113))</f>
        <v>C</v>
      </c>
      <c r="AA41" s="510"/>
      <c r="AB41" s="515">
        <f>O41</f>
        <v>36</v>
      </c>
      <c r="AC41" s="538" t="str">
        <f>P41</f>
        <v>A R Sidhu</v>
      </c>
      <c r="AD41" s="413" t="s">
        <v>299</v>
      </c>
      <c r="AE41" s="492">
        <f>IF(AD41="",0,VLOOKUP(AD41,Maths!A$101:B$105,2,0))</f>
        <v>2</v>
      </c>
      <c r="AF41" s="413" t="s">
        <v>299</v>
      </c>
      <c r="AG41" s="492">
        <f>IF(AF41="",0,VLOOKUP(AF41,Maths!A$101:B$105,2,0))</f>
        <v>2</v>
      </c>
      <c r="AH41" s="413" t="s">
        <v>338</v>
      </c>
      <c r="AI41" s="492">
        <f>IF(AH41="",0,VLOOKUP(AH41,Maths!A$101:B$105,2,0))</f>
        <v>3</v>
      </c>
      <c r="AJ41" s="413" t="s">
        <v>338</v>
      </c>
      <c r="AK41" s="490">
        <f>IF(AJ41="",0,VLOOKUP(AJ41,Maths!A$101:B$105,2,0))</f>
        <v>3</v>
      </c>
      <c r="AL41" s="513">
        <f>AE41+AG41+AI41+AK41</f>
        <v>10</v>
      </c>
      <c r="AM41" s="544" t="str">
        <f ca="1">IF(AL41&lt;=3.9,"",LOOKUP(AL41,A$109:A$113,B$109:B$113))</f>
        <v>C</v>
      </c>
      <c r="AN41" s="510"/>
      <c r="AO41" s="515">
        <f>AB41</f>
        <v>36</v>
      </c>
      <c r="AP41" s="538" t="str">
        <f>AC41</f>
        <v>A R Sidhu</v>
      </c>
      <c r="AQ41" s="413" t="s">
        <v>338</v>
      </c>
      <c r="AR41" s="492">
        <f>IF(AQ41="",0,VLOOKUP(AQ41,Maths!A$101:B$105,2,0))</f>
        <v>3</v>
      </c>
      <c r="AS41" s="413" t="s">
        <v>299</v>
      </c>
      <c r="AT41" s="492">
        <f>IF(AS41="",0,VLOOKUP(AS41,Maths!A$101:B$105,2,0))</f>
        <v>2</v>
      </c>
      <c r="AU41" s="413" t="s">
        <v>299</v>
      </c>
      <c r="AV41" s="492">
        <f>IF(AU41="",0,VLOOKUP(AU41,Maths!A$101:B$105,2,0))</f>
        <v>2</v>
      </c>
      <c r="AW41" s="413" t="s">
        <v>338</v>
      </c>
      <c r="AX41" s="490">
        <f>IF(AW41="",0,VLOOKUP(AW41,Maths!A$101:B$105,2,0))</f>
        <v>3</v>
      </c>
      <c r="AY41" s="513">
        <f>AR41+AT41+AV41+AX41</f>
        <v>10</v>
      </c>
      <c r="AZ41" s="544" t="str">
        <f ca="1">IF(AY41&lt;=3.9,"",LOOKUP(AY41,A$109:A$113,B$109:B$113))</f>
        <v>C</v>
      </c>
      <c r="BA41" s="558">
        <f>(L41+Y41+AL41+AY41)/4</f>
        <v>10</v>
      </c>
      <c r="BB41" s="561" t="str">
        <f ca="1">IF(BA41&lt;=3.9,"",LOOKUP(BA41,A$109:A$113,B$109:B$113))</f>
        <v>C</v>
      </c>
      <c r="BC41" s="510"/>
      <c r="BD41" s="560">
        <f>AO41</f>
        <v>36</v>
      </c>
      <c r="BE41" s="569" t="str">
        <f>AP41</f>
        <v>A R Sidhu</v>
      </c>
      <c r="BF41" s="413" t="s">
        <v>338</v>
      </c>
      <c r="BG41" s="492">
        <f>IF(BF41="",0,VLOOKUP(BF41,Maths!A$101:B$105,2,0))</f>
        <v>3</v>
      </c>
      <c r="BH41" s="413" t="s">
        <v>338</v>
      </c>
      <c r="BI41" s="492">
        <f>IF(BH41="",0,VLOOKUP(BH41,Maths!A$101:B$105,2,0))</f>
        <v>3</v>
      </c>
      <c r="BJ41" s="413" t="s">
        <v>299</v>
      </c>
      <c r="BK41" s="492">
        <f>IF(BJ41="",0,VLOOKUP(BJ41,Maths!A$101:B$105,2,0))</f>
        <v>2</v>
      </c>
      <c r="BL41" s="413" t="s">
        <v>299</v>
      </c>
      <c r="BM41" s="490">
        <f>IF(BL41="",0,VLOOKUP(BL41,Maths!A$101:B$105,2,0))</f>
        <v>2</v>
      </c>
      <c r="BN41" s="513">
        <f>BG41+BI41+BK41+BM41</f>
        <v>10</v>
      </c>
      <c r="BO41" s="579" t="str">
        <f ca="1">IF(BN41&lt;=3.9,"",LOOKUP(BN41,A$109:A$113,B$109:B$113))</f>
        <v>C</v>
      </c>
      <c r="BP41" s="510"/>
      <c r="BQ41" s="560">
        <f>BD41</f>
        <v>36</v>
      </c>
      <c r="BR41" s="569" t="str">
        <f>BE41</f>
        <v>A R Sidhu</v>
      </c>
      <c r="BS41" s="413" t="s">
        <v>299</v>
      </c>
      <c r="BT41" s="492">
        <f>IF(BS41="",0,VLOOKUP(BS41,Maths!A$101:B$105,2,0))</f>
        <v>2</v>
      </c>
      <c r="BU41" s="413" t="s">
        <v>338</v>
      </c>
      <c r="BV41" s="492">
        <f>IF(BU41="",0,VLOOKUP(BU41,Maths!A$101:B$105,2,0))</f>
        <v>3</v>
      </c>
      <c r="BW41" s="413" t="s">
        <v>299</v>
      </c>
      <c r="BX41" s="492">
        <f>IF(BW41="",0,VLOOKUP(BW41,Maths!A$101:B$105,2,0))</f>
        <v>2</v>
      </c>
      <c r="BY41" s="413" t="s">
        <v>338</v>
      </c>
      <c r="BZ41" s="490">
        <f>IF(BY41="",0,VLOOKUP(BY41,Maths!A$101:B$105,2,0))</f>
        <v>3</v>
      </c>
      <c r="CA41" s="513">
        <f>BT41+BV41+BX41+BZ41</f>
        <v>10</v>
      </c>
      <c r="CB41" s="579" t="str">
        <f ca="1">IF(CA41&lt;=3.9,"",LOOKUP(CA41,A$109:A$113,B$109:B$113))</f>
        <v>C</v>
      </c>
      <c r="CC41" s="510"/>
      <c r="CD41" s="560">
        <f>BQ41</f>
        <v>36</v>
      </c>
      <c r="CE41" s="585" t="str">
        <f>BR41</f>
        <v>A R Sidhu</v>
      </c>
      <c r="CF41" s="413" t="s">
        <v>299</v>
      </c>
      <c r="CG41" s="492">
        <f>IF(CF41="",0,VLOOKUP(CF41,Maths!A$101:B$105,2,0))</f>
        <v>2</v>
      </c>
      <c r="CH41" s="413" t="s">
        <v>338</v>
      </c>
      <c r="CI41" s="492">
        <f>IF(CH41="",0,VLOOKUP(CH41,Maths!A$101:B$105,2,0))</f>
        <v>3</v>
      </c>
      <c r="CJ41" s="413" t="s">
        <v>338</v>
      </c>
      <c r="CK41" s="492">
        <f>IF(CJ41="",0,VLOOKUP(CJ41,Maths!A$101:B$105,2,0))</f>
        <v>3</v>
      </c>
      <c r="CL41" s="413" t="s">
        <v>299</v>
      </c>
      <c r="CM41" s="490">
        <f>IF(CL41="",0,VLOOKUP(CL41,Maths!A$101:B$105,2,0))</f>
        <v>2</v>
      </c>
      <c r="CN41" s="513">
        <f>CG41+CI41+CK41+CM41</f>
        <v>10</v>
      </c>
      <c r="CO41" s="579" t="str">
        <f ca="1">IF(CN41&lt;=3.9,"",LOOKUP(CN41,A$109:A$113,B$109:B$113))</f>
        <v>C</v>
      </c>
      <c r="CP41" s="510"/>
      <c r="CQ41" s="560">
        <f>CD41</f>
        <v>36</v>
      </c>
      <c r="CR41" s="585" t="str">
        <f>CE41</f>
        <v>A R Sidhu</v>
      </c>
      <c r="CS41" s="413" t="s">
        <v>338</v>
      </c>
      <c r="CT41" s="492">
        <f>IF(CS41="",0,VLOOKUP(CS41,Maths!A$101:B$105,2,0))</f>
        <v>3</v>
      </c>
      <c r="CU41" s="413" t="s">
        <v>338</v>
      </c>
      <c r="CV41" s="492">
        <f>IF(CU41="",0,VLOOKUP(CU41,Maths!A$101:B$105,2,0))</f>
        <v>3</v>
      </c>
      <c r="CW41" s="413" t="s">
        <v>299</v>
      </c>
      <c r="CX41" s="492">
        <f>IF(CW41="",0,VLOOKUP(CW41,Maths!A$101:B$105,2,0))</f>
        <v>2</v>
      </c>
      <c r="CY41" s="413" t="s">
        <v>299</v>
      </c>
      <c r="CZ41" s="490">
        <f>IF(CY41="",0,VLOOKUP(CY41,Maths!A$101:B$105,2,0))</f>
        <v>2</v>
      </c>
      <c r="DA41" s="513">
        <f>CT41+CV41+CX41+CZ41</f>
        <v>10</v>
      </c>
      <c r="DB41" s="579" t="str">
        <f ca="1">IF(DA41&lt;=3.9,"",LOOKUP(DA41,A$109:A$113,B$109:B$113))</f>
        <v>C</v>
      </c>
      <c r="DC41" s="605">
        <f>BN41+CA41+CN41+DA41</f>
        <v>40</v>
      </c>
      <c r="DD41" s="606">
        <f>DC41/80*20</f>
        <v>10</v>
      </c>
      <c r="DE41" s="561" t="str">
        <f ca="1">IF(DD41&lt;=3.9,"",LOOKUP(DD41,A$109:A$113,B$109:B$113))</f>
        <v>C</v>
      </c>
      <c r="DF41" s="510"/>
      <c r="DG41" s="607">
        <f>A41</f>
        <v>36</v>
      </c>
      <c r="DH41" s="608" t="str">
        <f>C41</f>
        <v>A R Sidhu</v>
      </c>
      <c r="DI41" s="616" t="str">
        <f ca="1">IF(DJ41&lt;=3.9,"",LOOKUP(DJ41,A$109:A$113,B$109:B$113))</f>
        <v>C</v>
      </c>
      <c r="DJ41">
        <f>(BA41+CN41)/2</f>
        <v>10</v>
      </c>
    </row>
    <row r="42" spans="1:114">
      <c r="A42" s="490">
        <v>37</v>
      </c>
      <c r="B42" s="492">
        <f>'Student Profile'!B42</f>
        <v>8795</v>
      </c>
      <c r="C42" s="491" t="str">
        <f>'Student Profile'!C42</f>
        <v>S Srinivavas</v>
      </c>
      <c r="D42" s="413" t="s">
        <v>186</v>
      </c>
      <c r="E42" s="492">
        <f>IF(D42="",0,VLOOKUP(D42,Maths!A$101:B$105,2,0))</f>
        <v>4</v>
      </c>
      <c r="F42" s="413" t="s">
        <v>186</v>
      </c>
      <c r="G42" s="492">
        <f>IF(F42="",0,VLOOKUP(F42,Maths!A$101:B$105,2,0))</f>
        <v>4</v>
      </c>
      <c r="H42" s="413" t="s">
        <v>186</v>
      </c>
      <c r="I42" s="492">
        <f>IF(H42="",0,VLOOKUP(H42,Maths!A$101:B$105,2,0))</f>
        <v>4</v>
      </c>
      <c r="J42" s="413" t="s">
        <v>186</v>
      </c>
      <c r="K42" s="490">
        <f>IF(J42="",0,VLOOKUP(J42,Maths!A$101:B$105,2,0))</f>
        <v>4</v>
      </c>
      <c r="L42" s="513">
        <f>E42+G42+I42+K42</f>
        <v>16</v>
      </c>
      <c r="M42" s="517" t="str">
        <f ca="1">IF(L42&lt;=3.9,"",LOOKUP(L42,A$109:A$113,B$109:B$113))</f>
        <v>A</v>
      </c>
      <c r="N42" s="510"/>
      <c r="O42" s="515">
        <f>A42</f>
        <v>37</v>
      </c>
      <c r="P42" s="491" t="str">
        <f>C42</f>
        <v>S Srinivavas</v>
      </c>
      <c r="Q42" s="413" t="s">
        <v>186</v>
      </c>
      <c r="R42" s="492">
        <f>IF(Q42="",0,VLOOKUP(Q42,Maths!A$101:B$105,2,0))</f>
        <v>4</v>
      </c>
      <c r="S42" s="413" t="s">
        <v>186</v>
      </c>
      <c r="T42" s="492">
        <f>IF(S42="",0,VLOOKUP(S42,Maths!A$101:B$105,2,0))</f>
        <v>4</v>
      </c>
      <c r="U42" s="413" t="s">
        <v>186</v>
      </c>
      <c r="V42" s="492">
        <f>IF(U42="",0,VLOOKUP(U42,Maths!A$101:B$105,2,0))</f>
        <v>4</v>
      </c>
      <c r="W42" s="413" t="s">
        <v>186</v>
      </c>
      <c r="X42" s="490">
        <f>IF(W42="",0,VLOOKUP(W42,Maths!A$101:B$105,2,0))</f>
        <v>4</v>
      </c>
      <c r="Y42" s="513">
        <f>R42+T42+V42+X42</f>
        <v>16</v>
      </c>
      <c r="Z42" s="539" t="str">
        <f ca="1">IF(Y42&lt;=3.9,"",LOOKUP(Y42,A$109:A$113,B$109:B$113))</f>
        <v>A</v>
      </c>
      <c r="AA42" s="510"/>
      <c r="AB42" s="515">
        <f>O42</f>
        <v>37</v>
      </c>
      <c r="AC42" s="538" t="str">
        <f>P42</f>
        <v>S Srinivavas</v>
      </c>
      <c r="AD42" s="413" t="s">
        <v>186</v>
      </c>
      <c r="AE42" s="492">
        <f>IF(AD42="",0,VLOOKUP(AD42,Maths!A$101:B$105,2,0))</f>
        <v>4</v>
      </c>
      <c r="AF42" s="413" t="s">
        <v>186</v>
      </c>
      <c r="AG42" s="492">
        <f>IF(AF42="",0,VLOOKUP(AF42,Maths!A$101:B$105,2,0))</f>
        <v>4</v>
      </c>
      <c r="AH42" s="413" t="s">
        <v>186</v>
      </c>
      <c r="AI42" s="492">
        <f>IF(AH42="",0,VLOOKUP(AH42,Maths!A$101:B$105,2,0))</f>
        <v>4</v>
      </c>
      <c r="AJ42" s="413" t="s">
        <v>186</v>
      </c>
      <c r="AK42" s="490">
        <f>IF(AJ42="",0,VLOOKUP(AJ42,Maths!A$101:B$105,2,0))</f>
        <v>4</v>
      </c>
      <c r="AL42" s="513">
        <f>AE42+AG42+AI42+AK42</f>
        <v>16</v>
      </c>
      <c r="AM42" s="544" t="str">
        <f ca="1">IF(AL42&lt;=3.9,"",LOOKUP(AL42,A$109:A$113,B$109:B$113))</f>
        <v>A</v>
      </c>
      <c r="AN42" s="510"/>
      <c r="AO42" s="515">
        <f>AB42</f>
        <v>37</v>
      </c>
      <c r="AP42" s="538" t="str">
        <f>AC42</f>
        <v>S Srinivavas</v>
      </c>
      <c r="AQ42" s="413" t="s">
        <v>186</v>
      </c>
      <c r="AR42" s="492">
        <f>IF(AQ42="",0,VLOOKUP(AQ42,Maths!A$101:B$105,2,0))</f>
        <v>4</v>
      </c>
      <c r="AS42" s="413" t="s">
        <v>186</v>
      </c>
      <c r="AT42" s="492">
        <f>IF(AS42="",0,VLOOKUP(AS42,Maths!A$101:B$105,2,0))</f>
        <v>4</v>
      </c>
      <c r="AU42" s="413" t="s">
        <v>186</v>
      </c>
      <c r="AV42" s="492">
        <f>IF(AU42="",0,VLOOKUP(AU42,Maths!A$101:B$105,2,0))</f>
        <v>4</v>
      </c>
      <c r="AW42" s="413" t="s">
        <v>186</v>
      </c>
      <c r="AX42" s="490">
        <f>IF(AW42="",0,VLOOKUP(AW42,Maths!A$101:B$105,2,0))</f>
        <v>4</v>
      </c>
      <c r="AY42" s="513">
        <f>AR42+AT42+AV42+AX42</f>
        <v>16</v>
      </c>
      <c r="AZ42" s="544" t="str">
        <f ca="1">IF(AY42&lt;=3.9,"",LOOKUP(AY42,A$109:A$113,B$109:B$113))</f>
        <v>A</v>
      </c>
      <c r="BA42" s="558">
        <f>(L42+Y42+AL42+AY42)/4</f>
        <v>16</v>
      </c>
      <c r="BB42" s="561" t="str">
        <f ca="1">IF(BA42&lt;=3.9,"",LOOKUP(BA42,A$109:A$113,B$109:B$113))</f>
        <v>A</v>
      </c>
      <c r="BC42" s="510"/>
      <c r="BD42" s="560">
        <f>AO42</f>
        <v>37</v>
      </c>
      <c r="BE42" s="569" t="str">
        <f>AP42</f>
        <v>S Srinivavas</v>
      </c>
      <c r="BF42" s="413" t="s">
        <v>186</v>
      </c>
      <c r="BG42" s="492">
        <f>IF(BF42="",0,VLOOKUP(BF42,Maths!A$101:B$105,2,0))</f>
        <v>4</v>
      </c>
      <c r="BH42" s="413" t="s">
        <v>186</v>
      </c>
      <c r="BI42" s="492">
        <f>IF(BH42="",0,VLOOKUP(BH42,Maths!A$101:B$105,2,0))</f>
        <v>4</v>
      </c>
      <c r="BJ42" s="413" t="s">
        <v>186</v>
      </c>
      <c r="BK42" s="492">
        <f>IF(BJ42="",0,VLOOKUP(BJ42,Maths!A$101:B$105,2,0))</f>
        <v>4</v>
      </c>
      <c r="BL42" s="413" t="s">
        <v>186</v>
      </c>
      <c r="BM42" s="490">
        <f>IF(BL42="",0,VLOOKUP(BL42,Maths!A$101:B$105,2,0))</f>
        <v>4</v>
      </c>
      <c r="BN42" s="513">
        <f>BG42+BI42+BK42+BM42</f>
        <v>16</v>
      </c>
      <c r="BO42" s="579" t="str">
        <f ca="1">IF(BN42&lt;=3.9,"",LOOKUP(BN42,A$109:A$113,B$109:B$113))</f>
        <v>A</v>
      </c>
      <c r="BP42" s="510"/>
      <c r="BQ42" s="560">
        <f>BD42</f>
        <v>37</v>
      </c>
      <c r="BR42" s="569" t="str">
        <f>BE42</f>
        <v>S Srinivavas</v>
      </c>
      <c r="BS42" s="413" t="s">
        <v>186</v>
      </c>
      <c r="BT42" s="492">
        <f>IF(BS42="",0,VLOOKUP(BS42,Maths!A$101:B$105,2,0))</f>
        <v>4</v>
      </c>
      <c r="BU42" s="413" t="s">
        <v>186</v>
      </c>
      <c r="BV42" s="492">
        <f>IF(BU42="",0,VLOOKUP(BU42,Maths!A$101:B$105,2,0))</f>
        <v>4</v>
      </c>
      <c r="BW42" s="413" t="s">
        <v>186</v>
      </c>
      <c r="BX42" s="492">
        <f>IF(BW42="",0,VLOOKUP(BW42,Maths!A$101:B$105,2,0))</f>
        <v>4</v>
      </c>
      <c r="BY42" s="413" t="s">
        <v>186</v>
      </c>
      <c r="BZ42" s="490">
        <f>IF(BY42="",0,VLOOKUP(BY42,Maths!A$101:B$105,2,0))</f>
        <v>4</v>
      </c>
      <c r="CA42" s="513">
        <f>BT42+BV42+BX42+BZ42</f>
        <v>16</v>
      </c>
      <c r="CB42" s="579" t="str">
        <f ca="1">IF(CA42&lt;=3.9,"",LOOKUP(CA42,A$109:A$113,B$109:B$113))</f>
        <v>A</v>
      </c>
      <c r="CC42" s="510"/>
      <c r="CD42" s="560">
        <f>BQ42</f>
        <v>37</v>
      </c>
      <c r="CE42" s="585" t="str">
        <f>BR42</f>
        <v>S Srinivavas</v>
      </c>
      <c r="CF42" s="413" t="s">
        <v>186</v>
      </c>
      <c r="CG42" s="492">
        <f>IF(CF42="",0,VLOOKUP(CF42,Maths!A$101:B$105,2,0))</f>
        <v>4</v>
      </c>
      <c r="CH42" s="413" t="s">
        <v>186</v>
      </c>
      <c r="CI42" s="492">
        <f>IF(CH42="",0,VLOOKUP(CH42,Maths!A$101:B$105,2,0))</f>
        <v>4</v>
      </c>
      <c r="CJ42" s="413" t="s">
        <v>186</v>
      </c>
      <c r="CK42" s="492">
        <f>IF(CJ42="",0,VLOOKUP(CJ42,Maths!A$101:B$105,2,0))</f>
        <v>4</v>
      </c>
      <c r="CL42" s="413" t="s">
        <v>186</v>
      </c>
      <c r="CM42" s="490">
        <f>IF(CL42="",0,VLOOKUP(CL42,Maths!A$101:B$105,2,0))</f>
        <v>4</v>
      </c>
      <c r="CN42" s="513">
        <f>CG42+CI42+CK42+CM42</f>
        <v>16</v>
      </c>
      <c r="CO42" s="579" t="str">
        <f ca="1">IF(CN42&lt;=3.9,"",LOOKUP(CN42,A$109:A$113,B$109:B$113))</f>
        <v>A</v>
      </c>
      <c r="CP42" s="510"/>
      <c r="CQ42" s="560">
        <f>CD42</f>
        <v>37</v>
      </c>
      <c r="CR42" s="585" t="str">
        <f>CE42</f>
        <v>S Srinivavas</v>
      </c>
      <c r="CS42" s="413" t="s">
        <v>186</v>
      </c>
      <c r="CT42" s="492">
        <f>IF(CS42="",0,VLOOKUP(CS42,Maths!A$101:B$105,2,0))</f>
        <v>4</v>
      </c>
      <c r="CU42" s="413" t="s">
        <v>186</v>
      </c>
      <c r="CV42" s="492">
        <f>IF(CU42="",0,VLOOKUP(CU42,Maths!A$101:B$105,2,0))</f>
        <v>4</v>
      </c>
      <c r="CW42" s="413" t="s">
        <v>186</v>
      </c>
      <c r="CX42" s="492">
        <f>IF(CW42="",0,VLOOKUP(CW42,Maths!A$101:B$105,2,0))</f>
        <v>4</v>
      </c>
      <c r="CY42" s="413" t="s">
        <v>186</v>
      </c>
      <c r="CZ42" s="490">
        <f>IF(CY42="",0,VLOOKUP(CY42,Maths!A$101:B$105,2,0))</f>
        <v>4</v>
      </c>
      <c r="DA42" s="513">
        <f>CT42+CV42+CX42+CZ42</f>
        <v>16</v>
      </c>
      <c r="DB42" s="579" t="str">
        <f ca="1">IF(DA42&lt;=3.9,"",LOOKUP(DA42,A$109:A$113,B$109:B$113))</f>
        <v>A</v>
      </c>
      <c r="DC42" s="605">
        <f>BN42+CA42+CN42+DA42</f>
        <v>64</v>
      </c>
      <c r="DD42" s="606">
        <f>DC42/80*20</f>
        <v>16</v>
      </c>
      <c r="DE42" s="561" t="str">
        <f ca="1">IF(DD42&lt;=3.9,"",LOOKUP(DD42,A$109:A$113,B$109:B$113))</f>
        <v>A</v>
      </c>
      <c r="DF42" s="510"/>
      <c r="DG42" s="607">
        <f>A42</f>
        <v>37</v>
      </c>
      <c r="DH42" s="608" t="str">
        <f>C42</f>
        <v>S Srinivavas</v>
      </c>
      <c r="DI42" s="616" t="str">
        <f ca="1">IF(DJ42&lt;=3.9,"",LOOKUP(DJ42,A$109:A$113,B$109:B$113))</f>
        <v>A</v>
      </c>
      <c r="DJ42">
        <f>(BA42+CN42)/2</f>
        <v>16</v>
      </c>
    </row>
    <row r="43" spans="1:114">
      <c r="A43" s="490">
        <v>38</v>
      </c>
      <c r="B43" s="492">
        <f>'Student Profile'!B43</f>
        <v>8668</v>
      </c>
      <c r="C43" s="491" t="str">
        <f>'Student Profile'!C43</f>
        <v>Sudhir R</v>
      </c>
      <c r="D43" s="413" t="s">
        <v>295</v>
      </c>
      <c r="E43" s="492">
        <f>IF(D43="",0,VLOOKUP(D43,Maths!A$101:B$105,2,0))</f>
        <v>3</v>
      </c>
      <c r="F43" s="413" t="s">
        <v>295</v>
      </c>
      <c r="G43" s="492">
        <f>IF(F43="",0,VLOOKUP(F43,Maths!A$101:B$105,2,0))</f>
        <v>3</v>
      </c>
      <c r="H43" s="413" t="s">
        <v>295</v>
      </c>
      <c r="I43" s="492">
        <f>IF(H43="",0,VLOOKUP(H43,Maths!A$101:B$105,2,0))</f>
        <v>3</v>
      </c>
      <c r="J43" s="413" t="s">
        <v>295</v>
      </c>
      <c r="K43" s="490">
        <f>IF(J43="",0,VLOOKUP(J43,Maths!A$101:B$105,2,0))</f>
        <v>3</v>
      </c>
      <c r="L43" s="513">
        <f>E43+G43+I43+K43</f>
        <v>12</v>
      </c>
      <c r="M43" s="517" t="str">
        <f ca="1">IF(L43&lt;=3.9,"",LOOKUP(L43,A$109:A$113,B$109:B$113))</f>
        <v>B</v>
      </c>
      <c r="N43" s="510"/>
      <c r="O43" s="515">
        <f>A43</f>
        <v>38</v>
      </c>
      <c r="P43" s="491" t="str">
        <f>C43</f>
        <v>Sudhir R</v>
      </c>
      <c r="Q43" s="413" t="s">
        <v>295</v>
      </c>
      <c r="R43" s="492">
        <f>IF(Q43="",0,VLOOKUP(Q43,Maths!A$101:B$105,2,0))</f>
        <v>3</v>
      </c>
      <c r="S43" s="413" t="s">
        <v>295</v>
      </c>
      <c r="T43" s="492">
        <f>IF(S43="",0,VLOOKUP(S43,Maths!A$101:B$105,2,0))</f>
        <v>3</v>
      </c>
      <c r="U43" s="413" t="s">
        <v>295</v>
      </c>
      <c r="V43" s="492">
        <f>IF(U43="",0,VLOOKUP(U43,Maths!A$101:B$105,2,0))</f>
        <v>3</v>
      </c>
      <c r="W43" s="413" t="s">
        <v>295</v>
      </c>
      <c r="X43" s="490">
        <f>IF(W43="",0,VLOOKUP(W43,Maths!A$101:B$105,2,0))</f>
        <v>3</v>
      </c>
      <c r="Y43" s="513">
        <f>R43+T43+V43+X43</f>
        <v>12</v>
      </c>
      <c r="Z43" s="539" t="str">
        <f ca="1">IF(Y43&lt;=3.9,"",LOOKUP(Y43,A$109:A$113,B$109:B$113))</f>
        <v>B</v>
      </c>
      <c r="AA43" s="510"/>
      <c r="AB43" s="515">
        <f>O43</f>
        <v>38</v>
      </c>
      <c r="AC43" s="538" t="str">
        <f>P43</f>
        <v>Sudhir R</v>
      </c>
      <c r="AD43" s="413" t="s">
        <v>295</v>
      </c>
      <c r="AE43" s="492">
        <f>IF(AD43="",0,VLOOKUP(AD43,Maths!A$101:B$105,2,0))</f>
        <v>3</v>
      </c>
      <c r="AF43" s="413" t="s">
        <v>295</v>
      </c>
      <c r="AG43" s="492">
        <f>IF(AF43="",0,VLOOKUP(AF43,Maths!A$101:B$105,2,0))</f>
        <v>3</v>
      </c>
      <c r="AH43" s="413" t="s">
        <v>295</v>
      </c>
      <c r="AI43" s="492">
        <f>IF(AH43="",0,VLOOKUP(AH43,Maths!A$101:B$105,2,0))</f>
        <v>3</v>
      </c>
      <c r="AJ43" s="413" t="s">
        <v>295</v>
      </c>
      <c r="AK43" s="490">
        <f>IF(AJ43="",0,VLOOKUP(AJ43,Maths!A$101:B$105,2,0))</f>
        <v>3</v>
      </c>
      <c r="AL43" s="513">
        <f>AE43+AG43+AI43+AK43</f>
        <v>12</v>
      </c>
      <c r="AM43" s="544" t="str">
        <f ca="1">IF(AL43&lt;=3.9,"",LOOKUP(AL43,A$109:A$113,B$109:B$113))</f>
        <v>B</v>
      </c>
      <c r="AN43" s="510"/>
      <c r="AO43" s="515">
        <f>AB43</f>
        <v>38</v>
      </c>
      <c r="AP43" s="538" t="str">
        <f>AC43</f>
        <v>Sudhir R</v>
      </c>
      <c r="AQ43" s="413" t="s">
        <v>295</v>
      </c>
      <c r="AR43" s="492">
        <f>IF(AQ43="",0,VLOOKUP(AQ43,Maths!A$101:B$105,2,0))</f>
        <v>3</v>
      </c>
      <c r="AS43" s="413" t="s">
        <v>295</v>
      </c>
      <c r="AT43" s="492">
        <f>IF(AS43="",0,VLOOKUP(AS43,Maths!A$101:B$105,2,0))</f>
        <v>3</v>
      </c>
      <c r="AU43" s="413" t="s">
        <v>295</v>
      </c>
      <c r="AV43" s="492">
        <f>IF(AU43="",0,VLOOKUP(AU43,Maths!A$101:B$105,2,0))</f>
        <v>3</v>
      </c>
      <c r="AW43" s="413" t="s">
        <v>295</v>
      </c>
      <c r="AX43" s="490">
        <f>IF(AW43="",0,VLOOKUP(AW43,Maths!A$101:B$105,2,0))</f>
        <v>3</v>
      </c>
      <c r="AY43" s="513">
        <f>AR43+AT43+AV43+AX43</f>
        <v>12</v>
      </c>
      <c r="AZ43" s="544" t="str">
        <f ca="1">IF(AY43&lt;=3.9,"",LOOKUP(AY43,A$109:A$113,B$109:B$113))</f>
        <v>B</v>
      </c>
      <c r="BA43" s="558">
        <f>(L43+Y43+AL43+AY43)/4</f>
        <v>12</v>
      </c>
      <c r="BB43" s="561" t="str">
        <f ca="1">IF(BA43&lt;=3.9,"",LOOKUP(BA43,A$109:A$113,B$109:B$113))</f>
        <v>B</v>
      </c>
      <c r="BC43" s="510"/>
      <c r="BD43" s="560">
        <f>AO43</f>
        <v>38</v>
      </c>
      <c r="BE43" s="569" t="str">
        <f>AP43</f>
        <v>Sudhir R</v>
      </c>
      <c r="BF43" s="413" t="s">
        <v>295</v>
      </c>
      <c r="BG43" s="492">
        <f>IF(BF43="",0,VLOOKUP(BF43,Maths!A$101:B$105,2,0))</f>
        <v>3</v>
      </c>
      <c r="BH43" s="413" t="s">
        <v>295</v>
      </c>
      <c r="BI43" s="492">
        <f>IF(BH43="",0,VLOOKUP(BH43,Maths!A$101:B$105,2,0))</f>
        <v>3</v>
      </c>
      <c r="BJ43" s="413" t="s">
        <v>295</v>
      </c>
      <c r="BK43" s="492">
        <f>IF(BJ43="",0,VLOOKUP(BJ43,Maths!A$101:B$105,2,0))</f>
        <v>3</v>
      </c>
      <c r="BL43" s="413" t="s">
        <v>295</v>
      </c>
      <c r="BM43" s="490">
        <f>IF(BL43="",0,VLOOKUP(BL43,Maths!A$101:B$105,2,0))</f>
        <v>3</v>
      </c>
      <c r="BN43" s="513">
        <f>BG43+BI43+BK43+BM43</f>
        <v>12</v>
      </c>
      <c r="BO43" s="579" t="str">
        <f ca="1">IF(BN43&lt;=3.9,"",LOOKUP(BN43,A$109:A$113,B$109:B$113))</f>
        <v>B</v>
      </c>
      <c r="BP43" s="510"/>
      <c r="BQ43" s="560">
        <f>BD43</f>
        <v>38</v>
      </c>
      <c r="BR43" s="569" t="str">
        <f>BE43</f>
        <v>Sudhir R</v>
      </c>
      <c r="BS43" s="413" t="s">
        <v>295</v>
      </c>
      <c r="BT43" s="492">
        <f>IF(BS43="",0,VLOOKUP(BS43,Maths!A$101:B$105,2,0))</f>
        <v>3</v>
      </c>
      <c r="BU43" s="413" t="s">
        <v>295</v>
      </c>
      <c r="BV43" s="492">
        <f>IF(BU43="",0,VLOOKUP(BU43,Maths!A$101:B$105,2,0))</f>
        <v>3</v>
      </c>
      <c r="BW43" s="413" t="s">
        <v>295</v>
      </c>
      <c r="BX43" s="492">
        <f>IF(BW43="",0,VLOOKUP(BW43,Maths!A$101:B$105,2,0))</f>
        <v>3</v>
      </c>
      <c r="BY43" s="413" t="s">
        <v>295</v>
      </c>
      <c r="BZ43" s="490">
        <f>IF(BY43="",0,VLOOKUP(BY43,Maths!A$101:B$105,2,0))</f>
        <v>3</v>
      </c>
      <c r="CA43" s="513">
        <f>BT43+BV43+BX43+BZ43</f>
        <v>12</v>
      </c>
      <c r="CB43" s="579" t="str">
        <f ca="1">IF(CA43&lt;=3.9,"",LOOKUP(CA43,A$109:A$113,B$109:B$113))</f>
        <v>B</v>
      </c>
      <c r="CC43" s="510"/>
      <c r="CD43" s="560">
        <f>BQ43</f>
        <v>38</v>
      </c>
      <c r="CE43" s="585" t="str">
        <f>BR43</f>
        <v>Sudhir R</v>
      </c>
      <c r="CF43" s="413" t="s">
        <v>295</v>
      </c>
      <c r="CG43" s="492">
        <f>IF(CF43="",0,VLOOKUP(CF43,Maths!A$101:B$105,2,0))</f>
        <v>3</v>
      </c>
      <c r="CH43" s="413" t="s">
        <v>295</v>
      </c>
      <c r="CI43" s="492">
        <f>IF(CH43="",0,VLOOKUP(CH43,Maths!A$101:B$105,2,0))</f>
        <v>3</v>
      </c>
      <c r="CJ43" s="413" t="s">
        <v>295</v>
      </c>
      <c r="CK43" s="492">
        <f>IF(CJ43="",0,VLOOKUP(CJ43,Maths!A$101:B$105,2,0))</f>
        <v>3</v>
      </c>
      <c r="CL43" s="413" t="s">
        <v>295</v>
      </c>
      <c r="CM43" s="490">
        <f>IF(CL43="",0,VLOOKUP(CL43,Maths!A$101:B$105,2,0))</f>
        <v>3</v>
      </c>
      <c r="CN43" s="513">
        <f>CG43+CI43+CK43+CM43</f>
        <v>12</v>
      </c>
      <c r="CO43" s="579" t="str">
        <f ca="1">IF(CN43&lt;=3.9,"",LOOKUP(CN43,A$109:A$113,B$109:B$113))</f>
        <v>B</v>
      </c>
      <c r="CP43" s="510"/>
      <c r="CQ43" s="560">
        <f>CD43</f>
        <v>38</v>
      </c>
      <c r="CR43" s="585" t="str">
        <f>CE43</f>
        <v>Sudhir R</v>
      </c>
      <c r="CS43" s="413" t="s">
        <v>295</v>
      </c>
      <c r="CT43" s="492">
        <f>IF(CS43="",0,VLOOKUP(CS43,Maths!A$101:B$105,2,0))</f>
        <v>3</v>
      </c>
      <c r="CU43" s="413" t="s">
        <v>295</v>
      </c>
      <c r="CV43" s="492">
        <f>IF(CU43="",0,VLOOKUP(CU43,Maths!A$101:B$105,2,0))</f>
        <v>3</v>
      </c>
      <c r="CW43" s="413" t="s">
        <v>295</v>
      </c>
      <c r="CX43" s="492">
        <f>IF(CW43="",0,VLOOKUP(CW43,Maths!A$101:B$105,2,0))</f>
        <v>3</v>
      </c>
      <c r="CY43" s="413" t="s">
        <v>295</v>
      </c>
      <c r="CZ43" s="490">
        <f>IF(CY43="",0,VLOOKUP(CY43,Maths!A$101:B$105,2,0))</f>
        <v>3</v>
      </c>
      <c r="DA43" s="513">
        <f>CT43+CV43+CX43+CZ43</f>
        <v>12</v>
      </c>
      <c r="DB43" s="579" t="str">
        <f ca="1">IF(DA43&lt;=3.9,"",LOOKUP(DA43,A$109:A$113,B$109:B$113))</f>
        <v>B</v>
      </c>
      <c r="DC43" s="605">
        <f>BN43+CA43+CN43+DA43</f>
        <v>48</v>
      </c>
      <c r="DD43" s="606">
        <f>DC43/80*20</f>
        <v>12</v>
      </c>
      <c r="DE43" s="561" t="str">
        <f ca="1">IF(DD43&lt;=3.9,"",LOOKUP(DD43,A$109:A$113,B$109:B$113))</f>
        <v>B</v>
      </c>
      <c r="DF43" s="510"/>
      <c r="DG43" s="607">
        <f>A43</f>
        <v>38</v>
      </c>
      <c r="DH43" s="608" t="str">
        <f>C43</f>
        <v>Sudhir R</v>
      </c>
      <c r="DI43" s="616" t="str">
        <f ca="1">IF(DJ43&lt;=3.9,"",LOOKUP(DJ43,A$109:A$113,B$109:B$113))</f>
        <v>B</v>
      </c>
      <c r="DJ43">
        <f>(BA43+CN43)/2</f>
        <v>12</v>
      </c>
    </row>
    <row r="44" spans="1:114">
      <c r="A44" s="490">
        <v>39</v>
      </c>
      <c r="B44" s="492">
        <f>'Student Profile'!B44</f>
        <v>8585</v>
      </c>
      <c r="C44" s="491" t="str">
        <f>'Student Profile'!C44</f>
        <v>Subodh Aryan</v>
      </c>
      <c r="D44" s="413" t="s">
        <v>299</v>
      </c>
      <c r="E44" s="492">
        <f>IF(D44="",0,VLOOKUP(D44,Maths!A$101:B$105,2,0))</f>
        <v>2</v>
      </c>
      <c r="F44" s="413" t="s">
        <v>299</v>
      </c>
      <c r="G44" s="492">
        <f>IF(F44="",0,VLOOKUP(F44,Maths!A$101:B$105,2,0))</f>
        <v>2</v>
      </c>
      <c r="H44" s="413" t="s">
        <v>299</v>
      </c>
      <c r="I44" s="492">
        <f>IF(H44="",0,VLOOKUP(H44,Maths!A$101:B$105,2,0))</f>
        <v>2</v>
      </c>
      <c r="J44" s="413" t="s">
        <v>299</v>
      </c>
      <c r="K44" s="490">
        <f>IF(J44="",0,VLOOKUP(J44,Maths!A$101:B$105,2,0))</f>
        <v>2</v>
      </c>
      <c r="L44" s="513">
        <f>E44+G44+I44+K44</f>
        <v>8</v>
      </c>
      <c r="M44" s="517" t="str">
        <f ca="1">IF(L44&lt;=3.9,"",LOOKUP(L44,A$109:A$113,B$109:B$113))</f>
        <v>C</v>
      </c>
      <c r="N44" s="510"/>
      <c r="O44" s="515">
        <f>A44</f>
        <v>39</v>
      </c>
      <c r="P44" s="491" t="str">
        <f>C44</f>
        <v>Subodh Aryan</v>
      </c>
      <c r="Q44" s="413" t="s">
        <v>299</v>
      </c>
      <c r="R44" s="492">
        <f>IF(Q44="",0,VLOOKUP(Q44,Maths!A$101:B$105,2,0))</f>
        <v>2</v>
      </c>
      <c r="S44" s="413" t="s">
        <v>299</v>
      </c>
      <c r="T44" s="492">
        <f>IF(S44="",0,VLOOKUP(S44,Maths!A$101:B$105,2,0))</f>
        <v>2</v>
      </c>
      <c r="U44" s="413" t="s">
        <v>299</v>
      </c>
      <c r="V44" s="492">
        <f>IF(U44="",0,VLOOKUP(U44,Maths!A$101:B$105,2,0))</f>
        <v>2</v>
      </c>
      <c r="W44" s="413" t="s">
        <v>299</v>
      </c>
      <c r="X44" s="490">
        <f>IF(W44="",0,VLOOKUP(W44,Maths!A$101:B$105,2,0))</f>
        <v>2</v>
      </c>
      <c r="Y44" s="513">
        <f>R44+T44+V44+X44</f>
        <v>8</v>
      </c>
      <c r="Z44" s="539" t="str">
        <f ca="1">IF(Y44&lt;=3.9,"",LOOKUP(Y44,A$109:A$113,B$109:B$113))</f>
        <v>C</v>
      </c>
      <c r="AA44" s="510"/>
      <c r="AB44" s="515">
        <f>O44</f>
        <v>39</v>
      </c>
      <c r="AC44" s="538" t="str">
        <f>P44</f>
        <v>Subodh Aryan</v>
      </c>
      <c r="AD44" s="413" t="s">
        <v>299</v>
      </c>
      <c r="AE44" s="492">
        <f>IF(AD44="",0,VLOOKUP(AD44,Maths!A$101:B$105,2,0))</f>
        <v>2</v>
      </c>
      <c r="AF44" s="413" t="s">
        <v>299</v>
      </c>
      <c r="AG44" s="492">
        <f>IF(AF44="",0,VLOOKUP(AF44,Maths!A$101:B$105,2,0))</f>
        <v>2</v>
      </c>
      <c r="AH44" s="413" t="s">
        <v>299</v>
      </c>
      <c r="AI44" s="492">
        <f>IF(AH44="",0,VLOOKUP(AH44,Maths!A$101:B$105,2,0))</f>
        <v>2</v>
      </c>
      <c r="AJ44" s="413" t="s">
        <v>299</v>
      </c>
      <c r="AK44" s="490">
        <f>IF(AJ44="",0,VLOOKUP(AJ44,Maths!A$101:B$105,2,0))</f>
        <v>2</v>
      </c>
      <c r="AL44" s="513">
        <f>AE44+AG44+AI44+AK44</f>
        <v>8</v>
      </c>
      <c r="AM44" s="544" t="str">
        <f ca="1">IF(AL44&lt;=3.9,"",LOOKUP(AL44,A$109:A$113,B$109:B$113))</f>
        <v>C</v>
      </c>
      <c r="AN44" s="510"/>
      <c r="AO44" s="515">
        <f>AB44</f>
        <v>39</v>
      </c>
      <c r="AP44" s="538" t="str">
        <f>AC44</f>
        <v>Subodh Aryan</v>
      </c>
      <c r="AQ44" s="413" t="s">
        <v>299</v>
      </c>
      <c r="AR44" s="492">
        <f>IF(AQ44="",0,VLOOKUP(AQ44,Maths!A$101:B$105,2,0))</f>
        <v>2</v>
      </c>
      <c r="AS44" s="413" t="s">
        <v>299</v>
      </c>
      <c r="AT44" s="492">
        <f>IF(AS44="",0,VLOOKUP(AS44,Maths!A$101:B$105,2,0))</f>
        <v>2</v>
      </c>
      <c r="AU44" s="413" t="s">
        <v>299</v>
      </c>
      <c r="AV44" s="492">
        <f>IF(AU44="",0,VLOOKUP(AU44,Maths!A$101:B$105,2,0))</f>
        <v>2</v>
      </c>
      <c r="AW44" s="413" t="s">
        <v>299</v>
      </c>
      <c r="AX44" s="490">
        <f>IF(AW44="",0,VLOOKUP(AW44,Maths!A$101:B$105,2,0))</f>
        <v>2</v>
      </c>
      <c r="AY44" s="513">
        <f>AR44+AT44+AV44+AX44</f>
        <v>8</v>
      </c>
      <c r="AZ44" s="544" t="str">
        <f ca="1">IF(AY44&lt;=3.9,"",LOOKUP(AY44,A$109:A$113,B$109:B$113))</f>
        <v>C</v>
      </c>
      <c r="BA44" s="558">
        <f>(L44+Y44+AL44+AY44)/4</f>
        <v>8</v>
      </c>
      <c r="BB44" s="561" t="str">
        <f ca="1">IF(BA44&lt;=3.9,"",LOOKUP(BA44,A$109:A$113,B$109:B$113))</f>
        <v>C</v>
      </c>
      <c r="BC44" s="510"/>
      <c r="BD44" s="560">
        <f>AO44</f>
        <v>39</v>
      </c>
      <c r="BE44" s="569" t="str">
        <f>AP44</f>
        <v>Subodh Aryan</v>
      </c>
      <c r="BF44" s="413" t="s">
        <v>299</v>
      </c>
      <c r="BG44" s="492">
        <f>IF(BF44="",0,VLOOKUP(BF44,Maths!A$101:B$105,2,0))</f>
        <v>2</v>
      </c>
      <c r="BH44" s="413" t="s">
        <v>299</v>
      </c>
      <c r="BI44" s="492">
        <f>IF(BH44="",0,VLOOKUP(BH44,Maths!A$101:B$105,2,0))</f>
        <v>2</v>
      </c>
      <c r="BJ44" s="413" t="s">
        <v>299</v>
      </c>
      <c r="BK44" s="492">
        <f>IF(BJ44="",0,VLOOKUP(BJ44,Maths!A$101:B$105,2,0))</f>
        <v>2</v>
      </c>
      <c r="BL44" s="413" t="s">
        <v>299</v>
      </c>
      <c r="BM44" s="490">
        <f>IF(BL44="",0,VLOOKUP(BL44,Maths!A$101:B$105,2,0))</f>
        <v>2</v>
      </c>
      <c r="BN44" s="513">
        <f>BG44+BI44+BK44+BM44</f>
        <v>8</v>
      </c>
      <c r="BO44" s="579" t="str">
        <f ca="1">IF(BN44&lt;=3.9,"",LOOKUP(BN44,A$109:A$113,B$109:B$113))</f>
        <v>C</v>
      </c>
      <c r="BP44" s="510"/>
      <c r="BQ44" s="560">
        <f>BD44</f>
        <v>39</v>
      </c>
      <c r="BR44" s="569" t="str">
        <f>BE44</f>
        <v>Subodh Aryan</v>
      </c>
      <c r="BS44" s="413" t="s">
        <v>299</v>
      </c>
      <c r="BT44" s="492">
        <f>IF(BS44="",0,VLOOKUP(BS44,Maths!A$101:B$105,2,0))</f>
        <v>2</v>
      </c>
      <c r="BU44" s="413" t="s">
        <v>299</v>
      </c>
      <c r="BV44" s="492">
        <f>IF(BU44="",0,VLOOKUP(BU44,Maths!A$101:B$105,2,0))</f>
        <v>2</v>
      </c>
      <c r="BW44" s="413" t="s">
        <v>299</v>
      </c>
      <c r="BX44" s="492">
        <f>IF(BW44="",0,VLOOKUP(BW44,Maths!A$101:B$105,2,0))</f>
        <v>2</v>
      </c>
      <c r="BY44" s="413" t="s">
        <v>299</v>
      </c>
      <c r="BZ44" s="490">
        <f>IF(BY44="",0,VLOOKUP(BY44,Maths!A$101:B$105,2,0))</f>
        <v>2</v>
      </c>
      <c r="CA44" s="513">
        <f>BT44+BV44+BX44+BZ44</f>
        <v>8</v>
      </c>
      <c r="CB44" s="579" t="str">
        <f ca="1">IF(CA44&lt;=3.9,"",LOOKUP(CA44,A$109:A$113,B$109:B$113))</f>
        <v>C</v>
      </c>
      <c r="CC44" s="510"/>
      <c r="CD44" s="560">
        <f>BQ44</f>
        <v>39</v>
      </c>
      <c r="CE44" s="585" t="str">
        <f>BR44</f>
        <v>Subodh Aryan</v>
      </c>
      <c r="CF44" s="413" t="s">
        <v>299</v>
      </c>
      <c r="CG44" s="492">
        <f>IF(CF44="",0,VLOOKUP(CF44,Maths!A$101:B$105,2,0))</f>
        <v>2</v>
      </c>
      <c r="CH44" s="413" t="s">
        <v>299</v>
      </c>
      <c r="CI44" s="492">
        <f>IF(CH44="",0,VLOOKUP(CH44,Maths!A$101:B$105,2,0))</f>
        <v>2</v>
      </c>
      <c r="CJ44" s="413" t="s">
        <v>299</v>
      </c>
      <c r="CK44" s="492">
        <f>IF(CJ44="",0,VLOOKUP(CJ44,Maths!A$101:B$105,2,0))</f>
        <v>2</v>
      </c>
      <c r="CL44" s="413" t="s">
        <v>299</v>
      </c>
      <c r="CM44" s="490">
        <f>IF(CL44="",0,VLOOKUP(CL44,Maths!A$101:B$105,2,0))</f>
        <v>2</v>
      </c>
      <c r="CN44" s="513">
        <f>CG44+CI44+CK44+CM44</f>
        <v>8</v>
      </c>
      <c r="CO44" s="579" t="str">
        <f ca="1">IF(CN44&lt;=3.9,"",LOOKUP(CN44,A$109:A$113,B$109:B$113))</f>
        <v>C</v>
      </c>
      <c r="CP44" s="510"/>
      <c r="CQ44" s="560">
        <f>CD44</f>
        <v>39</v>
      </c>
      <c r="CR44" s="585" t="str">
        <f>CE44</f>
        <v>Subodh Aryan</v>
      </c>
      <c r="CS44" s="413" t="s">
        <v>299</v>
      </c>
      <c r="CT44" s="492">
        <f>IF(CS44="",0,VLOOKUP(CS44,Maths!A$101:B$105,2,0))</f>
        <v>2</v>
      </c>
      <c r="CU44" s="413" t="s">
        <v>299</v>
      </c>
      <c r="CV44" s="492">
        <f>IF(CU44="",0,VLOOKUP(CU44,Maths!A$101:B$105,2,0))</f>
        <v>2</v>
      </c>
      <c r="CW44" s="413" t="s">
        <v>299</v>
      </c>
      <c r="CX44" s="492">
        <f>IF(CW44="",0,VLOOKUP(CW44,Maths!A$101:B$105,2,0))</f>
        <v>2</v>
      </c>
      <c r="CY44" s="413" t="s">
        <v>299</v>
      </c>
      <c r="CZ44" s="490">
        <f>IF(CY44="",0,VLOOKUP(CY44,Maths!A$101:B$105,2,0))</f>
        <v>2</v>
      </c>
      <c r="DA44" s="513">
        <f>CT44+CV44+CX44+CZ44</f>
        <v>8</v>
      </c>
      <c r="DB44" s="579" t="str">
        <f ca="1">IF(DA44&lt;=3.9,"",LOOKUP(DA44,A$109:A$113,B$109:B$113))</f>
        <v>C</v>
      </c>
      <c r="DC44" s="605">
        <f>BN44+CA44+CN44+DA44</f>
        <v>32</v>
      </c>
      <c r="DD44" s="606">
        <f>DC44/80*20</f>
        <v>8</v>
      </c>
      <c r="DE44" s="561" t="str">
        <f ca="1">IF(DD44&lt;=3.9,"",LOOKUP(DD44,A$109:A$113,B$109:B$113))</f>
        <v>C</v>
      </c>
      <c r="DF44" s="510"/>
      <c r="DG44" s="607">
        <f>A44</f>
        <v>39</v>
      </c>
      <c r="DH44" s="608" t="str">
        <f>C44</f>
        <v>Subodh Aryan</v>
      </c>
      <c r="DI44" s="616" t="str">
        <f ca="1">IF(DJ44&lt;=3.9,"",LOOKUP(DJ44,A$109:A$113,B$109:B$113))</f>
        <v>C</v>
      </c>
      <c r="DJ44">
        <f>(BA44+CN44)/2</f>
        <v>8</v>
      </c>
    </row>
    <row r="45" spans="1:114">
      <c r="A45" s="490">
        <v>40</v>
      </c>
      <c r="B45" s="492">
        <f>'Student Profile'!B45</f>
        <v>8542</v>
      </c>
      <c r="C45" s="491" t="str">
        <f>'Student Profile'!C45</f>
        <v>Vaibhav N</v>
      </c>
      <c r="D45" s="413" t="s">
        <v>299</v>
      </c>
      <c r="E45" s="492">
        <f>IF(D45="",0,VLOOKUP(D45,Maths!A$101:B$105,2,0))</f>
        <v>2</v>
      </c>
      <c r="F45" s="413" t="s">
        <v>186</v>
      </c>
      <c r="G45" s="492">
        <f>IF(F45="",0,VLOOKUP(F45,Maths!A$101:B$105,2,0))</f>
        <v>4</v>
      </c>
      <c r="H45" s="413" t="s">
        <v>299</v>
      </c>
      <c r="I45" s="492">
        <f>IF(H45="",0,VLOOKUP(H45,Maths!A$101:B$105,2,0))</f>
        <v>2</v>
      </c>
      <c r="J45" s="413" t="s">
        <v>186</v>
      </c>
      <c r="K45" s="490">
        <f>IF(J45="",0,VLOOKUP(J45,Maths!A$101:B$105,2,0))</f>
        <v>4</v>
      </c>
      <c r="L45" s="513">
        <f>E45+G45+I45+K45</f>
        <v>12</v>
      </c>
      <c r="M45" s="517" t="str">
        <f ca="1">IF(L45&lt;=3.9,"",LOOKUP(L45,A$109:A$113,B$109:B$113))</f>
        <v>B</v>
      </c>
      <c r="N45" s="510"/>
      <c r="O45" s="515">
        <f>A45</f>
        <v>40</v>
      </c>
      <c r="P45" s="491" t="str">
        <f>C45</f>
        <v>Vaibhav N</v>
      </c>
      <c r="Q45" s="413" t="s">
        <v>299</v>
      </c>
      <c r="R45" s="492">
        <f>IF(Q45="",0,VLOOKUP(Q45,Maths!A$101:B$105,2,0))</f>
        <v>2</v>
      </c>
      <c r="S45" s="413" t="s">
        <v>186</v>
      </c>
      <c r="T45" s="492">
        <f>IF(S45="",0,VLOOKUP(S45,Maths!A$101:B$105,2,0))</f>
        <v>4</v>
      </c>
      <c r="U45" s="413" t="s">
        <v>299</v>
      </c>
      <c r="V45" s="492">
        <f>IF(U45="",0,VLOOKUP(U45,Maths!A$101:B$105,2,0))</f>
        <v>2</v>
      </c>
      <c r="W45" s="413" t="s">
        <v>186</v>
      </c>
      <c r="X45" s="490">
        <f>IF(W45="",0,VLOOKUP(W45,Maths!A$101:B$105,2,0))</f>
        <v>4</v>
      </c>
      <c r="Y45" s="513">
        <f>R45+T45+V45+X45</f>
        <v>12</v>
      </c>
      <c r="Z45" s="539" t="str">
        <f ca="1">IF(Y45&lt;=3.9,"",LOOKUP(Y45,A$109:A$113,B$109:B$113))</f>
        <v>B</v>
      </c>
      <c r="AA45" s="510"/>
      <c r="AB45" s="515">
        <f>O45</f>
        <v>40</v>
      </c>
      <c r="AC45" s="538" t="str">
        <f>P45</f>
        <v>Vaibhav N</v>
      </c>
      <c r="AD45" s="413" t="s">
        <v>186</v>
      </c>
      <c r="AE45" s="492">
        <f>IF(AD45="",0,VLOOKUP(AD45,Maths!A$101:B$105,2,0))</f>
        <v>4</v>
      </c>
      <c r="AF45" s="413" t="s">
        <v>186</v>
      </c>
      <c r="AG45" s="492">
        <f>IF(AF45="",0,VLOOKUP(AF45,Maths!A$101:B$105,2,0))</f>
        <v>4</v>
      </c>
      <c r="AH45" s="413" t="s">
        <v>299</v>
      </c>
      <c r="AI45" s="492">
        <f>IF(AH45="",0,VLOOKUP(AH45,Maths!A$101:B$105,2,0))</f>
        <v>2</v>
      </c>
      <c r="AJ45" s="413" t="s">
        <v>299</v>
      </c>
      <c r="AK45" s="490">
        <f>IF(AJ45="",0,VLOOKUP(AJ45,Maths!A$101:B$105,2,0))</f>
        <v>2</v>
      </c>
      <c r="AL45" s="513">
        <f>AE45+AG45+AI45+AK45</f>
        <v>12</v>
      </c>
      <c r="AM45" s="544" t="str">
        <f ca="1">IF(AL45&lt;=3.9,"",LOOKUP(AL45,A$109:A$113,B$109:B$113))</f>
        <v>B</v>
      </c>
      <c r="AN45" s="510"/>
      <c r="AO45" s="515">
        <f>AB45</f>
        <v>40</v>
      </c>
      <c r="AP45" s="538" t="str">
        <f>AC45</f>
        <v>Vaibhav N</v>
      </c>
      <c r="AQ45" s="413" t="s">
        <v>299</v>
      </c>
      <c r="AR45" s="492">
        <f>IF(AQ45="",0,VLOOKUP(AQ45,Maths!A$101:B$105,2,0))</f>
        <v>2</v>
      </c>
      <c r="AS45" s="413" t="s">
        <v>186</v>
      </c>
      <c r="AT45" s="492">
        <f>IF(AS45="",0,VLOOKUP(AS45,Maths!A$101:B$105,2,0))</f>
        <v>4</v>
      </c>
      <c r="AU45" s="413" t="s">
        <v>186</v>
      </c>
      <c r="AV45" s="492">
        <f>IF(AU45="",0,VLOOKUP(AU45,Maths!A$101:B$105,2,0))</f>
        <v>4</v>
      </c>
      <c r="AW45" s="413" t="s">
        <v>299</v>
      </c>
      <c r="AX45" s="490">
        <f>IF(AW45="",0,VLOOKUP(AW45,Maths!A$101:B$105,2,0))</f>
        <v>2</v>
      </c>
      <c r="AY45" s="513">
        <f>AR45+AT45+AV45+AX45</f>
        <v>12</v>
      </c>
      <c r="AZ45" s="544" t="str">
        <f ca="1">IF(AY45&lt;=3.9,"",LOOKUP(AY45,A$109:A$113,B$109:B$113))</f>
        <v>B</v>
      </c>
      <c r="BA45" s="558">
        <f>(L45+Y45+AL45+AY45)/4</f>
        <v>12</v>
      </c>
      <c r="BB45" s="561" t="str">
        <f ca="1">IF(BA45&lt;=3.9,"",LOOKUP(BA45,A$109:A$113,B$109:B$113))</f>
        <v>B</v>
      </c>
      <c r="BC45" s="510"/>
      <c r="BD45" s="560">
        <f>AO45</f>
        <v>40</v>
      </c>
      <c r="BE45" s="569" t="str">
        <f>AP45</f>
        <v>Vaibhav N</v>
      </c>
      <c r="BF45" s="413" t="s">
        <v>299</v>
      </c>
      <c r="BG45" s="492">
        <f>IF(BF45="",0,VLOOKUP(BF45,Maths!A$101:B$105,2,0))</f>
        <v>2</v>
      </c>
      <c r="BH45" s="413" t="s">
        <v>299</v>
      </c>
      <c r="BI45" s="492">
        <f>IF(BH45="",0,VLOOKUP(BH45,Maths!A$101:B$105,2,0))</f>
        <v>2</v>
      </c>
      <c r="BJ45" s="413" t="s">
        <v>186</v>
      </c>
      <c r="BK45" s="492">
        <f>IF(BJ45="",0,VLOOKUP(BJ45,Maths!A$101:B$105,2,0))</f>
        <v>4</v>
      </c>
      <c r="BL45" s="413" t="s">
        <v>186</v>
      </c>
      <c r="BM45" s="490">
        <f>IF(BL45="",0,VLOOKUP(BL45,Maths!A$101:B$105,2,0))</f>
        <v>4</v>
      </c>
      <c r="BN45" s="513">
        <f>BG45+BI45+BK45+BM45</f>
        <v>12</v>
      </c>
      <c r="BO45" s="579" t="str">
        <f ca="1">IF(BN45&lt;=3.9,"",LOOKUP(BN45,A$109:A$113,B$109:B$113))</f>
        <v>B</v>
      </c>
      <c r="BP45" s="510"/>
      <c r="BQ45" s="560">
        <f>BD45</f>
        <v>40</v>
      </c>
      <c r="BR45" s="569" t="str">
        <f>BE45</f>
        <v>Vaibhav N</v>
      </c>
      <c r="BS45" s="413" t="s">
        <v>186</v>
      </c>
      <c r="BT45" s="492">
        <f>IF(BS45="",0,VLOOKUP(BS45,Maths!A$101:B$105,2,0))</f>
        <v>4</v>
      </c>
      <c r="BU45" s="413" t="s">
        <v>299</v>
      </c>
      <c r="BV45" s="492">
        <f>IF(BU45="",0,VLOOKUP(BU45,Maths!A$101:B$105,2,0))</f>
        <v>2</v>
      </c>
      <c r="BW45" s="413" t="s">
        <v>186</v>
      </c>
      <c r="BX45" s="492">
        <f>IF(BW45="",0,VLOOKUP(BW45,Maths!A$101:B$105,2,0))</f>
        <v>4</v>
      </c>
      <c r="BY45" s="413" t="s">
        <v>299</v>
      </c>
      <c r="BZ45" s="490">
        <f>IF(BY45="",0,VLOOKUP(BY45,Maths!A$101:B$105,2,0))</f>
        <v>2</v>
      </c>
      <c r="CA45" s="513">
        <f>BT45+BV45+BX45+BZ45</f>
        <v>12</v>
      </c>
      <c r="CB45" s="579" t="str">
        <f ca="1">IF(CA45&lt;=3.9,"",LOOKUP(CA45,A$109:A$113,B$109:B$113))</f>
        <v>B</v>
      </c>
      <c r="CC45" s="510"/>
      <c r="CD45" s="560">
        <f>BQ45</f>
        <v>40</v>
      </c>
      <c r="CE45" s="585" t="str">
        <f>BR45</f>
        <v>Vaibhav N</v>
      </c>
      <c r="CF45" s="413" t="s">
        <v>186</v>
      </c>
      <c r="CG45" s="492">
        <f>IF(CF45="",0,VLOOKUP(CF45,Maths!A$101:B$105,2,0))</f>
        <v>4</v>
      </c>
      <c r="CH45" s="413" t="s">
        <v>299</v>
      </c>
      <c r="CI45" s="492">
        <f>IF(CH45="",0,VLOOKUP(CH45,Maths!A$101:B$105,2,0))</f>
        <v>2</v>
      </c>
      <c r="CJ45" s="413" t="s">
        <v>299</v>
      </c>
      <c r="CK45" s="492">
        <f>IF(CJ45="",0,VLOOKUP(CJ45,Maths!A$101:B$105,2,0))</f>
        <v>2</v>
      </c>
      <c r="CL45" s="413" t="s">
        <v>186</v>
      </c>
      <c r="CM45" s="490">
        <f>IF(CL45="",0,VLOOKUP(CL45,Maths!A$101:B$105,2,0))</f>
        <v>4</v>
      </c>
      <c r="CN45" s="513">
        <f>CG45+CI45+CK45+CM45</f>
        <v>12</v>
      </c>
      <c r="CO45" s="579" t="str">
        <f ca="1">IF(CN45&lt;=3.9,"",LOOKUP(CN45,A$109:A$113,B$109:B$113))</f>
        <v>B</v>
      </c>
      <c r="CP45" s="510"/>
      <c r="CQ45" s="560">
        <f>CD45</f>
        <v>40</v>
      </c>
      <c r="CR45" s="585" t="str">
        <f>CE45</f>
        <v>Vaibhav N</v>
      </c>
      <c r="CS45" s="413" t="s">
        <v>299</v>
      </c>
      <c r="CT45" s="492">
        <f>IF(CS45="",0,VLOOKUP(CS45,Maths!A$101:B$105,2,0))</f>
        <v>2</v>
      </c>
      <c r="CU45" s="413" t="s">
        <v>299</v>
      </c>
      <c r="CV45" s="492">
        <f>IF(CU45="",0,VLOOKUP(CU45,Maths!A$101:B$105,2,0))</f>
        <v>2</v>
      </c>
      <c r="CW45" s="413" t="s">
        <v>186</v>
      </c>
      <c r="CX45" s="492">
        <f>IF(CW45="",0,VLOOKUP(CW45,Maths!A$101:B$105,2,0))</f>
        <v>4</v>
      </c>
      <c r="CY45" s="413" t="s">
        <v>186</v>
      </c>
      <c r="CZ45" s="490">
        <f>IF(CY45="",0,VLOOKUP(CY45,Maths!A$101:B$105,2,0))</f>
        <v>4</v>
      </c>
      <c r="DA45" s="513">
        <f>CT45+CV45+CX45+CZ45</f>
        <v>12</v>
      </c>
      <c r="DB45" s="579" t="str">
        <f ca="1">IF(DA45&lt;=3.9,"",LOOKUP(DA45,A$109:A$113,B$109:B$113))</f>
        <v>B</v>
      </c>
      <c r="DC45" s="605">
        <f>BN45+CA45+CN45+DA45</f>
        <v>48</v>
      </c>
      <c r="DD45" s="606">
        <f>DC45/80*20</f>
        <v>12</v>
      </c>
      <c r="DE45" s="561" t="str">
        <f ca="1">IF(DD45&lt;=3.9,"",LOOKUP(DD45,A$109:A$113,B$109:B$113))</f>
        <v>B</v>
      </c>
      <c r="DF45" s="510"/>
      <c r="DG45" s="607">
        <f>A45</f>
        <v>40</v>
      </c>
      <c r="DH45" s="608" t="str">
        <f>C45</f>
        <v>Vaibhav N</v>
      </c>
      <c r="DI45" s="616" t="str">
        <f ca="1">IF(DJ45&lt;=3.9,"",LOOKUP(DJ45,A$109:A$113,B$109:B$113))</f>
        <v>B</v>
      </c>
      <c r="DJ45">
        <f>(BA45+CN45)/2</f>
        <v>12</v>
      </c>
    </row>
    <row r="46" spans="1:114">
      <c r="A46" s="490">
        <v>41</v>
      </c>
      <c r="B46" s="492">
        <f>'Student Profile'!B46</f>
        <v>8822</v>
      </c>
      <c r="C46" s="491" t="str">
        <f>'Student Profile'!C46</f>
        <v>Venkatsree S</v>
      </c>
      <c r="D46" s="413" t="s">
        <v>338</v>
      </c>
      <c r="E46" s="492">
        <f>IF(D46="",0,VLOOKUP(D46,Maths!A$101:B$105,2,0))</f>
        <v>3</v>
      </c>
      <c r="F46" s="413" t="s">
        <v>295</v>
      </c>
      <c r="G46" s="492">
        <f>IF(F46="",0,VLOOKUP(F46,Maths!A$101:B$105,2,0))</f>
        <v>3</v>
      </c>
      <c r="H46" s="413" t="s">
        <v>338</v>
      </c>
      <c r="I46" s="492">
        <f>IF(H46="",0,VLOOKUP(H46,Maths!A$101:B$105,2,0))</f>
        <v>3</v>
      </c>
      <c r="J46" s="413" t="s">
        <v>295</v>
      </c>
      <c r="K46" s="490">
        <f>IF(J46="",0,VLOOKUP(J46,Maths!A$101:B$105,2,0))</f>
        <v>3</v>
      </c>
      <c r="L46" s="513">
        <f>E46+G46+I46+K46</f>
        <v>12</v>
      </c>
      <c r="M46" s="517" t="str">
        <f ca="1">IF(L46&lt;=3.9,"",LOOKUP(L46,A$109:A$113,B$109:B$113))</f>
        <v>B</v>
      </c>
      <c r="N46" s="510"/>
      <c r="O46" s="515">
        <f>A46</f>
        <v>41</v>
      </c>
      <c r="P46" s="491" t="str">
        <f>C46</f>
        <v>Venkatsree S</v>
      </c>
      <c r="Q46" s="413" t="s">
        <v>338</v>
      </c>
      <c r="R46" s="492">
        <f>IF(Q46="",0,VLOOKUP(Q46,Maths!A$101:B$105,2,0))</f>
        <v>3</v>
      </c>
      <c r="S46" s="413" t="s">
        <v>295</v>
      </c>
      <c r="T46" s="492">
        <f>IF(S46="",0,VLOOKUP(S46,Maths!A$101:B$105,2,0))</f>
        <v>3</v>
      </c>
      <c r="U46" s="413" t="s">
        <v>338</v>
      </c>
      <c r="V46" s="492">
        <f>IF(U46="",0,VLOOKUP(U46,Maths!A$101:B$105,2,0))</f>
        <v>3</v>
      </c>
      <c r="W46" s="413" t="s">
        <v>295</v>
      </c>
      <c r="X46" s="490">
        <f>IF(W46="",0,VLOOKUP(W46,Maths!A$101:B$105,2,0))</f>
        <v>3</v>
      </c>
      <c r="Y46" s="513">
        <f>R46+T46+V46+X46</f>
        <v>12</v>
      </c>
      <c r="Z46" s="539" t="str">
        <f ca="1">IF(Y46&lt;=3.9,"",LOOKUP(Y46,A$109:A$113,B$109:B$113))</f>
        <v>B</v>
      </c>
      <c r="AA46" s="510"/>
      <c r="AB46" s="515">
        <f>O46</f>
        <v>41</v>
      </c>
      <c r="AC46" s="538" t="str">
        <f>P46</f>
        <v>Venkatsree S</v>
      </c>
      <c r="AD46" s="413" t="s">
        <v>295</v>
      </c>
      <c r="AE46" s="492">
        <f>IF(AD46="",0,VLOOKUP(AD46,Maths!A$101:B$105,2,0))</f>
        <v>3</v>
      </c>
      <c r="AF46" s="413" t="s">
        <v>295</v>
      </c>
      <c r="AG46" s="492">
        <f>IF(AF46="",0,VLOOKUP(AF46,Maths!A$101:B$105,2,0))</f>
        <v>3</v>
      </c>
      <c r="AH46" s="413" t="s">
        <v>338</v>
      </c>
      <c r="AI46" s="492">
        <f>IF(AH46="",0,VLOOKUP(AH46,Maths!A$101:B$105,2,0))</f>
        <v>3</v>
      </c>
      <c r="AJ46" s="413" t="s">
        <v>338</v>
      </c>
      <c r="AK46" s="490">
        <f>IF(AJ46="",0,VLOOKUP(AJ46,Maths!A$101:B$105,2,0))</f>
        <v>3</v>
      </c>
      <c r="AL46" s="513">
        <f>AE46+AG46+AI46+AK46</f>
        <v>12</v>
      </c>
      <c r="AM46" s="544" t="str">
        <f ca="1">IF(AL46&lt;=3.9,"",LOOKUP(AL46,A$109:A$113,B$109:B$113))</f>
        <v>B</v>
      </c>
      <c r="AN46" s="510"/>
      <c r="AO46" s="515">
        <f>AB46</f>
        <v>41</v>
      </c>
      <c r="AP46" s="538" t="str">
        <f>AC46</f>
        <v>Venkatsree S</v>
      </c>
      <c r="AQ46" s="413" t="s">
        <v>338</v>
      </c>
      <c r="AR46" s="492">
        <f>IF(AQ46="",0,VLOOKUP(AQ46,Maths!A$101:B$105,2,0))</f>
        <v>3</v>
      </c>
      <c r="AS46" s="413" t="s">
        <v>295</v>
      </c>
      <c r="AT46" s="492">
        <f>IF(AS46="",0,VLOOKUP(AS46,Maths!A$101:B$105,2,0))</f>
        <v>3</v>
      </c>
      <c r="AU46" s="413" t="s">
        <v>295</v>
      </c>
      <c r="AV46" s="492">
        <f>IF(AU46="",0,VLOOKUP(AU46,Maths!A$101:B$105,2,0))</f>
        <v>3</v>
      </c>
      <c r="AW46" s="413" t="s">
        <v>338</v>
      </c>
      <c r="AX46" s="490">
        <f>IF(AW46="",0,VLOOKUP(AW46,Maths!A$101:B$105,2,0))</f>
        <v>3</v>
      </c>
      <c r="AY46" s="513">
        <f>AR46+AT46+AV46+AX46</f>
        <v>12</v>
      </c>
      <c r="AZ46" s="544" t="str">
        <f ca="1">IF(AY46&lt;=3.9,"",LOOKUP(AY46,A$109:A$113,B$109:B$113))</f>
        <v>B</v>
      </c>
      <c r="BA46" s="558">
        <f>(L46+Y46+AL46+AY46)/4</f>
        <v>12</v>
      </c>
      <c r="BB46" s="561" t="str">
        <f ca="1">IF(BA46&lt;=3.9,"",LOOKUP(BA46,A$109:A$113,B$109:B$113))</f>
        <v>B</v>
      </c>
      <c r="BC46" s="510"/>
      <c r="BD46" s="560">
        <f>AO46</f>
        <v>41</v>
      </c>
      <c r="BE46" s="569" t="str">
        <f>AP46</f>
        <v>Venkatsree S</v>
      </c>
      <c r="BF46" s="413" t="s">
        <v>338</v>
      </c>
      <c r="BG46" s="492">
        <f>IF(BF46="",0,VLOOKUP(BF46,Maths!A$101:B$105,2,0))</f>
        <v>3</v>
      </c>
      <c r="BH46" s="413" t="s">
        <v>338</v>
      </c>
      <c r="BI46" s="492">
        <f>IF(BH46="",0,VLOOKUP(BH46,Maths!A$101:B$105,2,0))</f>
        <v>3</v>
      </c>
      <c r="BJ46" s="413" t="s">
        <v>295</v>
      </c>
      <c r="BK46" s="492">
        <f>IF(BJ46="",0,VLOOKUP(BJ46,Maths!A$101:B$105,2,0))</f>
        <v>3</v>
      </c>
      <c r="BL46" s="413" t="s">
        <v>295</v>
      </c>
      <c r="BM46" s="490">
        <f>IF(BL46="",0,VLOOKUP(BL46,Maths!A$101:B$105,2,0))</f>
        <v>3</v>
      </c>
      <c r="BN46" s="513">
        <f>BG46+BI46+BK46+BM46</f>
        <v>12</v>
      </c>
      <c r="BO46" s="579" t="str">
        <f ca="1">IF(BN46&lt;=3.9,"",LOOKUP(BN46,A$109:A$113,B$109:B$113))</f>
        <v>B</v>
      </c>
      <c r="BP46" s="510"/>
      <c r="BQ46" s="560">
        <f>BD46</f>
        <v>41</v>
      </c>
      <c r="BR46" s="569" t="str">
        <f>BE46</f>
        <v>Venkatsree S</v>
      </c>
      <c r="BS46" s="413" t="s">
        <v>295</v>
      </c>
      <c r="BT46" s="492">
        <f>IF(BS46="",0,VLOOKUP(BS46,Maths!A$101:B$105,2,0))</f>
        <v>3</v>
      </c>
      <c r="BU46" s="413" t="s">
        <v>338</v>
      </c>
      <c r="BV46" s="492">
        <f>IF(BU46="",0,VLOOKUP(BU46,Maths!A$101:B$105,2,0))</f>
        <v>3</v>
      </c>
      <c r="BW46" s="413" t="s">
        <v>295</v>
      </c>
      <c r="BX46" s="492">
        <f>IF(BW46="",0,VLOOKUP(BW46,Maths!A$101:B$105,2,0))</f>
        <v>3</v>
      </c>
      <c r="BY46" s="413" t="s">
        <v>338</v>
      </c>
      <c r="BZ46" s="490">
        <f>IF(BY46="",0,VLOOKUP(BY46,Maths!A$101:B$105,2,0))</f>
        <v>3</v>
      </c>
      <c r="CA46" s="513">
        <f>BT46+BV46+BX46+BZ46</f>
        <v>12</v>
      </c>
      <c r="CB46" s="579" t="str">
        <f ca="1">IF(CA46&lt;=3.9,"",LOOKUP(CA46,A$109:A$113,B$109:B$113))</f>
        <v>B</v>
      </c>
      <c r="CC46" s="510"/>
      <c r="CD46" s="560">
        <f>BQ46</f>
        <v>41</v>
      </c>
      <c r="CE46" s="585" t="str">
        <f>BR46</f>
        <v>Venkatsree S</v>
      </c>
      <c r="CF46" s="413" t="s">
        <v>295</v>
      </c>
      <c r="CG46" s="492">
        <f>IF(CF46="",0,VLOOKUP(CF46,Maths!A$101:B$105,2,0))</f>
        <v>3</v>
      </c>
      <c r="CH46" s="413" t="s">
        <v>338</v>
      </c>
      <c r="CI46" s="492">
        <f>IF(CH46="",0,VLOOKUP(CH46,Maths!A$101:B$105,2,0))</f>
        <v>3</v>
      </c>
      <c r="CJ46" s="413" t="s">
        <v>338</v>
      </c>
      <c r="CK46" s="492">
        <f>IF(CJ46="",0,VLOOKUP(CJ46,Maths!A$101:B$105,2,0))</f>
        <v>3</v>
      </c>
      <c r="CL46" s="413" t="s">
        <v>295</v>
      </c>
      <c r="CM46" s="490">
        <f>IF(CL46="",0,VLOOKUP(CL46,Maths!A$101:B$105,2,0))</f>
        <v>3</v>
      </c>
      <c r="CN46" s="513">
        <f>CG46+CI46+CK46+CM46</f>
        <v>12</v>
      </c>
      <c r="CO46" s="579" t="str">
        <f ca="1">IF(CN46&lt;=3.9,"",LOOKUP(CN46,A$109:A$113,B$109:B$113))</f>
        <v>B</v>
      </c>
      <c r="CP46" s="510"/>
      <c r="CQ46" s="560">
        <f>CD46</f>
        <v>41</v>
      </c>
      <c r="CR46" s="585" t="str">
        <f>CE46</f>
        <v>Venkatsree S</v>
      </c>
      <c r="CS46" s="413" t="s">
        <v>338</v>
      </c>
      <c r="CT46" s="492">
        <f>IF(CS46="",0,VLOOKUP(CS46,Maths!A$101:B$105,2,0))</f>
        <v>3</v>
      </c>
      <c r="CU46" s="413" t="s">
        <v>338</v>
      </c>
      <c r="CV46" s="492">
        <f>IF(CU46="",0,VLOOKUP(CU46,Maths!A$101:B$105,2,0))</f>
        <v>3</v>
      </c>
      <c r="CW46" s="413" t="s">
        <v>295</v>
      </c>
      <c r="CX46" s="492">
        <f>IF(CW46="",0,VLOOKUP(CW46,Maths!A$101:B$105,2,0))</f>
        <v>3</v>
      </c>
      <c r="CY46" s="413" t="s">
        <v>295</v>
      </c>
      <c r="CZ46" s="490">
        <f>IF(CY46="",0,VLOOKUP(CY46,Maths!A$101:B$105,2,0))</f>
        <v>3</v>
      </c>
      <c r="DA46" s="513">
        <f>CT46+CV46+CX46+CZ46</f>
        <v>12</v>
      </c>
      <c r="DB46" s="579" t="str">
        <f ca="1">IF(DA46&lt;=3.9,"",LOOKUP(DA46,A$109:A$113,B$109:B$113))</f>
        <v>B</v>
      </c>
      <c r="DC46" s="605">
        <f>BN46+CA46+CN46+DA46</f>
        <v>48</v>
      </c>
      <c r="DD46" s="606">
        <f>DC46/80*20</f>
        <v>12</v>
      </c>
      <c r="DE46" s="561" t="str">
        <f ca="1">IF(DD46&lt;=3.9,"",LOOKUP(DD46,A$109:A$113,B$109:B$113))</f>
        <v>B</v>
      </c>
      <c r="DF46" s="510"/>
      <c r="DG46" s="607">
        <f>A46</f>
        <v>41</v>
      </c>
      <c r="DH46" s="608" t="str">
        <f>C46</f>
        <v>Venkatsree S</v>
      </c>
      <c r="DI46" s="616" t="str">
        <f ca="1">IF(DJ46&lt;=3.9,"",LOOKUP(DJ46,A$109:A$113,B$109:B$113))</f>
        <v>B</v>
      </c>
      <c r="DJ46">
        <f>(BA46+CN46)/2</f>
        <v>12</v>
      </c>
    </row>
    <row r="47" spans="1:114">
      <c r="A47" s="490">
        <v>42</v>
      </c>
      <c r="B47" s="492">
        <f>'Student Profile'!B47</f>
        <v>8745</v>
      </c>
      <c r="C47" s="491" t="str">
        <f>'Student Profile'!C47</f>
        <v>M Vishva</v>
      </c>
      <c r="D47" s="413" t="s">
        <v>186</v>
      </c>
      <c r="E47" s="492">
        <f>IF(D47="",0,VLOOKUP(D47,Maths!A$101:B$105,2,0))</f>
        <v>4</v>
      </c>
      <c r="F47" s="413" t="s">
        <v>299</v>
      </c>
      <c r="G47" s="492">
        <f>IF(F47="",0,VLOOKUP(F47,Maths!A$101:B$105,2,0))</f>
        <v>2</v>
      </c>
      <c r="H47" s="413" t="s">
        <v>186</v>
      </c>
      <c r="I47" s="492">
        <f>IF(H47="",0,VLOOKUP(H47,Maths!A$101:B$105,2,0))</f>
        <v>4</v>
      </c>
      <c r="J47" s="413" t="s">
        <v>299</v>
      </c>
      <c r="K47" s="490">
        <f>IF(J47="",0,VLOOKUP(J47,Maths!A$101:B$105,2,0))</f>
        <v>2</v>
      </c>
      <c r="L47" s="513">
        <f>E47+G47+I47+K47</f>
        <v>12</v>
      </c>
      <c r="M47" s="517" t="str">
        <f ca="1">IF(L47&lt;=3.9,"",LOOKUP(L47,A$109:A$113,B$109:B$113))</f>
        <v>B</v>
      </c>
      <c r="N47" s="510"/>
      <c r="O47" s="515">
        <f>A47</f>
        <v>42</v>
      </c>
      <c r="P47" s="491" t="str">
        <f>C47</f>
        <v>M Vishva</v>
      </c>
      <c r="Q47" s="413" t="s">
        <v>186</v>
      </c>
      <c r="R47" s="492">
        <f>IF(Q47="",0,VLOOKUP(Q47,Maths!A$101:B$105,2,0))</f>
        <v>4</v>
      </c>
      <c r="S47" s="413" t="s">
        <v>299</v>
      </c>
      <c r="T47" s="492">
        <f>IF(S47="",0,VLOOKUP(S47,Maths!A$101:B$105,2,0))</f>
        <v>2</v>
      </c>
      <c r="U47" s="413" t="s">
        <v>186</v>
      </c>
      <c r="V47" s="492">
        <f>IF(U47="",0,VLOOKUP(U47,Maths!A$101:B$105,2,0))</f>
        <v>4</v>
      </c>
      <c r="W47" s="413" t="s">
        <v>299</v>
      </c>
      <c r="X47" s="490">
        <f>IF(W47="",0,VLOOKUP(W47,Maths!A$101:B$105,2,0))</f>
        <v>2</v>
      </c>
      <c r="Y47" s="513">
        <f>R47+T47+V47+X47</f>
        <v>12</v>
      </c>
      <c r="Z47" s="539" t="str">
        <f ca="1">IF(Y47&lt;=3.9,"",LOOKUP(Y47,A$109:A$113,B$109:B$113))</f>
        <v>B</v>
      </c>
      <c r="AA47" s="510"/>
      <c r="AB47" s="515">
        <f>O47</f>
        <v>42</v>
      </c>
      <c r="AC47" s="538" t="str">
        <f>P47</f>
        <v>M Vishva</v>
      </c>
      <c r="AD47" s="413" t="s">
        <v>299</v>
      </c>
      <c r="AE47" s="492">
        <f>IF(AD47="",0,VLOOKUP(AD47,Maths!A$101:B$105,2,0))</f>
        <v>2</v>
      </c>
      <c r="AF47" s="413" t="s">
        <v>299</v>
      </c>
      <c r="AG47" s="492">
        <f>IF(AF47="",0,VLOOKUP(AF47,Maths!A$101:B$105,2,0))</f>
        <v>2</v>
      </c>
      <c r="AH47" s="413" t="s">
        <v>186</v>
      </c>
      <c r="AI47" s="492">
        <f>IF(AH47="",0,VLOOKUP(AH47,Maths!A$101:B$105,2,0))</f>
        <v>4</v>
      </c>
      <c r="AJ47" s="413" t="s">
        <v>186</v>
      </c>
      <c r="AK47" s="490">
        <f>IF(AJ47="",0,VLOOKUP(AJ47,Maths!A$101:B$105,2,0))</f>
        <v>4</v>
      </c>
      <c r="AL47" s="513">
        <f>AE47+AG47+AI47+AK47</f>
        <v>12</v>
      </c>
      <c r="AM47" s="544" t="str">
        <f ca="1">IF(AL47&lt;=3.9,"",LOOKUP(AL47,A$109:A$113,B$109:B$113))</f>
        <v>B</v>
      </c>
      <c r="AN47" s="510"/>
      <c r="AO47" s="515">
        <f>AB47</f>
        <v>42</v>
      </c>
      <c r="AP47" s="538" t="str">
        <f>AC47</f>
        <v>M Vishva</v>
      </c>
      <c r="AQ47" s="413" t="s">
        <v>186</v>
      </c>
      <c r="AR47" s="492">
        <f>IF(AQ47="",0,VLOOKUP(AQ47,Maths!A$101:B$105,2,0))</f>
        <v>4</v>
      </c>
      <c r="AS47" s="413" t="s">
        <v>299</v>
      </c>
      <c r="AT47" s="492">
        <f>IF(AS47="",0,VLOOKUP(AS47,Maths!A$101:B$105,2,0))</f>
        <v>2</v>
      </c>
      <c r="AU47" s="413" t="s">
        <v>299</v>
      </c>
      <c r="AV47" s="492">
        <f>IF(AU47="",0,VLOOKUP(AU47,Maths!A$101:B$105,2,0))</f>
        <v>2</v>
      </c>
      <c r="AW47" s="413" t="s">
        <v>186</v>
      </c>
      <c r="AX47" s="490">
        <f>IF(AW47="",0,VLOOKUP(AW47,Maths!A$101:B$105,2,0))</f>
        <v>4</v>
      </c>
      <c r="AY47" s="513">
        <f>AR47+AT47+AV47+AX47</f>
        <v>12</v>
      </c>
      <c r="AZ47" s="544" t="str">
        <f ca="1">IF(AY47&lt;=3.9,"",LOOKUP(AY47,A$109:A$113,B$109:B$113))</f>
        <v>B</v>
      </c>
      <c r="BA47" s="558">
        <f>(L47+Y47+AL47+AY47)/4</f>
        <v>12</v>
      </c>
      <c r="BB47" s="561" t="str">
        <f ca="1">IF(BA47&lt;=3.9,"",LOOKUP(BA47,A$109:A$113,B$109:B$113))</f>
        <v>B</v>
      </c>
      <c r="BC47" s="510"/>
      <c r="BD47" s="560">
        <f>AO47</f>
        <v>42</v>
      </c>
      <c r="BE47" s="569" t="str">
        <f>AP47</f>
        <v>M Vishva</v>
      </c>
      <c r="BF47" s="413" t="s">
        <v>186</v>
      </c>
      <c r="BG47" s="492">
        <f>IF(BF47="",0,VLOOKUP(BF47,Maths!A$101:B$105,2,0))</f>
        <v>4</v>
      </c>
      <c r="BH47" s="413" t="s">
        <v>186</v>
      </c>
      <c r="BI47" s="492">
        <f>IF(BH47="",0,VLOOKUP(BH47,Maths!A$101:B$105,2,0))</f>
        <v>4</v>
      </c>
      <c r="BJ47" s="413" t="s">
        <v>299</v>
      </c>
      <c r="BK47" s="492">
        <f>IF(BJ47="",0,VLOOKUP(BJ47,Maths!A$101:B$105,2,0))</f>
        <v>2</v>
      </c>
      <c r="BL47" s="413" t="s">
        <v>299</v>
      </c>
      <c r="BM47" s="490">
        <f>IF(BL47="",0,VLOOKUP(BL47,Maths!A$101:B$105,2,0))</f>
        <v>2</v>
      </c>
      <c r="BN47" s="513">
        <f>BG47+BI47+BK47+BM47</f>
        <v>12</v>
      </c>
      <c r="BO47" s="579" t="str">
        <f ca="1">IF(BN47&lt;=3.9,"",LOOKUP(BN47,A$109:A$113,B$109:B$113))</f>
        <v>B</v>
      </c>
      <c r="BP47" s="510"/>
      <c r="BQ47" s="560">
        <f>BD47</f>
        <v>42</v>
      </c>
      <c r="BR47" s="569" t="str">
        <f>BE47</f>
        <v>M Vishva</v>
      </c>
      <c r="BS47" s="413" t="s">
        <v>299</v>
      </c>
      <c r="BT47" s="492">
        <f>IF(BS47="",0,VLOOKUP(BS47,Maths!A$101:B$105,2,0))</f>
        <v>2</v>
      </c>
      <c r="BU47" s="413" t="s">
        <v>186</v>
      </c>
      <c r="BV47" s="492">
        <f>IF(BU47="",0,VLOOKUP(BU47,Maths!A$101:B$105,2,0))</f>
        <v>4</v>
      </c>
      <c r="BW47" s="413" t="s">
        <v>299</v>
      </c>
      <c r="BX47" s="492">
        <f>IF(BW47="",0,VLOOKUP(BW47,Maths!A$101:B$105,2,0))</f>
        <v>2</v>
      </c>
      <c r="BY47" s="413" t="s">
        <v>186</v>
      </c>
      <c r="BZ47" s="490">
        <f>IF(BY47="",0,VLOOKUP(BY47,Maths!A$101:B$105,2,0))</f>
        <v>4</v>
      </c>
      <c r="CA47" s="513">
        <f>BT47+BV47+BX47+BZ47</f>
        <v>12</v>
      </c>
      <c r="CB47" s="579" t="str">
        <f ca="1">IF(CA47&lt;=3.9,"",LOOKUP(CA47,A$109:A$113,B$109:B$113))</f>
        <v>B</v>
      </c>
      <c r="CC47" s="510"/>
      <c r="CD47" s="560">
        <f>BQ47</f>
        <v>42</v>
      </c>
      <c r="CE47" s="585" t="str">
        <f>BR47</f>
        <v>M Vishva</v>
      </c>
      <c r="CF47" s="413" t="s">
        <v>299</v>
      </c>
      <c r="CG47" s="492">
        <f>IF(CF47="",0,VLOOKUP(CF47,Maths!A$101:B$105,2,0))</f>
        <v>2</v>
      </c>
      <c r="CH47" s="413" t="s">
        <v>186</v>
      </c>
      <c r="CI47" s="492">
        <f>IF(CH47="",0,VLOOKUP(CH47,Maths!A$101:B$105,2,0))</f>
        <v>4</v>
      </c>
      <c r="CJ47" s="413" t="s">
        <v>186</v>
      </c>
      <c r="CK47" s="492">
        <f>IF(CJ47="",0,VLOOKUP(CJ47,Maths!A$101:B$105,2,0))</f>
        <v>4</v>
      </c>
      <c r="CL47" s="413" t="s">
        <v>299</v>
      </c>
      <c r="CM47" s="490">
        <f>IF(CL47="",0,VLOOKUP(CL47,Maths!A$101:B$105,2,0))</f>
        <v>2</v>
      </c>
      <c r="CN47" s="513">
        <f>CG47+CI47+CK47+CM47</f>
        <v>12</v>
      </c>
      <c r="CO47" s="579" t="str">
        <f ca="1">IF(CN47&lt;=3.9,"",LOOKUP(CN47,A$109:A$113,B$109:B$113))</f>
        <v>B</v>
      </c>
      <c r="CP47" s="510"/>
      <c r="CQ47" s="560">
        <f>CD47</f>
        <v>42</v>
      </c>
      <c r="CR47" s="585" t="str">
        <f>CE47</f>
        <v>M Vishva</v>
      </c>
      <c r="CS47" s="413" t="s">
        <v>186</v>
      </c>
      <c r="CT47" s="492">
        <f>IF(CS47="",0,VLOOKUP(CS47,Maths!A$101:B$105,2,0))</f>
        <v>4</v>
      </c>
      <c r="CU47" s="413" t="s">
        <v>186</v>
      </c>
      <c r="CV47" s="492">
        <f>IF(CU47="",0,VLOOKUP(CU47,Maths!A$101:B$105,2,0))</f>
        <v>4</v>
      </c>
      <c r="CW47" s="413" t="s">
        <v>299</v>
      </c>
      <c r="CX47" s="492">
        <f>IF(CW47="",0,VLOOKUP(CW47,Maths!A$101:B$105,2,0))</f>
        <v>2</v>
      </c>
      <c r="CY47" s="413" t="s">
        <v>299</v>
      </c>
      <c r="CZ47" s="490">
        <f>IF(CY47="",0,VLOOKUP(CY47,Maths!A$101:B$105,2,0))</f>
        <v>2</v>
      </c>
      <c r="DA47" s="513">
        <f>CT47+CV47+CX47+CZ47</f>
        <v>12</v>
      </c>
      <c r="DB47" s="579" t="str">
        <f ca="1">IF(DA47&lt;=3.9,"",LOOKUP(DA47,A$109:A$113,B$109:B$113))</f>
        <v>B</v>
      </c>
      <c r="DC47" s="605">
        <f>BN47+CA47+CN47+DA47</f>
        <v>48</v>
      </c>
      <c r="DD47" s="606">
        <f>DC47/80*20</f>
        <v>12</v>
      </c>
      <c r="DE47" s="561" t="str">
        <f ca="1">IF(DD47&lt;=3.9,"",LOOKUP(DD47,A$109:A$113,B$109:B$113))</f>
        <v>B</v>
      </c>
      <c r="DF47" s="510"/>
      <c r="DG47" s="607">
        <f>A47</f>
        <v>42</v>
      </c>
      <c r="DH47" s="608" t="str">
        <f>C47</f>
        <v>M Vishva</v>
      </c>
      <c r="DI47" s="616" t="str">
        <f ca="1">IF(DJ47&lt;=3.9,"",LOOKUP(DJ47,A$109:A$113,B$109:B$113))</f>
        <v>B</v>
      </c>
      <c r="DJ47">
        <f>(BA47+CN47)/2</f>
        <v>12</v>
      </c>
    </row>
    <row r="48" spans="1:114">
      <c r="A48" s="490">
        <v>43</v>
      </c>
      <c r="B48" s="492">
        <f>'Student Profile'!B48</f>
        <v>0</v>
      </c>
      <c r="C48" s="491">
        <f>'Student Profile'!C48</f>
        <v>0</v>
      </c>
      <c r="D48" s="413" t="s">
        <v>295</v>
      </c>
      <c r="E48" s="492">
        <f>IF(D48="",0,VLOOKUP(D48,Maths!A$101:B$105,2,0))</f>
        <v>3</v>
      </c>
      <c r="F48" s="413" t="s">
        <v>186</v>
      </c>
      <c r="G48" s="492">
        <f>IF(F48="",0,VLOOKUP(F48,Maths!A$101:B$105,2,0))</f>
        <v>4</v>
      </c>
      <c r="H48" s="413" t="s">
        <v>295</v>
      </c>
      <c r="I48" s="492">
        <f>IF(H48="",0,VLOOKUP(H48,Maths!A$101:B$105,2,0))</f>
        <v>3</v>
      </c>
      <c r="J48" s="413" t="s">
        <v>186</v>
      </c>
      <c r="K48" s="490">
        <f>IF(J48="",0,VLOOKUP(J48,Maths!A$101:B$105,2,0))</f>
        <v>4</v>
      </c>
      <c r="L48" s="513">
        <f>E48+G48+I48+K48</f>
        <v>14</v>
      </c>
      <c r="M48" s="517" t="str">
        <f ca="1">IF(L48&lt;=3.9,"",LOOKUP(L48,A$109:A$113,B$109:B$113))</f>
        <v>B</v>
      </c>
      <c r="N48" s="510"/>
      <c r="O48" s="515">
        <f>A48</f>
        <v>43</v>
      </c>
      <c r="P48" s="491">
        <f>C48</f>
        <v>0</v>
      </c>
      <c r="Q48" s="413" t="s">
        <v>295</v>
      </c>
      <c r="R48" s="492">
        <f>IF(Q48="",0,VLOOKUP(Q48,Maths!A$101:B$105,2,0))</f>
        <v>3</v>
      </c>
      <c r="S48" s="413" t="s">
        <v>186</v>
      </c>
      <c r="T48" s="492">
        <f>IF(S48="",0,VLOOKUP(S48,Maths!A$101:B$105,2,0))</f>
        <v>4</v>
      </c>
      <c r="U48" s="413" t="s">
        <v>295</v>
      </c>
      <c r="V48" s="492">
        <f>IF(U48="",0,VLOOKUP(U48,Maths!A$101:B$105,2,0))</f>
        <v>3</v>
      </c>
      <c r="W48" s="413" t="s">
        <v>186</v>
      </c>
      <c r="X48" s="490">
        <f>IF(W48="",0,VLOOKUP(W48,Maths!A$101:B$105,2,0))</f>
        <v>4</v>
      </c>
      <c r="Y48" s="513">
        <f>R48+T48+V48+X48</f>
        <v>14</v>
      </c>
      <c r="Z48" s="539" t="str">
        <f ca="1">IF(Y48&lt;=3.9,"",LOOKUP(Y48,A$109:A$113,B$109:B$113))</f>
        <v>B</v>
      </c>
      <c r="AA48" s="510"/>
      <c r="AB48" s="515">
        <f>O48</f>
        <v>43</v>
      </c>
      <c r="AC48" s="538">
        <f>P48</f>
        <v>0</v>
      </c>
      <c r="AD48" s="413" t="s">
        <v>186</v>
      </c>
      <c r="AE48" s="492">
        <f>IF(AD48="",0,VLOOKUP(AD48,Maths!A$101:B$105,2,0))</f>
        <v>4</v>
      </c>
      <c r="AF48" s="413" t="s">
        <v>186</v>
      </c>
      <c r="AG48" s="492">
        <f>IF(AF48="",0,VLOOKUP(AF48,Maths!A$101:B$105,2,0))</f>
        <v>4</v>
      </c>
      <c r="AH48" s="413" t="s">
        <v>295</v>
      </c>
      <c r="AI48" s="492">
        <f>IF(AH48="",0,VLOOKUP(AH48,Maths!A$101:B$105,2,0))</f>
        <v>3</v>
      </c>
      <c r="AJ48" s="413" t="s">
        <v>295</v>
      </c>
      <c r="AK48" s="490">
        <f>IF(AJ48="",0,VLOOKUP(AJ48,Maths!A$101:B$105,2,0))</f>
        <v>3</v>
      </c>
      <c r="AL48" s="513">
        <f>AE48+AG48+AI48+AK48</f>
        <v>14</v>
      </c>
      <c r="AM48" s="544" t="str">
        <f ca="1">IF(AL48&lt;=3.9,"",LOOKUP(AL48,A$109:A$113,B$109:B$113))</f>
        <v>B</v>
      </c>
      <c r="AN48" s="510"/>
      <c r="AO48" s="515">
        <f>AB48</f>
        <v>43</v>
      </c>
      <c r="AP48" s="538">
        <f>AC48</f>
        <v>0</v>
      </c>
      <c r="AQ48" s="413" t="s">
        <v>295</v>
      </c>
      <c r="AR48" s="492">
        <f>IF(AQ48="",0,VLOOKUP(AQ48,Maths!A$101:B$105,2,0))</f>
        <v>3</v>
      </c>
      <c r="AS48" s="413" t="s">
        <v>186</v>
      </c>
      <c r="AT48" s="492">
        <f>IF(AS48="",0,VLOOKUP(AS48,Maths!A$101:B$105,2,0))</f>
        <v>4</v>
      </c>
      <c r="AU48" s="413" t="s">
        <v>186</v>
      </c>
      <c r="AV48" s="492">
        <f>IF(AU48="",0,VLOOKUP(AU48,Maths!A$101:B$105,2,0))</f>
        <v>4</v>
      </c>
      <c r="AW48" s="413" t="s">
        <v>295</v>
      </c>
      <c r="AX48" s="490">
        <f>IF(AW48="",0,VLOOKUP(AW48,Maths!A$101:B$105,2,0))</f>
        <v>3</v>
      </c>
      <c r="AY48" s="513">
        <f>AR48+AT48+AV48+AX48</f>
        <v>14</v>
      </c>
      <c r="AZ48" s="544" t="str">
        <f ca="1">IF(AY48&lt;=3.9,"",LOOKUP(AY48,A$109:A$113,B$109:B$113))</f>
        <v>B</v>
      </c>
      <c r="BA48" s="558">
        <f>(L48+Y48+AL48+AY48)/4</f>
        <v>14</v>
      </c>
      <c r="BB48" s="561" t="str">
        <f ca="1">IF(BA48&lt;=3.9,"",LOOKUP(BA48,A$109:A$113,B$109:B$113))</f>
        <v>B</v>
      </c>
      <c r="BC48" s="510"/>
      <c r="BD48" s="560">
        <f>AO48</f>
        <v>43</v>
      </c>
      <c r="BE48" s="569">
        <f>AP48</f>
        <v>0</v>
      </c>
      <c r="BF48" s="413" t="s">
        <v>295</v>
      </c>
      <c r="BG48" s="492">
        <f>IF(BF48="",0,VLOOKUP(BF48,Maths!A$101:B$105,2,0))</f>
        <v>3</v>
      </c>
      <c r="BH48" s="413" t="s">
        <v>295</v>
      </c>
      <c r="BI48" s="492">
        <f>IF(BH48="",0,VLOOKUP(BH48,Maths!A$101:B$105,2,0))</f>
        <v>3</v>
      </c>
      <c r="BJ48" s="413" t="s">
        <v>186</v>
      </c>
      <c r="BK48" s="492">
        <f>IF(BJ48="",0,VLOOKUP(BJ48,Maths!A$101:B$105,2,0))</f>
        <v>4</v>
      </c>
      <c r="BL48" s="413" t="s">
        <v>186</v>
      </c>
      <c r="BM48" s="490">
        <f>IF(BL48="",0,VLOOKUP(BL48,Maths!A$101:B$105,2,0))</f>
        <v>4</v>
      </c>
      <c r="BN48" s="513">
        <f>BG48+BI48+BK48+BM48</f>
        <v>14</v>
      </c>
      <c r="BO48" s="579" t="str">
        <f ca="1">IF(BN48&lt;=3.9,"",LOOKUP(BN48,A$109:A$113,B$109:B$113))</f>
        <v>B</v>
      </c>
      <c r="BP48" s="510"/>
      <c r="BQ48" s="560">
        <f>BD48</f>
        <v>43</v>
      </c>
      <c r="BR48" s="569">
        <f>BE48</f>
        <v>0</v>
      </c>
      <c r="BS48" s="413" t="s">
        <v>186</v>
      </c>
      <c r="BT48" s="492">
        <f>IF(BS48="",0,VLOOKUP(BS48,Maths!A$101:B$105,2,0))</f>
        <v>4</v>
      </c>
      <c r="BU48" s="413" t="s">
        <v>295</v>
      </c>
      <c r="BV48" s="492">
        <f>IF(BU48="",0,VLOOKUP(BU48,Maths!A$101:B$105,2,0))</f>
        <v>3</v>
      </c>
      <c r="BW48" s="413" t="s">
        <v>186</v>
      </c>
      <c r="BX48" s="492">
        <f>IF(BW48="",0,VLOOKUP(BW48,Maths!A$101:B$105,2,0))</f>
        <v>4</v>
      </c>
      <c r="BY48" s="413" t="s">
        <v>295</v>
      </c>
      <c r="BZ48" s="490">
        <f>IF(BY48="",0,VLOOKUP(BY48,Maths!A$101:B$105,2,0))</f>
        <v>3</v>
      </c>
      <c r="CA48" s="513">
        <f>BT48+BV48+BX48+BZ48</f>
        <v>14</v>
      </c>
      <c r="CB48" s="579" t="str">
        <f ca="1">IF(CA48&lt;=3.9,"",LOOKUP(CA48,A$109:A$113,B$109:B$113))</f>
        <v>B</v>
      </c>
      <c r="CC48" s="510"/>
      <c r="CD48" s="560">
        <f>BQ48</f>
        <v>43</v>
      </c>
      <c r="CE48" s="585">
        <f>BR48</f>
        <v>0</v>
      </c>
      <c r="CF48" s="413" t="s">
        <v>186</v>
      </c>
      <c r="CG48" s="492">
        <f>IF(CF48="",0,VLOOKUP(CF48,Maths!A$101:B$105,2,0))</f>
        <v>4</v>
      </c>
      <c r="CH48" s="413" t="s">
        <v>295</v>
      </c>
      <c r="CI48" s="492">
        <f>IF(CH48="",0,VLOOKUP(CH48,Maths!A$101:B$105,2,0))</f>
        <v>3</v>
      </c>
      <c r="CJ48" s="413" t="s">
        <v>295</v>
      </c>
      <c r="CK48" s="492">
        <f>IF(CJ48="",0,VLOOKUP(CJ48,Maths!A$101:B$105,2,0))</f>
        <v>3</v>
      </c>
      <c r="CL48" s="413" t="s">
        <v>186</v>
      </c>
      <c r="CM48" s="490">
        <f>IF(CL48="",0,VLOOKUP(CL48,Maths!A$101:B$105,2,0))</f>
        <v>4</v>
      </c>
      <c r="CN48" s="513">
        <f>CG48+CI48+CK48+CM48</f>
        <v>14</v>
      </c>
      <c r="CO48" s="579" t="str">
        <f ca="1">IF(CN48&lt;=3.9,"",LOOKUP(CN48,A$109:A$113,B$109:B$113))</f>
        <v>B</v>
      </c>
      <c r="CP48" s="510"/>
      <c r="CQ48" s="560">
        <f>CD48</f>
        <v>43</v>
      </c>
      <c r="CR48" s="585">
        <f>CE48</f>
        <v>0</v>
      </c>
      <c r="CS48" s="413" t="s">
        <v>295</v>
      </c>
      <c r="CT48" s="492">
        <f>IF(CS48="",0,VLOOKUP(CS48,Maths!A$101:B$105,2,0))</f>
        <v>3</v>
      </c>
      <c r="CU48" s="413" t="s">
        <v>295</v>
      </c>
      <c r="CV48" s="492">
        <f>IF(CU48="",0,VLOOKUP(CU48,Maths!A$101:B$105,2,0))</f>
        <v>3</v>
      </c>
      <c r="CW48" s="413" t="s">
        <v>186</v>
      </c>
      <c r="CX48" s="492">
        <f>IF(CW48="",0,VLOOKUP(CW48,Maths!A$101:B$105,2,0))</f>
        <v>4</v>
      </c>
      <c r="CY48" s="413" t="s">
        <v>186</v>
      </c>
      <c r="CZ48" s="490">
        <f>IF(CY48="",0,VLOOKUP(CY48,Maths!A$101:B$105,2,0))</f>
        <v>4</v>
      </c>
      <c r="DA48" s="513">
        <f>CT48+CV48+CX48+CZ48</f>
        <v>14</v>
      </c>
      <c r="DB48" s="579" t="str">
        <f ca="1">IF(DA48&lt;=3.9,"",LOOKUP(DA48,A$109:A$113,B$109:B$113))</f>
        <v>B</v>
      </c>
      <c r="DC48" s="605">
        <f>BN48+CA48+CN48+DA48</f>
        <v>56</v>
      </c>
      <c r="DD48" s="606">
        <f>DC48/80*20</f>
        <v>14</v>
      </c>
      <c r="DE48" s="561" t="str">
        <f ca="1">IF(DD48&lt;=3.9,"",LOOKUP(DD48,A$109:A$113,B$109:B$113))</f>
        <v>B</v>
      </c>
      <c r="DF48" s="510"/>
      <c r="DG48" s="607">
        <f>A48</f>
        <v>43</v>
      </c>
      <c r="DH48" s="608">
        <f>C48</f>
        <v>0</v>
      </c>
      <c r="DI48" s="616" t="str">
        <f ca="1">IF(DJ48&lt;=3.9,"",LOOKUP(DJ48,A$109:A$113,B$109:B$113))</f>
        <v>B</v>
      </c>
      <c r="DJ48">
        <f>(BA48+CN48)/2</f>
        <v>14</v>
      </c>
    </row>
    <row r="49" spans="1:114">
      <c r="A49" s="490">
        <v>44</v>
      </c>
      <c r="B49" s="492">
        <f>'Student Profile'!B49</f>
        <v>0</v>
      </c>
      <c r="C49" s="491">
        <f>'Student Profile'!C49</f>
        <v>0</v>
      </c>
      <c r="D49" s="413" t="s">
        <v>299</v>
      </c>
      <c r="E49" s="492">
        <f>IF(D49="",0,VLOOKUP(D49,Maths!A$101:B$105,2,0))</f>
        <v>2</v>
      </c>
      <c r="F49" s="413" t="s">
        <v>295</v>
      </c>
      <c r="G49" s="492">
        <f>IF(F49="",0,VLOOKUP(F49,Maths!A$101:B$105,2,0))</f>
        <v>3</v>
      </c>
      <c r="H49" s="413" t="s">
        <v>299</v>
      </c>
      <c r="I49" s="492">
        <f>IF(H49="",0,VLOOKUP(H49,Maths!A$101:B$105,2,0))</f>
        <v>2</v>
      </c>
      <c r="J49" s="413" t="s">
        <v>295</v>
      </c>
      <c r="K49" s="490">
        <f>IF(J49="",0,VLOOKUP(J49,Maths!A$101:B$105,2,0))</f>
        <v>3</v>
      </c>
      <c r="L49" s="513">
        <f>E49+G49+I49+K49</f>
        <v>10</v>
      </c>
      <c r="M49" s="517" t="str">
        <f ca="1">IF(L49&lt;=3.9,"",LOOKUP(L49,A$109:A$113,B$109:B$113))</f>
        <v>C</v>
      </c>
      <c r="N49" s="510"/>
      <c r="O49" s="515">
        <f>A49</f>
        <v>44</v>
      </c>
      <c r="P49" s="491">
        <f>C49</f>
        <v>0</v>
      </c>
      <c r="Q49" s="413" t="s">
        <v>299</v>
      </c>
      <c r="R49" s="492">
        <f>IF(Q49="",0,VLOOKUP(Q49,Maths!A$101:B$105,2,0))</f>
        <v>2</v>
      </c>
      <c r="S49" s="413" t="s">
        <v>295</v>
      </c>
      <c r="T49" s="492">
        <f>IF(S49="",0,VLOOKUP(S49,Maths!A$101:B$105,2,0))</f>
        <v>3</v>
      </c>
      <c r="U49" s="413" t="s">
        <v>299</v>
      </c>
      <c r="V49" s="492">
        <f>IF(U49="",0,VLOOKUP(U49,Maths!A$101:B$105,2,0))</f>
        <v>2</v>
      </c>
      <c r="W49" s="413" t="s">
        <v>295</v>
      </c>
      <c r="X49" s="490">
        <f>IF(W49="",0,VLOOKUP(W49,Maths!A$101:B$105,2,0))</f>
        <v>3</v>
      </c>
      <c r="Y49" s="513">
        <f>R49+T49+V49+X49</f>
        <v>10</v>
      </c>
      <c r="Z49" s="539" t="str">
        <f ca="1">IF(Y49&lt;=3.9,"",LOOKUP(Y49,A$109:A$113,B$109:B$113))</f>
        <v>C</v>
      </c>
      <c r="AA49" s="510"/>
      <c r="AB49" s="515">
        <f>O49</f>
        <v>44</v>
      </c>
      <c r="AC49" s="538">
        <f>P49</f>
        <v>0</v>
      </c>
      <c r="AD49" s="413" t="s">
        <v>295</v>
      </c>
      <c r="AE49" s="492">
        <f>IF(AD49="",0,VLOOKUP(AD49,Maths!A$101:B$105,2,0))</f>
        <v>3</v>
      </c>
      <c r="AF49" s="413" t="s">
        <v>295</v>
      </c>
      <c r="AG49" s="492">
        <f>IF(AF49="",0,VLOOKUP(AF49,Maths!A$101:B$105,2,0))</f>
        <v>3</v>
      </c>
      <c r="AH49" s="413" t="s">
        <v>299</v>
      </c>
      <c r="AI49" s="492">
        <f>IF(AH49="",0,VLOOKUP(AH49,Maths!A$101:B$105,2,0))</f>
        <v>2</v>
      </c>
      <c r="AJ49" s="413" t="s">
        <v>299</v>
      </c>
      <c r="AK49" s="490">
        <f>IF(AJ49="",0,VLOOKUP(AJ49,Maths!A$101:B$105,2,0))</f>
        <v>2</v>
      </c>
      <c r="AL49" s="513">
        <f>AE49+AG49+AI49+AK49</f>
        <v>10</v>
      </c>
      <c r="AM49" s="544" t="str">
        <f ca="1">IF(AL49&lt;=3.9,"",LOOKUP(AL49,A$109:A$113,B$109:B$113))</f>
        <v>C</v>
      </c>
      <c r="AN49" s="510"/>
      <c r="AO49" s="515">
        <f>AB49</f>
        <v>44</v>
      </c>
      <c r="AP49" s="538">
        <f>AC49</f>
        <v>0</v>
      </c>
      <c r="AQ49" s="413" t="s">
        <v>299</v>
      </c>
      <c r="AR49" s="492">
        <f>IF(AQ49="",0,VLOOKUP(AQ49,Maths!A$101:B$105,2,0))</f>
        <v>2</v>
      </c>
      <c r="AS49" s="413" t="s">
        <v>295</v>
      </c>
      <c r="AT49" s="492">
        <f>IF(AS49="",0,VLOOKUP(AS49,Maths!A$101:B$105,2,0))</f>
        <v>3</v>
      </c>
      <c r="AU49" s="413" t="s">
        <v>295</v>
      </c>
      <c r="AV49" s="492">
        <f>IF(AU49="",0,VLOOKUP(AU49,Maths!A$101:B$105,2,0))</f>
        <v>3</v>
      </c>
      <c r="AW49" s="413" t="s">
        <v>299</v>
      </c>
      <c r="AX49" s="490">
        <f>IF(AW49="",0,VLOOKUP(AW49,Maths!A$101:B$105,2,0))</f>
        <v>2</v>
      </c>
      <c r="AY49" s="513">
        <f>AR49+AT49+AV49+AX49</f>
        <v>10</v>
      </c>
      <c r="AZ49" s="544" t="str">
        <f ca="1">IF(AY49&lt;=3.9,"",LOOKUP(AY49,A$109:A$113,B$109:B$113))</f>
        <v>C</v>
      </c>
      <c r="BA49" s="558">
        <f>(L49+Y49+AL49+AY49)/4</f>
        <v>10</v>
      </c>
      <c r="BB49" s="561" t="str">
        <f ca="1">IF(BA49&lt;=3.9,"",LOOKUP(BA49,A$109:A$113,B$109:B$113))</f>
        <v>C</v>
      </c>
      <c r="BC49" s="510"/>
      <c r="BD49" s="560">
        <f>AO49</f>
        <v>44</v>
      </c>
      <c r="BE49" s="569">
        <f>AP49</f>
        <v>0</v>
      </c>
      <c r="BF49" s="413" t="s">
        <v>299</v>
      </c>
      <c r="BG49" s="492">
        <f>IF(BF49="",0,VLOOKUP(BF49,Maths!A$101:B$105,2,0))</f>
        <v>2</v>
      </c>
      <c r="BH49" s="413" t="s">
        <v>299</v>
      </c>
      <c r="BI49" s="492">
        <f>IF(BH49="",0,VLOOKUP(BH49,Maths!A$101:B$105,2,0))</f>
        <v>2</v>
      </c>
      <c r="BJ49" s="413" t="s">
        <v>295</v>
      </c>
      <c r="BK49" s="492">
        <f>IF(BJ49="",0,VLOOKUP(BJ49,Maths!A$101:B$105,2,0))</f>
        <v>3</v>
      </c>
      <c r="BL49" s="413" t="s">
        <v>295</v>
      </c>
      <c r="BM49" s="490">
        <f>IF(BL49="",0,VLOOKUP(BL49,Maths!A$101:B$105,2,0))</f>
        <v>3</v>
      </c>
      <c r="BN49" s="513">
        <f>BG49+BI49+BK49+BM49</f>
        <v>10</v>
      </c>
      <c r="BO49" s="579" t="str">
        <f ca="1">IF(BN49&lt;=3.9,"",LOOKUP(BN49,A$109:A$113,B$109:B$113))</f>
        <v>C</v>
      </c>
      <c r="BP49" s="510"/>
      <c r="BQ49" s="560">
        <f>BD49</f>
        <v>44</v>
      </c>
      <c r="BR49" s="569">
        <f>BE49</f>
        <v>0</v>
      </c>
      <c r="BS49" s="413" t="s">
        <v>295</v>
      </c>
      <c r="BT49" s="492">
        <f>IF(BS49="",0,VLOOKUP(BS49,Maths!A$101:B$105,2,0))</f>
        <v>3</v>
      </c>
      <c r="BU49" s="413" t="s">
        <v>299</v>
      </c>
      <c r="BV49" s="492">
        <f>IF(BU49="",0,VLOOKUP(BU49,Maths!A$101:B$105,2,0))</f>
        <v>2</v>
      </c>
      <c r="BW49" s="413" t="s">
        <v>295</v>
      </c>
      <c r="BX49" s="492">
        <f>IF(BW49="",0,VLOOKUP(BW49,Maths!A$101:B$105,2,0))</f>
        <v>3</v>
      </c>
      <c r="BY49" s="413" t="s">
        <v>299</v>
      </c>
      <c r="BZ49" s="490">
        <f>IF(BY49="",0,VLOOKUP(BY49,Maths!A$101:B$105,2,0))</f>
        <v>2</v>
      </c>
      <c r="CA49" s="513">
        <f>BT49+BV49+BX49+BZ49</f>
        <v>10</v>
      </c>
      <c r="CB49" s="579" t="str">
        <f ca="1">IF(CA49&lt;=3.9,"",LOOKUP(CA49,A$109:A$113,B$109:B$113))</f>
        <v>C</v>
      </c>
      <c r="CC49" s="510"/>
      <c r="CD49" s="560">
        <f>BQ49</f>
        <v>44</v>
      </c>
      <c r="CE49" s="585">
        <f>BR49</f>
        <v>0</v>
      </c>
      <c r="CF49" s="413" t="s">
        <v>295</v>
      </c>
      <c r="CG49" s="492">
        <f>IF(CF49="",0,VLOOKUP(CF49,Maths!A$101:B$105,2,0))</f>
        <v>3</v>
      </c>
      <c r="CH49" s="413" t="s">
        <v>299</v>
      </c>
      <c r="CI49" s="492">
        <f>IF(CH49="",0,VLOOKUP(CH49,Maths!A$101:B$105,2,0))</f>
        <v>2</v>
      </c>
      <c r="CJ49" s="413" t="s">
        <v>299</v>
      </c>
      <c r="CK49" s="492">
        <f>IF(CJ49="",0,VLOOKUP(CJ49,Maths!A$101:B$105,2,0))</f>
        <v>2</v>
      </c>
      <c r="CL49" s="413" t="s">
        <v>295</v>
      </c>
      <c r="CM49" s="490">
        <f>IF(CL49="",0,VLOOKUP(CL49,Maths!A$101:B$105,2,0))</f>
        <v>3</v>
      </c>
      <c r="CN49" s="513">
        <f>CG49+CI49+CK49+CM49</f>
        <v>10</v>
      </c>
      <c r="CO49" s="579" t="str">
        <f ca="1">IF(CN49&lt;=3.9,"",LOOKUP(CN49,A$109:A$113,B$109:B$113))</f>
        <v>C</v>
      </c>
      <c r="CP49" s="510"/>
      <c r="CQ49" s="560">
        <f>CD49</f>
        <v>44</v>
      </c>
      <c r="CR49" s="585">
        <f>CE49</f>
        <v>0</v>
      </c>
      <c r="CS49" s="413" t="s">
        <v>299</v>
      </c>
      <c r="CT49" s="492">
        <f>IF(CS49="",0,VLOOKUP(CS49,Maths!A$101:B$105,2,0))</f>
        <v>2</v>
      </c>
      <c r="CU49" s="413" t="s">
        <v>299</v>
      </c>
      <c r="CV49" s="492">
        <f>IF(CU49="",0,VLOOKUP(CU49,Maths!A$101:B$105,2,0))</f>
        <v>2</v>
      </c>
      <c r="CW49" s="413" t="s">
        <v>295</v>
      </c>
      <c r="CX49" s="492">
        <f>IF(CW49="",0,VLOOKUP(CW49,Maths!A$101:B$105,2,0))</f>
        <v>3</v>
      </c>
      <c r="CY49" s="413" t="s">
        <v>295</v>
      </c>
      <c r="CZ49" s="490">
        <f>IF(CY49="",0,VLOOKUP(CY49,Maths!A$101:B$105,2,0))</f>
        <v>3</v>
      </c>
      <c r="DA49" s="513">
        <f>CT49+CV49+CX49+CZ49</f>
        <v>10</v>
      </c>
      <c r="DB49" s="579" t="str">
        <f ca="1">IF(DA49&lt;=3.9,"",LOOKUP(DA49,A$109:A$113,B$109:B$113))</f>
        <v>C</v>
      </c>
      <c r="DC49" s="605">
        <f>BN49+CA49+CN49+DA49</f>
        <v>40</v>
      </c>
      <c r="DD49" s="606">
        <f>DC49/80*20</f>
        <v>10</v>
      </c>
      <c r="DE49" s="561" t="str">
        <f ca="1">IF(DD49&lt;=3.9,"",LOOKUP(DD49,A$109:A$113,B$109:B$113))</f>
        <v>C</v>
      </c>
      <c r="DF49" s="510"/>
      <c r="DG49" s="607">
        <f>A49</f>
        <v>44</v>
      </c>
      <c r="DH49" s="608">
        <f>C49</f>
        <v>0</v>
      </c>
      <c r="DI49" s="616" t="str">
        <f ca="1">IF(DJ49&lt;=3.9,"",LOOKUP(DJ49,A$109:A$113,B$109:B$113))</f>
        <v>C</v>
      </c>
      <c r="DJ49">
        <f>(BA49+CN49)/2</f>
        <v>10</v>
      </c>
    </row>
    <row r="50" spans="1:114">
      <c r="A50" s="490">
        <v>45</v>
      </c>
      <c r="B50" s="492">
        <f>'Student Profile'!B50</f>
        <v>0</v>
      </c>
      <c r="C50" s="491">
        <f>'Student Profile'!C50</f>
        <v>0</v>
      </c>
      <c r="D50" s="413" t="s">
        <v>299</v>
      </c>
      <c r="E50" s="492">
        <f>IF(D50="",0,VLOOKUP(D50,Maths!A$101:B$105,2,0))</f>
        <v>2</v>
      </c>
      <c r="F50" s="413" t="s">
        <v>299</v>
      </c>
      <c r="G50" s="492">
        <f>IF(F50="",0,VLOOKUP(F50,Maths!A$101:B$105,2,0))</f>
        <v>2</v>
      </c>
      <c r="H50" s="413" t="s">
        <v>299</v>
      </c>
      <c r="I50" s="492">
        <f>IF(H50="",0,VLOOKUP(H50,Maths!A$101:B$105,2,0))</f>
        <v>2</v>
      </c>
      <c r="J50" s="413" t="s">
        <v>299</v>
      </c>
      <c r="K50" s="490">
        <f>IF(J50="",0,VLOOKUP(J50,Maths!A$101:B$105,2,0))</f>
        <v>2</v>
      </c>
      <c r="L50" s="513">
        <f>E50+G50+I50+K50</f>
        <v>8</v>
      </c>
      <c r="M50" s="517" t="str">
        <f ca="1">IF(L50&lt;=3.9,"",LOOKUP(L50,A$109:A$113,B$109:B$113))</f>
        <v>C</v>
      </c>
      <c r="N50" s="510"/>
      <c r="O50" s="515">
        <f>A50</f>
        <v>45</v>
      </c>
      <c r="P50" s="491">
        <f>C50</f>
        <v>0</v>
      </c>
      <c r="Q50" s="413" t="s">
        <v>299</v>
      </c>
      <c r="R50" s="492">
        <f>IF(Q50="",0,VLOOKUP(Q50,Maths!A$101:B$105,2,0))</f>
        <v>2</v>
      </c>
      <c r="S50" s="413" t="s">
        <v>299</v>
      </c>
      <c r="T50" s="492">
        <f>IF(S50="",0,VLOOKUP(S50,Maths!A$101:B$105,2,0))</f>
        <v>2</v>
      </c>
      <c r="U50" s="413" t="s">
        <v>299</v>
      </c>
      <c r="V50" s="492">
        <f>IF(U50="",0,VLOOKUP(U50,Maths!A$101:B$105,2,0))</f>
        <v>2</v>
      </c>
      <c r="W50" s="413" t="s">
        <v>299</v>
      </c>
      <c r="X50" s="490">
        <f>IF(W50="",0,VLOOKUP(W50,Maths!A$101:B$105,2,0))</f>
        <v>2</v>
      </c>
      <c r="Y50" s="513">
        <f>R50+T50+V50+X50</f>
        <v>8</v>
      </c>
      <c r="Z50" s="539" t="str">
        <f ca="1">IF(Y50&lt;=3.9,"",LOOKUP(Y50,A$109:A$113,B$109:B$113))</f>
        <v>C</v>
      </c>
      <c r="AA50" s="510"/>
      <c r="AB50" s="515">
        <f>O50</f>
        <v>45</v>
      </c>
      <c r="AC50" s="538">
        <f>P50</f>
        <v>0</v>
      </c>
      <c r="AD50" s="413" t="s">
        <v>299</v>
      </c>
      <c r="AE50" s="492">
        <f>IF(AD50="",0,VLOOKUP(AD50,Maths!A$101:B$105,2,0))</f>
        <v>2</v>
      </c>
      <c r="AF50" s="413" t="s">
        <v>299</v>
      </c>
      <c r="AG50" s="492">
        <f>IF(AF50="",0,VLOOKUP(AF50,Maths!A$101:B$105,2,0))</f>
        <v>2</v>
      </c>
      <c r="AH50" s="413" t="s">
        <v>299</v>
      </c>
      <c r="AI50" s="492">
        <f>IF(AH50="",0,VLOOKUP(AH50,Maths!A$101:B$105,2,0))</f>
        <v>2</v>
      </c>
      <c r="AJ50" s="413" t="s">
        <v>299</v>
      </c>
      <c r="AK50" s="490">
        <f>IF(AJ50="",0,VLOOKUP(AJ50,Maths!A$101:B$105,2,0))</f>
        <v>2</v>
      </c>
      <c r="AL50" s="513">
        <f>AE50+AG50+AI50+AK50</f>
        <v>8</v>
      </c>
      <c r="AM50" s="544" t="str">
        <f ca="1">IF(AL50&lt;=3.9,"",LOOKUP(AL50,A$109:A$113,B$109:B$113))</f>
        <v>C</v>
      </c>
      <c r="AN50" s="510"/>
      <c r="AO50" s="515">
        <f>AB50</f>
        <v>45</v>
      </c>
      <c r="AP50" s="538">
        <f>AC50</f>
        <v>0</v>
      </c>
      <c r="AQ50" s="413" t="s">
        <v>299</v>
      </c>
      <c r="AR50" s="492">
        <f>IF(AQ50="",0,VLOOKUP(AQ50,Maths!A$101:B$105,2,0))</f>
        <v>2</v>
      </c>
      <c r="AS50" s="413" t="s">
        <v>299</v>
      </c>
      <c r="AT50" s="492">
        <f>IF(AS50="",0,VLOOKUP(AS50,Maths!A$101:B$105,2,0))</f>
        <v>2</v>
      </c>
      <c r="AU50" s="413" t="s">
        <v>299</v>
      </c>
      <c r="AV50" s="492">
        <f>IF(AU50="",0,VLOOKUP(AU50,Maths!A$101:B$105,2,0))</f>
        <v>2</v>
      </c>
      <c r="AW50" s="413" t="s">
        <v>299</v>
      </c>
      <c r="AX50" s="490">
        <f>IF(AW50="",0,VLOOKUP(AW50,Maths!A$101:B$105,2,0))</f>
        <v>2</v>
      </c>
      <c r="AY50" s="513">
        <f>AR50+AT50+AV50+AX50</f>
        <v>8</v>
      </c>
      <c r="AZ50" s="544" t="str">
        <f ca="1">IF(AY50&lt;=3.9,"",LOOKUP(AY50,A$109:A$113,B$109:B$113))</f>
        <v>C</v>
      </c>
      <c r="BA50" s="558">
        <f>(L50+Y50+AL50+AY50)/4</f>
        <v>8</v>
      </c>
      <c r="BB50" s="561" t="str">
        <f ca="1">IF(BA50&lt;=3.9,"",LOOKUP(BA50,A$109:A$113,B$109:B$113))</f>
        <v>C</v>
      </c>
      <c r="BC50" s="510"/>
      <c r="BD50" s="560">
        <f>AO50</f>
        <v>45</v>
      </c>
      <c r="BE50" s="569">
        <f>AP50</f>
        <v>0</v>
      </c>
      <c r="BF50" s="413" t="s">
        <v>299</v>
      </c>
      <c r="BG50" s="492">
        <f>IF(BF50="",0,VLOOKUP(BF50,Maths!A$101:B$105,2,0))</f>
        <v>2</v>
      </c>
      <c r="BH50" s="413" t="s">
        <v>299</v>
      </c>
      <c r="BI50" s="492">
        <f>IF(BH50="",0,VLOOKUP(BH50,Maths!A$101:B$105,2,0))</f>
        <v>2</v>
      </c>
      <c r="BJ50" s="413" t="s">
        <v>299</v>
      </c>
      <c r="BK50" s="492">
        <f>IF(BJ50="",0,VLOOKUP(BJ50,Maths!A$101:B$105,2,0))</f>
        <v>2</v>
      </c>
      <c r="BL50" s="413" t="s">
        <v>299</v>
      </c>
      <c r="BM50" s="490">
        <f>IF(BL50="",0,VLOOKUP(BL50,Maths!A$101:B$105,2,0))</f>
        <v>2</v>
      </c>
      <c r="BN50" s="513">
        <f>BG50+BI50+BK50+BM50</f>
        <v>8</v>
      </c>
      <c r="BO50" s="579" t="str">
        <f ca="1">IF(BN50&lt;=3.9,"",LOOKUP(BN50,A$109:A$113,B$109:B$113))</f>
        <v>C</v>
      </c>
      <c r="BP50" s="510"/>
      <c r="BQ50" s="560">
        <f>BD50</f>
        <v>45</v>
      </c>
      <c r="BR50" s="569">
        <f>BE50</f>
        <v>0</v>
      </c>
      <c r="BS50" s="413" t="s">
        <v>299</v>
      </c>
      <c r="BT50" s="492">
        <f>IF(BS50="",0,VLOOKUP(BS50,Maths!A$101:B$105,2,0))</f>
        <v>2</v>
      </c>
      <c r="BU50" s="413" t="s">
        <v>299</v>
      </c>
      <c r="BV50" s="492">
        <f>IF(BU50="",0,VLOOKUP(BU50,Maths!A$101:B$105,2,0))</f>
        <v>2</v>
      </c>
      <c r="BW50" s="413" t="s">
        <v>299</v>
      </c>
      <c r="BX50" s="492">
        <f>IF(BW50="",0,VLOOKUP(BW50,Maths!A$101:B$105,2,0))</f>
        <v>2</v>
      </c>
      <c r="BY50" s="413" t="s">
        <v>299</v>
      </c>
      <c r="BZ50" s="490">
        <f>IF(BY50="",0,VLOOKUP(BY50,Maths!A$101:B$105,2,0))</f>
        <v>2</v>
      </c>
      <c r="CA50" s="513">
        <f>BT50+BV50+BX50+BZ50</f>
        <v>8</v>
      </c>
      <c r="CB50" s="579" t="str">
        <f ca="1">IF(CA50&lt;=3.9,"",LOOKUP(CA50,A$109:A$113,B$109:B$113))</f>
        <v>C</v>
      </c>
      <c r="CC50" s="510"/>
      <c r="CD50" s="560">
        <f>BQ50</f>
        <v>45</v>
      </c>
      <c r="CE50" s="585">
        <f>BR50</f>
        <v>0</v>
      </c>
      <c r="CF50" s="413" t="s">
        <v>299</v>
      </c>
      <c r="CG50" s="492">
        <f>IF(CF50="",0,VLOOKUP(CF50,Maths!A$101:B$105,2,0))</f>
        <v>2</v>
      </c>
      <c r="CH50" s="413" t="s">
        <v>299</v>
      </c>
      <c r="CI50" s="492">
        <f>IF(CH50="",0,VLOOKUP(CH50,Maths!A$101:B$105,2,0))</f>
        <v>2</v>
      </c>
      <c r="CJ50" s="413" t="s">
        <v>299</v>
      </c>
      <c r="CK50" s="492">
        <f>IF(CJ50="",0,VLOOKUP(CJ50,Maths!A$101:B$105,2,0))</f>
        <v>2</v>
      </c>
      <c r="CL50" s="413" t="s">
        <v>299</v>
      </c>
      <c r="CM50" s="490">
        <f>IF(CL50="",0,VLOOKUP(CL50,Maths!A$101:B$105,2,0))</f>
        <v>2</v>
      </c>
      <c r="CN50" s="513">
        <f>CG50+CI50+CK50+CM50</f>
        <v>8</v>
      </c>
      <c r="CO50" s="579" t="str">
        <f ca="1">IF(CN50&lt;=3.9,"",LOOKUP(CN50,A$109:A$113,B$109:B$113))</f>
        <v>C</v>
      </c>
      <c r="CP50" s="510"/>
      <c r="CQ50" s="560">
        <f>CD50</f>
        <v>45</v>
      </c>
      <c r="CR50" s="585">
        <f>CE50</f>
        <v>0</v>
      </c>
      <c r="CS50" s="413" t="s">
        <v>299</v>
      </c>
      <c r="CT50" s="492">
        <f>IF(CS50="",0,VLOOKUP(CS50,Maths!A$101:B$105,2,0))</f>
        <v>2</v>
      </c>
      <c r="CU50" s="413" t="s">
        <v>299</v>
      </c>
      <c r="CV50" s="492">
        <f>IF(CU50="",0,VLOOKUP(CU50,Maths!A$101:B$105,2,0))</f>
        <v>2</v>
      </c>
      <c r="CW50" s="413" t="s">
        <v>299</v>
      </c>
      <c r="CX50" s="492">
        <f>IF(CW50="",0,VLOOKUP(CW50,Maths!A$101:B$105,2,0))</f>
        <v>2</v>
      </c>
      <c r="CY50" s="413" t="s">
        <v>299</v>
      </c>
      <c r="CZ50" s="490">
        <f>IF(CY50="",0,VLOOKUP(CY50,Maths!A$101:B$105,2,0))</f>
        <v>2</v>
      </c>
      <c r="DA50" s="513">
        <f>CT50+CV50+CX50+CZ50</f>
        <v>8</v>
      </c>
      <c r="DB50" s="579" t="str">
        <f ca="1">IF(DA50&lt;=3.9,"",LOOKUP(DA50,A$109:A$113,B$109:B$113))</f>
        <v>C</v>
      </c>
      <c r="DC50" s="605">
        <f>BN50+CA50+CN50+DA50</f>
        <v>32</v>
      </c>
      <c r="DD50" s="606">
        <f>DC50/80*20</f>
        <v>8</v>
      </c>
      <c r="DE50" s="561" t="str">
        <f ca="1">IF(DD50&lt;=3.9,"",LOOKUP(DD50,A$109:A$113,B$109:B$113))</f>
        <v>C</v>
      </c>
      <c r="DF50" s="510"/>
      <c r="DG50" s="607">
        <f>A50</f>
        <v>45</v>
      </c>
      <c r="DH50" s="608">
        <f>C50</f>
        <v>0</v>
      </c>
      <c r="DI50" s="616" t="str">
        <f ca="1">IF(DJ50&lt;=3.9,"",LOOKUP(DJ50,A$109:A$113,B$109:B$113))</f>
        <v>C</v>
      </c>
      <c r="DJ50">
        <f>(BA50+CN50)/2</f>
        <v>8</v>
      </c>
    </row>
    <row r="51" spans="1:114">
      <c r="A51" s="490">
        <v>46</v>
      </c>
      <c r="B51" s="492">
        <f>'Student Profile'!B51</f>
        <v>0</v>
      </c>
      <c r="C51" s="491">
        <f>'Student Profile'!C51</f>
        <v>0</v>
      </c>
      <c r="D51" s="413" t="s">
        <v>338</v>
      </c>
      <c r="E51" s="492">
        <f>IF(D51="",0,VLOOKUP(D51,Maths!A$101:B$105,2,0))</f>
        <v>3</v>
      </c>
      <c r="F51" s="413" t="s">
        <v>186</v>
      </c>
      <c r="G51" s="492">
        <f>IF(F51="",0,VLOOKUP(F51,Maths!A$101:B$105,2,0))</f>
        <v>4</v>
      </c>
      <c r="H51" s="413" t="s">
        <v>338</v>
      </c>
      <c r="I51" s="492">
        <f>IF(H51="",0,VLOOKUP(H51,Maths!A$101:B$105,2,0))</f>
        <v>3</v>
      </c>
      <c r="J51" s="413" t="s">
        <v>186</v>
      </c>
      <c r="K51" s="490">
        <f>IF(J51="",0,VLOOKUP(J51,Maths!A$101:B$105,2,0))</f>
        <v>4</v>
      </c>
      <c r="L51" s="513">
        <f>E51+G51+I51+K51</f>
        <v>14</v>
      </c>
      <c r="M51" s="517" t="str">
        <f ca="1">IF(L51&lt;=3.9,"",LOOKUP(L51,A$109:A$113,B$109:B$113))</f>
        <v>B</v>
      </c>
      <c r="N51" s="510"/>
      <c r="O51" s="515">
        <f>A51</f>
        <v>46</v>
      </c>
      <c r="P51" s="491">
        <f>C51</f>
        <v>0</v>
      </c>
      <c r="Q51" s="413" t="s">
        <v>338</v>
      </c>
      <c r="R51" s="492">
        <f>IF(Q51="",0,VLOOKUP(Q51,Maths!A$101:B$105,2,0))</f>
        <v>3</v>
      </c>
      <c r="S51" s="413" t="s">
        <v>186</v>
      </c>
      <c r="T51" s="492">
        <f>IF(S51="",0,VLOOKUP(S51,Maths!A$101:B$105,2,0))</f>
        <v>4</v>
      </c>
      <c r="U51" s="413" t="s">
        <v>338</v>
      </c>
      <c r="V51" s="492">
        <f>IF(U51="",0,VLOOKUP(U51,Maths!A$101:B$105,2,0))</f>
        <v>3</v>
      </c>
      <c r="W51" s="413" t="s">
        <v>186</v>
      </c>
      <c r="X51" s="490">
        <f>IF(W51="",0,VLOOKUP(W51,Maths!A$101:B$105,2,0))</f>
        <v>4</v>
      </c>
      <c r="Y51" s="513">
        <f>R51+T51+V51+X51</f>
        <v>14</v>
      </c>
      <c r="Z51" s="539" t="str">
        <f ca="1">IF(Y51&lt;=3.9,"",LOOKUP(Y51,A$109:A$113,B$109:B$113))</f>
        <v>B</v>
      </c>
      <c r="AA51" s="510"/>
      <c r="AB51" s="515">
        <f>O51</f>
        <v>46</v>
      </c>
      <c r="AC51" s="538">
        <f>P51</f>
        <v>0</v>
      </c>
      <c r="AD51" s="413" t="s">
        <v>186</v>
      </c>
      <c r="AE51" s="492">
        <f>IF(AD51="",0,VLOOKUP(AD51,Maths!A$101:B$105,2,0))</f>
        <v>4</v>
      </c>
      <c r="AF51" s="413" t="s">
        <v>186</v>
      </c>
      <c r="AG51" s="492">
        <f>IF(AF51="",0,VLOOKUP(AF51,Maths!A$101:B$105,2,0))</f>
        <v>4</v>
      </c>
      <c r="AH51" s="413" t="s">
        <v>338</v>
      </c>
      <c r="AI51" s="492">
        <f>IF(AH51="",0,VLOOKUP(AH51,Maths!A$101:B$105,2,0))</f>
        <v>3</v>
      </c>
      <c r="AJ51" s="413" t="s">
        <v>338</v>
      </c>
      <c r="AK51" s="490">
        <f>IF(AJ51="",0,VLOOKUP(AJ51,Maths!A$101:B$105,2,0))</f>
        <v>3</v>
      </c>
      <c r="AL51" s="513">
        <f>AE51+AG51+AI51+AK51</f>
        <v>14</v>
      </c>
      <c r="AM51" s="544" t="str">
        <f ca="1">IF(AL51&lt;=3.9,"",LOOKUP(AL51,A$109:A$113,B$109:B$113))</f>
        <v>B</v>
      </c>
      <c r="AN51" s="510"/>
      <c r="AO51" s="515">
        <f>AB51</f>
        <v>46</v>
      </c>
      <c r="AP51" s="538">
        <f>AC51</f>
        <v>0</v>
      </c>
      <c r="AQ51" s="413" t="s">
        <v>338</v>
      </c>
      <c r="AR51" s="492">
        <f>IF(AQ51="",0,VLOOKUP(AQ51,Maths!A$101:B$105,2,0))</f>
        <v>3</v>
      </c>
      <c r="AS51" s="413" t="s">
        <v>186</v>
      </c>
      <c r="AT51" s="492">
        <f>IF(AS51="",0,VLOOKUP(AS51,Maths!A$101:B$105,2,0))</f>
        <v>4</v>
      </c>
      <c r="AU51" s="413" t="s">
        <v>186</v>
      </c>
      <c r="AV51" s="492">
        <f>IF(AU51="",0,VLOOKUP(AU51,Maths!A$101:B$105,2,0))</f>
        <v>4</v>
      </c>
      <c r="AW51" s="413" t="s">
        <v>338</v>
      </c>
      <c r="AX51" s="490">
        <f>IF(AW51="",0,VLOOKUP(AW51,Maths!A$101:B$105,2,0))</f>
        <v>3</v>
      </c>
      <c r="AY51" s="513">
        <f>AR51+AT51+AV51+AX51</f>
        <v>14</v>
      </c>
      <c r="AZ51" s="544" t="str">
        <f ca="1">IF(AY51&lt;=3.9,"",LOOKUP(AY51,A$109:A$113,B$109:B$113))</f>
        <v>B</v>
      </c>
      <c r="BA51" s="558">
        <f>(L51+Y51+AL51+AY51)/4</f>
        <v>14</v>
      </c>
      <c r="BB51" s="561" t="str">
        <f ca="1">IF(BA51&lt;=3.9,"",LOOKUP(BA51,A$109:A$113,B$109:B$113))</f>
        <v>B</v>
      </c>
      <c r="BC51" s="510"/>
      <c r="BD51" s="560">
        <f>AO51</f>
        <v>46</v>
      </c>
      <c r="BE51" s="569">
        <f>AP51</f>
        <v>0</v>
      </c>
      <c r="BF51" s="413" t="s">
        <v>338</v>
      </c>
      <c r="BG51" s="492">
        <f>IF(BF51="",0,VLOOKUP(BF51,Maths!A$101:B$105,2,0))</f>
        <v>3</v>
      </c>
      <c r="BH51" s="413" t="s">
        <v>338</v>
      </c>
      <c r="BI51" s="492">
        <f>IF(BH51="",0,VLOOKUP(BH51,Maths!A$101:B$105,2,0))</f>
        <v>3</v>
      </c>
      <c r="BJ51" s="413" t="s">
        <v>186</v>
      </c>
      <c r="BK51" s="492">
        <f>IF(BJ51="",0,VLOOKUP(BJ51,Maths!A$101:B$105,2,0))</f>
        <v>4</v>
      </c>
      <c r="BL51" s="413" t="s">
        <v>186</v>
      </c>
      <c r="BM51" s="490">
        <f>IF(BL51="",0,VLOOKUP(BL51,Maths!A$101:B$105,2,0))</f>
        <v>4</v>
      </c>
      <c r="BN51" s="513">
        <f>BG51+BI51+BK51+BM51</f>
        <v>14</v>
      </c>
      <c r="BO51" s="579" t="str">
        <f ca="1">IF(BN51&lt;=3.9,"",LOOKUP(BN51,A$109:A$113,B$109:B$113))</f>
        <v>B</v>
      </c>
      <c r="BP51" s="510"/>
      <c r="BQ51" s="560">
        <f>BD51</f>
        <v>46</v>
      </c>
      <c r="BR51" s="569">
        <f>BE51</f>
        <v>0</v>
      </c>
      <c r="BS51" s="413" t="s">
        <v>186</v>
      </c>
      <c r="BT51" s="492">
        <f>IF(BS51="",0,VLOOKUP(BS51,Maths!A$101:B$105,2,0))</f>
        <v>4</v>
      </c>
      <c r="BU51" s="413" t="s">
        <v>338</v>
      </c>
      <c r="BV51" s="492">
        <f>IF(BU51="",0,VLOOKUP(BU51,Maths!A$101:B$105,2,0))</f>
        <v>3</v>
      </c>
      <c r="BW51" s="413" t="s">
        <v>186</v>
      </c>
      <c r="BX51" s="492">
        <f>IF(BW51="",0,VLOOKUP(BW51,Maths!A$101:B$105,2,0))</f>
        <v>4</v>
      </c>
      <c r="BY51" s="413" t="s">
        <v>338</v>
      </c>
      <c r="BZ51" s="490">
        <f>IF(BY51="",0,VLOOKUP(BY51,Maths!A$101:B$105,2,0))</f>
        <v>3</v>
      </c>
      <c r="CA51" s="513">
        <f>BT51+BV51+BX51+BZ51</f>
        <v>14</v>
      </c>
      <c r="CB51" s="579" t="str">
        <f ca="1">IF(CA51&lt;=3.9,"",LOOKUP(CA51,A$109:A$113,B$109:B$113))</f>
        <v>B</v>
      </c>
      <c r="CC51" s="510"/>
      <c r="CD51" s="560">
        <f>BQ51</f>
        <v>46</v>
      </c>
      <c r="CE51" s="585">
        <f>BR51</f>
        <v>0</v>
      </c>
      <c r="CF51" s="413" t="s">
        <v>186</v>
      </c>
      <c r="CG51" s="492">
        <f>IF(CF51="",0,VLOOKUP(CF51,Maths!A$101:B$105,2,0))</f>
        <v>4</v>
      </c>
      <c r="CH51" s="413" t="s">
        <v>338</v>
      </c>
      <c r="CI51" s="492">
        <f>IF(CH51="",0,VLOOKUP(CH51,Maths!A$101:B$105,2,0))</f>
        <v>3</v>
      </c>
      <c r="CJ51" s="413" t="s">
        <v>338</v>
      </c>
      <c r="CK51" s="492">
        <f>IF(CJ51="",0,VLOOKUP(CJ51,Maths!A$101:B$105,2,0))</f>
        <v>3</v>
      </c>
      <c r="CL51" s="413" t="s">
        <v>186</v>
      </c>
      <c r="CM51" s="490">
        <f>IF(CL51="",0,VLOOKUP(CL51,Maths!A$101:B$105,2,0))</f>
        <v>4</v>
      </c>
      <c r="CN51" s="513">
        <f>CG51+CI51+CK51+CM51</f>
        <v>14</v>
      </c>
      <c r="CO51" s="579" t="str">
        <f ca="1">IF(CN51&lt;=3.9,"",LOOKUP(CN51,A$109:A$113,B$109:B$113))</f>
        <v>B</v>
      </c>
      <c r="CP51" s="510"/>
      <c r="CQ51" s="560">
        <f>CD51</f>
        <v>46</v>
      </c>
      <c r="CR51" s="585">
        <f>CE51</f>
        <v>0</v>
      </c>
      <c r="CS51" s="413" t="s">
        <v>338</v>
      </c>
      <c r="CT51" s="492">
        <f>IF(CS51="",0,VLOOKUP(CS51,Maths!A$101:B$105,2,0))</f>
        <v>3</v>
      </c>
      <c r="CU51" s="413" t="s">
        <v>338</v>
      </c>
      <c r="CV51" s="492">
        <f>IF(CU51="",0,VLOOKUP(CU51,Maths!A$101:B$105,2,0))</f>
        <v>3</v>
      </c>
      <c r="CW51" s="413" t="s">
        <v>186</v>
      </c>
      <c r="CX51" s="492">
        <f>IF(CW51="",0,VLOOKUP(CW51,Maths!A$101:B$105,2,0))</f>
        <v>4</v>
      </c>
      <c r="CY51" s="413" t="s">
        <v>186</v>
      </c>
      <c r="CZ51" s="490">
        <f>IF(CY51="",0,VLOOKUP(CY51,Maths!A$101:B$105,2,0))</f>
        <v>4</v>
      </c>
      <c r="DA51" s="513">
        <f>CT51+CV51+CX51+CZ51</f>
        <v>14</v>
      </c>
      <c r="DB51" s="579" t="str">
        <f ca="1">IF(DA51&lt;=3.9,"",LOOKUP(DA51,A$109:A$113,B$109:B$113))</f>
        <v>B</v>
      </c>
      <c r="DC51" s="605">
        <f>BN51+CA51+CN51+DA51</f>
        <v>56</v>
      </c>
      <c r="DD51" s="606">
        <f>DC51/80*20</f>
        <v>14</v>
      </c>
      <c r="DE51" s="561" t="str">
        <f ca="1">IF(DD51&lt;=3.9,"",LOOKUP(DD51,A$109:A$113,B$109:B$113))</f>
        <v>B</v>
      </c>
      <c r="DF51" s="510"/>
      <c r="DG51" s="607">
        <f>A51</f>
        <v>46</v>
      </c>
      <c r="DH51" s="608">
        <f>C51</f>
        <v>0</v>
      </c>
      <c r="DI51" s="616" t="str">
        <f ca="1">IF(DJ51&lt;=3.9,"",LOOKUP(DJ51,A$109:A$113,B$109:B$113))</f>
        <v>B</v>
      </c>
      <c r="DJ51">
        <f>(BA51+CN51)/2</f>
        <v>14</v>
      </c>
    </row>
    <row r="52" spans="1:114">
      <c r="A52" s="490">
        <v>47</v>
      </c>
      <c r="B52" s="492">
        <f>'Student Profile'!B52</f>
        <v>0</v>
      </c>
      <c r="C52" s="491">
        <f>'Student Profile'!C52</f>
        <v>0</v>
      </c>
      <c r="D52" s="413" t="s">
        <v>186</v>
      </c>
      <c r="E52" s="492">
        <f>IF(D52="",0,VLOOKUP(D52,Maths!A$101:B$105,2,0))</f>
        <v>4</v>
      </c>
      <c r="F52" s="413" t="s">
        <v>295</v>
      </c>
      <c r="G52" s="492">
        <f>IF(F52="",0,VLOOKUP(F52,Maths!A$101:B$105,2,0))</f>
        <v>3</v>
      </c>
      <c r="H52" s="413" t="s">
        <v>186</v>
      </c>
      <c r="I52" s="492">
        <f>IF(H52="",0,VLOOKUP(H52,Maths!A$101:B$105,2,0))</f>
        <v>4</v>
      </c>
      <c r="J52" s="413" t="s">
        <v>295</v>
      </c>
      <c r="K52" s="490">
        <f>IF(J52="",0,VLOOKUP(J52,Maths!A$101:B$105,2,0))</f>
        <v>3</v>
      </c>
      <c r="L52" s="513">
        <f>E52+G52+I52+K52</f>
        <v>14</v>
      </c>
      <c r="M52" s="517" t="str">
        <f ca="1">IF(L52&lt;=3.9,"",LOOKUP(L52,A$109:A$113,B$109:B$113))</f>
        <v>B</v>
      </c>
      <c r="N52" s="510"/>
      <c r="O52" s="515">
        <f>A52</f>
        <v>47</v>
      </c>
      <c r="P52" s="491">
        <f>C52</f>
        <v>0</v>
      </c>
      <c r="Q52" s="413" t="s">
        <v>186</v>
      </c>
      <c r="R52" s="492">
        <f>IF(Q52="",0,VLOOKUP(Q52,Maths!A$101:B$105,2,0))</f>
        <v>4</v>
      </c>
      <c r="S52" s="413" t="s">
        <v>295</v>
      </c>
      <c r="T52" s="492">
        <f>IF(S52="",0,VLOOKUP(S52,Maths!A$101:B$105,2,0))</f>
        <v>3</v>
      </c>
      <c r="U52" s="413" t="s">
        <v>186</v>
      </c>
      <c r="V52" s="492">
        <f>IF(U52="",0,VLOOKUP(U52,Maths!A$101:B$105,2,0))</f>
        <v>4</v>
      </c>
      <c r="W52" s="413" t="s">
        <v>295</v>
      </c>
      <c r="X52" s="490">
        <f>IF(W52="",0,VLOOKUP(W52,Maths!A$101:B$105,2,0))</f>
        <v>3</v>
      </c>
      <c r="Y52" s="513">
        <f>R52+T52+V52+X52</f>
        <v>14</v>
      </c>
      <c r="Z52" s="539" t="str">
        <f ca="1">IF(Y52&lt;=3.9,"",LOOKUP(Y52,A$109:A$113,B$109:B$113))</f>
        <v>B</v>
      </c>
      <c r="AA52" s="510"/>
      <c r="AB52" s="515">
        <f>O52</f>
        <v>47</v>
      </c>
      <c r="AC52" s="538">
        <f>P52</f>
        <v>0</v>
      </c>
      <c r="AD52" s="413" t="s">
        <v>295</v>
      </c>
      <c r="AE52" s="492">
        <f>IF(AD52="",0,VLOOKUP(AD52,Maths!A$101:B$105,2,0))</f>
        <v>3</v>
      </c>
      <c r="AF52" s="413" t="s">
        <v>295</v>
      </c>
      <c r="AG52" s="492">
        <f>IF(AF52="",0,VLOOKUP(AF52,Maths!A$101:B$105,2,0))</f>
        <v>3</v>
      </c>
      <c r="AH52" s="413" t="s">
        <v>186</v>
      </c>
      <c r="AI52" s="492">
        <f>IF(AH52="",0,VLOOKUP(AH52,Maths!A$101:B$105,2,0))</f>
        <v>4</v>
      </c>
      <c r="AJ52" s="413" t="s">
        <v>186</v>
      </c>
      <c r="AK52" s="490">
        <f>IF(AJ52="",0,VLOOKUP(AJ52,Maths!A$101:B$105,2,0))</f>
        <v>4</v>
      </c>
      <c r="AL52" s="513">
        <f>AE52+AG52+AI52+AK52</f>
        <v>14</v>
      </c>
      <c r="AM52" s="544" t="str">
        <f ca="1">IF(AL52&lt;=3.9,"",LOOKUP(AL52,A$109:A$113,B$109:B$113))</f>
        <v>B</v>
      </c>
      <c r="AN52" s="510"/>
      <c r="AO52" s="515">
        <f>AB52</f>
        <v>47</v>
      </c>
      <c r="AP52" s="538">
        <f>AC52</f>
        <v>0</v>
      </c>
      <c r="AQ52" s="413" t="s">
        <v>186</v>
      </c>
      <c r="AR52" s="492">
        <f>IF(AQ52="",0,VLOOKUP(AQ52,Maths!A$101:B$105,2,0))</f>
        <v>4</v>
      </c>
      <c r="AS52" s="413" t="s">
        <v>295</v>
      </c>
      <c r="AT52" s="492">
        <f>IF(AS52="",0,VLOOKUP(AS52,Maths!A$101:B$105,2,0))</f>
        <v>3</v>
      </c>
      <c r="AU52" s="413" t="s">
        <v>295</v>
      </c>
      <c r="AV52" s="492">
        <f>IF(AU52="",0,VLOOKUP(AU52,Maths!A$101:B$105,2,0))</f>
        <v>3</v>
      </c>
      <c r="AW52" s="413" t="s">
        <v>186</v>
      </c>
      <c r="AX52" s="490">
        <f>IF(AW52="",0,VLOOKUP(AW52,Maths!A$101:B$105,2,0))</f>
        <v>4</v>
      </c>
      <c r="AY52" s="513">
        <f>AR52+AT52+AV52+AX52</f>
        <v>14</v>
      </c>
      <c r="AZ52" s="544" t="str">
        <f ca="1">IF(AY52&lt;=3.9,"",LOOKUP(AY52,A$109:A$113,B$109:B$113))</f>
        <v>B</v>
      </c>
      <c r="BA52" s="558">
        <f>(L52+Y52+AL52+AY52)/4</f>
        <v>14</v>
      </c>
      <c r="BB52" s="561" t="str">
        <f ca="1">IF(BA52&lt;=3.9,"",LOOKUP(BA52,A$109:A$113,B$109:B$113))</f>
        <v>B</v>
      </c>
      <c r="BC52" s="510"/>
      <c r="BD52" s="560">
        <f>AO52</f>
        <v>47</v>
      </c>
      <c r="BE52" s="569">
        <f>AP52</f>
        <v>0</v>
      </c>
      <c r="BF52" s="413" t="s">
        <v>186</v>
      </c>
      <c r="BG52" s="492">
        <f>IF(BF52="",0,VLOOKUP(BF52,Maths!A$101:B$105,2,0))</f>
        <v>4</v>
      </c>
      <c r="BH52" s="413" t="s">
        <v>186</v>
      </c>
      <c r="BI52" s="492">
        <f>IF(BH52="",0,VLOOKUP(BH52,Maths!A$101:B$105,2,0))</f>
        <v>4</v>
      </c>
      <c r="BJ52" s="413" t="s">
        <v>295</v>
      </c>
      <c r="BK52" s="492">
        <f>IF(BJ52="",0,VLOOKUP(BJ52,Maths!A$101:B$105,2,0))</f>
        <v>3</v>
      </c>
      <c r="BL52" s="413" t="s">
        <v>295</v>
      </c>
      <c r="BM52" s="490">
        <f>IF(BL52="",0,VLOOKUP(BL52,Maths!A$101:B$105,2,0))</f>
        <v>3</v>
      </c>
      <c r="BN52" s="513">
        <f>BG52+BI52+BK52+BM52</f>
        <v>14</v>
      </c>
      <c r="BO52" s="579" t="str">
        <f ca="1">IF(BN52&lt;=3.9,"",LOOKUP(BN52,A$109:A$113,B$109:B$113))</f>
        <v>B</v>
      </c>
      <c r="BP52" s="510"/>
      <c r="BQ52" s="560">
        <f>BD52</f>
        <v>47</v>
      </c>
      <c r="BR52" s="569">
        <f>BE52</f>
        <v>0</v>
      </c>
      <c r="BS52" s="413" t="s">
        <v>295</v>
      </c>
      <c r="BT52" s="492">
        <f>IF(BS52="",0,VLOOKUP(BS52,Maths!A$101:B$105,2,0))</f>
        <v>3</v>
      </c>
      <c r="BU52" s="413" t="s">
        <v>186</v>
      </c>
      <c r="BV52" s="492">
        <f>IF(BU52="",0,VLOOKUP(BU52,Maths!A$101:B$105,2,0))</f>
        <v>4</v>
      </c>
      <c r="BW52" s="413" t="s">
        <v>295</v>
      </c>
      <c r="BX52" s="492">
        <f>IF(BW52="",0,VLOOKUP(BW52,Maths!A$101:B$105,2,0))</f>
        <v>3</v>
      </c>
      <c r="BY52" s="413" t="s">
        <v>186</v>
      </c>
      <c r="BZ52" s="490">
        <f>IF(BY52="",0,VLOOKUP(BY52,Maths!A$101:B$105,2,0))</f>
        <v>4</v>
      </c>
      <c r="CA52" s="513">
        <f>BT52+BV52+BX52+BZ52</f>
        <v>14</v>
      </c>
      <c r="CB52" s="579" t="str">
        <f ca="1">IF(CA52&lt;=3.9,"",LOOKUP(CA52,A$109:A$113,B$109:B$113))</f>
        <v>B</v>
      </c>
      <c r="CC52" s="510"/>
      <c r="CD52" s="560">
        <f>BQ52</f>
        <v>47</v>
      </c>
      <c r="CE52" s="585">
        <f>BR52</f>
        <v>0</v>
      </c>
      <c r="CF52" s="413" t="s">
        <v>295</v>
      </c>
      <c r="CG52" s="492">
        <f>IF(CF52="",0,VLOOKUP(CF52,Maths!A$101:B$105,2,0))</f>
        <v>3</v>
      </c>
      <c r="CH52" s="413" t="s">
        <v>186</v>
      </c>
      <c r="CI52" s="492">
        <f>IF(CH52="",0,VLOOKUP(CH52,Maths!A$101:B$105,2,0))</f>
        <v>4</v>
      </c>
      <c r="CJ52" s="413" t="s">
        <v>186</v>
      </c>
      <c r="CK52" s="492">
        <f>IF(CJ52="",0,VLOOKUP(CJ52,Maths!A$101:B$105,2,0))</f>
        <v>4</v>
      </c>
      <c r="CL52" s="413" t="s">
        <v>295</v>
      </c>
      <c r="CM52" s="490">
        <f>IF(CL52="",0,VLOOKUP(CL52,Maths!A$101:B$105,2,0))</f>
        <v>3</v>
      </c>
      <c r="CN52" s="513">
        <f>CG52+CI52+CK52+CM52</f>
        <v>14</v>
      </c>
      <c r="CO52" s="579" t="str">
        <f ca="1">IF(CN52&lt;=3.9,"",LOOKUP(CN52,A$109:A$113,B$109:B$113))</f>
        <v>B</v>
      </c>
      <c r="CP52" s="510"/>
      <c r="CQ52" s="560">
        <f>CD52</f>
        <v>47</v>
      </c>
      <c r="CR52" s="585">
        <f>CE52</f>
        <v>0</v>
      </c>
      <c r="CS52" s="413" t="s">
        <v>186</v>
      </c>
      <c r="CT52" s="492">
        <f>IF(CS52="",0,VLOOKUP(CS52,Maths!A$101:B$105,2,0))</f>
        <v>4</v>
      </c>
      <c r="CU52" s="413" t="s">
        <v>186</v>
      </c>
      <c r="CV52" s="492">
        <f>IF(CU52="",0,VLOOKUP(CU52,Maths!A$101:B$105,2,0))</f>
        <v>4</v>
      </c>
      <c r="CW52" s="413" t="s">
        <v>295</v>
      </c>
      <c r="CX52" s="492">
        <f>IF(CW52="",0,VLOOKUP(CW52,Maths!A$101:B$105,2,0))</f>
        <v>3</v>
      </c>
      <c r="CY52" s="413" t="s">
        <v>295</v>
      </c>
      <c r="CZ52" s="490">
        <f>IF(CY52="",0,VLOOKUP(CY52,Maths!A$101:B$105,2,0))</f>
        <v>3</v>
      </c>
      <c r="DA52" s="513">
        <f>CT52+CV52+CX52+CZ52</f>
        <v>14</v>
      </c>
      <c r="DB52" s="579" t="str">
        <f ca="1">IF(DA52&lt;=3.9,"",LOOKUP(DA52,A$109:A$113,B$109:B$113))</f>
        <v>B</v>
      </c>
      <c r="DC52" s="605">
        <f>BN52+CA52+CN52+DA52</f>
        <v>56</v>
      </c>
      <c r="DD52" s="606">
        <f>DC52/80*20</f>
        <v>14</v>
      </c>
      <c r="DE52" s="561" t="str">
        <f ca="1">IF(DD52&lt;=3.9,"",LOOKUP(DD52,A$109:A$113,B$109:B$113))</f>
        <v>B</v>
      </c>
      <c r="DF52" s="510"/>
      <c r="DG52" s="607">
        <f>A52</f>
        <v>47</v>
      </c>
      <c r="DH52" s="608">
        <f>C52</f>
        <v>0</v>
      </c>
      <c r="DI52" s="616" t="str">
        <f ca="1">IF(DJ52&lt;=3.9,"",LOOKUP(DJ52,A$109:A$113,B$109:B$113))</f>
        <v>B</v>
      </c>
      <c r="DJ52">
        <f>(BA52+CN52)/2</f>
        <v>14</v>
      </c>
    </row>
    <row r="53" spans="1:114">
      <c r="A53" s="490">
        <v>48</v>
      </c>
      <c r="B53" s="492">
        <f>'Student Profile'!B53</f>
        <v>0</v>
      </c>
      <c r="C53" s="491">
        <f>'Student Profile'!C53</f>
        <v>0</v>
      </c>
      <c r="D53" s="413" t="s">
        <v>295</v>
      </c>
      <c r="E53" s="492">
        <f>IF(D53="",0,VLOOKUP(D53,Maths!A$101:B$105,2,0))</f>
        <v>3</v>
      </c>
      <c r="F53" s="413" t="s">
        <v>299</v>
      </c>
      <c r="G53" s="492">
        <f>IF(F53="",0,VLOOKUP(F53,Maths!A$101:B$105,2,0))</f>
        <v>2</v>
      </c>
      <c r="H53" s="413" t="s">
        <v>295</v>
      </c>
      <c r="I53" s="492">
        <f>IF(H53="",0,VLOOKUP(H53,Maths!A$101:B$105,2,0))</f>
        <v>3</v>
      </c>
      <c r="J53" s="413" t="s">
        <v>299</v>
      </c>
      <c r="K53" s="490">
        <f>IF(J53="",0,VLOOKUP(J53,Maths!A$101:B$105,2,0))</f>
        <v>2</v>
      </c>
      <c r="L53" s="513">
        <f>E53+G53+I53+K53</f>
        <v>10</v>
      </c>
      <c r="M53" s="517" t="str">
        <f ca="1">IF(L53&lt;=3.9,"",LOOKUP(L53,A$109:A$113,B$109:B$113))</f>
        <v>C</v>
      </c>
      <c r="N53" s="510"/>
      <c r="O53" s="515">
        <f>A53</f>
        <v>48</v>
      </c>
      <c r="P53" s="491">
        <f>C53</f>
        <v>0</v>
      </c>
      <c r="Q53" s="413" t="s">
        <v>295</v>
      </c>
      <c r="R53" s="492">
        <f>IF(Q53="",0,VLOOKUP(Q53,Maths!A$101:B$105,2,0))</f>
        <v>3</v>
      </c>
      <c r="S53" s="413" t="s">
        <v>299</v>
      </c>
      <c r="T53" s="492">
        <f>IF(S53="",0,VLOOKUP(S53,Maths!A$101:B$105,2,0))</f>
        <v>2</v>
      </c>
      <c r="U53" s="413" t="s">
        <v>295</v>
      </c>
      <c r="V53" s="492">
        <f>IF(U53="",0,VLOOKUP(U53,Maths!A$101:B$105,2,0))</f>
        <v>3</v>
      </c>
      <c r="W53" s="413" t="s">
        <v>299</v>
      </c>
      <c r="X53" s="490">
        <f>IF(W53="",0,VLOOKUP(W53,Maths!A$101:B$105,2,0))</f>
        <v>2</v>
      </c>
      <c r="Y53" s="513">
        <f>R53+T53+V53+X53</f>
        <v>10</v>
      </c>
      <c r="Z53" s="539" t="str">
        <f ca="1">IF(Y53&lt;=3.9,"",LOOKUP(Y53,A$109:A$113,B$109:B$113))</f>
        <v>C</v>
      </c>
      <c r="AA53" s="510"/>
      <c r="AB53" s="515">
        <f>O53</f>
        <v>48</v>
      </c>
      <c r="AC53" s="538">
        <f>P53</f>
        <v>0</v>
      </c>
      <c r="AD53" s="413" t="s">
        <v>299</v>
      </c>
      <c r="AE53" s="492">
        <f>IF(AD53="",0,VLOOKUP(AD53,Maths!A$101:B$105,2,0))</f>
        <v>2</v>
      </c>
      <c r="AF53" s="413" t="s">
        <v>299</v>
      </c>
      <c r="AG53" s="492">
        <f>IF(AF53="",0,VLOOKUP(AF53,Maths!A$101:B$105,2,0))</f>
        <v>2</v>
      </c>
      <c r="AH53" s="413" t="s">
        <v>295</v>
      </c>
      <c r="AI53" s="492">
        <f>IF(AH53="",0,VLOOKUP(AH53,Maths!A$101:B$105,2,0))</f>
        <v>3</v>
      </c>
      <c r="AJ53" s="413" t="s">
        <v>295</v>
      </c>
      <c r="AK53" s="490">
        <f>IF(AJ53="",0,VLOOKUP(AJ53,Maths!A$101:B$105,2,0))</f>
        <v>3</v>
      </c>
      <c r="AL53" s="513">
        <f>AE53+AG53+AI53+AK53</f>
        <v>10</v>
      </c>
      <c r="AM53" s="544" t="str">
        <f ca="1">IF(AL53&lt;=3.9,"",LOOKUP(AL53,A$109:A$113,B$109:B$113))</f>
        <v>C</v>
      </c>
      <c r="AN53" s="510"/>
      <c r="AO53" s="515">
        <f>AB53</f>
        <v>48</v>
      </c>
      <c r="AP53" s="538">
        <f>AC53</f>
        <v>0</v>
      </c>
      <c r="AQ53" s="413" t="s">
        <v>295</v>
      </c>
      <c r="AR53" s="492">
        <f>IF(AQ53="",0,VLOOKUP(AQ53,Maths!A$101:B$105,2,0))</f>
        <v>3</v>
      </c>
      <c r="AS53" s="413" t="s">
        <v>299</v>
      </c>
      <c r="AT53" s="492">
        <f>IF(AS53="",0,VLOOKUP(AS53,Maths!A$101:B$105,2,0))</f>
        <v>2</v>
      </c>
      <c r="AU53" s="413" t="s">
        <v>299</v>
      </c>
      <c r="AV53" s="492">
        <f>IF(AU53="",0,VLOOKUP(AU53,Maths!A$101:B$105,2,0))</f>
        <v>2</v>
      </c>
      <c r="AW53" s="413" t="s">
        <v>295</v>
      </c>
      <c r="AX53" s="490">
        <f>IF(AW53="",0,VLOOKUP(AW53,Maths!A$101:B$105,2,0))</f>
        <v>3</v>
      </c>
      <c r="AY53" s="513">
        <f>AR53+AT53+AV53+AX53</f>
        <v>10</v>
      </c>
      <c r="AZ53" s="544" t="str">
        <f ca="1">IF(AY53&lt;=3.9,"",LOOKUP(AY53,A$109:A$113,B$109:B$113))</f>
        <v>C</v>
      </c>
      <c r="BA53" s="558">
        <f>(L53+Y53+AL53+AY53)/4</f>
        <v>10</v>
      </c>
      <c r="BB53" s="561" t="str">
        <f ca="1">IF(BA53&lt;=3.9,"",LOOKUP(BA53,A$109:A$113,B$109:B$113))</f>
        <v>C</v>
      </c>
      <c r="BC53" s="510"/>
      <c r="BD53" s="560">
        <f>AO53</f>
        <v>48</v>
      </c>
      <c r="BE53" s="569">
        <f>AP53</f>
        <v>0</v>
      </c>
      <c r="BF53" s="413" t="s">
        <v>295</v>
      </c>
      <c r="BG53" s="492">
        <f>IF(BF53="",0,VLOOKUP(BF53,Maths!A$101:B$105,2,0))</f>
        <v>3</v>
      </c>
      <c r="BH53" s="413" t="s">
        <v>295</v>
      </c>
      <c r="BI53" s="492">
        <f>IF(BH53="",0,VLOOKUP(BH53,Maths!A$101:B$105,2,0))</f>
        <v>3</v>
      </c>
      <c r="BJ53" s="413" t="s">
        <v>299</v>
      </c>
      <c r="BK53" s="492">
        <f>IF(BJ53="",0,VLOOKUP(BJ53,Maths!A$101:B$105,2,0))</f>
        <v>2</v>
      </c>
      <c r="BL53" s="413" t="s">
        <v>299</v>
      </c>
      <c r="BM53" s="490">
        <f>IF(BL53="",0,VLOOKUP(BL53,Maths!A$101:B$105,2,0))</f>
        <v>2</v>
      </c>
      <c r="BN53" s="513">
        <f>BG53+BI53+BK53+BM53</f>
        <v>10</v>
      </c>
      <c r="BO53" s="579" t="str">
        <f ca="1">IF(BN53&lt;=3.9,"",LOOKUP(BN53,A$109:A$113,B$109:B$113))</f>
        <v>C</v>
      </c>
      <c r="BP53" s="510"/>
      <c r="BQ53" s="560">
        <f>BD53</f>
        <v>48</v>
      </c>
      <c r="BR53" s="569">
        <f>BE53</f>
        <v>0</v>
      </c>
      <c r="BS53" s="413" t="s">
        <v>299</v>
      </c>
      <c r="BT53" s="492">
        <f>IF(BS53="",0,VLOOKUP(BS53,Maths!A$101:B$105,2,0))</f>
        <v>2</v>
      </c>
      <c r="BU53" s="413" t="s">
        <v>295</v>
      </c>
      <c r="BV53" s="492">
        <f>IF(BU53="",0,VLOOKUP(BU53,Maths!A$101:B$105,2,0))</f>
        <v>3</v>
      </c>
      <c r="BW53" s="413" t="s">
        <v>299</v>
      </c>
      <c r="BX53" s="492">
        <f>IF(BW53="",0,VLOOKUP(BW53,Maths!A$101:B$105,2,0))</f>
        <v>2</v>
      </c>
      <c r="BY53" s="413" t="s">
        <v>295</v>
      </c>
      <c r="BZ53" s="490">
        <f>IF(BY53="",0,VLOOKUP(BY53,Maths!A$101:B$105,2,0))</f>
        <v>3</v>
      </c>
      <c r="CA53" s="513">
        <f>BT53+BV53+BX53+BZ53</f>
        <v>10</v>
      </c>
      <c r="CB53" s="579" t="str">
        <f ca="1">IF(CA53&lt;=3.9,"",LOOKUP(CA53,A$109:A$113,B$109:B$113))</f>
        <v>C</v>
      </c>
      <c r="CC53" s="510"/>
      <c r="CD53" s="560">
        <f>BQ53</f>
        <v>48</v>
      </c>
      <c r="CE53" s="585">
        <f>BR53</f>
        <v>0</v>
      </c>
      <c r="CF53" s="413" t="s">
        <v>299</v>
      </c>
      <c r="CG53" s="492">
        <f>IF(CF53="",0,VLOOKUP(CF53,Maths!A$101:B$105,2,0))</f>
        <v>2</v>
      </c>
      <c r="CH53" s="413" t="s">
        <v>295</v>
      </c>
      <c r="CI53" s="492">
        <f>IF(CH53="",0,VLOOKUP(CH53,Maths!A$101:B$105,2,0))</f>
        <v>3</v>
      </c>
      <c r="CJ53" s="413" t="s">
        <v>295</v>
      </c>
      <c r="CK53" s="492">
        <f>IF(CJ53="",0,VLOOKUP(CJ53,Maths!A$101:B$105,2,0))</f>
        <v>3</v>
      </c>
      <c r="CL53" s="413" t="s">
        <v>299</v>
      </c>
      <c r="CM53" s="490">
        <f>IF(CL53="",0,VLOOKUP(CL53,Maths!A$101:B$105,2,0))</f>
        <v>2</v>
      </c>
      <c r="CN53" s="513">
        <f>CG53+CI53+CK53+CM53</f>
        <v>10</v>
      </c>
      <c r="CO53" s="579" t="str">
        <f ca="1">IF(CN53&lt;=3.9,"",LOOKUP(CN53,A$109:A$113,B$109:B$113))</f>
        <v>C</v>
      </c>
      <c r="CP53" s="510"/>
      <c r="CQ53" s="560">
        <f>CD53</f>
        <v>48</v>
      </c>
      <c r="CR53" s="585">
        <f>CE53</f>
        <v>0</v>
      </c>
      <c r="CS53" s="413" t="s">
        <v>295</v>
      </c>
      <c r="CT53" s="492">
        <f>IF(CS53="",0,VLOOKUP(CS53,Maths!A$101:B$105,2,0))</f>
        <v>3</v>
      </c>
      <c r="CU53" s="413" t="s">
        <v>295</v>
      </c>
      <c r="CV53" s="492">
        <f>IF(CU53="",0,VLOOKUP(CU53,Maths!A$101:B$105,2,0))</f>
        <v>3</v>
      </c>
      <c r="CW53" s="413" t="s">
        <v>299</v>
      </c>
      <c r="CX53" s="492">
        <f>IF(CW53="",0,VLOOKUP(CW53,Maths!A$101:B$105,2,0))</f>
        <v>2</v>
      </c>
      <c r="CY53" s="413" t="s">
        <v>299</v>
      </c>
      <c r="CZ53" s="490">
        <f>IF(CY53="",0,VLOOKUP(CY53,Maths!A$101:B$105,2,0))</f>
        <v>2</v>
      </c>
      <c r="DA53" s="513">
        <f>CT53+CV53+CX53+CZ53</f>
        <v>10</v>
      </c>
      <c r="DB53" s="579" t="str">
        <f ca="1">IF(DA53&lt;=3.9,"",LOOKUP(DA53,A$109:A$113,B$109:B$113))</f>
        <v>C</v>
      </c>
      <c r="DC53" s="605">
        <f>BN53+CA53+CN53+DA53</f>
        <v>40</v>
      </c>
      <c r="DD53" s="606">
        <f>DC53/80*20</f>
        <v>10</v>
      </c>
      <c r="DE53" s="561" t="str">
        <f ca="1">IF(DD53&lt;=3.9,"",LOOKUP(DD53,A$109:A$113,B$109:B$113))</f>
        <v>C</v>
      </c>
      <c r="DF53" s="510"/>
      <c r="DG53" s="607">
        <f>A53</f>
        <v>48</v>
      </c>
      <c r="DH53" s="608">
        <f>C53</f>
        <v>0</v>
      </c>
      <c r="DI53" s="616" t="str">
        <f ca="1">IF(DJ53&lt;=3.9,"",LOOKUP(DJ53,A$109:A$113,B$109:B$113))</f>
        <v>C</v>
      </c>
      <c r="DJ53">
        <f>(BA53+CN53)/2</f>
        <v>10</v>
      </c>
    </row>
    <row r="54" spans="1:114">
      <c r="A54" s="490">
        <v>49</v>
      </c>
      <c r="B54" s="492">
        <f>'Student Profile'!B54</f>
        <v>0</v>
      </c>
      <c r="C54" s="491">
        <f>'Student Profile'!C54</f>
        <v>0</v>
      </c>
      <c r="D54" s="413" t="s">
        <v>299</v>
      </c>
      <c r="E54" s="492">
        <f>IF(D54="",0,VLOOKUP(D54,Maths!A$101:B$105,2,0))</f>
        <v>2</v>
      </c>
      <c r="F54" s="413"/>
      <c r="G54" s="492">
        <f>IF(F54="",0,VLOOKUP(F54,Maths!A$101:B$105,2,0))</f>
        <v>0</v>
      </c>
      <c r="H54" s="413" t="s">
        <v>299</v>
      </c>
      <c r="I54" s="492">
        <f>IF(H54="",0,VLOOKUP(H54,Maths!A$101:B$105,2,0))</f>
        <v>2</v>
      </c>
      <c r="J54" s="413"/>
      <c r="K54" s="490">
        <f>IF(J54="",0,VLOOKUP(J54,Maths!A$101:B$105,2,0))</f>
        <v>0</v>
      </c>
      <c r="L54" s="513">
        <f>E54+G54+I54+K54</f>
        <v>4</v>
      </c>
      <c r="M54" s="517" t="str">
        <f ca="1">IF(L54&lt;=3.9,"",LOOKUP(L54,A$109:A$113,B$109:B$113))</f>
        <v>D</v>
      </c>
      <c r="N54" s="510"/>
      <c r="O54" s="515">
        <f>A54</f>
        <v>49</v>
      </c>
      <c r="P54" s="491">
        <f>C54</f>
        <v>0</v>
      </c>
      <c r="Q54" s="413" t="s">
        <v>299</v>
      </c>
      <c r="R54" s="492">
        <f>IF(Q54="",0,VLOOKUP(Q54,Maths!A$101:B$105,2,0))</f>
        <v>2</v>
      </c>
      <c r="S54" s="413"/>
      <c r="T54" s="492">
        <f>IF(S54="",0,VLOOKUP(S54,Maths!A$101:B$105,2,0))</f>
        <v>0</v>
      </c>
      <c r="U54" s="413" t="s">
        <v>299</v>
      </c>
      <c r="V54" s="492">
        <f>IF(U54="",0,VLOOKUP(U54,Maths!A$101:B$105,2,0))</f>
        <v>2</v>
      </c>
      <c r="W54" s="413"/>
      <c r="X54" s="490">
        <f>IF(W54="",0,VLOOKUP(W54,Maths!A$101:B$105,2,0))</f>
        <v>0</v>
      </c>
      <c r="Y54" s="513">
        <f>R54+T54+V54+X54</f>
        <v>4</v>
      </c>
      <c r="Z54" s="539" t="str">
        <f ca="1">IF(Y54&lt;=3.9,"",LOOKUP(Y54,A$109:A$113,B$109:B$113))</f>
        <v>D</v>
      </c>
      <c r="AA54" s="510"/>
      <c r="AB54" s="515">
        <f>O54</f>
        <v>49</v>
      </c>
      <c r="AC54" s="538">
        <f>P54</f>
        <v>0</v>
      </c>
      <c r="AD54" s="413"/>
      <c r="AE54" s="492">
        <f>IF(AD54="",0,VLOOKUP(AD54,Maths!A$101:B$105,2,0))</f>
        <v>0</v>
      </c>
      <c r="AF54" s="413"/>
      <c r="AG54" s="492">
        <f>IF(AF54="",0,VLOOKUP(AF54,Maths!A$101:B$105,2,0))</f>
        <v>0</v>
      </c>
      <c r="AH54" s="413" t="s">
        <v>299</v>
      </c>
      <c r="AI54" s="492">
        <f>IF(AH54="",0,VLOOKUP(AH54,Maths!A$101:B$105,2,0))</f>
        <v>2</v>
      </c>
      <c r="AJ54" s="413" t="s">
        <v>299</v>
      </c>
      <c r="AK54" s="490">
        <f>IF(AJ54="",0,VLOOKUP(AJ54,Maths!A$101:B$105,2,0))</f>
        <v>2</v>
      </c>
      <c r="AL54" s="513">
        <f>AE54+AG54+AI54+AK54</f>
        <v>4</v>
      </c>
      <c r="AM54" s="544" t="str">
        <f ca="1">IF(AL54&lt;=3.9,"",LOOKUP(AL54,A$109:A$113,B$109:B$113))</f>
        <v>D</v>
      </c>
      <c r="AN54" s="510"/>
      <c r="AO54" s="515">
        <f>AB54</f>
        <v>49</v>
      </c>
      <c r="AP54" s="538">
        <f>AC54</f>
        <v>0</v>
      </c>
      <c r="AQ54" s="413" t="s">
        <v>299</v>
      </c>
      <c r="AR54" s="492">
        <f>IF(AQ54="",0,VLOOKUP(AQ54,Maths!A$101:B$105,2,0))</f>
        <v>2</v>
      </c>
      <c r="AS54" s="413"/>
      <c r="AT54" s="492">
        <f>IF(AS54="",0,VLOOKUP(AS54,Maths!A$101:B$105,2,0))</f>
        <v>0</v>
      </c>
      <c r="AU54" s="413"/>
      <c r="AV54" s="492">
        <f>IF(AU54="",0,VLOOKUP(AU54,Maths!A$101:B$105,2,0))</f>
        <v>0</v>
      </c>
      <c r="AW54" s="413" t="s">
        <v>299</v>
      </c>
      <c r="AX54" s="490">
        <f>IF(AW54="",0,VLOOKUP(AW54,Maths!A$101:B$105,2,0))</f>
        <v>2</v>
      </c>
      <c r="AY54" s="513">
        <f>AR54+AT54+AV54+AX54</f>
        <v>4</v>
      </c>
      <c r="AZ54" s="544" t="str">
        <f ca="1">IF(AY54&lt;=3.9,"",LOOKUP(AY54,A$109:A$113,B$109:B$113))</f>
        <v>D</v>
      </c>
      <c r="BA54" s="558">
        <f>(L54+Y54+AL54+AY54)/4</f>
        <v>4</v>
      </c>
      <c r="BB54" s="561" t="str">
        <f ca="1">IF(BA54&lt;=3.9,"",LOOKUP(BA54,A$109:A$113,B$109:B$113))</f>
        <v>D</v>
      </c>
      <c r="BC54" s="510"/>
      <c r="BD54" s="560">
        <f>AO54</f>
        <v>49</v>
      </c>
      <c r="BE54" s="569">
        <f>AP54</f>
        <v>0</v>
      </c>
      <c r="BF54" s="413" t="s">
        <v>299</v>
      </c>
      <c r="BG54" s="492">
        <f>IF(BF54="",0,VLOOKUP(BF54,Maths!A$101:B$105,2,0))</f>
        <v>2</v>
      </c>
      <c r="BH54" s="413" t="s">
        <v>299</v>
      </c>
      <c r="BI54" s="492">
        <f>IF(BH54="",0,VLOOKUP(BH54,Maths!A$101:B$105,2,0))</f>
        <v>2</v>
      </c>
      <c r="BJ54" s="413"/>
      <c r="BK54" s="492">
        <f>IF(BJ54="",0,VLOOKUP(BJ54,Maths!A$101:B$105,2,0))</f>
        <v>0</v>
      </c>
      <c r="BL54" s="413"/>
      <c r="BM54" s="490">
        <f>IF(BL54="",0,VLOOKUP(BL54,Maths!A$101:B$105,2,0))</f>
        <v>0</v>
      </c>
      <c r="BN54" s="513">
        <f>BG54+BI54+BK54+BM54</f>
        <v>4</v>
      </c>
      <c r="BO54" s="579" t="str">
        <f ca="1">IF(BN54&lt;=3.9,"",LOOKUP(BN54,A$109:A$113,B$109:B$113))</f>
        <v>D</v>
      </c>
      <c r="BP54" s="510"/>
      <c r="BQ54" s="560">
        <f>BD54</f>
        <v>49</v>
      </c>
      <c r="BR54" s="569">
        <f>BE54</f>
        <v>0</v>
      </c>
      <c r="BS54" s="413"/>
      <c r="BT54" s="492">
        <f>IF(BS54="",0,VLOOKUP(BS54,Maths!A$101:B$105,2,0))</f>
        <v>0</v>
      </c>
      <c r="BU54" s="413" t="s">
        <v>299</v>
      </c>
      <c r="BV54" s="492">
        <f>IF(BU54="",0,VLOOKUP(BU54,Maths!A$101:B$105,2,0))</f>
        <v>2</v>
      </c>
      <c r="BW54" s="413"/>
      <c r="BX54" s="492">
        <f>IF(BW54="",0,VLOOKUP(BW54,Maths!A$101:B$105,2,0))</f>
        <v>0</v>
      </c>
      <c r="BY54" s="413" t="s">
        <v>299</v>
      </c>
      <c r="BZ54" s="490">
        <f>IF(BY54="",0,VLOOKUP(BY54,Maths!A$101:B$105,2,0))</f>
        <v>2</v>
      </c>
      <c r="CA54" s="513">
        <f>BT54+BV54+BX54+BZ54</f>
        <v>4</v>
      </c>
      <c r="CB54" s="579" t="str">
        <f ca="1">IF(CA54&lt;=3.9,"",LOOKUP(CA54,A$109:A$113,B$109:B$113))</f>
        <v>D</v>
      </c>
      <c r="CC54" s="510"/>
      <c r="CD54" s="560">
        <f>BQ54</f>
        <v>49</v>
      </c>
      <c r="CE54" s="585">
        <f>BR54</f>
        <v>0</v>
      </c>
      <c r="CF54" s="413"/>
      <c r="CG54" s="492">
        <f>IF(CF54="",0,VLOOKUP(CF54,Maths!A$101:B$105,2,0))</f>
        <v>0</v>
      </c>
      <c r="CH54" s="413" t="s">
        <v>299</v>
      </c>
      <c r="CI54" s="492">
        <f>IF(CH54="",0,VLOOKUP(CH54,Maths!A$101:B$105,2,0))</f>
        <v>2</v>
      </c>
      <c r="CJ54" s="413" t="s">
        <v>299</v>
      </c>
      <c r="CK54" s="492">
        <f>IF(CJ54="",0,VLOOKUP(CJ54,Maths!A$101:B$105,2,0))</f>
        <v>2</v>
      </c>
      <c r="CL54" s="413"/>
      <c r="CM54" s="490">
        <f>IF(CL54="",0,VLOOKUP(CL54,Maths!A$101:B$105,2,0))</f>
        <v>0</v>
      </c>
      <c r="CN54" s="513">
        <f>CG54+CI54+CK54+CM54</f>
        <v>4</v>
      </c>
      <c r="CO54" s="579" t="str">
        <f ca="1">IF(CN54&lt;=3.9,"",LOOKUP(CN54,A$109:A$113,B$109:B$113))</f>
        <v>D</v>
      </c>
      <c r="CP54" s="510"/>
      <c r="CQ54" s="560">
        <f>CD54</f>
        <v>49</v>
      </c>
      <c r="CR54" s="585">
        <f>CE54</f>
        <v>0</v>
      </c>
      <c r="CS54" s="413" t="s">
        <v>299</v>
      </c>
      <c r="CT54" s="492">
        <f>IF(CS54="",0,VLOOKUP(CS54,Maths!A$101:B$105,2,0))</f>
        <v>2</v>
      </c>
      <c r="CU54" s="413" t="s">
        <v>299</v>
      </c>
      <c r="CV54" s="492">
        <f>IF(CU54="",0,VLOOKUP(CU54,Maths!A$101:B$105,2,0))</f>
        <v>2</v>
      </c>
      <c r="CW54" s="413"/>
      <c r="CX54" s="492">
        <f>IF(CW54="",0,VLOOKUP(CW54,Maths!A$101:B$105,2,0))</f>
        <v>0</v>
      </c>
      <c r="CY54" s="413"/>
      <c r="CZ54" s="490">
        <f>IF(CY54="",0,VLOOKUP(CY54,Maths!A$101:B$105,2,0))</f>
        <v>0</v>
      </c>
      <c r="DA54" s="513">
        <f>CT54+CV54+CX54+CZ54</f>
        <v>4</v>
      </c>
      <c r="DB54" s="579" t="str">
        <f ca="1">IF(DA54&lt;=3.9,"",LOOKUP(DA54,A$109:A$113,B$109:B$113))</f>
        <v>D</v>
      </c>
      <c r="DC54" s="605">
        <f>BN54+CA54+CN54+DA54</f>
        <v>16</v>
      </c>
      <c r="DD54" s="606">
        <f>DC54/80*20</f>
        <v>4</v>
      </c>
      <c r="DE54" s="561" t="str">
        <f ca="1">IF(DD54&lt;=3.9,"",LOOKUP(DD54,A$109:A$113,B$109:B$113))</f>
        <v>D</v>
      </c>
      <c r="DF54" s="510"/>
      <c r="DG54" s="607">
        <f>A54</f>
        <v>49</v>
      </c>
      <c r="DH54" s="608">
        <f>C54</f>
        <v>0</v>
      </c>
      <c r="DI54" s="616" t="str">
        <f ca="1">IF(DJ54&lt;=3.9,"",LOOKUP(DJ54,A$109:A$113,B$109:B$113))</f>
        <v>D</v>
      </c>
      <c r="DJ54">
        <f>(BA54+CN54)/2</f>
        <v>4</v>
      </c>
    </row>
    <row r="55" spans="1:114">
      <c r="A55" s="490">
        <v>50</v>
      </c>
      <c r="B55" s="492">
        <f>'Student Profile'!B55</f>
        <v>0</v>
      </c>
      <c r="C55" s="491">
        <f>'Student Profile'!C55</f>
        <v>0</v>
      </c>
      <c r="D55" s="413" t="s">
        <v>299</v>
      </c>
      <c r="E55" s="492">
        <f>IF(D55="",0,VLOOKUP(D55,Maths!A$101:B$105,2,0))</f>
        <v>2</v>
      </c>
      <c r="F55" s="413"/>
      <c r="G55" s="492">
        <f>IF(F55="",0,VLOOKUP(F55,Maths!A$101:B$105,2,0))</f>
        <v>0</v>
      </c>
      <c r="H55" s="413" t="s">
        <v>299</v>
      </c>
      <c r="I55" s="492">
        <f>IF(H55="",0,VLOOKUP(H55,Maths!A$101:B$105,2,0))</f>
        <v>2</v>
      </c>
      <c r="J55" s="413"/>
      <c r="K55" s="490">
        <f>IF(J55="",0,VLOOKUP(J55,Maths!A$101:B$105,2,0))</f>
        <v>0</v>
      </c>
      <c r="L55" s="513">
        <f>E55+G55+I55+K55</f>
        <v>4</v>
      </c>
      <c r="M55" s="517" t="str">
        <f ca="1">IF(L55&lt;=3.9,"",LOOKUP(L55,A$109:A$113,B$109:B$113))</f>
        <v>D</v>
      </c>
      <c r="N55" s="518"/>
      <c r="O55" s="515">
        <f>A55</f>
        <v>50</v>
      </c>
      <c r="P55" s="491">
        <f>C55</f>
        <v>0</v>
      </c>
      <c r="Q55" s="413" t="s">
        <v>299</v>
      </c>
      <c r="R55" s="492">
        <f>IF(Q55="",0,VLOOKUP(Q55,Maths!A$101:B$105,2,0))</f>
        <v>2</v>
      </c>
      <c r="S55" s="413"/>
      <c r="T55" s="492">
        <f>IF(S55="",0,VLOOKUP(S55,Maths!A$101:B$105,2,0))</f>
        <v>0</v>
      </c>
      <c r="U55" s="413" t="s">
        <v>299</v>
      </c>
      <c r="V55" s="492">
        <f>IF(U55="",0,VLOOKUP(U55,Maths!A$101:B$105,2,0))</f>
        <v>2</v>
      </c>
      <c r="W55" s="413"/>
      <c r="X55" s="490">
        <f>IF(W55="",0,VLOOKUP(W55,Maths!A$101:B$105,2,0))</f>
        <v>0</v>
      </c>
      <c r="Y55" s="513">
        <f>R55+T55+V55+X55</f>
        <v>4</v>
      </c>
      <c r="Z55" s="539" t="str">
        <f ca="1">IF(Y55&lt;=3.9,"",LOOKUP(Y55,A$109:A$113,B$109:B$113))</f>
        <v>D</v>
      </c>
      <c r="AA55" s="518"/>
      <c r="AB55" s="515">
        <f>O55</f>
        <v>50</v>
      </c>
      <c r="AC55" s="538">
        <f>P55</f>
        <v>0</v>
      </c>
      <c r="AD55" s="413"/>
      <c r="AE55" s="492">
        <f>IF(AD55="",0,VLOOKUP(AD55,Maths!A$101:B$105,2,0))</f>
        <v>0</v>
      </c>
      <c r="AF55" s="413"/>
      <c r="AG55" s="492">
        <f>IF(AF55="",0,VLOOKUP(AF55,Maths!A$101:B$105,2,0))</f>
        <v>0</v>
      </c>
      <c r="AH55" s="413" t="s">
        <v>299</v>
      </c>
      <c r="AI55" s="492">
        <f>IF(AH55="",0,VLOOKUP(AH55,Maths!A$101:B$105,2,0))</f>
        <v>2</v>
      </c>
      <c r="AJ55" s="413" t="s">
        <v>299</v>
      </c>
      <c r="AK55" s="490">
        <f>IF(AJ55="",0,VLOOKUP(AJ55,Maths!A$101:B$105,2,0))</f>
        <v>2</v>
      </c>
      <c r="AL55" s="513">
        <f>AE55+AG55+AI55+AK55</f>
        <v>4</v>
      </c>
      <c r="AM55" s="544" t="str">
        <f ca="1">IF(AL55&lt;=3.9,"",LOOKUP(AL55,A$109:A$113,B$109:B$113))</f>
        <v>D</v>
      </c>
      <c r="AN55" s="518"/>
      <c r="AO55" s="515">
        <f>AB55</f>
        <v>50</v>
      </c>
      <c r="AP55" s="538">
        <f>AC55</f>
        <v>0</v>
      </c>
      <c r="AQ55" s="413" t="s">
        <v>299</v>
      </c>
      <c r="AR55" s="492">
        <f>IF(AQ55="",0,VLOOKUP(AQ55,Maths!A$101:B$105,2,0))</f>
        <v>2</v>
      </c>
      <c r="AS55" s="413"/>
      <c r="AT55" s="492">
        <f>IF(AS55="",0,VLOOKUP(AS55,Maths!A$101:B$105,2,0))</f>
        <v>0</v>
      </c>
      <c r="AU55" s="413"/>
      <c r="AV55" s="492">
        <f>IF(AU55="",0,VLOOKUP(AU55,Maths!A$101:B$105,2,0))</f>
        <v>0</v>
      </c>
      <c r="AW55" s="413" t="s">
        <v>299</v>
      </c>
      <c r="AX55" s="490">
        <f>IF(AW55="",0,VLOOKUP(AW55,Maths!A$101:B$105,2,0))</f>
        <v>2</v>
      </c>
      <c r="AY55" s="513">
        <f>AR55+AT55+AV55+AX55</f>
        <v>4</v>
      </c>
      <c r="AZ55" s="544" t="str">
        <f ca="1">IF(AY55&lt;=3.9,"",LOOKUP(AY55,A$109:A$113,B$109:B$113))</f>
        <v>D</v>
      </c>
      <c r="BA55" s="558">
        <f>(L55+Y55+AL55+AY55)/4</f>
        <v>4</v>
      </c>
      <c r="BB55" s="561" t="str">
        <f ca="1">IF(BA55&lt;=3.9,"",LOOKUP(BA55,A$109:A$113,B$109:B$113))</f>
        <v>D</v>
      </c>
      <c r="BC55" s="518"/>
      <c r="BD55" s="560">
        <f>AO55</f>
        <v>50</v>
      </c>
      <c r="BE55" s="569">
        <f>AP55</f>
        <v>0</v>
      </c>
      <c r="BF55" s="413" t="s">
        <v>299</v>
      </c>
      <c r="BG55" s="492">
        <f>IF(BF55="",0,VLOOKUP(BF55,Maths!A$101:B$105,2,0))</f>
        <v>2</v>
      </c>
      <c r="BH55" s="413" t="s">
        <v>299</v>
      </c>
      <c r="BI55" s="492">
        <f>IF(BH55="",0,VLOOKUP(BH55,Maths!A$101:B$105,2,0))</f>
        <v>2</v>
      </c>
      <c r="BJ55" s="413"/>
      <c r="BK55" s="492">
        <f>IF(BJ55="",0,VLOOKUP(BJ55,Maths!A$101:B$105,2,0))</f>
        <v>0</v>
      </c>
      <c r="BL55" s="413"/>
      <c r="BM55" s="490">
        <f>IF(BL55="",0,VLOOKUP(BL55,Maths!A$101:B$105,2,0))</f>
        <v>0</v>
      </c>
      <c r="BN55" s="513">
        <f>BG55+BI55+BK55+BM55</f>
        <v>4</v>
      </c>
      <c r="BO55" s="579" t="str">
        <f ca="1">IF(BN55&lt;=3.9,"",LOOKUP(BN55,A$109:A$113,B$109:B$113))</f>
        <v>D</v>
      </c>
      <c r="BP55" s="518"/>
      <c r="BQ55" s="560">
        <f>BD55</f>
        <v>50</v>
      </c>
      <c r="BR55" s="569">
        <f>BE55</f>
        <v>0</v>
      </c>
      <c r="BS55" s="413"/>
      <c r="BT55" s="492">
        <f>IF(BS55="",0,VLOOKUP(BS55,Maths!A$101:B$105,2,0))</f>
        <v>0</v>
      </c>
      <c r="BU55" s="413" t="s">
        <v>299</v>
      </c>
      <c r="BV55" s="492">
        <f>IF(BU55="",0,VLOOKUP(BU55,Maths!A$101:B$105,2,0))</f>
        <v>2</v>
      </c>
      <c r="BW55" s="413"/>
      <c r="BX55" s="492">
        <f>IF(BW55="",0,VLOOKUP(BW55,Maths!A$101:B$105,2,0))</f>
        <v>0</v>
      </c>
      <c r="BY55" s="413" t="s">
        <v>299</v>
      </c>
      <c r="BZ55" s="490">
        <f>IF(BY55="",0,VLOOKUP(BY55,Maths!A$101:B$105,2,0))</f>
        <v>2</v>
      </c>
      <c r="CA55" s="513">
        <f>BT55+BV55+BX55+BZ55</f>
        <v>4</v>
      </c>
      <c r="CB55" s="579" t="str">
        <f ca="1">IF(CA55&lt;=3.9,"",LOOKUP(CA55,A$109:A$113,B$109:B$113))</f>
        <v>D</v>
      </c>
      <c r="CC55" s="518"/>
      <c r="CD55" s="560">
        <f>BQ55</f>
        <v>50</v>
      </c>
      <c r="CE55" s="585">
        <f>BR55</f>
        <v>0</v>
      </c>
      <c r="CF55" s="413"/>
      <c r="CG55" s="492">
        <f>IF(CF55="",0,VLOOKUP(CF55,Maths!A$101:B$105,2,0))</f>
        <v>0</v>
      </c>
      <c r="CH55" s="413" t="s">
        <v>299</v>
      </c>
      <c r="CI55" s="492">
        <f>IF(CH55="",0,VLOOKUP(CH55,Maths!A$101:B$105,2,0))</f>
        <v>2</v>
      </c>
      <c r="CJ55" s="413" t="s">
        <v>299</v>
      </c>
      <c r="CK55" s="492">
        <f>IF(CJ55="",0,VLOOKUP(CJ55,Maths!A$101:B$105,2,0))</f>
        <v>2</v>
      </c>
      <c r="CL55" s="413"/>
      <c r="CM55" s="490">
        <f>IF(CL55="",0,VLOOKUP(CL55,Maths!A$101:B$105,2,0))</f>
        <v>0</v>
      </c>
      <c r="CN55" s="513">
        <f>CG55+CI55+CK55+CM55</f>
        <v>4</v>
      </c>
      <c r="CO55" s="579" t="str">
        <f ca="1">IF(CN55&lt;=3.9,"",LOOKUP(CN55,A$109:A$113,B$109:B$113))</f>
        <v>D</v>
      </c>
      <c r="CP55" s="518"/>
      <c r="CQ55" s="560">
        <f>CD55</f>
        <v>50</v>
      </c>
      <c r="CR55" s="585">
        <f>CE55</f>
        <v>0</v>
      </c>
      <c r="CS55" s="413" t="s">
        <v>299</v>
      </c>
      <c r="CT55" s="492">
        <f>IF(CS55="",0,VLOOKUP(CS55,Maths!A$101:B$105,2,0))</f>
        <v>2</v>
      </c>
      <c r="CU55" s="413" t="s">
        <v>299</v>
      </c>
      <c r="CV55" s="492">
        <f>IF(CU55="",0,VLOOKUP(CU55,Maths!A$101:B$105,2,0))</f>
        <v>2</v>
      </c>
      <c r="CW55" s="413"/>
      <c r="CX55" s="492">
        <f>IF(CW55="",0,VLOOKUP(CW55,Maths!A$101:B$105,2,0))</f>
        <v>0</v>
      </c>
      <c r="CY55" s="413"/>
      <c r="CZ55" s="490">
        <f>IF(CY55="",0,VLOOKUP(CY55,Maths!A$101:B$105,2,0))</f>
        <v>0</v>
      </c>
      <c r="DA55" s="513">
        <f>CT55+CV55+CX55+CZ55</f>
        <v>4</v>
      </c>
      <c r="DB55" s="579" t="str">
        <f ca="1">IF(DA55&lt;=3.9,"",LOOKUP(DA55,A$109:A$113,B$109:B$113))</f>
        <v>D</v>
      </c>
      <c r="DC55" s="605">
        <f>BN55+CA55+CN55+DA55</f>
        <v>16</v>
      </c>
      <c r="DD55" s="606">
        <f>DC55/80*20</f>
        <v>4</v>
      </c>
      <c r="DE55" s="561" t="str">
        <f ca="1">IF(DD55&lt;=3.9,"",LOOKUP(DD55,A$109:A$113,B$109:B$113))</f>
        <v>D</v>
      </c>
      <c r="DF55" s="518"/>
      <c r="DG55" s="607">
        <f>A55</f>
        <v>50</v>
      </c>
      <c r="DH55" s="608">
        <f>C55</f>
        <v>0</v>
      </c>
      <c r="DI55" s="616" t="str">
        <f ca="1">IF(DJ55&lt;=3.9,"",LOOKUP(DJ55,A$109:A$113,B$109:B$113))</f>
        <v>D</v>
      </c>
      <c r="DJ55">
        <f>(BA55+CN55)/2</f>
        <v>4</v>
      </c>
    </row>
    <row r="56" spans="1:113">
      <c r="A56" s="493"/>
      <c r="B56" s="493"/>
      <c r="C56" s="494"/>
      <c r="D56" s="495"/>
      <c r="E56" s="493"/>
      <c r="F56" s="495"/>
      <c r="G56" s="493"/>
      <c r="H56" s="495"/>
      <c r="I56" s="493"/>
      <c r="J56" s="495"/>
      <c r="K56" s="493"/>
      <c r="L56" s="493"/>
      <c r="M56" s="493"/>
      <c r="N56" s="519"/>
      <c r="O56" s="493"/>
      <c r="P56" s="494"/>
      <c r="Q56" s="495"/>
      <c r="R56" s="493"/>
      <c r="S56" s="495"/>
      <c r="T56" s="493"/>
      <c r="U56" s="495"/>
      <c r="V56" s="493"/>
      <c r="W56" s="495"/>
      <c r="X56" s="493"/>
      <c r="Y56" s="493"/>
      <c r="Z56" s="493"/>
      <c r="AA56" s="493"/>
      <c r="AB56" s="493"/>
      <c r="AC56" s="540"/>
      <c r="AD56" s="495"/>
      <c r="AE56" s="493"/>
      <c r="AF56" s="495"/>
      <c r="AG56" s="493"/>
      <c r="AH56" s="495"/>
      <c r="AI56" s="493"/>
      <c r="AJ56" s="495"/>
      <c r="AK56" s="493"/>
      <c r="AL56" s="493"/>
      <c r="AM56" s="493"/>
      <c r="AN56" s="493"/>
      <c r="AO56" s="493"/>
      <c r="AP56" s="540"/>
      <c r="AQ56" s="495"/>
      <c r="AR56" s="493"/>
      <c r="AS56" s="495"/>
      <c r="AT56" s="493"/>
      <c r="AU56" s="495"/>
      <c r="AV56" s="493"/>
      <c r="AW56" s="495"/>
      <c r="AX56" s="493"/>
      <c r="AY56" s="493"/>
      <c r="AZ56" s="493"/>
      <c r="BA56" s="493"/>
      <c r="BB56" s="493"/>
      <c r="BC56" s="493"/>
      <c r="BD56" s="493"/>
      <c r="BE56" s="494"/>
      <c r="BF56" s="495"/>
      <c r="BG56" s="493"/>
      <c r="BH56" s="495"/>
      <c r="BI56" s="493"/>
      <c r="BJ56" s="495"/>
      <c r="BK56" s="493"/>
      <c r="BL56" s="495"/>
      <c r="BM56" s="493"/>
      <c r="BN56" s="493"/>
      <c r="BO56" s="493"/>
      <c r="BP56" s="493"/>
      <c r="BQ56" s="493"/>
      <c r="BR56" s="494"/>
      <c r="BS56" s="495"/>
      <c r="BT56" s="493"/>
      <c r="BU56" s="495"/>
      <c r="BV56" s="493"/>
      <c r="BW56" s="495"/>
      <c r="BX56" s="493"/>
      <c r="BY56" s="495"/>
      <c r="BZ56" s="493"/>
      <c r="CA56" s="493"/>
      <c r="CB56" s="493"/>
      <c r="CC56" s="493"/>
      <c r="CD56" s="493"/>
      <c r="CE56" s="540"/>
      <c r="CF56" s="495"/>
      <c r="CG56" s="493"/>
      <c r="CH56" s="495"/>
      <c r="CI56" s="493"/>
      <c r="CJ56" s="495"/>
      <c r="CK56" s="493"/>
      <c r="CL56" s="495"/>
      <c r="CM56" s="493"/>
      <c r="CN56" s="493"/>
      <c r="CO56" s="493"/>
      <c r="CP56" s="493"/>
      <c r="CQ56" s="493"/>
      <c r="CR56" s="540"/>
      <c r="CS56" s="495"/>
      <c r="CT56" s="493"/>
      <c r="CU56" s="495"/>
      <c r="CV56" s="493"/>
      <c r="CW56" s="495"/>
      <c r="CX56" s="493"/>
      <c r="CY56" s="495"/>
      <c r="CZ56" s="493"/>
      <c r="DA56" s="493"/>
      <c r="DB56" s="493"/>
      <c r="DC56" s="493"/>
      <c r="DD56" s="493"/>
      <c r="DE56" s="493"/>
      <c r="DF56" s="493"/>
      <c r="DG56" s="494"/>
      <c r="DH56" s="494"/>
      <c r="DI56" s="494"/>
    </row>
    <row r="57" spans="1:113">
      <c r="A57" s="493"/>
      <c r="B57" s="493"/>
      <c r="C57" s="494"/>
      <c r="D57" s="495"/>
      <c r="E57" s="493"/>
      <c r="F57" s="495"/>
      <c r="G57" s="493"/>
      <c r="H57" s="495"/>
      <c r="I57" s="493"/>
      <c r="J57" s="495"/>
      <c r="K57" s="493"/>
      <c r="L57" s="493"/>
      <c r="M57" s="493"/>
      <c r="N57" s="519"/>
      <c r="O57" s="493"/>
      <c r="P57" s="494"/>
      <c r="Q57" s="495"/>
      <c r="R57" s="493"/>
      <c r="S57" s="495"/>
      <c r="T57" s="493"/>
      <c r="U57" s="495"/>
      <c r="V57" s="493"/>
      <c r="W57" s="495"/>
      <c r="X57" s="493"/>
      <c r="Y57" s="493"/>
      <c r="Z57" s="493"/>
      <c r="AA57" s="493"/>
      <c r="AB57" s="493"/>
      <c r="AC57" s="540"/>
      <c r="AD57" s="495"/>
      <c r="AE57" s="493"/>
      <c r="AF57" s="495"/>
      <c r="AG57" s="493"/>
      <c r="AH57" s="495"/>
      <c r="AI57" s="493"/>
      <c r="AJ57" s="495"/>
      <c r="AK57" s="493"/>
      <c r="AL57" s="493"/>
      <c r="AM57" s="493"/>
      <c r="AN57" s="493"/>
      <c r="AO57" s="493"/>
      <c r="AP57" s="540"/>
      <c r="AQ57" s="495"/>
      <c r="AR57" s="493"/>
      <c r="AS57" s="495"/>
      <c r="AT57" s="493"/>
      <c r="AU57" s="495"/>
      <c r="AV57" s="493"/>
      <c r="AW57" s="495"/>
      <c r="AX57" s="493"/>
      <c r="AY57" s="493"/>
      <c r="AZ57" s="493"/>
      <c r="BA57" s="493"/>
      <c r="BB57" s="493"/>
      <c r="BC57" s="493"/>
      <c r="BD57" s="493"/>
      <c r="BE57" s="494"/>
      <c r="BF57" s="495"/>
      <c r="BG57" s="493"/>
      <c r="BH57" s="495"/>
      <c r="BI57" s="493"/>
      <c r="BJ57" s="495"/>
      <c r="BK57" s="493"/>
      <c r="BL57" s="495"/>
      <c r="BM57" s="493"/>
      <c r="BN57" s="493"/>
      <c r="BO57" s="493"/>
      <c r="BP57" s="493"/>
      <c r="BQ57" s="493"/>
      <c r="BR57" s="494"/>
      <c r="BS57" s="495"/>
      <c r="BT57" s="493"/>
      <c r="BU57" s="495"/>
      <c r="BV57" s="493"/>
      <c r="BW57" s="495"/>
      <c r="BX57" s="493"/>
      <c r="BY57" s="495"/>
      <c r="BZ57" s="493"/>
      <c r="CA57" s="493"/>
      <c r="CB57" s="493"/>
      <c r="CC57" s="493"/>
      <c r="CD57" s="493"/>
      <c r="CE57" s="540"/>
      <c r="CF57" s="495"/>
      <c r="CG57" s="493"/>
      <c r="CH57" s="495"/>
      <c r="CI57" s="493"/>
      <c r="CJ57" s="495"/>
      <c r="CK57" s="493"/>
      <c r="CL57" s="495"/>
      <c r="CM57" s="493"/>
      <c r="CN57" s="493"/>
      <c r="CO57" s="493"/>
      <c r="CP57" s="493"/>
      <c r="CQ57" s="493"/>
      <c r="CR57" s="540"/>
      <c r="CS57" s="495"/>
      <c r="CT57" s="493"/>
      <c r="CU57" s="495"/>
      <c r="CV57" s="493"/>
      <c r="CW57" s="495"/>
      <c r="CX57" s="493"/>
      <c r="CY57" s="495"/>
      <c r="CZ57" s="493"/>
      <c r="DA57" s="493"/>
      <c r="DB57" s="493"/>
      <c r="DC57" s="493"/>
      <c r="DD57" s="493"/>
      <c r="DE57" s="493"/>
      <c r="DF57" s="493"/>
      <c r="DG57" s="494"/>
      <c r="DH57" s="494"/>
      <c r="DI57" s="494"/>
    </row>
    <row r="58" ht="15" spans="1:113">
      <c r="A58" s="496" t="s">
        <v>373</v>
      </c>
      <c r="B58" s="497"/>
      <c r="C58" s="497"/>
      <c r="D58" s="497"/>
      <c r="E58" s="497"/>
      <c r="F58" s="497"/>
      <c r="G58" s="497"/>
      <c r="H58" s="497"/>
      <c r="I58" s="497"/>
      <c r="J58" s="497"/>
      <c r="K58" s="497"/>
      <c r="L58" s="497"/>
      <c r="M58" s="497"/>
      <c r="N58" s="520"/>
      <c r="O58" s="521" t="s">
        <v>373</v>
      </c>
      <c r="P58" s="522"/>
      <c r="Q58" s="522"/>
      <c r="R58" s="522"/>
      <c r="S58" s="522"/>
      <c r="T58" s="522"/>
      <c r="U58" s="522"/>
      <c r="V58" s="522"/>
      <c r="W58" s="522"/>
      <c r="X58" s="522"/>
      <c r="Y58" s="522"/>
      <c r="Z58" s="522"/>
      <c r="AA58" s="497"/>
      <c r="AB58" s="521" t="s">
        <v>373</v>
      </c>
      <c r="AC58" s="522"/>
      <c r="AD58" s="522"/>
      <c r="AE58" s="522"/>
      <c r="AF58" s="522"/>
      <c r="AG58" s="522"/>
      <c r="AH58" s="522"/>
      <c r="AI58" s="522"/>
      <c r="AJ58" s="522"/>
      <c r="AK58" s="522"/>
      <c r="AL58" s="522"/>
      <c r="AM58" s="522"/>
      <c r="AN58" s="493"/>
      <c r="AO58" s="521" t="s">
        <v>373</v>
      </c>
      <c r="AP58" s="522"/>
      <c r="AQ58" s="522"/>
      <c r="AR58" s="522"/>
      <c r="AS58" s="522"/>
      <c r="AT58" s="522"/>
      <c r="AU58" s="522"/>
      <c r="AV58" s="522"/>
      <c r="AW58" s="522"/>
      <c r="AX58" s="522"/>
      <c r="AY58" s="522"/>
      <c r="AZ58" s="522"/>
      <c r="BA58" s="493"/>
      <c r="BB58" s="493"/>
      <c r="BC58" s="493"/>
      <c r="BD58" s="521" t="s">
        <v>373</v>
      </c>
      <c r="BE58" s="522"/>
      <c r="BF58" s="522"/>
      <c r="BG58" s="522"/>
      <c r="BH58" s="522"/>
      <c r="BI58" s="522"/>
      <c r="BJ58" s="522"/>
      <c r="BK58" s="522"/>
      <c r="BL58" s="522"/>
      <c r="BM58" s="522"/>
      <c r="BN58" s="522"/>
      <c r="BO58" s="522"/>
      <c r="BP58" s="493"/>
      <c r="BQ58" s="521" t="s">
        <v>373</v>
      </c>
      <c r="BR58" s="522"/>
      <c r="BS58" s="522"/>
      <c r="BT58" s="522"/>
      <c r="BU58" s="522"/>
      <c r="BV58" s="522"/>
      <c r="BW58" s="522"/>
      <c r="BX58" s="522"/>
      <c r="BY58" s="522"/>
      <c r="BZ58" s="522"/>
      <c r="CA58" s="522"/>
      <c r="CB58" s="522"/>
      <c r="CC58" s="493"/>
      <c r="CD58" s="521" t="s">
        <v>373</v>
      </c>
      <c r="CE58" s="522"/>
      <c r="CF58" s="522"/>
      <c r="CG58" s="522"/>
      <c r="CH58" s="522"/>
      <c r="CI58" s="522"/>
      <c r="CJ58" s="522"/>
      <c r="CK58" s="522"/>
      <c r="CL58" s="522"/>
      <c r="CM58" s="522"/>
      <c r="CN58" s="522"/>
      <c r="CO58" s="522"/>
      <c r="CP58" s="493"/>
      <c r="CQ58" s="591" t="s">
        <v>373</v>
      </c>
      <c r="CR58" s="592"/>
      <c r="CS58" s="592"/>
      <c r="CT58" s="592"/>
      <c r="CU58" s="592"/>
      <c r="CV58" s="592"/>
      <c r="CW58" s="592"/>
      <c r="CX58" s="592"/>
      <c r="CY58" s="592"/>
      <c r="CZ58" s="592"/>
      <c r="DA58" s="592"/>
      <c r="DB58" s="592"/>
      <c r="DC58" s="592"/>
      <c r="DD58" s="592"/>
      <c r="DE58" s="609"/>
      <c r="DF58" s="610" t="s">
        <v>374</v>
      </c>
      <c r="DG58" s="611"/>
      <c r="DH58" s="611"/>
      <c r="DI58" s="617"/>
    </row>
    <row r="59" spans="1:114">
      <c r="A59" s="493"/>
      <c r="B59" s="493"/>
      <c r="C59" s="494"/>
      <c r="D59" s="495"/>
      <c r="E59" s="493"/>
      <c r="F59" s="495"/>
      <c r="G59" s="493"/>
      <c r="H59" s="495"/>
      <c r="I59" s="493"/>
      <c r="J59" s="442" t="s">
        <v>150</v>
      </c>
      <c r="K59" s="523"/>
      <c r="L59" s="523"/>
      <c r="M59" s="523">
        <f ca="1">COUNTIF(M6:M55,"A+")</f>
        <v>0</v>
      </c>
      <c r="N59" s="519"/>
      <c r="O59" s="493"/>
      <c r="P59" s="494"/>
      <c r="Q59" s="495"/>
      <c r="R59" s="493"/>
      <c r="S59" s="495"/>
      <c r="T59" s="493"/>
      <c r="U59" s="495"/>
      <c r="V59" s="493"/>
      <c r="W59" s="442" t="s">
        <v>150</v>
      </c>
      <c r="X59" s="523"/>
      <c r="Y59" s="523"/>
      <c r="Z59" s="523">
        <f ca="1">COUNTIF(Z6:Z55,"A+")</f>
        <v>0</v>
      </c>
      <c r="AA59" s="493"/>
      <c r="AB59" s="493"/>
      <c r="AC59" s="540"/>
      <c r="AD59" s="495"/>
      <c r="AE59" s="493"/>
      <c r="AF59" s="495"/>
      <c r="AG59" s="493"/>
      <c r="AH59" s="495"/>
      <c r="AI59" s="493"/>
      <c r="AJ59" s="442" t="s">
        <v>150</v>
      </c>
      <c r="AK59" s="523"/>
      <c r="AL59" s="523"/>
      <c r="AM59" s="523">
        <f ca="1">COUNTIF(AM6:AM55,"A+")</f>
        <v>0</v>
      </c>
      <c r="AN59" s="493"/>
      <c r="AO59" s="493"/>
      <c r="AP59" s="540"/>
      <c r="AQ59" s="495"/>
      <c r="AR59" s="493"/>
      <c r="AS59" s="495"/>
      <c r="AT59" s="493"/>
      <c r="AU59" s="495"/>
      <c r="AV59" s="493"/>
      <c r="AW59" s="495"/>
      <c r="AX59" s="442" t="s">
        <v>150</v>
      </c>
      <c r="AY59" s="523"/>
      <c r="AZ59" s="523">
        <f ca="1" t="shared" ref="AZ59:BB59" si="64">COUNTIF(AZ6:AZ55,"A+")</f>
        <v>0</v>
      </c>
      <c r="BA59" s="523">
        <f>COUNTIF(BA6:BA55,"A+")</f>
        <v>0</v>
      </c>
      <c r="BB59" s="523">
        <f ca="1">COUNTIF(BB6:BB55,"A+")</f>
        <v>0</v>
      </c>
      <c r="BC59" s="493"/>
      <c r="BD59" s="493"/>
      <c r="BE59" s="494"/>
      <c r="BF59" s="495"/>
      <c r="BG59" s="493"/>
      <c r="BH59" s="495"/>
      <c r="BI59" s="493"/>
      <c r="BJ59" s="495"/>
      <c r="BK59" s="493"/>
      <c r="BL59" s="442" t="s">
        <v>150</v>
      </c>
      <c r="BM59" s="523"/>
      <c r="BN59" s="523">
        <f>COUNTIF(BN6:BN55,"A+")</f>
        <v>0</v>
      </c>
      <c r="BO59" s="523">
        <f ca="1">COUNTIF(BO6:BO55,"A+")</f>
        <v>0</v>
      </c>
      <c r="BP59" s="493"/>
      <c r="BQ59" s="493"/>
      <c r="BR59" s="494"/>
      <c r="BS59" s="495"/>
      <c r="BT59" s="493"/>
      <c r="BU59" s="495"/>
      <c r="BV59" s="493"/>
      <c r="BW59" s="495"/>
      <c r="BX59" s="493"/>
      <c r="BY59" s="442" t="s">
        <v>150</v>
      </c>
      <c r="BZ59" s="523"/>
      <c r="CA59" s="523">
        <f>COUNTIF(CA6:CA55,"A+")</f>
        <v>0</v>
      </c>
      <c r="CB59" s="523">
        <f ca="1">COUNTIF(CB6:CB55,"A+")</f>
        <v>0</v>
      </c>
      <c r="CC59" s="493"/>
      <c r="CD59" s="493"/>
      <c r="CE59" s="540"/>
      <c r="CF59" s="495"/>
      <c r="CG59" s="493"/>
      <c r="CH59" s="495"/>
      <c r="CI59" s="493"/>
      <c r="CJ59" s="495"/>
      <c r="CK59" s="493"/>
      <c r="CL59" s="442" t="s">
        <v>150</v>
      </c>
      <c r="CM59" s="523"/>
      <c r="CN59" s="523">
        <f>COUNTIF(CN6:CN55,"A+")</f>
        <v>0</v>
      </c>
      <c r="CO59" s="523">
        <f ca="1">COUNTIF(CO6:CO55,"A+")</f>
        <v>0</v>
      </c>
      <c r="CP59" s="493"/>
      <c r="CQ59" s="493"/>
      <c r="CR59" s="540"/>
      <c r="CS59" s="495"/>
      <c r="CT59" s="493"/>
      <c r="CU59" s="495"/>
      <c r="CV59" s="493"/>
      <c r="CW59" s="495"/>
      <c r="CX59" s="493"/>
      <c r="CY59" s="442" t="s">
        <v>150</v>
      </c>
      <c r="CZ59" s="523"/>
      <c r="DA59" s="523">
        <f t="shared" ref="DA59:DE59" si="65">COUNTIF(DA6:DA55,"A+")</f>
        <v>0</v>
      </c>
      <c r="DB59" s="523">
        <f ca="1">COUNTIF(DB6:DB55,"A+")</f>
        <v>0</v>
      </c>
      <c r="DC59" s="493"/>
      <c r="DD59" s="493"/>
      <c r="DE59" s="523">
        <f ca="1" t="shared" ref="DE59:DJ59" si="66">COUNTIF(DE6:DE55,"A+")</f>
        <v>0</v>
      </c>
      <c r="DF59" s="493"/>
      <c r="DG59" s="494"/>
      <c r="DH59" s="442" t="s">
        <v>150</v>
      </c>
      <c r="DI59" s="523">
        <f ca="1">COUNTIF(DI6:DI55,"A+")</f>
        <v>0</v>
      </c>
      <c r="DJ59" s="523">
        <f>COUNTIF(DJ6:DJ55,"A+")</f>
        <v>0</v>
      </c>
    </row>
    <row r="60" spans="1:114">
      <c r="A60" s="493"/>
      <c r="B60" s="493"/>
      <c r="C60" s="494"/>
      <c r="D60" s="495"/>
      <c r="E60" s="493"/>
      <c r="F60" s="495"/>
      <c r="G60" s="493"/>
      <c r="H60" s="495"/>
      <c r="I60" s="493"/>
      <c r="J60" s="442" t="s">
        <v>150</v>
      </c>
      <c r="K60" s="523"/>
      <c r="L60" s="523"/>
      <c r="M60" s="523">
        <f ca="1">COUNTIF(M6:M56,"A")</f>
        <v>3</v>
      </c>
      <c r="N60" s="519"/>
      <c r="O60" s="493"/>
      <c r="P60" s="494"/>
      <c r="Q60" s="495"/>
      <c r="R60" s="493"/>
      <c r="S60" s="495"/>
      <c r="T60" s="493"/>
      <c r="U60" s="495"/>
      <c r="V60" s="493"/>
      <c r="W60" s="442" t="s">
        <v>150</v>
      </c>
      <c r="X60" s="523"/>
      <c r="Y60" s="523"/>
      <c r="Z60" s="523">
        <f ca="1">COUNTIF(Z6:Z56,"A")</f>
        <v>3</v>
      </c>
      <c r="AA60" s="493"/>
      <c r="AB60" s="493"/>
      <c r="AC60" s="540"/>
      <c r="AD60" s="495"/>
      <c r="AE60" s="493"/>
      <c r="AF60" s="495"/>
      <c r="AG60" s="493"/>
      <c r="AH60" s="495"/>
      <c r="AI60" s="493"/>
      <c r="AJ60" s="442" t="s">
        <v>150</v>
      </c>
      <c r="AK60" s="523"/>
      <c r="AL60" s="523"/>
      <c r="AM60" s="523">
        <f ca="1">COUNTIF(AM6:AM56,"A")</f>
        <v>3</v>
      </c>
      <c r="AN60" s="493"/>
      <c r="AO60" s="493"/>
      <c r="AP60" s="540"/>
      <c r="AQ60" s="495"/>
      <c r="AR60" s="493"/>
      <c r="AS60" s="495"/>
      <c r="AT60" s="493"/>
      <c r="AU60" s="495"/>
      <c r="AV60" s="493"/>
      <c r="AW60" s="495"/>
      <c r="AX60" s="442" t="s">
        <v>150</v>
      </c>
      <c r="AY60" s="523"/>
      <c r="AZ60" s="523">
        <f ca="1" t="shared" ref="AZ60:BB60" si="67">COUNTIF(AZ6:AZ56,"A")</f>
        <v>3</v>
      </c>
      <c r="BA60" s="523">
        <f>COUNTIF(BA6:BA56,"A")</f>
        <v>0</v>
      </c>
      <c r="BB60" s="523">
        <f ca="1">COUNTIF(BB6:BB56,"A")</f>
        <v>3</v>
      </c>
      <c r="BC60" s="493"/>
      <c r="BD60" s="493"/>
      <c r="BE60" s="494"/>
      <c r="BF60" s="495"/>
      <c r="BG60" s="493"/>
      <c r="BH60" s="495"/>
      <c r="BI60" s="493"/>
      <c r="BJ60" s="495"/>
      <c r="BK60" s="493"/>
      <c r="BL60" s="442" t="s">
        <v>150</v>
      </c>
      <c r="BM60" s="523"/>
      <c r="BN60" s="523">
        <f>COUNTIF(BN6:BN56,"A")</f>
        <v>0</v>
      </c>
      <c r="BO60" s="523">
        <f ca="1">COUNTIF(BO6:BO56,"A")</f>
        <v>3</v>
      </c>
      <c r="BP60" s="493"/>
      <c r="BQ60" s="493"/>
      <c r="BR60" s="494"/>
      <c r="BS60" s="495"/>
      <c r="BT60" s="493"/>
      <c r="BU60" s="495"/>
      <c r="BV60" s="493"/>
      <c r="BW60" s="495"/>
      <c r="BX60" s="493"/>
      <c r="BY60" s="442" t="s">
        <v>150</v>
      </c>
      <c r="BZ60" s="523"/>
      <c r="CA60" s="523">
        <f>COUNTIF(CA6:CA56,"A")</f>
        <v>0</v>
      </c>
      <c r="CB60" s="523">
        <f ca="1">COUNTIF(CB6:CB56,"A")</f>
        <v>3</v>
      </c>
      <c r="CC60" s="493"/>
      <c r="CD60" s="493"/>
      <c r="CE60" s="540"/>
      <c r="CF60" s="495"/>
      <c r="CG60" s="493"/>
      <c r="CH60" s="495"/>
      <c r="CI60" s="493"/>
      <c r="CJ60" s="495"/>
      <c r="CK60" s="493"/>
      <c r="CL60" s="442" t="s">
        <v>150</v>
      </c>
      <c r="CM60" s="523"/>
      <c r="CN60" s="523">
        <f>COUNTIF(CN6:CN56,"A")</f>
        <v>0</v>
      </c>
      <c r="CO60" s="523">
        <f ca="1">COUNTIF(CO6:CO56,"A")</f>
        <v>3</v>
      </c>
      <c r="CP60" s="493"/>
      <c r="CQ60" s="493"/>
      <c r="CR60" s="540"/>
      <c r="CS60" s="495"/>
      <c r="CT60" s="493"/>
      <c r="CU60" s="495"/>
      <c r="CV60" s="493"/>
      <c r="CW60" s="495"/>
      <c r="CX60" s="493"/>
      <c r="CY60" s="442" t="s">
        <v>150</v>
      </c>
      <c r="CZ60" s="523"/>
      <c r="DA60" s="523">
        <f t="shared" ref="DA60:DE60" si="68">COUNTIF(DA6:DA56,"A")</f>
        <v>0</v>
      </c>
      <c r="DB60" s="523">
        <f ca="1">COUNTIF(DB6:DB56,"A")</f>
        <v>3</v>
      </c>
      <c r="DC60" s="493"/>
      <c r="DD60" s="493"/>
      <c r="DE60" s="523">
        <f ca="1" t="shared" ref="DE60:DJ60" si="69">COUNTIF(DE6:DE56,"A")</f>
        <v>3</v>
      </c>
      <c r="DF60" s="493"/>
      <c r="DG60" s="494"/>
      <c r="DH60" s="442" t="s">
        <v>150</v>
      </c>
      <c r="DI60" s="523">
        <f ca="1">COUNTIF(DI6:DI56,"A")</f>
        <v>3</v>
      </c>
      <c r="DJ60" s="523">
        <f>COUNTIF(DJ6:DJ56,"A")</f>
        <v>0</v>
      </c>
    </row>
    <row r="61" spans="1:114">
      <c r="A61" s="493"/>
      <c r="B61" s="493"/>
      <c r="C61" s="494"/>
      <c r="D61" s="495"/>
      <c r="E61" s="493"/>
      <c r="F61" s="495"/>
      <c r="G61" s="493"/>
      <c r="H61" s="495"/>
      <c r="I61" s="493"/>
      <c r="J61" s="442" t="s">
        <v>295</v>
      </c>
      <c r="K61" s="523"/>
      <c r="L61" s="523"/>
      <c r="M61" s="523">
        <f ca="1">COUNTIF(M6:M57,"B")</f>
        <v>26</v>
      </c>
      <c r="N61" s="519"/>
      <c r="O61" s="493"/>
      <c r="P61" s="494"/>
      <c r="Q61" s="495"/>
      <c r="R61" s="493"/>
      <c r="S61" s="495"/>
      <c r="T61" s="493"/>
      <c r="U61" s="495"/>
      <c r="V61" s="493"/>
      <c r="W61" s="442" t="s">
        <v>295</v>
      </c>
      <c r="X61" s="523"/>
      <c r="Y61" s="523"/>
      <c r="Z61" s="523">
        <f ca="1">COUNTIF(Z6:Z57,"B")</f>
        <v>26</v>
      </c>
      <c r="AA61" s="493"/>
      <c r="AB61" s="493"/>
      <c r="AC61" s="540"/>
      <c r="AD61" s="495"/>
      <c r="AE61" s="493"/>
      <c r="AF61" s="495"/>
      <c r="AG61" s="493"/>
      <c r="AH61" s="495"/>
      <c r="AI61" s="493"/>
      <c r="AJ61" s="442" t="s">
        <v>295</v>
      </c>
      <c r="AK61" s="523"/>
      <c r="AL61" s="523"/>
      <c r="AM61" s="523">
        <f ca="1">COUNTIF(AM6:AM57,"B")</f>
        <v>26</v>
      </c>
      <c r="AN61" s="493"/>
      <c r="AO61" s="493"/>
      <c r="AP61" s="540"/>
      <c r="AQ61" s="495"/>
      <c r="AR61" s="493"/>
      <c r="AS61" s="495"/>
      <c r="AT61" s="493"/>
      <c r="AU61" s="495"/>
      <c r="AV61" s="493"/>
      <c r="AW61" s="495"/>
      <c r="AX61" s="442" t="s">
        <v>295</v>
      </c>
      <c r="AY61" s="523"/>
      <c r="AZ61" s="523">
        <f ca="1" t="shared" ref="AZ61:BB61" si="70">COUNTIF(AZ6:AZ57,"B")</f>
        <v>26</v>
      </c>
      <c r="BA61" s="523">
        <f>COUNTIF(BA6:BA57,"B")</f>
        <v>0</v>
      </c>
      <c r="BB61" s="523">
        <f ca="1">COUNTIF(BB6:BB57,"B")</f>
        <v>26</v>
      </c>
      <c r="BC61" s="493"/>
      <c r="BD61" s="493"/>
      <c r="BE61" s="494"/>
      <c r="BF61" s="495"/>
      <c r="BG61" s="493"/>
      <c r="BH61" s="495"/>
      <c r="BI61" s="493"/>
      <c r="BJ61" s="495"/>
      <c r="BK61" s="493"/>
      <c r="BL61" s="442" t="s">
        <v>295</v>
      </c>
      <c r="BM61" s="523"/>
      <c r="BN61" s="523">
        <f>COUNTIF(BN6:BN57,"B")</f>
        <v>0</v>
      </c>
      <c r="BO61" s="523">
        <f ca="1">COUNTIF(BO6:BO57,"B")</f>
        <v>26</v>
      </c>
      <c r="BP61" s="493"/>
      <c r="BQ61" s="493"/>
      <c r="BR61" s="494"/>
      <c r="BS61" s="495"/>
      <c r="BT61" s="493"/>
      <c r="BU61" s="495"/>
      <c r="BV61" s="493"/>
      <c r="BW61" s="495"/>
      <c r="BX61" s="493"/>
      <c r="BY61" s="442" t="s">
        <v>295</v>
      </c>
      <c r="BZ61" s="523"/>
      <c r="CA61" s="523">
        <f>COUNTIF(CA6:CA57,"B")</f>
        <v>0</v>
      </c>
      <c r="CB61" s="523">
        <f ca="1">COUNTIF(CB6:CB57,"B")</f>
        <v>26</v>
      </c>
      <c r="CC61" s="493"/>
      <c r="CD61" s="493"/>
      <c r="CE61" s="540"/>
      <c r="CF61" s="495"/>
      <c r="CG61" s="493"/>
      <c r="CH61" s="495"/>
      <c r="CI61" s="493"/>
      <c r="CJ61" s="495"/>
      <c r="CK61" s="493"/>
      <c r="CL61" s="442" t="s">
        <v>295</v>
      </c>
      <c r="CM61" s="523"/>
      <c r="CN61" s="523">
        <f>COUNTIF(CN6:CN57,"B")</f>
        <v>0</v>
      </c>
      <c r="CO61" s="523">
        <f ca="1">COUNTIF(CO6:CO57,"B")</f>
        <v>26</v>
      </c>
      <c r="CP61" s="493"/>
      <c r="CQ61" s="493"/>
      <c r="CR61" s="540"/>
      <c r="CS61" s="495"/>
      <c r="CT61" s="493"/>
      <c r="CU61" s="495"/>
      <c r="CV61" s="493"/>
      <c r="CW61" s="495"/>
      <c r="CX61" s="493"/>
      <c r="CY61" s="442" t="s">
        <v>295</v>
      </c>
      <c r="CZ61" s="523"/>
      <c r="DA61" s="523">
        <f t="shared" ref="DA61:DE61" si="71">COUNTIF(DA6:DA57,"B")</f>
        <v>0</v>
      </c>
      <c r="DB61" s="523">
        <f ca="1">COUNTIF(DB6:DB57,"B")</f>
        <v>26</v>
      </c>
      <c r="DC61" s="493"/>
      <c r="DD61" s="493"/>
      <c r="DE61" s="523">
        <f ca="1" t="shared" ref="DE61:DJ61" si="72">COUNTIF(DE6:DE57,"B")</f>
        <v>26</v>
      </c>
      <c r="DF61" s="493"/>
      <c r="DG61" s="494"/>
      <c r="DH61" s="442" t="s">
        <v>295</v>
      </c>
      <c r="DI61" s="523">
        <f ca="1">COUNTIF(DI6:DI57,"B")</f>
        <v>26</v>
      </c>
      <c r="DJ61" s="523">
        <f>COUNTIF(DJ6:DJ57,"B")</f>
        <v>0</v>
      </c>
    </row>
    <row r="62" spans="1:114">
      <c r="A62" s="493"/>
      <c r="B62" s="493"/>
      <c r="C62" s="494"/>
      <c r="D62" s="495"/>
      <c r="E62" s="493"/>
      <c r="F62" s="495"/>
      <c r="G62" s="493"/>
      <c r="H62" s="495"/>
      <c r="I62" s="493"/>
      <c r="J62" s="442" t="s">
        <v>299</v>
      </c>
      <c r="K62" s="523"/>
      <c r="L62" s="523"/>
      <c r="M62" s="523">
        <f ca="1">COUNTIF(M6:M58,"C")</f>
        <v>19</v>
      </c>
      <c r="N62" s="519"/>
      <c r="O62" s="493"/>
      <c r="P62" s="494"/>
      <c r="Q62" s="495"/>
      <c r="R62" s="493"/>
      <c r="S62" s="495"/>
      <c r="T62" s="493"/>
      <c r="U62" s="495"/>
      <c r="V62" s="493"/>
      <c r="W62" s="442" t="s">
        <v>299</v>
      </c>
      <c r="X62" s="523"/>
      <c r="Y62" s="523"/>
      <c r="Z62" s="523">
        <f ca="1">COUNTIF(Z6:Z58,"C")</f>
        <v>19</v>
      </c>
      <c r="AA62" s="493"/>
      <c r="AB62" s="493"/>
      <c r="AC62" s="540"/>
      <c r="AD62" s="495"/>
      <c r="AE62" s="493"/>
      <c r="AF62" s="495"/>
      <c r="AG62" s="493"/>
      <c r="AH62" s="495"/>
      <c r="AI62" s="493"/>
      <c r="AJ62" s="442" t="s">
        <v>299</v>
      </c>
      <c r="AK62" s="523"/>
      <c r="AL62" s="523"/>
      <c r="AM62" s="523">
        <f ca="1">COUNTIF(AM6:AM58,"C")</f>
        <v>19</v>
      </c>
      <c r="AN62" s="493"/>
      <c r="AO62" s="493"/>
      <c r="AP62" s="540"/>
      <c r="AQ62" s="495"/>
      <c r="AR62" s="493"/>
      <c r="AS62" s="495"/>
      <c r="AT62" s="493"/>
      <c r="AU62" s="495"/>
      <c r="AV62" s="493"/>
      <c r="AW62" s="495"/>
      <c r="AX62" s="442" t="s">
        <v>299</v>
      </c>
      <c r="AY62" s="523"/>
      <c r="AZ62" s="523">
        <f ca="1" t="shared" ref="AZ62:BB62" si="73">COUNTIF(AZ6:AZ58,"C")</f>
        <v>19</v>
      </c>
      <c r="BA62" s="523">
        <f>COUNTIF(BA6:BA58,"C")</f>
        <v>0</v>
      </c>
      <c r="BB62" s="523">
        <f ca="1">COUNTIF(BB6:BB58,"C")</f>
        <v>19</v>
      </c>
      <c r="BC62" s="493"/>
      <c r="BD62" s="493"/>
      <c r="BE62" s="494"/>
      <c r="BF62" s="495"/>
      <c r="BG62" s="493"/>
      <c r="BH62" s="495"/>
      <c r="BI62" s="493"/>
      <c r="BJ62" s="495"/>
      <c r="BK62" s="493"/>
      <c r="BL62" s="442" t="s">
        <v>299</v>
      </c>
      <c r="BM62" s="523"/>
      <c r="BN62" s="523">
        <f>COUNTIF(BN6:BN58,"C")</f>
        <v>0</v>
      </c>
      <c r="BO62" s="523">
        <f ca="1">COUNTIF(BO6:BO58,"C")</f>
        <v>19</v>
      </c>
      <c r="BP62" s="493"/>
      <c r="BQ62" s="493"/>
      <c r="BR62" s="494"/>
      <c r="BS62" s="495"/>
      <c r="BT62" s="493"/>
      <c r="BU62" s="495"/>
      <c r="BV62" s="493"/>
      <c r="BW62" s="495"/>
      <c r="BX62" s="493"/>
      <c r="BY62" s="442" t="s">
        <v>299</v>
      </c>
      <c r="BZ62" s="523"/>
      <c r="CA62" s="523">
        <f>COUNTIF(CA6:CA58,"C")</f>
        <v>0</v>
      </c>
      <c r="CB62" s="523">
        <f ca="1">COUNTIF(CB6:CB58,"C")</f>
        <v>19</v>
      </c>
      <c r="CC62" s="493"/>
      <c r="CD62" s="493"/>
      <c r="CE62" s="540"/>
      <c r="CF62" s="495"/>
      <c r="CG62" s="493"/>
      <c r="CH62" s="495"/>
      <c r="CI62" s="493"/>
      <c r="CJ62" s="495"/>
      <c r="CK62" s="493"/>
      <c r="CL62" s="442" t="s">
        <v>299</v>
      </c>
      <c r="CM62" s="523"/>
      <c r="CN62" s="523">
        <f>COUNTIF(CN6:CN58,"C")</f>
        <v>0</v>
      </c>
      <c r="CO62" s="523">
        <f ca="1">COUNTIF(CO6:CO58,"C")</f>
        <v>19</v>
      </c>
      <c r="CP62" s="493"/>
      <c r="CQ62" s="493"/>
      <c r="CR62" s="540"/>
      <c r="CS62" s="495"/>
      <c r="CT62" s="493"/>
      <c r="CU62" s="495"/>
      <c r="CV62" s="493"/>
      <c r="CW62" s="495"/>
      <c r="CX62" s="493"/>
      <c r="CY62" s="442" t="s">
        <v>299</v>
      </c>
      <c r="CZ62" s="523"/>
      <c r="DA62" s="523">
        <f t="shared" ref="DA62:DE62" si="74">COUNTIF(DA6:DA58,"C")</f>
        <v>0</v>
      </c>
      <c r="DB62" s="523">
        <f ca="1">COUNTIF(DB6:DB58,"C")</f>
        <v>19</v>
      </c>
      <c r="DC62" s="493"/>
      <c r="DD62" s="493"/>
      <c r="DE62" s="523">
        <f ca="1" t="shared" ref="DE62:DJ62" si="75">COUNTIF(DE6:DE58,"C")</f>
        <v>19</v>
      </c>
      <c r="DF62" s="493"/>
      <c r="DG62" s="494"/>
      <c r="DH62" s="442" t="s">
        <v>299</v>
      </c>
      <c r="DI62" s="523">
        <f ca="1">COUNTIF(DI6:DI58,"C")</f>
        <v>19</v>
      </c>
      <c r="DJ62" s="523">
        <f>COUNTIF(DJ6:DJ58,"C")</f>
        <v>0</v>
      </c>
    </row>
    <row r="63" spans="1:114">
      <c r="A63" s="493"/>
      <c r="B63" s="493"/>
      <c r="C63" s="494"/>
      <c r="D63" s="495"/>
      <c r="E63" s="493"/>
      <c r="F63" s="495"/>
      <c r="G63" s="493"/>
      <c r="H63" s="495"/>
      <c r="I63" s="493"/>
      <c r="J63" s="442" t="s">
        <v>309</v>
      </c>
      <c r="K63" s="523"/>
      <c r="L63" s="523"/>
      <c r="M63" s="523">
        <f ca="1">COUNTIF(M6:M59,"D")</f>
        <v>2</v>
      </c>
      <c r="N63" s="519"/>
      <c r="O63" s="493"/>
      <c r="P63" s="494"/>
      <c r="Q63" s="495"/>
      <c r="R63" s="493"/>
      <c r="S63" s="495"/>
      <c r="T63" s="493"/>
      <c r="U63" s="495"/>
      <c r="V63" s="493"/>
      <c r="W63" s="442" t="s">
        <v>309</v>
      </c>
      <c r="X63" s="523"/>
      <c r="Y63" s="523"/>
      <c r="Z63" s="523">
        <f ca="1">COUNTIF(Z6:Z59,"D")</f>
        <v>2</v>
      </c>
      <c r="AA63" s="493"/>
      <c r="AB63" s="493"/>
      <c r="AC63" s="540"/>
      <c r="AD63" s="495"/>
      <c r="AE63" s="493"/>
      <c r="AF63" s="495"/>
      <c r="AG63" s="493"/>
      <c r="AH63" s="495"/>
      <c r="AI63" s="493"/>
      <c r="AJ63" s="442" t="s">
        <v>309</v>
      </c>
      <c r="AK63" s="523"/>
      <c r="AL63" s="523"/>
      <c r="AM63" s="523">
        <f ca="1">COUNTIF(AM6:AM59,"D")</f>
        <v>2</v>
      </c>
      <c r="AN63" s="493"/>
      <c r="AO63" s="493"/>
      <c r="AP63" s="540"/>
      <c r="AQ63" s="495"/>
      <c r="AR63" s="493"/>
      <c r="AS63" s="495"/>
      <c r="AT63" s="493"/>
      <c r="AU63" s="495"/>
      <c r="AV63" s="493"/>
      <c r="AW63" s="495"/>
      <c r="AX63" s="442" t="s">
        <v>309</v>
      </c>
      <c r="AY63" s="523"/>
      <c r="AZ63" s="523">
        <f ca="1" t="shared" ref="AZ63:BB63" si="76">COUNTIF(AZ6:AZ59,"D")</f>
        <v>2</v>
      </c>
      <c r="BA63" s="523">
        <f>COUNTIF(BA6:BA59,"D")</f>
        <v>0</v>
      </c>
      <c r="BB63" s="523">
        <f ca="1">COUNTIF(BB6:BB59,"D")</f>
        <v>2</v>
      </c>
      <c r="BC63" s="493"/>
      <c r="BD63" s="493"/>
      <c r="BE63" s="494"/>
      <c r="BF63" s="495"/>
      <c r="BG63" s="493"/>
      <c r="BH63" s="495"/>
      <c r="BI63" s="493"/>
      <c r="BJ63" s="495"/>
      <c r="BK63" s="493"/>
      <c r="BL63" s="442" t="s">
        <v>309</v>
      </c>
      <c r="BM63" s="523"/>
      <c r="BN63" s="523">
        <f>COUNTIF(BN6:BN59,"D")</f>
        <v>0</v>
      </c>
      <c r="BO63" s="523">
        <f ca="1">COUNTIF(BO6:BO59,"D")</f>
        <v>2</v>
      </c>
      <c r="BP63" s="493"/>
      <c r="BQ63" s="493"/>
      <c r="BR63" s="494"/>
      <c r="BS63" s="495"/>
      <c r="BT63" s="493"/>
      <c r="BU63" s="495"/>
      <c r="BV63" s="493"/>
      <c r="BW63" s="495"/>
      <c r="BX63" s="493"/>
      <c r="BY63" s="442" t="s">
        <v>309</v>
      </c>
      <c r="BZ63" s="523"/>
      <c r="CA63" s="523">
        <f>COUNTIF(CA6:CA59,"D")</f>
        <v>0</v>
      </c>
      <c r="CB63" s="523">
        <f ca="1">COUNTIF(CB6:CB59,"D")</f>
        <v>2</v>
      </c>
      <c r="CC63" s="493"/>
      <c r="CD63" s="493"/>
      <c r="CE63" s="540"/>
      <c r="CF63" s="495"/>
      <c r="CG63" s="493"/>
      <c r="CH63" s="495"/>
      <c r="CI63" s="493"/>
      <c r="CJ63" s="495"/>
      <c r="CK63" s="493"/>
      <c r="CL63" s="442" t="s">
        <v>309</v>
      </c>
      <c r="CM63" s="523"/>
      <c r="CN63" s="523">
        <f>COUNTIF(CN6:CN59,"D")</f>
        <v>0</v>
      </c>
      <c r="CO63" s="523">
        <f ca="1">COUNTIF(CO6:CO59,"D")</f>
        <v>2</v>
      </c>
      <c r="CP63" s="493"/>
      <c r="CQ63" s="493"/>
      <c r="CR63" s="540"/>
      <c r="CS63" s="495"/>
      <c r="CT63" s="493"/>
      <c r="CU63" s="495"/>
      <c r="CV63" s="493"/>
      <c r="CW63" s="495"/>
      <c r="CX63" s="493"/>
      <c r="CY63" s="442" t="s">
        <v>309</v>
      </c>
      <c r="CZ63" s="523"/>
      <c r="DA63" s="523">
        <f t="shared" ref="DA63:DE63" si="77">COUNTIF(DA6:DA59,"D")</f>
        <v>0</v>
      </c>
      <c r="DB63" s="523">
        <f ca="1">COUNTIF(DB6:DB59,"D")</f>
        <v>2</v>
      </c>
      <c r="DC63" s="493"/>
      <c r="DD63" s="493"/>
      <c r="DE63" s="523">
        <f ca="1" t="shared" ref="DE63:DJ63" si="78">COUNTIF(DE6:DE59,"D")</f>
        <v>2</v>
      </c>
      <c r="DF63" s="493"/>
      <c r="DG63" s="494"/>
      <c r="DH63" s="442" t="s">
        <v>309</v>
      </c>
      <c r="DI63" s="523">
        <f ca="1">COUNTIF(DI6:DI59,"D")</f>
        <v>2</v>
      </c>
      <c r="DJ63" s="523">
        <f>COUNTIF(DJ6:DJ59,"D")</f>
        <v>0</v>
      </c>
    </row>
    <row r="64" spans="1:113">
      <c r="A64" s="493"/>
      <c r="B64" s="493"/>
      <c r="C64" s="494"/>
      <c r="D64" s="495"/>
      <c r="E64" s="493"/>
      <c r="F64" s="495"/>
      <c r="G64" s="493"/>
      <c r="H64" s="495"/>
      <c r="I64" s="493"/>
      <c r="J64" s="495"/>
      <c r="K64" s="493"/>
      <c r="L64" s="493"/>
      <c r="M64" s="493"/>
      <c r="N64" s="519"/>
      <c r="O64" s="493"/>
      <c r="P64" s="494"/>
      <c r="Q64" s="495"/>
      <c r="R64" s="493"/>
      <c r="S64" s="495"/>
      <c r="T64" s="493"/>
      <c r="U64" s="495"/>
      <c r="V64" s="493"/>
      <c r="W64" s="495"/>
      <c r="X64" s="493"/>
      <c r="Y64" s="493"/>
      <c r="Z64" s="493"/>
      <c r="AA64" s="493"/>
      <c r="AB64" s="493"/>
      <c r="AC64" s="540"/>
      <c r="AD64" s="495"/>
      <c r="AE64" s="493"/>
      <c r="AF64" s="495"/>
      <c r="AG64" s="493"/>
      <c r="AH64" s="495"/>
      <c r="AI64" s="493"/>
      <c r="AJ64" s="495"/>
      <c r="AK64" s="493"/>
      <c r="AL64" s="493"/>
      <c r="AM64" s="493"/>
      <c r="AN64" s="493"/>
      <c r="AO64" s="493"/>
      <c r="AP64" s="540"/>
      <c r="AQ64" s="495"/>
      <c r="AR64" s="493"/>
      <c r="AS64" s="495"/>
      <c r="AT64" s="493"/>
      <c r="AU64" s="495"/>
      <c r="AV64" s="493"/>
      <c r="AW64" s="495"/>
      <c r="AX64" s="493"/>
      <c r="AY64" s="493"/>
      <c r="AZ64" s="493"/>
      <c r="BA64" s="493"/>
      <c r="BB64" s="493"/>
      <c r="BC64" s="493"/>
      <c r="BD64" s="493"/>
      <c r="BE64" s="494"/>
      <c r="BF64" s="495"/>
      <c r="BG64" s="493"/>
      <c r="BH64" s="495"/>
      <c r="BI64" s="493"/>
      <c r="BJ64" s="495"/>
      <c r="BK64" s="493"/>
      <c r="BL64" s="495"/>
      <c r="BM64" s="493"/>
      <c r="BN64" s="493"/>
      <c r="BO64" s="493"/>
      <c r="BP64" s="493"/>
      <c r="BQ64" s="493"/>
      <c r="BR64" s="494"/>
      <c r="BS64" s="495"/>
      <c r="BT64" s="493"/>
      <c r="BU64" s="495"/>
      <c r="BV64" s="493"/>
      <c r="BW64" s="495"/>
      <c r="BX64" s="493"/>
      <c r="BY64" s="495"/>
      <c r="BZ64" s="493"/>
      <c r="CA64" s="493"/>
      <c r="CB64" s="493"/>
      <c r="CC64" s="493"/>
      <c r="CD64" s="493"/>
      <c r="CE64" s="540"/>
      <c r="CF64" s="495"/>
      <c r="CG64" s="493"/>
      <c r="CH64" s="495"/>
      <c r="CI64" s="493"/>
      <c r="CJ64" s="495"/>
      <c r="CK64" s="493"/>
      <c r="CL64" s="495"/>
      <c r="CM64" s="493"/>
      <c r="CN64" s="493"/>
      <c r="CO64" s="493"/>
      <c r="CP64" s="493"/>
      <c r="CQ64" s="493"/>
      <c r="CR64" s="540"/>
      <c r="CS64" s="495"/>
      <c r="CT64" s="493"/>
      <c r="CU64" s="495"/>
      <c r="CV64" s="493"/>
      <c r="CW64" s="495"/>
      <c r="CX64" s="493"/>
      <c r="CY64" s="495"/>
      <c r="CZ64" s="493"/>
      <c r="DA64" s="493"/>
      <c r="DB64" s="493"/>
      <c r="DC64" s="493"/>
      <c r="DD64" s="493"/>
      <c r="DE64" s="493"/>
      <c r="DF64" s="493"/>
      <c r="DG64" s="494"/>
      <c r="DH64" s="494"/>
      <c r="DI64" s="494"/>
    </row>
    <row r="65" spans="1:113">
      <c r="A65" s="618"/>
      <c r="B65" s="618"/>
      <c r="C65" s="619"/>
      <c r="D65" s="495"/>
      <c r="E65" s="493"/>
      <c r="F65" s="495"/>
      <c r="G65" s="493"/>
      <c r="H65" s="495"/>
      <c r="I65" s="493"/>
      <c r="J65" s="495"/>
      <c r="K65" s="493"/>
      <c r="L65" s="493"/>
      <c r="M65" s="493"/>
      <c r="N65" s="519"/>
      <c r="O65" s="493"/>
      <c r="P65" s="494"/>
      <c r="Q65" s="495"/>
      <c r="R65" s="493"/>
      <c r="S65" s="495"/>
      <c r="T65" s="493"/>
      <c r="U65" s="495"/>
      <c r="V65" s="493"/>
      <c r="W65" s="495"/>
      <c r="X65" s="493"/>
      <c r="Y65" s="493"/>
      <c r="Z65" s="493"/>
      <c r="AA65" s="493"/>
      <c r="AB65" s="493"/>
      <c r="AC65" s="540"/>
      <c r="AD65" s="495"/>
      <c r="AE65" s="493"/>
      <c r="AF65" s="495"/>
      <c r="AG65" s="493"/>
      <c r="AH65" s="495"/>
      <c r="AI65" s="493"/>
      <c r="AJ65" s="495"/>
      <c r="AK65" s="493"/>
      <c r="AL65" s="493"/>
      <c r="AM65" s="493"/>
      <c r="AN65" s="493"/>
      <c r="AO65" s="493"/>
      <c r="AP65" s="540"/>
      <c r="AQ65" s="495"/>
      <c r="AR65" s="493"/>
      <c r="AS65" s="495"/>
      <c r="AT65" s="493"/>
      <c r="AU65" s="495"/>
      <c r="AV65" s="493"/>
      <c r="AW65" s="495"/>
      <c r="AX65" s="493"/>
      <c r="AY65" s="493"/>
      <c r="AZ65" s="493"/>
      <c r="BA65" s="493"/>
      <c r="BB65" s="493"/>
      <c r="BC65" s="493"/>
      <c r="BD65" s="493"/>
      <c r="BE65" s="494"/>
      <c r="BF65" s="495"/>
      <c r="BG65" s="493"/>
      <c r="BH65" s="495"/>
      <c r="BI65" s="493"/>
      <c r="BJ65" s="495"/>
      <c r="BK65" s="493"/>
      <c r="BL65" s="495"/>
      <c r="BM65" s="493"/>
      <c r="BN65" s="493"/>
      <c r="BO65" s="493"/>
      <c r="BP65" s="493"/>
      <c r="BQ65" s="493"/>
      <c r="BR65" s="494"/>
      <c r="BS65" s="495"/>
      <c r="BT65" s="493"/>
      <c r="BU65" s="495"/>
      <c r="BV65" s="493"/>
      <c r="BW65" s="495"/>
      <c r="BX65" s="493"/>
      <c r="BY65" s="495"/>
      <c r="BZ65" s="493"/>
      <c r="CA65" s="493"/>
      <c r="CB65" s="493"/>
      <c r="CC65" s="493"/>
      <c r="CD65" s="493"/>
      <c r="CE65" s="540"/>
      <c r="CF65" s="495"/>
      <c r="CG65" s="493"/>
      <c r="CH65" s="495"/>
      <c r="CI65" s="493"/>
      <c r="CJ65" s="495"/>
      <c r="CK65" s="493"/>
      <c r="CL65" s="495"/>
      <c r="CM65" s="493"/>
      <c r="CN65" s="493"/>
      <c r="CO65" s="493"/>
      <c r="CP65" s="493"/>
      <c r="CQ65" s="493"/>
      <c r="CR65" s="540"/>
      <c r="CS65" s="495"/>
      <c r="CT65" s="493"/>
      <c r="CU65" s="495"/>
      <c r="CV65" s="493"/>
      <c r="CW65" s="495"/>
      <c r="CX65" s="493"/>
      <c r="CY65" s="495"/>
      <c r="CZ65" s="493"/>
      <c r="DA65" s="493"/>
      <c r="DB65" s="493"/>
      <c r="DC65" s="493"/>
      <c r="DD65" s="493"/>
      <c r="DE65" s="493"/>
      <c r="DF65" s="493"/>
      <c r="DG65" s="494"/>
      <c r="DH65" s="494"/>
      <c r="DI65" s="494"/>
    </row>
    <row r="66" spans="1:113">
      <c r="A66" s="618"/>
      <c r="B66" s="618"/>
      <c r="C66" s="619"/>
      <c r="D66" s="493"/>
      <c r="E66" s="493"/>
      <c r="F66" s="493"/>
      <c r="G66" s="493"/>
      <c r="H66" s="493"/>
      <c r="I66" s="493"/>
      <c r="J66" s="493"/>
      <c r="K66" s="493">
        <f>IF(J66="",0,VLOOKUP(J66,Maths!A$101:B$105,2,0))</f>
        <v>0</v>
      </c>
      <c r="L66" s="493"/>
      <c r="M66" s="493" t="str">
        <f ca="1" t="shared" ref="M66:M70" si="79">IF(L66&lt;=3.9,"",LOOKUP(L66,A$109:A$113,B$109:B$113))</f>
        <v/>
      </c>
      <c r="N66" s="519"/>
      <c r="O66" s="493"/>
      <c r="P66" s="494"/>
      <c r="Q66" s="493"/>
      <c r="R66" s="493"/>
      <c r="S66" s="493"/>
      <c r="T66" s="493"/>
      <c r="U66" s="493"/>
      <c r="V66" s="493"/>
      <c r="W66" s="493"/>
      <c r="X66" s="493">
        <f>IF(W66="",0,VLOOKUP(W66,Maths!A$101:B$105,2,0))</f>
        <v>0</v>
      </c>
      <c r="Y66" s="493"/>
      <c r="Z66" s="493" t="str">
        <f ca="1" t="shared" ref="Z66:Z70" si="80">IF(Y66&lt;=3.9,"",LOOKUP(Y66,A$109:A$113,B$109:B$113))</f>
        <v/>
      </c>
      <c r="AA66" s="493"/>
      <c r="AB66" s="493"/>
      <c r="AC66" s="493"/>
      <c r="AD66" s="493"/>
      <c r="AE66" s="493"/>
      <c r="AF66" s="493"/>
      <c r="AG66" s="493"/>
      <c r="AH66" s="493"/>
      <c r="AI66" s="493"/>
      <c r="AJ66" s="493"/>
      <c r="AK66" s="493">
        <f>IF(AJ66="",0,VLOOKUP(AJ66,Maths!A$101:B$105,2,0))</f>
        <v>0</v>
      </c>
      <c r="AL66" s="493"/>
      <c r="AM66" s="493" t="str">
        <f ca="1" t="shared" ref="AM66:AM70" si="81">IF(AL66&lt;=3.9,"",LOOKUP(AL66,A$109:A$113,B$109:B$113))</f>
        <v/>
      </c>
      <c r="AN66" s="493"/>
      <c r="AO66" s="493"/>
      <c r="AP66" s="493"/>
      <c r="AQ66" s="493"/>
      <c r="AR66" s="493"/>
      <c r="AS66" s="493"/>
      <c r="AT66" s="493"/>
      <c r="AU66" s="493"/>
      <c r="AV66" s="493"/>
      <c r="AW66" s="493"/>
      <c r="AX66" s="493">
        <f>IF(AW66="",0,VLOOKUP(AW66,Maths!A$101:B$105,2,0))</f>
        <v>0</v>
      </c>
      <c r="AY66" s="493"/>
      <c r="AZ66" s="493" t="str">
        <f ca="1" t="shared" ref="AZ66:AZ70" si="82">IF(AY66&lt;=3.9,"",LOOKUP(AY66,A$109:A$113,B$109:B$113))</f>
        <v/>
      </c>
      <c r="BA66" s="493"/>
      <c r="BB66" s="493" t="str">
        <f ca="1" t="shared" ref="BB66:BB70" si="83">IF(BA66&lt;=3.9,"",LOOKUP(BA66,A$109:A$113,B$109:B$113))</f>
        <v/>
      </c>
      <c r="BC66" s="493"/>
      <c r="BD66" s="493"/>
      <c r="BE66" s="494"/>
      <c r="BF66" s="493"/>
      <c r="BG66" s="493"/>
      <c r="BH66" s="493"/>
      <c r="BI66" s="493"/>
      <c r="BJ66" s="493"/>
      <c r="BK66" s="493"/>
      <c r="BL66" s="493"/>
      <c r="BM66" s="493">
        <f>IF(BL66="",0,VLOOKUP(BL66,Maths!A$101:B$105,2,0))</f>
        <v>0</v>
      </c>
      <c r="BN66" s="493"/>
      <c r="BO66" s="493" t="str">
        <f ca="1" t="shared" ref="BO66:BO70" si="84">IF(BN66&lt;=3.9,"",LOOKUP(BN66,A$109:A$113,B$109:B$113))</f>
        <v/>
      </c>
      <c r="BP66" s="493"/>
      <c r="BQ66" s="493"/>
      <c r="BR66" s="494"/>
      <c r="BS66" s="493"/>
      <c r="BT66" s="493"/>
      <c r="BU66" s="493"/>
      <c r="BV66" s="493"/>
      <c r="BW66" s="493"/>
      <c r="BX66" s="493"/>
      <c r="BY66" s="493"/>
      <c r="BZ66" s="493">
        <f>IF(BY66="",0,VLOOKUP(BY66,Maths!A$101:B$105,2,0))</f>
        <v>0</v>
      </c>
      <c r="CA66" s="493"/>
      <c r="CB66" s="493" t="str">
        <f ca="1" t="shared" ref="CB66:CB70" si="85">IF(CA66&lt;=3.9,"",LOOKUP(CA66,A$109:A$113,B$109:B$113))</f>
        <v/>
      </c>
      <c r="CC66" s="493"/>
      <c r="CD66" s="493"/>
      <c r="CE66" s="493"/>
      <c r="CF66" s="493"/>
      <c r="CG66" s="493"/>
      <c r="CH66" s="493"/>
      <c r="CI66" s="493"/>
      <c r="CJ66" s="493"/>
      <c r="CK66" s="493"/>
      <c r="CL66" s="493"/>
      <c r="CM66" s="493">
        <f>IF(CL66="",0,VLOOKUP(CL66,Maths!A$101:B$105,2,0))</f>
        <v>0</v>
      </c>
      <c r="CN66" s="493"/>
      <c r="CO66" s="493" t="str">
        <f ca="1" t="shared" ref="CO66:CO70" si="86">IF(CN66&lt;=3.9,"",LOOKUP(CN66,A$109:A$113,B$109:B$113))</f>
        <v/>
      </c>
      <c r="CP66" s="493"/>
      <c r="CQ66" s="493"/>
      <c r="CR66" s="493"/>
      <c r="CS66" s="493"/>
      <c r="CT66" s="493"/>
      <c r="CU66" s="493"/>
      <c r="CV66" s="493"/>
      <c r="CW66" s="493"/>
      <c r="CX66" s="493"/>
      <c r="CY66" s="493"/>
      <c r="CZ66" s="493">
        <f>IF(CY66="",0,VLOOKUP(CY66,Maths!A$101:B$105,2,0))</f>
        <v>0</v>
      </c>
      <c r="DA66" s="493"/>
      <c r="DB66" s="493" t="str">
        <f ca="1" t="shared" ref="DB66:DB70" si="87">IF(DA66&lt;=3.9,"",LOOKUP(DA66,A$109:A$113,B$109:B$113))</f>
        <v/>
      </c>
      <c r="DC66" s="493"/>
      <c r="DD66" s="493">
        <f t="shared" ref="DD66:DD70" si="88">DC66/80*20</f>
        <v>0</v>
      </c>
      <c r="DE66" s="493" t="str">
        <f ca="1" t="shared" ref="DE66:DE70" si="89">IF(DD66&lt;=3.9,"",LOOKUP(DD66,A$109:A$113,B$109:B$113))</f>
        <v/>
      </c>
      <c r="DF66" s="493"/>
      <c r="DG66" s="494"/>
      <c r="DH66" s="494"/>
      <c r="DI66" s="494"/>
    </row>
    <row r="67" spans="1:113">
      <c r="A67" s="618"/>
      <c r="B67" s="618"/>
      <c r="C67" s="619"/>
      <c r="D67" s="493"/>
      <c r="E67" s="493"/>
      <c r="F67" s="493"/>
      <c r="G67" s="493"/>
      <c r="H67" s="493"/>
      <c r="I67" s="493"/>
      <c r="J67" s="493"/>
      <c r="K67" s="493">
        <f>IF(J67="",0,VLOOKUP(J67,Maths!A$101:B$105,2,0))</f>
        <v>0</v>
      </c>
      <c r="L67" s="493"/>
      <c r="M67" s="493" t="str">
        <f ca="1">IF(L67&lt;=3.9,"",LOOKUP(L67,A$109:A$113,B$109:B$113))</f>
        <v/>
      </c>
      <c r="N67" s="519"/>
      <c r="O67" s="493"/>
      <c r="P67" s="494"/>
      <c r="Q67" s="493"/>
      <c r="R67" s="493"/>
      <c r="S67" s="493"/>
      <c r="T67" s="493"/>
      <c r="U67" s="493"/>
      <c r="V67" s="493"/>
      <c r="W67" s="493"/>
      <c r="X67" s="493">
        <f>IF(W67="",0,VLOOKUP(W67,Maths!A$101:B$105,2,0))</f>
        <v>0</v>
      </c>
      <c r="Y67" s="493"/>
      <c r="Z67" s="493" t="str">
        <f ca="1">IF(Y67&lt;=3.9,"",LOOKUP(Y67,A$109:A$113,B$109:B$113))</f>
        <v/>
      </c>
      <c r="AA67" s="493"/>
      <c r="AB67" s="493"/>
      <c r="AC67" s="493"/>
      <c r="AD67" s="493"/>
      <c r="AE67" s="493"/>
      <c r="AF67" s="493"/>
      <c r="AG67" s="493"/>
      <c r="AH67" s="493"/>
      <c r="AI67" s="493"/>
      <c r="AJ67" s="493"/>
      <c r="AK67" s="493">
        <f>IF(AJ67="",0,VLOOKUP(AJ67,Maths!A$101:B$105,2,0))</f>
        <v>0</v>
      </c>
      <c r="AL67" s="493"/>
      <c r="AM67" s="493" t="str">
        <f ca="1">IF(AL67&lt;=3.9,"",LOOKUP(AL67,A$109:A$113,B$109:B$113))</f>
        <v/>
      </c>
      <c r="AN67" s="493"/>
      <c r="AO67" s="493"/>
      <c r="AP67" s="493"/>
      <c r="AQ67" s="493"/>
      <c r="AR67" s="493"/>
      <c r="AS67" s="493"/>
      <c r="AT67" s="493"/>
      <c r="AU67" s="493"/>
      <c r="AV67" s="493"/>
      <c r="AW67" s="493"/>
      <c r="AX67" s="493">
        <f>IF(AW67="",0,VLOOKUP(AW67,Maths!A$101:B$105,2,0))</f>
        <v>0</v>
      </c>
      <c r="AY67" s="493"/>
      <c r="AZ67" s="493" t="str">
        <f ca="1">IF(AY67&lt;=3.9,"",LOOKUP(AY67,A$109:A$113,B$109:B$113))</f>
        <v/>
      </c>
      <c r="BA67" s="493"/>
      <c r="BB67" s="493" t="str">
        <f ca="1">IF(BA67&lt;=3.9,"",LOOKUP(BA67,A$109:A$113,B$109:B$113))</f>
        <v/>
      </c>
      <c r="BC67" s="493"/>
      <c r="BD67" s="493"/>
      <c r="BE67" s="494"/>
      <c r="BF67" s="493"/>
      <c r="BG67" s="493"/>
      <c r="BH67" s="493"/>
      <c r="BI67" s="493"/>
      <c r="BJ67" s="493"/>
      <c r="BK67" s="493"/>
      <c r="BL67" s="493"/>
      <c r="BM67" s="493">
        <f>IF(BL67="",0,VLOOKUP(BL67,Maths!A$101:B$105,2,0))</f>
        <v>0</v>
      </c>
      <c r="BN67" s="493"/>
      <c r="BO67" s="493" t="str">
        <f ca="1">IF(BN67&lt;=3.9,"",LOOKUP(BN67,A$109:A$113,B$109:B$113))</f>
        <v/>
      </c>
      <c r="BP67" s="493"/>
      <c r="BQ67" s="493"/>
      <c r="BR67" s="494"/>
      <c r="BS67" s="493"/>
      <c r="BT67" s="493"/>
      <c r="BU67" s="493"/>
      <c r="BV67" s="493"/>
      <c r="BW67" s="493"/>
      <c r="BX67" s="493"/>
      <c r="BY67" s="493"/>
      <c r="BZ67" s="493">
        <f>IF(BY67="",0,VLOOKUP(BY67,Maths!A$101:B$105,2,0))</f>
        <v>0</v>
      </c>
      <c r="CA67" s="493"/>
      <c r="CB67" s="493" t="str">
        <f ca="1">IF(CA67&lt;=3.9,"",LOOKUP(CA67,A$109:A$113,B$109:B$113))</f>
        <v/>
      </c>
      <c r="CC67" s="493"/>
      <c r="CD67" s="493"/>
      <c r="CE67" s="493"/>
      <c r="CF67" s="493"/>
      <c r="CG67" s="493"/>
      <c r="CH67" s="493"/>
      <c r="CI67" s="493"/>
      <c r="CJ67" s="493"/>
      <c r="CK67" s="493"/>
      <c r="CL67" s="493"/>
      <c r="CM67" s="493">
        <f>IF(CL67="",0,VLOOKUP(CL67,Maths!A$101:B$105,2,0))</f>
        <v>0</v>
      </c>
      <c r="CN67" s="493"/>
      <c r="CO67" s="493" t="str">
        <f ca="1">IF(CN67&lt;=3.9,"",LOOKUP(CN67,A$109:A$113,B$109:B$113))</f>
        <v/>
      </c>
      <c r="CP67" s="493"/>
      <c r="CQ67" s="493"/>
      <c r="CR67" s="493"/>
      <c r="CS67" s="493"/>
      <c r="CT67" s="493"/>
      <c r="CU67" s="493"/>
      <c r="CV67" s="493"/>
      <c r="CW67" s="493"/>
      <c r="CX67" s="493"/>
      <c r="CY67" s="493"/>
      <c r="CZ67" s="493">
        <f>IF(CY67="",0,VLOOKUP(CY67,Maths!A$101:B$105,2,0))</f>
        <v>0</v>
      </c>
      <c r="DA67" s="493"/>
      <c r="DB67" s="493" t="str">
        <f ca="1">IF(DA67&lt;=3.9,"",LOOKUP(DA67,A$109:A$113,B$109:B$113))</f>
        <v/>
      </c>
      <c r="DC67" s="493"/>
      <c r="DD67" s="493">
        <f>DC67/80*20</f>
        <v>0</v>
      </c>
      <c r="DE67" s="493" t="str">
        <f ca="1">IF(DD67&lt;=3.9,"",LOOKUP(DD67,A$109:A$113,B$109:B$113))</f>
        <v/>
      </c>
      <c r="DF67" s="493"/>
      <c r="DG67" s="494"/>
      <c r="DH67" s="494"/>
      <c r="DI67" s="494"/>
    </row>
    <row r="68" spans="1:113">
      <c r="A68" s="618"/>
      <c r="B68" s="618"/>
      <c r="C68" s="619"/>
      <c r="D68" s="493"/>
      <c r="E68" s="493"/>
      <c r="F68" s="493"/>
      <c r="G68" s="493"/>
      <c r="H68" s="493"/>
      <c r="I68" s="493"/>
      <c r="J68" s="493"/>
      <c r="K68" s="493">
        <f>IF(J68="",0,VLOOKUP(J68,Maths!A$101:B$105,2,0))</f>
        <v>0</v>
      </c>
      <c r="L68" s="493"/>
      <c r="M68" s="493" t="str">
        <f ca="1">IF(L68&lt;=3.9,"",LOOKUP(L68,A$109:A$113,B$109:B$113))</f>
        <v/>
      </c>
      <c r="N68" s="519"/>
      <c r="O68" s="493"/>
      <c r="P68" s="494"/>
      <c r="Q68" s="493"/>
      <c r="R68" s="493"/>
      <c r="S68" s="493"/>
      <c r="T68" s="493"/>
      <c r="U68" s="493"/>
      <c r="V68" s="493"/>
      <c r="W68" s="493"/>
      <c r="X68" s="493">
        <f>IF(W68="",0,VLOOKUP(W68,Maths!A$101:B$105,2,0))</f>
        <v>0</v>
      </c>
      <c r="Y68" s="493"/>
      <c r="Z68" s="493" t="str">
        <f ca="1">IF(Y68&lt;=3.9,"",LOOKUP(Y68,A$109:A$113,B$109:B$113))</f>
        <v/>
      </c>
      <c r="AA68" s="493"/>
      <c r="AB68" s="493"/>
      <c r="AC68" s="493"/>
      <c r="AD68" s="493"/>
      <c r="AE68" s="493"/>
      <c r="AF68" s="493"/>
      <c r="AG68" s="493"/>
      <c r="AH68" s="493"/>
      <c r="AI68" s="493"/>
      <c r="AJ68" s="493"/>
      <c r="AK68" s="493">
        <f>IF(AJ68="",0,VLOOKUP(AJ68,Maths!A$101:B$105,2,0))</f>
        <v>0</v>
      </c>
      <c r="AL68" s="493"/>
      <c r="AM68" s="493" t="str">
        <f ca="1">IF(AL68&lt;=3.9,"",LOOKUP(AL68,A$109:A$113,B$109:B$113))</f>
        <v/>
      </c>
      <c r="AN68" s="493"/>
      <c r="AO68" s="493"/>
      <c r="AP68" s="493"/>
      <c r="AQ68" s="493"/>
      <c r="AR68" s="493"/>
      <c r="AS68" s="493"/>
      <c r="AT68" s="493"/>
      <c r="AU68" s="493"/>
      <c r="AV68" s="493"/>
      <c r="AW68" s="493"/>
      <c r="AX68" s="493">
        <f>IF(AW68="",0,VLOOKUP(AW68,Maths!A$101:B$105,2,0))</f>
        <v>0</v>
      </c>
      <c r="AY68" s="493"/>
      <c r="AZ68" s="493" t="str">
        <f ca="1">IF(AY68&lt;=3.9,"",LOOKUP(AY68,A$109:A$113,B$109:B$113))</f>
        <v/>
      </c>
      <c r="BA68" s="493"/>
      <c r="BB68" s="493" t="str">
        <f ca="1">IF(BA68&lt;=3.9,"",LOOKUP(BA68,A$109:A$113,B$109:B$113))</f>
        <v/>
      </c>
      <c r="BC68" s="493"/>
      <c r="BD68" s="493"/>
      <c r="BE68" s="494"/>
      <c r="BF68" s="493"/>
      <c r="BG68" s="493"/>
      <c r="BH68" s="493"/>
      <c r="BI68" s="493"/>
      <c r="BJ68" s="493"/>
      <c r="BK68" s="493"/>
      <c r="BL68" s="493"/>
      <c r="BM68" s="493">
        <f>IF(BL68="",0,VLOOKUP(BL68,Maths!A$101:B$105,2,0))</f>
        <v>0</v>
      </c>
      <c r="BN68" s="493"/>
      <c r="BO68" s="493" t="str">
        <f ca="1">IF(BN68&lt;=3.9,"",LOOKUP(BN68,A$109:A$113,B$109:B$113))</f>
        <v/>
      </c>
      <c r="BP68" s="493"/>
      <c r="BQ68" s="493"/>
      <c r="BR68" s="494"/>
      <c r="BS68" s="493"/>
      <c r="BT68" s="493"/>
      <c r="BU68" s="493"/>
      <c r="BV68" s="493"/>
      <c r="BW68" s="493"/>
      <c r="BX68" s="493"/>
      <c r="BY68" s="493"/>
      <c r="BZ68" s="493">
        <f>IF(BY68="",0,VLOOKUP(BY68,Maths!A$101:B$105,2,0))</f>
        <v>0</v>
      </c>
      <c r="CA68" s="493"/>
      <c r="CB68" s="493" t="str">
        <f ca="1">IF(CA68&lt;=3.9,"",LOOKUP(CA68,A$109:A$113,B$109:B$113))</f>
        <v/>
      </c>
      <c r="CC68" s="493"/>
      <c r="CD68" s="493"/>
      <c r="CE68" s="493"/>
      <c r="CF68" s="493"/>
      <c r="CG68" s="493"/>
      <c r="CH68" s="493"/>
      <c r="CI68" s="493"/>
      <c r="CJ68" s="493"/>
      <c r="CK68" s="493"/>
      <c r="CL68" s="493"/>
      <c r="CM68" s="493">
        <f>IF(CL68="",0,VLOOKUP(CL68,Maths!A$101:B$105,2,0))</f>
        <v>0</v>
      </c>
      <c r="CN68" s="493"/>
      <c r="CO68" s="493" t="str">
        <f ca="1">IF(CN68&lt;=3.9,"",LOOKUP(CN68,A$109:A$113,B$109:B$113))</f>
        <v/>
      </c>
      <c r="CP68" s="493"/>
      <c r="CQ68" s="493"/>
      <c r="CR68" s="493"/>
      <c r="CS68" s="493"/>
      <c r="CT68" s="493"/>
      <c r="CU68" s="493"/>
      <c r="CV68" s="493"/>
      <c r="CW68" s="493"/>
      <c r="CX68" s="493"/>
      <c r="CY68" s="493"/>
      <c r="CZ68" s="493">
        <f>IF(CY68="",0,VLOOKUP(CY68,Maths!A$101:B$105,2,0))</f>
        <v>0</v>
      </c>
      <c r="DA68" s="493"/>
      <c r="DB68" s="493" t="str">
        <f ca="1">IF(DA68&lt;=3.9,"",LOOKUP(DA68,A$109:A$113,B$109:B$113))</f>
        <v/>
      </c>
      <c r="DC68" s="493"/>
      <c r="DD68" s="493">
        <f>DC68/80*20</f>
        <v>0</v>
      </c>
      <c r="DE68" s="493" t="str">
        <f ca="1">IF(DD68&lt;=3.9,"",LOOKUP(DD68,A$109:A$113,B$109:B$113))</f>
        <v/>
      </c>
      <c r="DF68" s="493"/>
      <c r="DG68" s="494"/>
      <c r="DH68" s="494"/>
      <c r="DI68" s="494"/>
    </row>
    <row r="69" spans="1:113">
      <c r="A69" s="618"/>
      <c r="B69" s="618"/>
      <c r="C69" s="619"/>
      <c r="D69" s="493"/>
      <c r="E69" s="493"/>
      <c r="F69" s="493"/>
      <c r="G69" s="493"/>
      <c r="H69" s="493"/>
      <c r="I69" s="493"/>
      <c r="J69" s="493"/>
      <c r="K69" s="493">
        <f>IF(J69="",0,VLOOKUP(J69,Maths!A$101:B$105,2,0))</f>
        <v>0</v>
      </c>
      <c r="L69" s="493"/>
      <c r="M69" s="493" t="str">
        <f ca="1">IF(L69&lt;=3.9,"",LOOKUP(L69,A$109:A$113,B$109:B$113))</f>
        <v/>
      </c>
      <c r="N69" s="519"/>
      <c r="O69" s="493"/>
      <c r="P69" s="494"/>
      <c r="Q69" s="493"/>
      <c r="R69" s="493"/>
      <c r="S69" s="493"/>
      <c r="T69" s="493"/>
      <c r="U69" s="493"/>
      <c r="V69" s="493"/>
      <c r="W69" s="493"/>
      <c r="X69" s="493">
        <f>IF(W69="",0,VLOOKUP(W69,Maths!A$101:B$105,2,0))</f>
        <v>0</v>
      </c>
      <c r="Y69" s="493"/>
      <c r="Z69" s="493" t="str">
        <f ca="1">IF(Y69&lt;=3.9,"",LOOKUP(Y69,A$109:A$113,B$109:B$113))</f>
        <v/>
      </c>
      <c r="AA69" s="493"/>
      <c r="AB69" s="493"/>
      <c r="AC69" s="493"/>
      <c r="AD69" s="493"/>
      <c r="AE69" s="493"/>
      <c r="AF69" s="493"/>
      <c r="AG69" s="493"/>
      <c r="AH69" s="493"/>
      <c r="AI69" s="493"/>
      <c r="AJ69" s="493"/>
      <c r="AK69" s="493">
        <f>IF(AJ69="",0,VLOOKUP(AJ69,Maths!A$101:B$105,2,0))</f>
        <v>0</v>
      </c>
      <c r="AL69" s="493"/>
      <c r="AM69" s="493" t="str">
        <f ca="1">IF(AL69&lt;=3.9,"",LOOKUP(AL69,A$109:A$113,B$109:B$113))</f>
        <v/>
      </c>
      <c r="AN69" s="493"/>
      <c r="AO69" s="493"/>
      <c r="AP69" s="493"/>
      <c r="AQ69" s="493"/>
      <c r="AR69" s="493"/>
      <c r="AS69" s="493"/>
      <c r="AT69" s="493"/>
      <c r="AU69" s="493"/>
      <c r="AV69" s="493"/>
      <c r="AW69" s="493"/>
      <c r="AX69" s="493">
        <f>IF(AW69="",0,VLOOKUP(AW69,Maths!A$101:B$105,2,0))</f>
        <v>0</v>
      </c>
      <c r="AY69" s="493"/>
      <c r="AZ69" s="493" t="str">
        <f ca="1">IF(AY69&lt;=3.9,"",LOOKUP(AY69,A$109:A$113,B$109:B$113))</f>
        <v/>
      </c>
      <c r="BA69" s="493"/>
      <c r="BB69" s="493" t="str">
        <f ca="1">IF(BA69&lt;=3.9,"",LOOKUP(BA69,A$109:A$113,B$109:B$113))</f>
        <v/>
      </c>
      <c r="BC69" s="493"/>
      <c r="BD69" s="493"/>
      <c r="BE69" s="494"/>
      <c r="BF69" s="493"/>
      <c r="BG69" s="493"/>
      <c r="BH69" s="493"/>
      <c r="BI69" s="493"/>
      <c r="BJ69" s="493"/>
      <c r="BK69" s="493"/>
      <c r="BL69" s="493"/>
      <c r="BM69" s="493">
        <f>IF(BL69="",0,VLOOKUP(BL69,Maths!A$101:B$105,2,0))</f>
        <v>0</v>
      </c>
      <c r="BN69" s="493"/>
      <c r="BO69" s="493" t="str">
        <f ca="1">IF(BN69&lt;=3.9,"",LOOKUP(BN69,A$109:A$113,B$109:B$113))</f>
        <v/>
      </c>
      <c r="BP69" s="493"/>
      <c r="BQ69" s="493"/>
      <c r="BR69" s="494"/>
      <c r="BS69" s="493"/>
      <c r="BT69" s="493"/>
      <c r="BU69" s="493"/>
      <c r="BV69" s="493"/>
      <c r="BW69" s="493"/>
      <c r="BX69" s="493"/>
      <c r="BY69" s="493"/>
      <c r="BZ69" s="493">
        <f>IF(BY69="",0,VLOOKUP(BY69,Maths!A$101:B$105,2,0))</f>
        <v>0</v>
      </c>
      <c r="CA69" s="493"/>
      <c r="CB69" s="493" t="str">
        <f ca="1">IF(CA69&lt;=3.9,"",LOOKUP(CA69,A$109:A$113,B$109:B$113))</f>
        <v/>
      </c>
      <c r="CC69" s="493"/>
      <c r="CD69" s="493"/>
      <c r="CE69" s="493"/>
      <c r="CF69" s="493"/>
      <c r="CG69" s="493"/>
      <c r="CH69" s="493"/>
      <c r="CI69" s="493"/>
      <c r="CJ69" s="493"/>
      <c r="CK69" s="493"/>
      <c r="CL69" s="493"/>
      <c r="CM69" s="493">
        <f>IF(CL69="",0,VLOOKUP(CL69,Maths!A$101:B$105,2,0))</f>
        <v>0</v>
      </c>
      <c r="CN69" s="493"/>
      <c r="CO69" s="493" t="str">
        <f ca="1">IF(CN69&lt;=3.9,"",LOOKUP(CN69,A$109:A$113,B$109:B$113))</f>
        <v/>
      </c>
      <c r="CP69" s="493"/>
      <c r="CQ69" s="493"/>
      <c r="CR69" s="493"/>
      <c r="CS69" s="493"/>
      <c r="CT69" s="493"/>
      <c r="CU69" s="493"/>
      <c r="CV69" s="493"/>
      <c r="CW69" s="493"/>
      <c r="CX69" s="493"/>
      <c r="CY69" s="493"/>
      <c r="CZ69" s="493">
        <f>IF(CY69="",0,VLOOKUP(CY69,Maths!A$101:B$105,2,0))</f>
        <v>0</v>
      </c>
      <c r="DA69" s="493"/>
      <c r="DB69" s="493" t="str">
        <f ca="1">IF(DA69&lt;=3.9,"",LOOKUP(DA69,A$109:A$113,B$109:B$113))</f>
        <v/>
      </c>
      <c r="DC69" s="493"/>
      <c r="DD69" s="493">
        <f>DC69/80*20</f>
        <v>0</v>
      </c>
      <c r="DE69" s="493" t="str">
        <f ca="1">IF(DD69&lt;=3.9,"",LOOKUP(DD69,A$109:A$113,B$109:B$113))</f>
        <v/>
      </c>
      <c r="DF69" s="493"/>
      <c r="DG69" s="494"/>
      <c r="DH69" s="494"/>
      <c r="DI69" s="494"/>
    </row>
    <row r="70" spans="1:113">
      <c r="A70" s="618"/>
      <c r="B70" s="618"/>
      <c r="C70" s="619"/>
      <c r="D70" s="493"/>
      <c r="E70" s="493"/>
      <c r="F70" s="493"/>
      <c r="G70" s="493"/>
      <c r="H70" s="493"/>
      <c r="I70" s="493"/>
      <c r="J70" s="493"/>
      <c r="K70" s="493">
        <f>IF(J70="",0,VLOOKUP(J70,Maths!A$101:B$105,2,0))</f>
        <v>0</v>
      </c>
      <c r="L70" s="493"/>
      <c r="M70" s="493" t="str">
        <f ca="1">IF(L70&lt;=3.9,"",LOOKUP(L70,A$109:A$113,B$109:B$113))</f>
        <v/>
      </c>
      <c r="N70" s="519"/>
      <c r="O70" s="493"/>
      <c r="P70" s="494"/>
      <c r="Q70" s="493"/>
      <c r="R70" s="493"/>
      <c r="S70" s="493"/>
      <c r="T70" s="493"/>
      <c r="U70" s="493"/>
      <c r="V70" s="493"/>
      <c r="W70" s="493"/>
      <c r="X70" s="493">
        <f>IF(W70="",0,VLOOKUP(W70,Maths!A$101:B$105,2,0))</f>
        <v>0</v>
      </c>
      <c r="Y70" s="493"/>
      <c r="Z70" s="493" t="str">
        <f ca="1">IF(Y70&lt;=3.9,"",LOOKUP(Y70,A$109:A$113,B$109:B$113))</f>
        <v/>
      </c>
      <c r="AA70" s="493"/>
      <c r="AB70" s="493"/>
      <c r="AC70" s="493"/>
      <c r="AD70" s="493"/>
      <c r="AE70" s="493"/>
      <c r="AF70" s="493"/>
      <c r="AG70" s="493"/>
      <c r="AH70" s="493"/>
      <c r="AI70" s="493"/>
      <c r="AJ70" s="493"/>
      <c r="AK70" s="493">
        <f>IF(AJ70="",0,VLOOKUP(AJ70,Maths!A$101:B$105,2,0))</f>
        <v>0</v>
      </c>
      <c r="AL70" s="493"/>
      <c r="AM70" s="493" t="str">
        <f ca="1">IF(AL70&lt;=3.9,"",LOOKUP(AL70,A$109:A$113,B$109:B$113))</f>
        <v/>
      </c>
      <c r="AN70" s="493"/>
      <c r="AO70" s="493"/>
      <c r="AP70" s="493"/>
      <c r="AQ70" s="493"/>
      <c r="AR70" s="493"/>
      <c r="AS70" s="493"/>
      <c r="AT70" s="493"/>
      <c r="AU70" s="493"/>
      <c r="AV70" s="493"/>
      <c r="AW70" s="493"/>
      <c r="AX70" s="493">
        <f>IF(AW70="",0,VLOOKUP(AW70,Maths!A$101:B$105,2,0))</f>
        <v>0</v>
      </c>
      <c r="AY70" s="493"/>
      <c r="AZ70" s="493" t="str">
        <f ca="1">IF(AY70&lt;=3.9,"",LOOKUP(AY70,A$109:A$113,B$109:B$113))</f>
        <v/>
      </c>
      <c r="BA70" s="493"/>
      <c r="BB70" s="493" t="str">
        <f ca="1">IF(BA70&lt;=3.9,"",LOOKUP(BA70,A$109:A$113,B$109:B$113))</f>
        <v/>
      </c>
      <c r="BC70" s="493"/>
      <c r="BD70" s="493"/>
      <c r="BE70" s="494"/>
      <c r="BF70" s="493"/>
      <c r="BG70" s="493"/>
      <c r="BH70" s="493"/>
      <c r="BI70" s="493"/>
      <c r="BJ70" s="493"/>
      <c r="BK70" s="493"/>
      <c r="BL70" s="493"/>
      <c r="BM70" s="493">
        <f>IF(BL70="",0,VLOOKUP(BL70,Maths!A$101:B$105,2,0))</f>
        <v>0</v>
      </c>
      <c r="BN70" s="493"/>
      <c r="BO70" s="493" t="str">
        <f ca="1">IF(BN70&lt;=3.9,"",LOOKUP(BN70,A$109:A$113,B$109:B$113))</f>
        <v/>
      </c>
      <c r="BP70" s="493"/>
      <c r="BQ70" s="493"/>
      <c r="BR70" s="494"/>
      <c r="BS70" s="493"/>
      <c r="BT70" s="493"/>
      <c r="BU70" s="493"/>
      <c r="BV70" s="493"/>
      <c r="BW70" s="493"/>
      <c r="BX70" s="493"/>
      <c r="BY70" s="493"/>
      <c r="BZ70" s="493">
        <f>IF(BY70="",0,VLOOKUP(BY70,Maths!A$101:B$105,2,0))</f>
        <v>0</v>
      </c>
      <c r="CA70" s="493"/>
      <c r="CB70" s="493" t="str">
        <f ca="1">IF(CA70&lt;=3.9,"",LOOKUP(CA70,A$109:A$113,B$109:B$113))</f>
        <v/>
      </c>
      <c r="CC70" s="493"/>
      <c r="CD70" s="493"/>
      <c r="CE70" s="493"/>
      <c r="CF70" s="493"/>
      <c r="CG70" s="493"/>
      <c r="CH70" s="493"/>
      <c r="CI70" s="493"/>
      <c r="CJ70" s="493"/>
      <c r="CK70" s="493"/>
      <c r="CL70" s="493"/>
      <c r="CM70" s="493">
        <f>IF(CL70="",0,VLOOKUP(CL70,Maths!A$101:B$105,2,0))</f>
        <v>0</v>
      </c>
      <c r="CN70" s="493"/>
      <c r="CO70" s="493" t="str">
        <f ca="1">IF(CN70&lt;=3.9,"",LOOKUP(CN70,A$109:A$113,B$109:B$113))</f>
        <v/>
      </c>
      <c r="CP70" s="493"/>
      <c r="CQ70" s="493"/>
      <c r="CR70" s="493"/>
      <c r="CS70" s="493"/>
      <c r="CT70" s="493"/>
      <c r="CU70" s="493"/>
      <c r="CV70" s="493"/>
      <c r="CW70" s="493"/>
      <c r="CX70" s="493"/>
      <c r="CY70" s="493"/>
      <c r="CZ70" s="493">
        <f>IF(CY70="",0,VLOOKUP(CY70,Maths!A$101:B$105,2,0))</f>
        <v>0</v>
      </c>
      <c r="DA70" s="493"/>
      <c r="DB70" s="493" t="str">
        <f ca="1">IF(DA70&lt;=3.9,"",LOOKUP(DA70,A$109:A$113,B$109:B$113))</f>
        <v/>
      </c>
      <c r="DC70" s="493"/>
      <c r="DD70" s="493">
        <f>DC70/80*20</f>
        <v>0</v>
      </c>
      <c r="DE70" s="493" t="str">
        <f ca="1">IF(DD70&lt;=3.9,"",LOOKUP(DD70,A$109:A$113,B$109:B$113))</f>
        <v/>
      </c>
      <c r="DF70" s="493"/>
      <c r="DG70" s="494"/>
      <c r="DH70" s="494"/>
      <c r="DI70" s="494"/>
    </row>
    <row r="71" spans="1:14">
      <c r="A71" s="620"/>
      <c r="B71" s="620"/>
      <c r="C71" s="621"/>
      <c r="N71" s="519"/>
    </row>
    <row r="72" spans="14:14">
      <c r="N72" s="519"/>
    </row>
    <row r="73" spans="14:14">
      <c r="N73" s="519"/>
    </row>
    <row r="74" spans="14:14">
      <c r="N74" s="519"/>
    </row>
    <row r="75" spans="14:14">
      <c r="N75" s="519"/>
    </row>
    <row r="76" spans="14:14">
      <c r="N76" s="519"/>
    </row>
    <row r="77" spans="14:14">
      <c r="N77" s="519"/>
    </row>
    <row r="78" spans="14:14">
      <c r="N78" s="519"/>
    </row>
    <row r="79" spans="14:14">
      <c r="N79" s="519"/>
    </row>
    <row r="80" spans="14:14">
      <c r="N80" s="519"/>
    </row>
    <row r="81" spans="14:14">
      <c r="N81" s="519"/>
    </row>
    <row r="82" spans="14:14">
      <c r="N82" s="519"/>
    </row>
    <row r="83" spans="14:14">
      <c r="N83" s="519"/>
    </row>
    <row r="84" spans="14:14">
      <c r="N84" s="519"/>
    </row>
    <row r="85" spans="14:14">
      <c r="N85" s="519"/>
    </row>
    <row r="86" spans="14:14">
      <c r="N86" s="519"/>
    </row>
    <row r="87" spans="14:14">
      <c r="N87" s="519"/>
    </row>
    <row r="88" spans="14:14">
      <c r="N88" s="519"/>
    </row>
    <row r="89" spans="14:14">
      <c r="N89" s="519"/>
    </row>
    <row r="90" spans="14:14">
      <c r="N90" s="519"/>
    </row>
    <row r="91" spans="14:14">
      <c r="N91" s="519"/>
    </row>
    <row r="92" spans="14:14">
      <c r="N92" s="519"/>
    </row>
    <row r="93" spans="14:14">
      <c r="N93" s="519"/>
    </row>
    <row r="94" spans="14:14">
      <c r="N94" s="519"/>
    </row>
    <row r="95" spans="14:14">
      <c r="N95" s="519"/>
    </row>
    <row r="96" spans="14:14">
      <c r="N96" s="519"/>
    </row>
    <row r="97" spans="14:14">
      <c r="N97" s="519"/>
    </row>
    <row r="98" spans="14:14">
      <c r="N98" s="519"/>
    </row>
    <row r="99" spans="14:14">
      <c r="N99" s="519"/>
    </row>
    <row r="100" spans="14:14">
      <c r="N100" s="519"/>
    </row>
    <row r="101" spans="1:14">
      <c r="A101" s="476" t="s">
        <v>309</v>
      </c>
      <c r="B101" s="476">
        <v>1</v>
      </c>
      <c r="N101" s="519"/>
    </row>
    <row r="102" spans="1:14">
      <c r="A102" s="476" t="s">
        <v>299</v>
      </c>
      <c r="B102" s="476">
        <v>2</v>
      </c>
      <c r="N102" s="519"/>
    </row>
    <row r="103" spans="1:14">
      <c r="A103" s="476" t="s">
        <v>295</v>
      </c>
      <c r="B103" s="476">
        <v>3</v>
      </c>
      <c r="N103" s="519"/>
    </row>
    <row r="104" spans="1:14">
      <c r="A104" s="476" t="s">
        <v>186</v>
      </c>
      <c r="B104" s="476">
        <v>4</v>
      </c>
      <c r="N104" s="519"/>
    </row>
    <row r="105" spans="1:14">
      <c r="A105" s="476" t="s">
        <v>150</v>
      </c>
      <c r="B105" s="476">
        <v>5</v>
      </c>
      <c r="N105" s="519"/>
    </row>
    <row r="106" spans="14:14">
      <c r="N106" s="519"/>
    </row>
    <row r="107" spans="14:14">
      <c r="N107" s="519"/>
    </row>
    <row r="108" spans="14:14">
      <c r="N108" s="519"/>
    </row>
    <row r="109" spans="1:14">
      <c r="A109" s="476">
        <v>4</v>
      </c>
      <c r="B109" s="476" t="s">
        <v>309</v>
      </c>
      <c r="N109" s="519"/>
    </row>
    <row r="110" spans="1:14">
      <c r="A110" s="476">
        <v>7</v>
      </c>
      <c r="B110" s="476" t="s">
        <v>299</v>
      </c>
      <c r="N110" s="519"/>
    </row>
    <row r="111" spans="1:14">
      <c r="A111" s="476">
        <v>11</v>
      </c>
      <c r="B111" s="476" t="s">
        <v>295</v>
      </c>
      <c r="N111" s="519"/>
    </row>
    <row r="112" spans="1:14">
      <c r="A112" s="476">
        <v>15</v>
      </c>
      <c r="B112" s="476" t="s">
        <v>186</v>
      </c>
      <c r="N112" s="519"/>
    </row>
    <row r="113" spans="1:14">
      <c r="A113" s="476">
        <v>18</v>
      </c>
      <c r="B113" s="476" t="s">
        <v>150</v>
      </c>
      <c r="N113" s="519"/>
    </row>
  </sheetData>
  <mergeCells count="60">
    <mergeCell ref="A1:M1"/>
    <mergeCell ref="O1:Z1"/>
    <mergeCell ref="AB1:AM1"/>
    <mergeCell ref="AO1:BB1"/>
    <mergeCell ref="BD1:BO1"/>
    <mergeCell ref="BQ1:CB1"/>
    <mergeCell ref="CD1:CO1"/>
    <mergeCell ref="CQ1:DE1"/>
    <mergeCell ref="DG1:DI1"/>
    <mergeCell ref="A2:M2"/>
    <mergeCell ref="O2:Z2"/>
    <mergeCell ref="AC2:AJ2"/>
    <mergeCell ref="AO2:BB2"/>
    <mergeCell ref="BD2:BO2"/>
    <mergeCell ref="BQ2:CB2"/>
    <mergeCell ref="CD2:CO2"/>
    <mergeCell ref="CQ2:DE2"/>
    <mergeCell ref="DG2:DI2"/>
    <mergeCell ref="A3:M3"/>
    <mergeCell ref="O3:Z3"/>
    <mergeCell ref="AB3:AM3"/>
    <mergeCell ref="AO3:BB3"/>
    <mergeCell ref="BD3:BO3"/>
    <mergeCell ref="BQ3:CB3"/>
    <mergeCell ref="CD3:CO3"/>
    <mergeCell ref="CQ3:DE3"/>
    <mergeCell ref="DG3:DI3"/>
    <mergeCell ref="D4:E4"/>
    <mergeCell ref="F4:G4"/>
    <mergeCell ref="H4:I4"/>
    <mergeCell ref="Q4:R4"/>
    <mergeCell ref="S4:T4"/>
    <mergeCell ref="U4:V4"/>
    <mergeCell ref="AD4:AE4"/>
    <mergeCell ref="AF4:AG4"/>
    <mergeCell ref="AH4:AI4"/>
    <mergeCell ref="AQ4:AR4"/>
    <mergeCell ref="AS4:AT4"/>
    <mergeCell ref="AU4:AV4"/>
    <mergeCell ref="BF4:BG4"/>
    <mergeCell ref="BH4:BI4"/>
    <mergeCell ref="BJ4:BK4"/>
    <mergeCell ref="BS4:BT4"/>
    <mergeCell ref="BU4:BV4"/>
    <mergeCell ref="BW4:BX4"/>
    <mergeCell ref="CF4:CG4"/>
    <mergeCell ref="CH4:CI4"/>
    <mergeCell ref="CJ4:CK4"/>
    <mergeCell ref="CS4:CT4"/>
    <mergeCell ref="CU4:CV4"/>
    <mergeCell ref="CW4:CX4"/>
    <mergeCell ref="A58:N58"/>
    <mergeCell ref="O58:Z58"/>
    <mergeCell ref="AB58:AM58"/>
    <mergeCell ref="AO58:AZ58"/>
    <mergeCell ref="BD58:BO58"/>
    <mergeCell ref="BQ58:CB58"/>
    <mergeCell ref="CD58:CO58"/>
    <mergeCell ref="CQ58:DE58"/>
    <mergeCell ref="DF58:DI58"/>
  </mergeCells>
  <pageMargins left="0.699305555555556" right="0.699305555555556" top="0.75" bottom="0.75" header="0.3" footer="0.3"/>
  <pageSetup paperSize="9" scale="93" orientation="portrait"/>
  <headerFooter alignWithMargins="0"/>
  <colBreaks count="7" manualBreakCount="7">
    <brk id="13" max="1048575" man="1"/>
    <brk id="25" max="1048575" man="1"/>
    <brk id="37" max="1048575" man="1"/>
    <brk id="51" max="1048575" man="1"/>
    <brk id="63" max="113" man="1"/>
    <brk id="75" max="1048575" man="1"/>
    <brk id="87" max="1048575"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44"/>
  </sheetPr>
  <dimension ref="A1:BB116"/>
  <sheetViews>
    <sheetView workbookViewId="0">
      <pane xSplit="3" ySplit="5" topLeftCell="D6" activePane="bottomRight" state="frozen"/>
      <selection/>
      <selection pane="topRight"/>
      <selection pane="bottomLeft"/>
      <selection pane="bottomRight" activeCell="AG12" sqref="AG12"/>
    </sheetView>
  </sheetViews>
  <sheetFormatPr defaultColWidth="9" defaultRowHeight="15"/>
  <cols>
    <col min="1" max="1" width="6.42857142857143" style="393" customWidth="1"/>
    <col min="2" max="2" width="9.14285714285714" style="393"/>
    <col min="3" max="3" width="29.8571428571429" style="394" customWidth="1"/>
    <col min="4" max="4" width="29.8571428571429" style="393" customWidth="1"/>
    <col min="5" max="5" width="17.2857142857143" style="395" customWidth="1"/>
    <col min="6" max="6" width="14.7142857142857" style="395" customWidth="1"/>
    <col min="7" max="7" width="16.8571428571429" style="395" customWidth="1"/>
    <col min="8" max="8" width="13.4285714285714" style="395" customWidth="1"/>
    <col min="9" max="9" width="5.28571428571429" style="395" customWidth="1"/>
    <col min="10" max="10" width="14.2857142857143" style="396" customWidth="1"/>
    <col min="11" max="11" width="15.8571428571429" style="396" customWidth="1"/>
    <col min="12" max="12" width="11.2857142857143" style="396" customWidth="1"/>
    <col min="13" max="13" width="5.85714285714286" style="396" customWidth="1"/>
    <col min="14" max="14" width="14" style="396" customWidth="1"/>
    <col min="15" max="15" width="13.2857142857143" style="396" customWidth="1"/>
    <col min="16" max="16" width="13" style="396" customWidth="1"/>
    <col min="17" max="17" width="6.71428571428571" style="396" customWidth="1"/>
    <col min="18" max="18" width="20.7142857142857" style="396" customWidth="1"/>
    <col min="19" max="19" width="16.8571428571429" style="396" customWidth="1"/>
    <col min="20" max="20" width="25.1428571428571" style="396" customWidth="1"/>
    <col min="21" max="21" width="14.7142857142857" style="396" customWidth="1"/>
    <col min="22" max="22" width="35.4285714285714" style="396" customWidth="1"/>
    <col min="23" max="23" width="16.1428571428571" style="396" customWidth="1"/>
    <col min="24" max="24" width="19.1428571428571" style="396" customWidth="1"/>
    <col min="25" max="25" width="19.4285714285714" style="396" customWidth="1"/>
    <col min="26" max="26" width="26.2857142857143" style="396" customWidth="1"/>
    <col min="27" max="28" width="14.2857142857143" style="396" customWidth="1"/>
    <col min="29" max="29" width="9.14285714285714" style="396"/>
    <col min="30" max="30" width="18" style="393" customWidth="1"/>
    <col min="31" max="31" width="17.7142857142857" style="395" customWidth="1"/>
    <col min="32" max="32" width="15.1428571428571" style="395" customWidth="1"/>
    <col min="33" max="33" width="16.8571428571429" style="395" customWidth="1"/>
    <col min="34" max="34" width="13" style="395" customWidth="1"/>
    <col min="35" max="35" width="5.28571428571429" style="395" customWidth="1"/>
    <col min="36" max="36" width="14.5714285714286" style="396" customWidth="1"/>
    <col min="37" max="37" width="15.7142857142857" style="396" customWidth="1"/>
    <col min="38" max="38" width="10.2857142857143" style="396" customWidth="1"/>
    <col min="39" max="39" width="5.85714285714286" style="396" customWidth="1"/>
    <col min="40" max="40" width="17.5714285714286" style="396" customWidth="1"/>
    <col min="41" max="41" width="17.2857142857143" style="396" customWidth="1"/>
    <col min="42" max="42" width="16.2857142857143" style="396" customWidth="1"/>
    <col min="43" max="43" width="6.71428571428571" style="396" customWidth="1"/>
    <col min="44" max="44" width="21" style="396" customWidth="1"/>
    <col min="45" max="45" width="16.7142857142857" style="396" customWidth="1"/>
    <col min="46" max="46" width="25.2857142857143" style="396" customWidth="1"/>
    <col min="47" max="47" width="15" style="396" customWidth="1"/>
    <col min="48" max="48" width="37" style="396" customWidth="1"/>
    <col min="49" max="49" width="15.2857142857143" style="396" customWidth="1"/>
    <col min="50" max="50" width="19.2857142857143" style="396" customWidth="1"/>
    <col min="51" max="51" width="36.8571428571429" style="396" customWidth="1"/>
    <col min="52" max="52" width="27.5714285714286" style="396" customWidth="1"/>
    <col min="53" max="53" width="11.5714285714286" style="396" customWidth="1"/>
    <col min="54" max="54" width="11.4285714285714" style="396" customWidth="1"/>
    <col min="55" max="16384" width="9.14285714285714" style="396"/>
  </cols>
  <sheetData>
    <row r="1" s="390" customFormat="1" ht="25.5" spans="1:54">
      <c r="A1" s="397" t="s">
        <v>381</v>
      </c>
      <c r="B1" s="397"/>
      <c r="C1" s="397"/>
      <c r="D1" s="398"/>
      <c r="E1" s="399" t="s">
        <v>382</v>
      </c>
      <c r="F1" s="399"/>
      <c r="G1" s="399"/>
      <c r="H1" s="399"/>
      <c r="I1" s="399"/>
      <c r="J1" s="414" t="s">
        <v>382</v>
      </c>
      <c r="K1" s="414"/>
      <c r="L1" s="414"/>
      <c r="M1" s="399"/>
      <c r="N1" s="414" t="s">
        <v>382</v>
      </c>
      <c r="O1" s="414"/>
      <c r="P1" s="414"/>
      <c r="Q1" s="399"/>
      <c r="R1" s="424" t="s">
        <v>382</v>
      </c>
      <c r="S1" s="424"/>
      <c r="T1" s="424"/>
      <c r="U1" s="424"/>
      <c r="V1" s="424"/>
      <c r="W1" s="424"/>
      <c r="X1" s="424"/>
      <c r="Y1" s="424"/>
      <c r="Z1" s="424"/>
      <c r="AA1" s="424"/>
      <c r="AB1" s="424"/>
      <c r="AC1" s="427"/>
      <c r="AD1" s="428" t="s">
        <v>383</v>
      </c>
      <c r="AE1" s="428"/>
      <c r="AF1" s="428"/>
      <c r="AG1" s="428"/>
      <c r="AH1" s="428"/>
      <c r="AI1" s="445"/>
      <c r="AJ1" s="446" t="s">
        <v>383</v>
      </c>
      <c r="AK1" s="446"/>
      <c r="AL1" s="446"/>
      <c r="AM1" s="447"/>
      <c r="AN1" s="446" t="s">
        <v>383</v>
      </c>
      <c r="AO1" s="446"/>
      <c r="AP1" s="446"/>
      <c r="AQ1" s="447"/>
      <c r="AR1" s="446" t="s">
        <v>383</v>
      </c>
      <c r="AS1" s="446"/>
      <c r="AT1" s="446"/>
      <c r="AU1" s="446"/>
      <c r="AV1" s="446"/>
      <c r="AW1" s="446"/>
      <c r="AX1" s="446"/>
      <c r="AY1" s="446"/>
      <c r="AZ1" s="446"/>
      <c r="BA1" s="457"/>
      <c r="BB1" s="457"/>
    </row>
    <row r="2" ht="21" customHeight="1" spans="4:54">
      <c r="D2" s="400" t="s">
        <v>384</v>
      </c>
      <c r="E2" s="401" t="s">
        <v>385</v>
      </c>
      <c r="F2" s="401"/>
      <c r="G2" s="401"/>
      <c r="H2" s="401"/>
      <c r="I2" s="415"/>
      <c r="J2" s="416" t="s">
        <v>386</v>
      </c>
      <c r="K2" s="416"/>
      <c r="L2" s="416"/>
      <c r="M2" s="416"/>
      <c r="N2" s="417" t="s">
        <v>387</v>
      </c>
      <c r="O2" s="417"/>
      <c r="P2" s="417"/>
      <c r="Q2" s="417"/>
      <c r="R2" s="417" t="s">
        <v>388</v>
      </c>
      <c r="S2" s="417"/>
      <c r="T2" s="417"/>
      <c r="U2" s="417"/>
      <c r="V2" s="417"/>
      <c r="W2" s="417"/>
      <c r="X2" s="417"/>
      <c r="Y2" s="417"/>
      <c r="Z2" s="415"/>
      <c r="AA2" s="415"/>
      <c r="AB2" s="415"/>
      <c r="AC2" s="429"/>
      <c r="AD2" s="430" t="s">
        <v>384</v>
      </c>
      <c r="AE2" s="431" t="s">
        <v>385</v>
      </c>
      <c r="AF2" s="431"/>
      <c r="AG2" s="431"/>
      <c r="AH2" s="431"/>
      <c r="AI2" s="448"/>
      <c r="AJ2" s="449" t="s">
        <v>386</v>
      </c>
      <c r="AK2" s="449"/>
      <c r="AL2" s="449"/>
      <c r="AM2" s="449"/>
      <c r="AN2" s="450" t="s">
        <v>387</v>
      </c>
      <c r="AO2" s="450"/>
      <c r="AP2" s="450"/>
      <c r="AQ2" s="450"/>
      <c r="AR2" s="450" t="s">
        <v>388</v>
      </c>
      <c r="AS2" s="450"/>
      <c r="AT2" s="450"/>
      <c r="AU2" s="450"/>
      <c r="AV2" s="450"/>
      <c r="AW2" s="450"/>
      <c r="AX2" s="450"/>
      <c r="AY2" s="450"/>
      <c r="AZ2" s="448"/>
      <c r="BA2" s="458"/>
      <c r="BB2" s="458"/>
    </row>
    <row r="3" s="391" customFormat="1" ht="36.75" customHeight="1" spans="1:54">
      <c r="A3" s="402" t="s">
        <v>322</v>
      </c>
      <c r="B3" s="402" t="s">
        <v>361</v>
      </c>
      <c r="C3" s="402" t="s">
        <v>389</v>
      </c>
      <c r="D3" s="403"/>
      <c r="E3" s="404" t="s">
        <v>390</v>
      </c>
      <c r="F3" s="405" t="s">
        <v>391</v>
      </c>
      <c r="G3" s="405" t="s">
        <v>392</v>
      </c>
      <c r="H3" s="405" t="s">
        <v>393</v>
      </c>
      <c r="I3" s="403"/>
      <c r="J3" s="418" t="s">
        <v>394</v>
      </c>
      <c r="K3" s="419" t="s">
        <v>395</v>
      </c>
      <c r="L3" s="419" t="s">
        <v>396</v>
      </c>
      <c r="M3" s="419"/>
      <c r="N3" s="419" t="s">
        <v>394</v>
      </c>
      <c r="O3" s="419" t="s">
        <v>397</v>
      </c>
      <c r="P3" s="419" t="s">
        <v>398</v>
      </c>
      <c r="Q3" s="419"/>
      <c r="R3" s="425" t="s">
        <v>399</v>
      </c>
      <c r="S3" s="425" t="s">
        <v>400</v>
      </c>
      <c r="T3" s="425" t="s">
        <v>401</v>
      </c>
      <c r="U3" s="425" t="s">
        <v>402</v>
      </c>
      <c r="V3" s="426" t="s">
        <v>403</v>
      </c>
      <c r="W3" s="425" t="s">
        <v>404</v>
      </c>
      <c r="X3" s="419" t="s">
        <v>405</v>
      </c>
      <c r="Y3" s="432" t="s">
        <v>406</v>
      </c>
      <c r="Z3" s="403" t="s">
        <v>407</v>
      </c>
      <c r="AA3" s="433" t="s">
        <v>382</v>
      </c>
      <c r="AB3" s="433"/>
      <c r="AC3" s="434"/>
      <c r="AD3" s="435"/>
      <c r="AE3" s="436" t="s">
        <v>390</v>
      </c>
      <c r="AF3" s="437" t="s">
        <v>391</v>
      </c>
      <c r="AG3" s="437" t="s">
        <v>392</v>
      </c>
      <c r="AH3" s="437" t="s">
        <v>393</v>
      </c>
      <c r="AI3" s="451"/>
      <c r="AJ3" s="452" t="s">
        <v>394</v>
      </c>
      <c r="AK3" s="453" t="s">
        <v>395</v>
      </c>
      <c r="AL3" s="453" t="s">
        <v>396</v>
      </c>
      <c r="AM3" s="453"/>
      <c r="AN3" s="453" t="s">
        <v>394</v>
      </c>
      <c r="AO3" s="453" t="s">
        <v>397</v>
      </c>
      <c r="AP3" s="453" t="s">
        <v>398</v>
      </c>
      <c r="AQ3" s="453"/>
      <c r="AR3" s="455" t="s">
        <v>399</v>
      </c>
      <c r="AS3" s="455" t="s">
        <v>400</v>
      </c>
      <c r="AT3" s="455" t="s">
        <v>401</v>
      </c>
      <c r="AU3" s="455" t="s">
        <v>402</v>
      </c>
      <c r="AV3" s="456" t="s">
        <v>403</v>
      </c>
      <c r="AW3" s="455" t="s">
        <v>404</v>
      </c>
      <c r="AX3" s="453" t="s">
        <v>405</v>
      </c>
      <c r="AY3" s="453" t="s">
        <v>406</v>
      </c>
      <c r="AZ3" s="451" t="s">
        <v>407</v>
      </c>
      <c r="BA3" s="459" t="s">
        <v>383</v>
      </c>
      <c r="BB3" s="460"/>
    </row>
    <row r="4" ht="26.25" customHeight="1" spans="1:54">
      <c r="A4" s="402"/>
      <c r="B4" s="402"/>
      <c r="C4" s="402"/>
      <c r="D4" s="402" t="s">
        <v>408</v>
      </c>
      <c r="E4" s="406" t="s">
        <v>408</v>
      </c>
      <c r="F4" s="407" t="s">
        <v>408</v>
      </c>
      <c r="G4" s="407" t="s">
        <v>408</v>
      </c>
      <c r="H4" s="408" t="s">
        <v>408</v>
      </c>
      <c r="I4" s="420"/>
      <c r="J4" s="406" t="s">
        <v>408</v>
      </c>
      <c r="K4" s="407" t="s">
        <v>408</v>
      </c>
      <c r="L4" s="407" t="s">
        <v>408</v>
      </c>
      <c r="M4" s="408"/>
      <c r="N4" s="408" t="s">
        <v>408</v>
      </c>
      <c r="O4" s="407" t="s">
        <v>408</v>
      </c>
      <c r="P4" s="407" t="s">
        <v>408</v>
      </c>
      <c r="Q4" s="407"/>
      <c r="R4" s="407" t="s">
        <v>408</v>
      </c>
      <c r="S4" s="408" t="s">
        <v>408</v>
      </c>
      <c r="T4" s="407" t="s">
        <v>408</v>
      </c>
      <c r="U4" s="407" t="s">
        <v>408</v>
      </c>
      <c r="V4" s="407" t="s">
        <v>408</v>
      </c>
      <c r="W4" s="408" t="s">
        <v>408</v>
      </c>
      <c r="X4" s="407" t="s">
        <v>408</v>
      </c>
      <c r="Y4" s="408" t="s">
        <v>408</v>
      </c>
      <c r="Z4" s="420" t="s">
        <v>408</v>
      </c>
      <c r="AA4" s="420" t="s">
        <v>409</v>
      </c>
      <c r="AB4" s="420" t="s">
        <v>410</v>
      </c>
      <c r="AC4" s="438"/>
      <c r="AD4" s="439" t="s">
        <v>408</v>
      </c>
      <c r="AE4" s="440" t="s">
        <v>408</v>
      </c>
      <c r="AF4" s="441" t="s">
        <v>408</v>
      </c>
      <c r="AG4" s="441" t="s">
        <v>408</v>
      </c>
      <c r="AH4" s="454" t="s">
        <v>408</v>
      </c>
      <c r="AI4" s="439"/>
      <c r="AJ4" s="440" t="s">
        <v>408</v>
      </c>
      <c r="AK4" s="441" t="s">
        <v>408</v>
      </c>
      <c r="AL4" s="441" t="s">
        <v>408</v>
      </c>
      <c r="AM4" s="454"/>
      <c r="AN4" s="454" t="s">
        <v>408</v>
      </c>
      <c r="AO4" s="441" t="s">
        <v>408</v>
      </c>
      <c r="AP4" s="441" t="s">
        <v>408</v>
      </c>
      <c r="AQ4" s="441"/>
      <c r="AR4" s="441" t="s">
        <v>408</v>
      </c>
      <c r="AS4" s="454" t="s">
        <v>408</v>
      </c>
      <c r="AT4" s="441" t="s">
        <v>408</v>
      </c>
      <c r="AU4" s="441" t="s">
        <v>408</v>
      </c>
      <c r="AV4" s="441" t="s">
        <v>408</v>
      </c>
      <c r="AW4" s="454" t="s">
        <v>408</v>
      </c>
      <c r="AX4" s="441" t="s">
        <v>408</v>
      </c>
      <c r="AY4" s="454" t="s">
        <v>408</v>
      </c>
      <c r="AZ4" s="439" t="s">
        <v>408</v>
      </c>
      <c r="BA4" s="439" t="s">
        <v>409</v>
      </c>
      <c r="BB4" s="461" t="s">
        <v>410</v>
      </c>
    </row>
    <row r="5" s="392" customFormat="1" ht="10.5" customHeight="1" spans="1:54">
      <c r="A5" s="409">
        <v>1</v>
      </c>
      <c r="B5" s="409">
        <v>2</v>
      </c>
      <c r="C5" s="409">
        <v>3</v>
      </c>
      <c r="D5" s="410">
        <v>4</v>
      </c>
      <c r="E5" s="410">
        <v>5</v>
      </c>
      <c r="F5" s="410">
        <v>6</v>
      </c>
      <c r="G5" s="410">
        <v>7</v>
      </c>
      <c r="H5" s="410">
        <v>8</v>
      </c>
      <c r="I5" s="410">
        <v>9</v>
      </c>
      <c r="J5" s="410">
        <v>10</v>
      </c>
      <c r="K5" s="410">
        <v>11</v>
      </c>
      <c r="L5" s="410">
        <v>12</v>
      </c>
      <c r="M5" s="410">
        <v>13</v>
      </c>
      <c r="N5" s="410">
        <v>14</v>
      </c>
      <c r="O5" s="410">
        <v>15</v>
      </c>
      <c r="P5" s="410">
        <v>16</v>
      </c>
      <c r="Q5" s="410">
        <v>17</v>
      </c>
      <c r="R5" s="410">
        <v>18</v>
      </c>
      <c r="S5" s="410">
        <v>19</v>
      </c>
      <c r="T5" s="410">
        <v>20</v>
      </c>
      <c r="U5" s="410">
        <v>21</v>
      </c>
      <c r="V5" s="410">
        <v>22</v>
      </c>
      <c r="W5" s="410">
        <v>23</v>
      </c>
      <c r="X5" s="410">
        <v>24</v>
      </c>
      <c r="Y5" s="410">
        <v>25</v>
      </c>
      <c r="Z5" s="410">
        <v>26</v>
      </c>
      <c r="AA5" s="410">
        <v>27</v>
      </c>
      <c r="AB5" s="410">
        <v>28</v>
      </c>
      <c r="AC5" s="410">
        <v>29</v>
      </c>
      <c r="AD5" s="410">
        <v>30</v>
      </c>
      <c r="AE5" s="410">
        <v>31</v>
      </c>
      <c r="AF5" s="410">
        <v>32</v>
      </c>
      <c r="AG5" s="410">
        <v>33</v>
      </c>
      <c r="AH5" s="410">
        <v>34</v>
      </c>
      <c r="AI5" s="410">
        <v>35</v>
      </c>
      <c r="AJ5" s="410">
        <v>36</v>
      </c>
      <c r="AK5" s="410">
        <v>37</v>
      </c>
      <c r="AL5" s="410">
        <v>38</v>
      </c>
      <c r="AM5" s="410">
        <v>39</v>
      </c>
      <c r="AN5" s="410">
        <v>40</v>
      </c>
      <c r="AO5" s="410">
        <v>41</v>
      </c>
      <c r="AP5" s="410">
        <v>42</v>
      </c>
      <c r="AQ5" s="410">
        <v>43</v>
      </c>
      <c r="AR5" s="410">
        <v>44</v>
      </c>
      <c r="AS5" s="410">
        <v>45</v>
      </c>
      <c r="AT5" s="410">
        <v>46</v>
      </c>
      <c r="AU5" s="410">
        <v>47</v>
      </c>
      <c r="AV5" s="410">
        <v>48</v>
      </c>
      <c r="AW5" s="410">
        <v>49</v>
      </c>
      <c r="AX5" s="410">
        <v>50</v>
      </c>
      <c r="AY5" s="410">
        <v>51</v>
      </c>
      <c r="AZ5" s="410">
        <v>52</v>
      </c>
      <c r="BA5" s="410">
        <v>53</v>
      </c>
      <c r="BB5" s="410">
        <v>54</v>
      </c>
    </row>
    <row r="6" s="393" customFormat="1" ht="27" customHeight="1" spans="1:54">
      <c r="A6" s="411">
        <f>[1]studentprofile!A4</f>
        <v>1</v>
      </c>
      <c r="B6" s="411">
        <f>'Student Profile'!B6</f>
        <v>111</v>
      </c>
      <c r="C6" s="412" t="str">
        <f>'Student Profile'!C6</f>
        <v>Anjali Kumari</v>
      </c>
      <c r="D6" s="413" t="s">
        <v>186</v>
      </c>
      <c r="E6" s="413" t="s">
        <v>186</v>
      </c>
      <c r="F6" s="413" t="s">
        <v>186</v>
      </c>
      <c r="G6" s="413" t="s">
        <v>186</v>
      </c>
      <c r="H6" s="413" t="s">
        <v>186</v>
      </c>
      <c r="I6" s="421"/>
      <c r="J6" s="413" t="s">
        <v>186</v>
      </c>
      <c r="K6" s="413" t="s">
        <v>186</v>
      </c>
      <c r="L6" s="413" t="s">
        <v>186</v>
      </c>
      <c r="M6" s="422"/>
      <c r="N6" s="413" t="s">
        <v>186</v>
      </c>
      <c r="O6" s="413" t="s">
        <v>186</v>
      </c>
      <c r="P6" s="413" t="s">
        <v>186</v>
      </c>
      <c r="Q6" s="422"/>
      <c r="R6" s="413" t="s">
        <v>186</v>
      </c>
      <c r="S6" s="413" t="s">
        <v>186</v>
      </c>
      <c r="T6" s="413" t="s">
        <v>186</v>
      </c>
      <c r="U6" s="413" t="s">
        <v>186</v>
      </c>
      <c r="V6" s="413" t="s">
        <v>186</v>
      </c>
      <c r="W6" s="413" t="s">
        <v>186</v>
      </c>
      <c r="X6" s="413" t="s">
        <v>186</v>
      </c>
      <c r="Y6" s="413" t="s">
        <v>186</v>
      </c>
      <c r="Z6" s="413" t="s">
        <v>186</v>
      </c>
      <c r="AA6" s="442" t="s">
        <v>411</v>
      </c>
      <c r="AB6" s="442" t="s">
        <v>412</v>
      </c>
      <c r="AC6" s="443"/>
      <c r="AD6" s="413" t="s">
        <v>186</v>
      </c>
      <c r="AE6" s="413" t="s">
        <v>186</v>
      </c>
      <c r="AF6" s="413" t="s">
        <v>186</v>
      </c>
      <c r="AG6" s="413" t="s">
        <v>186</v>
      </c>
      <c r="AH6" s="413" t="s">
        <v>186</v>
      </c>
      <c r="AI6" s="421"/>
      <c r="AJ6" s="413" t="s">
        <v>186</v>
      </c>
      <c r="AK6" s="413" t="s">
        <v>186</v>
      </c>
      <c r="AL6" s="413" t="s">
        <v>186</v>
      </c>
      <c r="AM6" s="422"/>
      <c r="AN6" s="413" t="s">
        <v>186</v>
      </c>
      <c r="AO6" s="413" t="s">
        <v>186</v>
      </c>
      <c r="AP6" s="413" t="s">
        <v>186</v>
      </c>
      <c r="AQ6" s="422"/>
      <c r="AR6" s="413" t="s">
        <v>186</v>
      </c>
      <c r="AS6" s="413" t="s">
        <v>186</v>
      </c>
      <c r="AT6" s="413" t="s">
        <v>186</v>
      </c>
      <c r="AU6" s="413" t="s">
        <v>186</v>
      </c>
      <c r="AV6" s="413" t="s">
        <v>186</v>
      </c>
      <c r="AW6" s="413" t="s">
        <v>186</v>
      </c>
      <c r="AX6" s="413" t="s">
        <v>186</v>
      </c>
      <c r="AY6" s="413" t="s">
        <v>186</v>
      </c>
      <c r="AZ6" s="413" t="s">
        <v>186</v>
      </c>
      <c r="BA6" s="442" t="s">
        <v>413</v>
      </c>
      <c r="BB6" s="442" t="s">
        <v>414</v>
      </c>
    </row>
    <row r="7" ht="27" customHeight="1" spans="1:54">
      <c r="A7" s="411">
        <f>[1]studentprofile!A5</f>
        <v>2</v>
      </c>
      <c r="B7" s="411">
        <f>'Student Profile'!B7</f>
        <v>222</v>
      </c>
      <c r="C7" s="412" t="str">
        <f>'Student Profile'!C7</f>
        <v>Ardra Hari</v>
      </c>
      <c r="D7" s="413" t="s">
        <v>295</v>
      </c>
      <c r="E7" s="413" t="s">
        <v>295</v>
      </c>
      <c r="F7" s="413" t="s">
        <v>295</v>
      </c>
      <c r="G7" s="413" t="s">
        <v>295</v>
      </c>
      <c r="H7" s="413" t="s">
        <v>295</v>
      </c>
      <c r="I7" s="421"/>
      <c r="J7" s="413" t="s">
        <v>295</v>
      </c>
      <c r="K7" s="413" t="s">
        <v>295</v>
      </c>
      <c r="L7" s="413" t="s">
        <v>295</v>
      </c>
      <c r="M7" s="423"/>
      <c r="N7" s="413" t="s">
        <v>295</v>
      </c>
      <c r="O7" s="413" t="s">
        <v>295</v>
      </c>
      <c r="P7" s="413" t="s">
        <v>295</v>
      </c>
      <c r="Q7" s="423"/>
      <c r="R7" s="413" t="s">
        <v>295</v>
      </c>
      <c r="S7" s="413" t="s">
        <v>295</v>
      </c>
      <c r="T7" s="413" t="s">
        <v>295</v>
      </c>
      <c r="U7" s="413" t="s">
        <v>295</v>
      </c>
      <c r="V7" s="413" t="s">
        <v>295</v>
      </c>
      <c r="W7" s="413" t="s">
        <v>295</v>
      </c>
      <c r="X7" s="413" t="s">
        <v>295</v>
      </c>
      <c r="Y7" s="413" t="s">
        <v>295</v>
      </c>
      <c r="Z7" s="413" t="s">
        <v>295</v>
      </c>
      <c r="AA7" s="442" t="s">
        <v>411</v>
      </c>
      <c r="AB7" s="442" t="s">
        <v>412</v>
      </c>
      <c r="AC7" s="444"/>
      <c r="AD7" s="413" t="s">
        <v>295</v>
      </c>
      <c r="AE7" s="413" t="s">
        <v>295</v>
      </c>
      <c r="AF7" s="413" t="s">
        <v>295</v>
      </c>
      <c r="AG7" s="413" t="s">
        <v>295</v>
      </c>
      <c r="AH7" s="413" t="s">
        <v>295</v>
      </c>
      <c r="AI7" s="421"/>
      <c r="AJ7" s="413" t="s">
        <v>295</v>
      </c>
      <c r="AK7" s="413" t="s">
        <v>295</v>
      </c>
      <c r="AL7" s="413" t="s">
        <v>295</v>
      </c>
      <c r="AM7" s="423"/>
      <c r="AN7" s="413" t="s">
        <v>295</v>
      </c>
      <c r="AO7" s="413" t="s">
        <v>295</v>
      </c>
      <c r="AP7" s="413" t="s">
        <v>295</v>
      </c>
      <c r="AQ7" s="423"/>
      <c r="AR7" s="413" t="s">
        <v>295</v>
      </c>
      <c r="AS7" s="413" t="s">
        <v>295</v>
      </c>
      <c r="AT7" s="413" t="s">
        <v>295</v>
      </c>
      <c r="AU7" s="413" t="s">
        <v>295</v>
      </c>
      <c r="AV7" s="413" t="s">
        <v>295</v>
      </c>
      <c r="AW7" s="413" t="s">
        <v>295</v>
      </c>
      <c r="AX7" s="413" t="s">
        <v>295</v>
      </c>
      <c r="AY7" s="413" t="s">
        <v>295</v>
      </c>
      <c r="AZ7" s="413" t="s">
        <v>295</v>
      </c>
      <c r="BA7" s="442">
        <v>123</v>
      </c>
      <c r="BB7" s="442" t="s">
        <v>414</v>
      </c>
    </row>
    <row r="8" ht="27" customHeight="1" spans="1:54">
      <c r="A8" s="411">
        <f>[1]studentprofile!A6</f>
        <v>3</v>
      </c>
      <c r="B8" s="411">
        <f>'Student Profile'!B8</f>
        <v>333</v>
      </c>
      <c r="C8" s="412" t="str">
        <f>'Student Profile'!C8</f>
        <v>Bhuvaneshwari</v>
      </c>
      <c r="D8" s="413" t="s">
        <v>299</v>
      </c>
      <c r="E8" s="413" t="s">
        <v>299</v>
      </c>
      <c r="F8" s="413" t="s">
        <v>299</v>
      </c>
      <c r="G8" s="413" t="s">
        <v>299</v>
      </c>
      <c r="H8" s="413" t="s">
        <v>299</v>
      </c>
      <c r="I8" s="421"/>
      <c r="J8" s="413" t="s">
        <v>299</v>
      </c>
      <c r="K8" s="413" t="s">
        <v>299</v>
      </c>
      <c r="L8" s="413" t="s">
        <v>299</v>
      </c>
      <c r="M8" s="423"/>
      <c r="N8" s="413" t="s">
        <v>299</v>
      </c>
      <c r="O8" s="413" t="s">
        <v>299</v>
      </c>
      <c r="P8" s="413" t="s">
        <v>299</v>
      </c>
      <c r="Q8" s="423"/>
      <c r="R8" s="413" t="s">
        <v>299</v>
      </c>
      <c r="S8" s="413" t="s">
        <v>299</v>
      </c>
      <c r="T8" s="413" t="s">
        <v>299</v>
      </c>
      <c r="U8" s="413" t="s">
        <v>299</v>
      </c>
      <c r="V8" s="413" t="s">
        <v>299</v>
      </c>
      <c r="W8" s="413" t="s">
        <v>299</v>
      </c>
      <c r="X8" s="413" t="s">
        <v>299</v>
      </c>
      <c r="Y8" s="413" t="s">
        <v>299</v>
      </c>
      <c r="Z8" s="413" t="s">
        <v>299</v>
      </c>
      <c r="AA8" s="442" t="s">
        <v>411</v>
      </c>
      <c r="AB8" s="442" t="s">
        <v>412</v>
      </c>
      <c r="AC8" s="444"/>
      <c r="AD8" s="413" t="s">
        <v>186</v>
      </c>
      <c r="AE8" s="413" t="s">
        <v>186</v>
      </c>
      <c r="AF8" s="413" t="s">
        <v>186</v>
      </c>
      <c r="AG8" s="413" t="s">
        <v>186</v>
      </c>
      <c r="AH8" s="413" t="s">
        <v>186</v>
      </c>
      <c r="AI8" s="421"/>
      <c r="AJ8" s="413" t="s">
        <v>186</v>
      </c>
      <c r="AK8" s="413" t="s">
        <v>186</v>
      </c>
      <c r="AL8" s="413" t="s">
        <v>186</v>
      </c>
      <c r="AM8" s="423"/>
      <c r="AN8" s="413" t="s">
        <v>186</v>
      </c>
      <c r="AO8" s="413" t="s">
        <v>186</v>
      </c>
      <c r="AP8" s="413" t="s">
        <v>186</v>
      </c>
      <c r="AQ8" s="423"/>
      <c r="AR8" s="413" t="s">
        <v>186</v>
      </c>
      <c r="AS8" s="413" t="s">
        <v>186</v>
      </c>
      <c r="AT8" s="413" t="s">
        <v>186</v>
      </c>
      <c r="AU8" s="413" t="s">
        <v>186</v>
      </c>
      <c r="AV8" s="413" t="s">
        <v>186</v>
      </c>
      <c r="AW8" s="413" t="s">
        <v>186</v>
      </c>
      <c r="AX8" s="413" t="s">
        <v>186</v>
      </c>
      <c r="AY8" s="413" t="s">
        <v>186</v>
      </c>
      <c r="AZ8" s="413" t="s">
        <v>186</v>
      </c>
      <c r="BA8" s="442">
        <v>162</v>
      </c>
      <c r="BB8" s="442" t="s">
        <v>414</v>
      </c>
    </row>
    <row r="9" ht="27" customHeight="1" spans="1:54">
      <c r="A9" s="411">
        <f>[1]studentprofile!A7</f>
        <v>4</v>
      </c>
      <c r="B9" s="411">
        <f>'Student Profile'!B9</f>
        <v>444</v>
      </c>
      <c r="C9" s="412" t="str">
        <f>'Student Profile'!C9</f>
        <v>Deeksha Singh</v>
      </c>
      <c r="D9" s="413" t="s">
        <v>299</v>
      </c>
      <c r="E9" s="413" t="s">
        <v>299</v>
      </c>
      <c r="F9" s="413" t="s">
        <v>299</v>
      </c>
      <c r="G9" s="413" t="s">
        <v>299</v>
      </c>
      <c r="H9" s="413" t="s">
        <v>299</v>
      </c>
      <c r="I9" s="421"/>
      <c r="J9" s="413" t="s">
        <v>299</v>
      </c>
      <c r="K9" s="413" t="s">
        <v>299</v>
      </c>
      <c r="L9" s="413" t="s">
        <v>299</v>
      </c>
      <c r="M9" s="423"/>
      <c r="N9" s="413" t="s">
        <v>299</v>
      </c>
      <c r="O9" s="413" t="s">
        <v>299</v>
      </c>
      <c r="P9" s="413" t="s">
        <v>299</v>
      </c>
      <c r="Q9" s="423"/>
      <c r="R9" s="413" t="s">
        <v>299</v>
      </c>
      <c r="S9" s="413" t="s">
        <v>299</v>
      </c>
      <c r="T9" s="413" t="s">
        <v>299</v>
      </c>
      <c r="U9" s="413" t="s">
        <v>299</v>
      </c>
      <c r="V9" s="413" t="s">
        <v>299</v>
      </c>
      <c r="W9" s="413" t="s">
        <v>299</v>
      </c>
      <c r="X9" s="413" t="s">
        <v>299</v>
      </c>
      <c r="Y9" s="413" t="s">
        <v>299</v>
      </c>
      <c r="Z9" s="413" t="s">
        <v>299</v>
      </c>
      <c r="AA9" s="442" t="s">
        <v>411</v>
      </c>
      <c r="AB9" s="442" t="s">
        <v>412</v>
      </c>
      <c r="AC9" s="444"/>
      <c r="AD9" s="413" t="s">
        <v>299</v>
      </c>
      <c r="AE9" s="413" t="s">
        <v>299</v>
      </c>
      <c r="AF9" s="413" t="s">
        <v>299</v>
      </c>
      <c r="AG9" s="413" t="s">
        <v>299</v>
      </c>
      <c r="AH9" s="413" t="s">
        <v>299</v>
      </c>
      <c r="AI9" s="421"/>
      <c r="AJ9" s="413" t="s">
        <v>299</v>
      </c>
      <c r="AK9" s="413" t="s">
        <v>299</v>
      </c>
      <c r="AL9" s="413" t="s">
        <v>299</v>
      </c>
      <c r="AM9" s="423"/>
      <c r="AN9" s="413" t="s">
        <v>299</v>
      </c>
      <c r="AO9" s="413" t="s">
        <v>299</v>
      </c>
      <c r="AP9" s="413" t="s">
        <v>299</v>
      </c>
      <c r="AQ9" s="423"/>
      <c r="AR9" s="413" t="s">
        <v>299</v>
      </c>
      <c r="AS9" s="413" t="s">
        <v>299</v>
      </c>
      <c r="AT9" s="413" t="s">
        <v>299</v>
      </c>
      <c r="AU9" s="413" t="s">
        <v>299</v>
      </c>
      <c r="AV9" s="413" t="s">
        <v>299</v>
      </c>
      <c r="AW9" s="413" t="s">
        <v>299</v>
      </c>
      <c r="AX9" s="413" t="s">
        <v>299</v>
      </c>
      <c r="AY9" s="413" t="s">
        <v>299</v>
      </c>
      <c r="AZ9" s="413" t="s">
        <v>299</v>
      </c>
      <c r="BA9" s="442">
        <v>163</v>
      </c>
      <c r="BB9" s="442" t="s">
        <v>414</v>
      </c>
    </row>
    <row r="10" ht="27" customHeight="1" spans="1:54">
      <c r="A10" s="411">
        <f>[1]studentprofile!A8</f>
        <v>5</v>
      </c>
      <c r="B10" s="411">
        <f>'Student Profile'!B10</f>
        <v>555</v>
      </c>
      <c r="C10" s="412" t="str">
        <f>'Student Profile'!C10</f>
        <v>Deepthi M</v>
      </c>
      <c r="D10" s="413" t="s">
        <v>337</v>
      </c>
      <c r="E10" s="413" t="s">
        <v>337</v>
      </c>
      <c r="F10" s="413" t="s">
        <v>337</v>
      </c>
      <c r="G10" s="413" t="s">
        <v>337</v>
      </c>
      <c r="H10" s="413" t="s">
        <v>337</v>
      </c>
      <c r="I10" s="421"/>
      <c r="J10" s="413" t="s">
        <v>337</v>
      </c>
      <c r="K10" s="413" t="s">
        <v>337</v>
      </c>
      <c r="L10" s="413" t="s">
        <v>337</v>
      </c>
      <c r="M10" s="423"/>
      <c r="N10" s="413" t="s">
        <v>337</v>
      </c>
      <c r="O10" s="413" t="s">
        <v>337</v>
      </c>
      <c r="P10" s="413" t="s">
        <v>337</v>
      </c>
      <c r="Q10" s="423"/>
      <c r="R10" s="413" t="s">
        <v>337</v>
      </c>
      <c r="S10" s="413" t="s">
        <v>337</v>
      </c>
      <c r="T10" s="413" t="s">
        <v>337</v>
      </c>
      <c r="U10" s="413" t="s">
        <v>337</v>
      </c>
      <c r="V10" s="413" t="s">
        <v>337</v>
      </c>
      <c r="W10" s="413" t="s">
        <v>337</v>
      </c>
      <c r="X10" s="413" t="s">
        <v>337</v>
      </c>
      <c r="Y10" s="413" t="s">
        <v>337</v>
      </c>
      <c r="Z10" s="413" t="s">
        <v>337</v>
      </c>
      <c r="AA10" s="442" t="s">
        <v>411</v>
      </c>
      <c r="AB10" s="442" t="s">
        <v>412</v>
      </c>
      <c r="AC10" s="444"/>
      <c r="AD10" s="413" t="s">
        <v>338</v>
      </c>
      <c r="AE10" s="413" t="s">
        <v>338</v>
      </c>
      <c r="AF10" s="413" t="s">
        <v>338</v>
      </c>
      <c r="AG10" s="413" t="s">
        <v>338</v>
      </c>
      <c r="AH10" s="413" t="s">
        <v>338</v>
      </c>
      <c r="AI10" s="421"/>
      <c r="AJ10" s="413" t="s">
        <v>338</v>
      </c>
      <c r="AK10" s="413" t="s">
        <v>338</v>
      </c>
      <c r="AL10" s="413" t="s">
        <v>338</v>
      </c>
      <c r="AM10" s="423"/>
      <c r="AN10" s="413" t="s">
        <v>338</v>
      </c>
      <c r="AO10" s="413" t="s">
        <v>338</v>
      </c>
      <c r="AP10" s="413" t="s">
        <v>338</v>
      </c>
      <c r="AQ10" s="423"/>
      <c r="AR10" s="413" t="s">
        <v>338</v>
      </c>
      <c r="AS10" s="413" t="s">
        <v>338</v>
      </c>
      <c r="AT10" s="413" t="s">
        <v>338</v>
      </c>
      <c r="AU10" s="413" t="s">
        <v>338</v>
      </c>
      <c r="AV10" s="413" t="s">
        <v>338</v>
      </c>
      <c r="AW10" s="413" t="s">
        <v>338</v>
      </c>
      <c r="AX10" s="413" t="s">
        <v>338</v>
      </c>
      <c r="AY10" s="413" t="s">
        <v>338</v>
      </c>
      <c r="AZ10" s="413" t="s">
        <v>338</v>
      </c>
      <c r="BA10" s="442">
        <v>164</v>
      </c>
      <c r="BB10" s="442" t="s">
        <v>414</v>
      </c>
    </row>
    <row r="11" ht="27" customHeight="1" spans="1:54">
      <c r="A11" s="411">
        <f>[1]studentprofile!A9</f>
        <v>6</v>
      </c>
      <c r="B11" s="411">
        <f>'Student Profile'!B11</f>
        <v>666</v>
      </c>
      <c r="C11" s="412" t="str">
        <f>'Student Profile'!C11</f>
        <v>Ganavi S</v>
      </c>
      <c r="D11" s="413" t="s">
        <v>186</v>
      </c>
      <c r="E11" s="413" t="s">
        <v>186</v>
      </c>
      <c r="F11" s="413" t="s">
        <v>186</v>
      </c>
      <c r="G11" s="413" t="s">
        <v>186</v>
      </c>
      <c r="H11" s="413" t="s">
        <v>186</v>
      </c>
      <c r="I11" s="421"/>
      <c r="J11" s="413" t="s">
        <v>186</v>
      </c>
      <c r="K11" s="413" t="s">
        <v>186</v>
      </c>
      <c r="L11" s="413" t="s">
        <v>186</v>
      </c>
      <c r="M11" s="423"/>
      <c r="N11" s="413" t="s">
        <v>186</v>
      </c>
      <c r="O11" s="413" t="s">
        <v>186</v>
      </c>
      <c r="P11" s="413" t="s">
        <v>186</v>
      </c>
      <c r="Q11" s="423"/>
      <c r="R11" s="413" t="s">
        <v>186</v>
      </c>
      <c r="S11" s="413" t="s">
        <v>186</v>
      </c>
      <c r="T11" s="413" t="s">
        <v>186</v>
      </c>
      <c r="U11" s="413" t="s">
        <v>186</v>
      </c>
      <c r="V11" s="413" t="s">
        <v>186</v>
      </c>
      <c r="W11" s="413" t="s">
        <v>186</v>
      </c>
      <c r="X11" s="413" t="s">
        <v>186</v>
      </c>
      <c r="Y11" s="413" t="s">
        <v>186</v>
      </c>
      <c r="Z11" s="413" t="s">
        <v>186</v>
      </c>
      <c r="AA11" s="442" t="s">
        <v>411</v>
      </c>
      <c r="AB11" s="442" t="s">
        <v>412</v>
      </c>
      <c r="AC11" s="444"/>
      <c r="AD11" s="413" t="s">
        <v>186</v>
      </c>
      <c r="AE11" s="413" t="s">
        <v>186</v>
      </c>
      <c r="AF11" s="413" t="s">
        <v>186</v>
      </c>
      <c r="AG11" s="413" t="s">
        <v>186</v>
      </c>
      <c r="AH11" s="413" t="s">
        <v>186</v>
      </c>
      <c r="AI11" s="421"/>
      <c r="AJ11" s="413" t="s">
        <v>186</v>
      </c>
      <c r="AK11" s="413" t="s">
        <v>186</v>
      </c>
      <c r="AL11" s="413" t="s">
        <v>186</v>
      </c>
      <c r="AM11" s="423"/>
      <c r="AN11" s="413" t="s">
        <v>186</v>
      </c>
      <c r="AO11" s="413" t="s">
        <v>186</v>
      </c>
      <c r="AP11" s="413" t="s">
        <v>186</v>
      </c>
      <c r="AQ11" s="423"/>
      <c r="AR11" s="413" t="s">
        <v>186</v>
      </c>
      <c r="AS11" s="413" t="s">
        <v>186</v>
      </c>
      <c r="AT11" s="413" t="s">
        <v>186</v>
      </c>
      <c r="AU11" s="413" t="s">
        <v>186</v>
      </c>
      <c r="AV11" s="413" t="s">
        <v>186</v>
      </c>
      <c r="AW11" s="413" t="s">
        <v>186</v>
      </c>
      <c r="AX11" s="413" t="s">
        <v>186</v>
      </c>
      <c r="AY11" s="413" t="s">
        <v>186</v>
      </c>
      <c r="AZ11" s="413" t="s">
        <v>186</v>
      </c>
      <c r="BA11" s="442">
        <v>165</v>
      </c>
      <c r="BB11" s="442" t="s">
        <v>414</v>
      </c>
    </row>
    <row r="12" ht="27" customHeight="1" spans="1:54">
      <c r="A12" s="411">
        <f>[1]studentprofile!A10</f>
        <v>7</v>
      </c>
      <c r="B12" s="411">
        <f>'Student Profile'!B12</f>
        <v>777</v>
      </c>
      <c r="C12" s="412" t="str">
        <f>'Student Profile'!C12</f>
        <v>R Krishaa</v>
      </c>
      <c r="D12" s="413" t="s">
        <v>295</v>
      </c>
      <c r="E12" s="413" t="s">
        <v>295</v>
      </c>
      <c r="F12" s="413" t="s">
        <v>295</v>
      </c>
      <c r="G12" s="413" t="s">
        <v>295</v>
      </c>
      <c r="H12" s="413" t="s">
        <v>295</v>
      </c>
      <c r="I12" s="421"/>
      <c r="J12" s="413" t="s">
        <v>295</v>
      </c>
      <c r="K12" s="413" t="s">
        <v>295</v>
      </c>
      <c r="L12" s="413" t="s">
        <v>295</v>
      </c>
      <c r="M12" s="423"/>
      <c r="N12" s="413" t="s">
        <v>295</v>
      </c>
      <c r="O12" s="413" t="s">
        <v>295</v>
      </c>
      <c r="P12" s="413" t="s">
        <v>295</v>
      </c>
      <c r="Q12" s="423"/>
      <c r="R12" s="413" t="s">
        <v>295</v>
      </c>
      <c r="S12" s="413" t="s">
        <v>295</v>
      </c>
      <c r="T12" s="413" t="s">
        <v>295</v>
      </c>
      <c r="U12" s="413" t="s">
        <v>295</v>
      </c>
      <c r="V12" s="413" t="s">
        <v>295</v>
      </c>
      <c r="W12" s="413" t="s">
        <v>295</v>
      </c>
      <c r="X12" s="413" t="s">
        <v>295</v>
      </c>
      <c r="Y12" s="413" t="s">
        <v>295</v>
      </c>
      <c r="Z12" s="413" t="s">
        <v>295</v>
      </c>
      <c r="AA12" s="442" t="s">
        <v>411</v>
      </c>
      <c r="AB12" s="442" t="s">
        <v>412</v>
      </c>
      <c r="AC12" s="444"/>
      <c r="AD12" s="413" t="s">
        <v>295</v>
      </c>
      <c r="AE12" s="413" t="s">
        <v>295</v>
      </c>
      <c r="AF12" s="413" t="s">
        <v>295</v>
      </c>
      <c r="AG12" s="413" t="s">
        <v>295</v>
      </c>
      <c r="AH12" s="413" t="s">
        <v>295</v>
      </c>
      <c r="AI12" s="421"/>
      <c r="AJ12" s="413" t="s">
        <v>295</v>
      </c>
      <c r="AK12" s="413" t="s">
        <v>295</v>
      </c>
      <c r="AL12" s="413" t="s">
        <v>295</v>
      </c>
      <c r="AM12" s="423"/>
      <c r="AN12" s="413" t="s">
        <v>295</v>
      </c>
      <c r="AO12" s="413" t="s">
        <v>295</v>
      </c>
      <c r="AP12" s="413" t="s">
        <v>295</v>
      </c>
      <c r="AQ12" s="423"/>
      <c r="AR12" s="413" t="s">
        <v>295</v>
      </c>
      <c r="AS12" s="413" t="s">
        <v>295</v>
      </c>
      <c r="AT12" s="413" t="s">
        <v>295</v>
      </c>
      <c r="AU12" s="413" t="s">
        <v>295</v>
      </c>
      <c r="AV12" s="413" t="s">
        <v>295</v>
      </c>
      <c r="AW12" s="413" t="s">
        <v>295</v>
      </c>
      <c r="AX12" s="413" t="s">
        <v>295</v>
      </c>
      <c r="AY12" s="413" t="s">
        <v>295</v>
      </c>
      <c r="AZ12" s="413" t="s">
        <v>295</v>
      </c>
      <c r="BA12" s="442">
        <v>166</v>
      </c>
      <c r="BB12" s="442" t="s">
        <v>414</v>
      </c>
    </row>
    <row r="13" ht="27" customHeight="1" spans="1:54">
      <c r="A13" s="411">
        <f>[1]studentprofile!A11</f>
        <v>8</v>
      </c>
      <c r="B13" s="411">
        <f>'Student Profile'!B13</f>
        <v>888</v>
      </c>
      <c r="C13" s="412" t="str">
        <f>'Student Profile'!C13</f>
        <v>Omja Dwivedi</v>
      </c>
      <c r="D13" s="413" t="s">
        <v>299</v>
      </c>
      <c r="E13" s="413" t="s">
        <v>299</v>
      </c>
      <c r="F13" s="413" t="s">
        <v>299</v>
      </c>
      <c r="G13" s="413" t="s">
        <v>299</v>
      </c>
      <c r="H13" s="413" t="s">
        <v>299</v>
      </c>
      <c r="I13" s="421"/>
      <c r="J13" s="413" t="s">
        <v>299</v>
      </c>
      <c r="K13" s="413" t="s">
        <v>299</v>
      </c>
      <c r="L13" s="413" t="s">
        <v>299</v>
      </c>
      <c r="M13" s="423"/>
      <c r="N13" s="413" t="s">
        <v>299</v>
      </c>
      <c r="O13" s="413" t="s">
        <v>299</v>
      </c>
      <c r="P13" s="413" t="s">
        <v>299</v>
      </c>
      <c r="Q13" s="423"/>
      <c r="R13" s="413" t="s">
        <v>299</v>
      </c>
      <c r="S13" s="413" t="s">
        <v>299</v>
      </c>
      <c r="T13" s="413" t="s">
        <v>299</v>
      </c>
      <c r="U13" s="413" t="s">
        <v>299</v>
      </c>
      <c r="V13" s="413" t="s">
        <v>299</v>
      </c>
      <c r="W13" s="413" t="s">
        <v>299</v>
      </c>
      <c r="X13" s="413" t="s">
        <v>299</v>
      </c>
      <c r="Y13" s="413" t="s">
        <v>299</v>
      </c>
      <c r="Z13" s="413" t="s">
        <v>299</v>
      </c>
      <c r="AA13" s="442" t="s">
        <v>411</v>
      </c>
      <c r="AB13" s="442" t="s">
        <v>412</v>
      </c>
      <c r="AC13" s="444"/>
      <c r="AD13" s="413" t="s">
        <v>186</v>
      </c>
      <c r="AE13" s="413" t="s">
        <v>186</v>
      </c>
      <c r="AF13" s="413" t="s">
        <v>186</v>
      </c>
      <c r="AG13" s="413" t="s">
        <v>186</v>
      </c>
      <c r="AH13" s="413" t="s">
        <v>186</v>
      </c>
      <c r="AI13" s="421"/>
      <c r="AJ13" s="413" t="s">
        <v>186</v>
      </c>
      <c r="AK13" s="413" t="s">
        <v>186</v>
      </c>
      <c r="AL13" s="413" t="s">
        <v>186</v>
      </c>
      <c r="AM13" s="423"/>
      <c r="AN13" s="413" t="s">
        <v>186</v>
      </c>
      <c r="AO13" s="413" t="s">
        <v>186</v>
      </c>
      <c r="AP13" s="413" t="s">
        <v>186</v>
      </c>
      <c r="AQ13" s="423"/>
      <c r="AR13" s="413" t="s">
        <v>186</v>
      </c>
      <c r="AS13" s="413" t="s">
        <v>186</v>
      </c>
      <c r="AT13" s="413" t="s">
        <v>186</v>
      </c>
      <c r="AU13" s="413" t="s">
        <v>186</v>
      </c>
      <c r="AV13" s="413" t="s">
        <v>186</v>
      </c>
      <c r="AW13" s="413" t="s">
        <v>186</v>
      </c>
      <c r="AX13" s="413" t="s">
        <v>186</v>
      </c>
      <c r="AY13" s="413" t="s">
        <v>186</v>
      </c>
      <c r="AZ13" s="413" t="s">
        <v>186</v>
      </c>
      <c r="BA13" s="442">
        <v>167</v>
      </c>
      <c r="BB13" s="442" t="s">
        <v>414</v>
      </c>
    </row>
    <row r="14" ht="27" customHeight="1" spans="1:54">
      <c r="A14" s="411">
        <f>[1]studentprofile!A12</f>
        <v>9</v>
      </c>
      <c r="B14" s="411">
        <f>'Student Profile'!B14</f>
        <v>999</v>
      </c>
      <c r="C14" s="412" t="str">
        <f>'Student Profile'!C14</f>
        <v>K Pooja</v>
      </c>
      <c r="D14" s="413" t="s">
        <v>299</v>
      </c>
      <c r="E14" s="413" t="s">
        <v>299</v>
      </c>
      <c r="F14" s="413" t="s">
        <v>299</v>
      </c>
      <c r="G14" s="413" t="s">
        <v>299</v>
      </c>
      <c r="H14" s="413" t="s">
        <v>299</v>
      </c>
      <c r="I14" s="421"/>
      <c r="J14" s="413" t="s">
        <v>299</v>
      </c>
      <c r="K14" s="413" t="s">
        <v>299</v>
      </c>
      <c r="L14" s="413" t="s">
        <v>299</v>
      </c>
      <c r="M14" s="423"/>
      <c r="N14" s="413" t="s">
        <v>299</v>
      </c>
      <c r="O14" s="413" t="s">
        <v>299</v>
      </c>
      <c r="P14" s="413" t="s">
        <v>299</v>
      </c>
      <c r="Q14" s="423"/>
      <c r="R14" s="413" t="s">
        <v>299</v>
      </c>
      <c r="S14" s="413" t="s">
        <v>299</v>
      </c>
      <c r="T14" s="413" t="s">
        <v>299</v>
      </c>
      <c r="U14" s="413" t="s">
        <v>299</v>
      </c>
      <c r="V14" s="413" t="s">
        <v>299</v>
      </c>
      <c r="W14" s="413" t="s">
        <v>299</v>
      </c>
      <c r="X14" s="413" t="s">
        <v>299</v>
      </c>
      <c r="Y14" s="413" t="s">
        <v>299</v>
      </c>
      <c r="Z14" s="413" t="s">
        <v>299</v>
      </c>
      <c r="AA14" s="442" t="s">
        <v>411</v>
      </c>
      <c r="AB14" s="442" t="s">
        <v>412</v>
      </c>
      <c r="AC14" s="444"/>
      <c r="AD14" s="413" t="s">
        <v>299</v>
      </c>
      <c r="AE14" s="413" t="s">
        <v>299</v>
      </c>
      <c r="AF14" s="413" t="s">
        <v>299</v>
      </c>
      <c r="AG14" s="413" t="s">
        <v>299</v>
      </c>
      <c r="AH14" s="413" t="s">
        <v>299</v>
      </c>
      <c r="AI14" s="421"/>
      <c r="AJ14" s="413" t="s">
        <v>299</v>
      </c>
      <c r="AK14" s="413" t="s">
        <v>299</v>
      </c>
      <c r="AL14" s="413" t="s">
        <v>299</v>
      </c>
      <c r="AM14" s="423"/>
      <c r="AN14" s="413" t="s">
        <v>299</v>
      </c>
      <c r="AO14" s="413" t="s">
        <v>299</v>
      </c>
      <c r="AP14" s="413" t="s">
        <v>299</v>
      </c>
      <c r="AQ14" s="423"/>
      <c r="AR14" s="413" t="s">
        <v>299</v>
      </c>
      <c r="AS14" s="413" t="s">
        <v>299</v>
      </c>
      <c r="AT14" s="413" t="s">
        <v>299</v>
      </c>
      <c r="AU14" s="413" t="s">
        <v>299</v>
      </c>
      <c r="AV14" s="413" t="s">
        <v>299</v>
      </c>
      <c r="AW14" s="413" t="s">
        <v>299</v>
      </c>
      <c r="AX14" s="413" t="s">
        <v>299</v>
      </c>
      <c r="AY14" s="413" t="s">
        <v>299</v>
      </c>
      <c r="AZ14" s="413" t="s">
        <v>299</v>
      </c>
      <c r="BA14" s="442">
        <v>168</v>
      </c>
      <c r="BB14" s="442" t="s">
        <v>414</v>
      </c>
    </row>
    <row r="15" ht="27" customHeight="1" spans="1:54">
      <c r="A15" s="411">
        <f>[1]studentprofile!A13</f>
        <v>10</v>
      </c>
      <c r="B15" s="411">
        <f>'Student Profile'!B15</f>
        <v>1110</v>
      </c>
      <c r="C15" s="412" t="str">
        <f>'Student Profile'!C15</f>
        <v>Ramya</v>
      </c>
      <c r="D15" s="413" t="s">
        <v>337</v>
      </c>
      <c r="E15" s="413" t="s">
        <v>337</v>
      </c>
      <c r="F15" s="413" t="s">
        <v>337</v>
      </c>
      <c r="G15" s="413" t="s">
        <v>337</v>
      </c>
      <c r="H15" s="413" t="s">
        <v>337</v>
      </c>
      <c r="I15" s="421"/>
      <c r="J15" s="413" t="s">
        <v>337</v>
      </c>
      <c r="K15" s="413" t="s">
        <v>337</v>
      </c>
      <c r="L15" s="413" t="s">
        <v>337</v>
      </c>
      <c r="M15" s="423"/>
      <c r="N15" s="413" t="s">
        <v>337</v>
      </c>
      <c r="O15" s="413" t="s">
        <v>337</v>
      </c>
      <c r="P15" s="413" t="s">
        <v>337</v>
      </c>
      <c r="Q15" s="423"/>
      <c r="R15" s="413" t="s">
        <v>337</v>
      </c>
      <c r="S15" s="413" t="s">
        <v>337</v>
      </c>
      <c r="T15" s="413" t="s">
        <v>337</v>
      </c>
      <c r="U15" s="413" t="s">
        <v>337</v>
      </c>
      <c r="V15" s="413" t="s">
        <v>337</v>
      </c>
      <c r="W15" s="413" t="s">
        <v>337</v>
      </c>
      <c r="X15" s="413" t="s">
        <v>337</v>
      </c>
      <c r="Y15" s="413" t="s">
        <v>337</v>
      </c>
      <c r="Z15" s="413" t="s">
        <v>337</v>
      </c>
      <c r="AA15" s="442" t="s">
        <v>411</v>
      </c>
      <c r="AB15" s="442" t="s">
        <v>412</v>
      </c>
      <c r="AC15" s="444"/>
      <c r="AD15" s="413" t="s">
        <v>338</v>
      </c>
      <c r="AE15" s="413" t="s">
        <v>338</v>
      </c>
      <c r="AF15" s="413" t="s">
        <v>338</v>
      </c>
      <c r="AG15" s="413" t="s">
        <v>338</v>
      </c>
      <c r="AH15" s="413" t="s">
        <v>338</v>
      </c>
      <c r="AI15" s="421"/>
      <c r="AJ15" s="413" t="s">
        <v>338</v>
      </c>
      <c r="AK15" s="413" t="s">
        <v>338</v>
      </c>
      <c r="AL15" s="413" t="s">
        <v>338</v>
      </c>
      <c r="AM15" s="423"/>
      <c r="AN15" s="413" t="s">
        <v>338</v>
      </c>
      <c r="AO15" s="413" t="s">
        <v>338</v>
      </c>
      <c r="AP15" s="413" t="s">
        <v>338</v>
      </c>
      <c r="AQ15" s="423"/>
      <c r="AR15" s="413" t="s">
        <v>338</v>
      </c>
      <c r="AS15" s="413" t="s">
        <v>338</v>
      </c>
      <c r="AT15" s="413" t="s">
        <v>338</v>
      </c>
      <c r="AU15" s="413" t="s">
        <v>338</v>
      </c>
      <c r="AV15" s="413" t="s">
        <v>338</v>
      </c>
      <c r="AW15" s="413" t="s">
        <v>338</v>
      </c>
      <c r="AX15" s="413" t="s">
        <v>338</v>
      </c>
      <c r="AY15" s="413" t="s">
        <v>338</v>
      </c>
      <c r="AZ15" s="413" t="s">
        <v>338</v>
      </c>
      <c r="BA15" s="442">
        <v>169</v>
      </c>
      <c r="BB15" s="442" t="s">
        <v>414</v>
      </c>
    </row>
    <row r="16" ht="27" customHeight="1" spans="1:54">
      <c r="A16" s="411">
        <f>[1]studentprofile!A14</f>
        <v>11</v>
      </c>
      <c r="B16" s="411">
        <f>'Student Profile'!B16</f>
        <v>1221</v>
      </c>
      <c r="C16" s="412" t="str">
        <f>'Student Profile'!C16</f>
        <v>Reshma Unnikrishnan</v>
      </c>
      <c r="D16" s="413" t="s">
        <v>186</v>
      </c>
      <c r="E16" s="413" t="s">
        <v>186</v>
      </c>
      <c r="F16" s="413" t="s">
        <v>186</v>
      </c>
      <c r="G16" s="413" t="s">
        <v>186</v>
      </c>
      <c r="H16" s="413" t="s">
        <v>186</v>
      </c>
      <c r="I16" s="421"/>
      <c r="J16" s="413" t="s">
        <v>186</v>
      </c>
      <c r="K16" s="413" t="s">
        <v>186</v>
      </c>
      <c r="L16" s="413" t="s">
        <v>186</v>
      </c>
      <c r="M16" s="423"/>
      <c r="N16" s="413" t="s">
        <v>186</v>
      </c>
      <c r="O16" s="413" t="s">
        <v>186</v>
      </c>
      <c r="P16" s="413" t="s">
        <v>186</v>
      </c>
      <c r="Q16" s="423"/>
      <c r="R16" s="413" t="s">
        <v>186</v>
      </c>
      <c r="S16" s="413" t="s">
        <v>186</v>
      </c>
      <c r="T16" s="413" t="s">
        <v>186</v>
      </c>
      <c r="U16" s="413" t="s">
        <v>186</v>
      </c>
      <c r="V16" s="413" t="s">
        <v>186</v>
      </c>
      <c r="W16" s="413" t="s">
        <v>186</v>
      </c>
      <c r="X16" s="413" t="s">
        <v>186</v>
      </c>
      <c r="Y16" s="413" t="s">
        <v>186</v>
      </c>
      <c r="Z16" s="413" t="s">
        <v>186</v>
      </c>
      <c r="AA16" s="442" t="s">
        <v>411</v>
      </c>
      <c r="AB16" s="442" t="s">
        <v>412</v>
      </c>
      <c r="AC16" s="444"/>
      <c r="AD16" s="413" t="s">
        <v>186</v>
      </c>
      <c r="AE16" s="413" t="s">
        <v>186</v>
      </c>
      <c r="AF16" s="413" t="s">
        <v>186</v>
      </c>
      <c r="AG16" s="413" t="s">
        <v>186</v>
      </c>
      <c r="AH16" s="413" t="s">
        <v>186</v>
      </c>
      <c r="AI16" s="421"/>
      <c r="AJ16" s="413" t="s">
        <v>186</v>
      </c>
      <c r="AK16" s="413" t="s">
        <v>186</v>
      </c>
      <c r="AL16" s="413" t="s">
        <v>186</v>
      </c>
      <c r="AM16" s="423"/>
      <c r="AN16" s="413" t="s">
        <v>186</v>
      </c>
      <c r="AO16" s="413" t="s">
        <v>186</v>
      </c>
      <c r="AP16" s="413" t="s">
        <v>186</v>
      </c>
      <c r="AQ16" s="423"/>
      <c r="AR16" s="413" t="s">
        <v>186</v>
      </c>
      <c r="AS16" s="413" t="s">
        <v>186</v>
      </c>
      <c r="AT16" s="413" t="s">
        <v>186</v>
      </c>
      <c r="AU16" s="413" t="s">
        <v>186</v>
      </c>
      <c r="AV16" s="413" t="s">
        <v>186</v>
      </c>
      <c r="AW16" s="413" t="s">
        <v>186</v>
      </c>
      <c r="AX16" s="413" t="s">
        <v>186</v>
      </c>
      <c r="AY16" s="413" t="s">
        <v>186</v>
      </c>
      <c r="AZ16" s="413" t="s">
        <v>186</v>
      </c>
      <c r="BA16" s="442">
        <v>170</v>
      </c>
      <c r="BB16" s="442" t="s">
        <v>414</v>
      </c>
    </row>
    <row r="17" ht="27" customHeight="1" spans="1:54">
      <c r="A17" s="411">
        <f>[1]studentprofile!A15</f>
        <v>12</v>
      </c>
      <c r="B17" s="411">
        <f>'Student Profile'!B17</f>
        <v>1332</v>
      </c>
      <c r="C17" s="412" t="str">
        <f>'Student Profile'!C17</f>
        <v>Sandra Santosh</v>
      </c>
      <c r="D17" s="413" t="s">
        <v>295</v>
      </c>
      <c r="E17" s="413" t="s">
        <v>295</v>
      </c>
      <c r="F17" s="413" t="s">
        <v>295</v>
      </c>
      <c r="G17" s="413" t="s">
        <v>295</v>
      </c>
      <c r="H17" s="413" t="s">
        <v>295</v>
      </c>
      <c r="I17" s="421"/>
      <c r="J17" s="413" t="s">
        <v>295</v>
      </c>
      <c r="K17" s="413" t="s">
        <v>295</v>
      </c>
      <c r="L17" s="413" t="s">
        <v>295</v>
      </c>
      <c r="M17" s="423"/>
      <c r="N17" s="413" t="s">
        <v>295</v>
      </c>
      <c r="O17" s="413" t="s">
        <v>295</v>
      </c>
      <c r="P17" s="413" t="s">
        <v>295</v>
      </c>
      <c r="Q17" s="423"/>
      <c r="R17" s="413" t="s">
        <v>295</v>
      </c>
      <c r="S17" s="413" t="s">
        <v>295</v>
      </c>
      <c r="T17" s="413" t="s">
        <v>295</v>
      </c>
      <c r="U17" s="413" t="s">
        <v>295</v>
      </c>
      <c r="V17" s="413" t="s">
        <v>295</v>
      </c>
      <c r="W17" s="413" t="s">
        <v>295</v>
      </c>
      <c r="X17" s="413" t="s">
        <v>295</v>
      </c>
      <c r="Y17" s="413" t="s">
        <v>295</v>
      </c>
      <c r="Z17" s="413" t="s">
        <v>295</v>
      </c>
      <c r="AA17" s="442" t="s">
        <v>411</v>
      </c>
      <c r="AB17" s="442" t="s">
        <v>412</v>
      </c>
      <c r="AC17" s="444"/>
      <c r="AD17" s="413" t="s">
        <v>295</v>
      </c>
      <c r="AE17" s="413" t="s">
        <v>295</v>
      </c>
      <c r="AF17" s="413" t="s">
        <v>295</v>
      </c>
      <c r="AG17" s="413" t="s">
        <v>295</v>
      </c>
      <c r="AH17" s="413" t="s">
        <v>295</v>
      </c>
      <c r="AI17" s="421"/>
      <c r="AJ17" s="413" t="s">
        <v>295</v>
      </c>
      <c r="AK17" s="413" t="s">
        <v>295</v>
      </c>
      <c r="AL17" s="413" t="s">
        <v>295</v>
      </c>
      <c r="AM17" s="423"/>
      <c r="AN17" s="413" t="s">
        <v>295</v>
      </c>
      <c r="AO17" s="413" t="s">
        <v>295</v>
      </c>
      <c r="AP17" s="413" t="s">
        <v>295</v>
      </c>
      <c r="AQ17" s="423"/>
      <c r="AR17" s="413" t="s">
        <v>295</v>
      </c>
      <c r="AS17" s="413" t="s">
        <v>295</v>
      </c>
      <c r="AT17" s="413" t="s">
        <v>295</v>
      </c>
      <c r="AU17" s="413" t="s">
        <v>295</v>
      </c>
      <c r="AV17" s="413" t="s">
        <v>295</v>
      </c>
      <c r="AW17" s="413" t="s">
        <v>295</v>
      </c>
      <c r="AX17" s="413" t="s">
        <v>295</v>
      </c>
      <c r="AY17" s="413" t="s">
        <v>295</v>
      </c>
      <c r="AZ17" s="413" t="s">
        <v>295</v>
      </c>
      <c r="BA17" s="442">
        <v>171</v>
      </c>
      <c r="BB17" s="442" t="s">
        <v>414</v>
      </c>
    </row>
    <row r="18" ht="27" customHeight="1" spans="1:54">
      <c r="A18" s="411">
        <f>[1]studentprofile!A16</f>
        <v>13</v>
      </c>
      <c r="B18" s="411">
        <f>'Student Profile'!B18</f>
        <v>1443</v>
      </c>
      <c r="C18" s="412" t="str">
        <f>'Student Profile'!C18</f>
        <v>Sheikh Haniah</v>
      </c>
      <c r="D18" s="413" t="s">
        <v>299</v>
      </c>
      <c r="E18" s="413" t="s">
        <v>299</v>
      </c>
      <c r="F18" s="413" t="s">
        <v>299</v>
      </c>
      <c r="G18" s="413" t="s">
        <v>299</v>
      </c>
      <c r="H18" s="413" t="s">
        <v>299</v>
      </c>
      <c r="I18" s="421"/>
      <c r="J18" s="413" t="s">
        <v>299</v>
      </c>
      <c r="K18" s="413" t="s">
        <v>299</v>
      </c>
      <c r="L18" s="413" t="s">
        <v>299</v>
      </c>
      <c r="M18" s="423"/>
      <c r="N18" s="413" t="s">
        <v>299</v>
      </c>
      <c r="O18" s="413" t="s">
        <v>299</v>
      </c>
      <c r="P18" s="413" t="s">
        <v>299</v>
      </c>
      <c r="Q18" s="423"/>
      <c r="R18" s="413" t="s">
        <v>299</v>
      </c>
      <c r="S18" s="413" t="s">
        <v>299</v>
      </c>
      <c r="T18" s="413" t="s">
        <v>299</v>
      </c>
      <c r="U18" s="413" t="s">
        <v>299</v>
      </c>
      <c r="V18" s="413" t="s">
        <v>299</v>
      </c>
      <c r="W18" s="413" t="s">
        <v>299</v>
      </c>
      <c r="X18" s="413" t="s">
        <v>299</v>
      </c>
      <c r="Y18" s="413" t="s">
        <v>299</v>
      </c>
      <c r="Z18" s="413" t="s">
        <v>299</v>
      </c>
      <c r="AA18" s="442" t="s">
        <v>411</v>
      </c>
      <c r="AB18" s="442" t="s">
        <v>412</v>
      </c>
      <c r="AC18" s="444"/>
      <c r="AD18" s="413" t="s">
        <v>186</v>
      </c>
      <c r="AE18" s="413" t="s">
        <v>186</v>
      </c>
      <c r="AF18" s="413" t="s">
        <v>186</v>
      </c>
      <c r="AG18" s="413" t="s">
        <v>186</v>
      </c>
      <c r="AH18" s="413" t="s">
        <v>186</v>
      </c>
      <c r="AI18" s="421"/>
      <c r="AJ18" s="413" t="s">
        <v>186</v>
      </c>
      <c r="AK18" s="413" t="s">
        <v>186</v>
      </c>
      <c r="AL18" s="413" t="s">
        <v>186</v>
      </c>
      <c r="AM18" s="423"/>
      <c r="AN18" s="413" t="s">
        <v>186</v>
      </c>
      <c r="AO18" s="413" t="s">
        <v>186</v>
      </c>
      <c r="AP18" s="413" t="s">
        <v>186</v>
      </c>
      <c r="AQ18" s="423"/>
      <c r="AR18" s="413" t="s">
        <v>186</v>
      </c>
      <c r="AS18" s="413" t="s">
        <v>186</v>
      </c>
      <c r="AT18" s="413" t="s">
        <v>186</v>
      </c>
      <c r="AU18" s="413" t="s">
        <v>186</v>
      </c>
      <c r="AV18" s="413" t="s">
        <v>186</v>
      </c>
      <c r="AW18" s="413" t="s">
        <v>186</v>
      </c>
      <c r="AX18" s="413" t="s">
        <v>186</v>
      </c>
      <c r="AY18" s="413" t="s">
        <v>186</v>
      </c>
      <c r="AZ18" s="413" t="s">
        <v>186</v>
      </c>
      <c r="BA18" s="442">
        <v>172</v>
      </c>
      <c r="BB18" s="442" t="s">
        <v>414</v>
      </c>
    </row>
    <row r="19" ht="27" customHeight="1" spans="1:54">
      <c r="A19" s="411">
        <f>[1]studentprofile!A17</f>
        <v>14</v>
      </c>
      <c r="B19" s="411">
        <f>'Student Profile'!B19</f>
        <v>1554</v>
      </c>
      <c r="C19" s="412" t="str">
        <f>'Student Profile'!C19</f>
        <v>Shwetha Saji</v>
      </c>
      <c r="D19" s="413" t="s">
        <v>299</v>
      </c>
      <c r="E19" s="413" t="s">
        <v>299</v>
      </c>
      <c r="F19" s="413" t="s">
        <v>299</v>
      </c>
      <c r="G19" s="413" t="s">
        <v>299</v>
      </c>
      <c r="H19" s="413" t="s">
        <v>299</v>
      </c>
      <c r="I19" s="421"/>
      <c r="J19" s="413" t="s">
        <v>299</v>
      </c>
      <c r="K19" s="413" t="s">
        <v>299</v>
      </c>
      <c r="L19" s="413" t="s">
        <v>299</v>
      </c>
      <c r="M19" s="423"/>
      <c r="N19" s="413" t="s">
        <v>299</v>
      </c>
      <c r="O19" s="413" t="s">
        <v>299</v>
      </c>
      <c r="P19" s="413" t="s">
        <v>299</v>
      </c>
      <c r="Q19" s="423"/>
      <c r="R19" s="413" t="s">
        <v>299</v>
      </c>
      <c r="S19" s="413" t="s">
        <v>299</v>
      </c>
      <c r="T19" s="413" t="s">
        <v>299</v>
      </c>
      <c r="U19" s="413" t="s">
        <v>299</v>
      </c>
      <c r="V19" s="413" t="s">
        <v>299</v>
      </c>
      <c r="W19" s="413" t="s">
        <v>299</v>
      </c>
      <c r="X19" s="413" t="s">
        <v>299</v>
      </c>
      <c r="Y19" s="413" t="s">
        <v>299</v>
      </c>
      <c r="Z19" s="413" t="s">
        <v>299</v>
      </c>
      <c r="AA19" s="442" t="s">
        <v>411</v>
      </c>
      <c r="AB19" s="442" t="s">
        <v>412</v>
      </c>
      <c r="AC19" s="444"/>
      <c r="AD19" s="413" t="s">
        <v>299</v>
      </c>
      <c r="AE19" s="413" t="s">
        <v>299</v>
      </c>
      <c r="AF19" s="413" t="s">
        <v>299</v>
      </c>
      <c r="AG19" s="413" t="s">
        <v>299</v>
      </c>
      <c r="AH19" s="413" t="s">
        <v>299</v>
      </c>
      <c r="AI19" s="421"/>
      <c r="AJ19" s="413" t="s">
        <v>299</v>
      </c>
      <c r="AK19" s="413" t="s">
        <v>299</v>
      </c>
      <c r="AL19" s="413" t="s">
        <v>299</v>
      </c>
      <c r="AM19" s="423"/>
      <c r="AN19" s="413" t="s">
        <v>299</v>
      </c>
      <c r="AO19" s="413" t="s">
        <v>299</v>
      </c>
      <c r="AP19" s="413" t="s">
        <v>299</v>
      </c>
      <c r="AQ19" s="423"/>
      <c r="AR19" s="413" t="s">
        <v>299</v>
      </c>
      <c r="AS19" s="413" t="s">
        <v>299</v>
      </c>
      <c r="AT19" s="413" t="s">
        <v>299</v>
      </c>
      <c r="AU19" s="413" t="s">
        <v>299</v>
      </c>
      <c r="AV19" s="413" t="s">
        <v>299</v>
      </c>
      <c r="AW19" s="413" t="s">
        <v>299</v>
      </c>
      <c r="AX19" s="413" t="s">
        <v>299</v>
      </c>
      <c r="AY19" s="413" t="s">
        <v>299</v>
      </c>
      <c r="AZ19" s="413" t="s">
        <v>299</v>
      </c>
      <c r="BA19" s="442">
        <v>173</v>
      </c>
      <c r="BB19" s="442" t="s">
        <v>414</v>
      </c>
    </row>
    <row r="20" ht="27" customHeight="1" spans="1:54">
      <c r="A20" s="411">
        <f>[1]studentprofile!A18</f>
        <v>15</v>
      </c>
      <c r="B20" s="411">
        <f>'Student Profile'!B20</f>
        <v>1665</v>
      </c>
      <c r="C20" s="412" t="str">
        <f>'Student Profile'!C20</f>
        <v>Tanushree</v>
      </c>
      <c r="D20" s="413" t="s">
        <v>337</v>
      </c>
      <c r="E20" s="413" t="s">
        <v>337</v>
      </c>
      <c r="F20" s="413" t="s">
        <v>337</v>
      </c>
      <c r="G20" s="413" t="s">
        <v>337</v>
      </c>
      <c r="H20" s="413" t="s">
        <v>337</v>
      </c>
      <c r="I20" s="421"/>
      <c r="J20" s="413" t="s">
        <v>337</v>
      </c>
      <c r="K20" s="413" t="s">
        <v>337</v>
      </c>
      <c r="L20" s="413" t="s">
        <v>337</v>
      </c>
      <c r="M20" s="423"/>
      <c r="N20" s="413" t="s">
        <v>337</v>
      </c>
      <c r="O20" s="413" t="s">
        <v>337</v>
      </c>
      <c r="P20" s="413" t="s">
        <v>337</v>
      </c>
      <c r="Q20" s="423"/>
      <c r="R20" s="413" t="s">
        <v>337</v>
      </c>
      <c r="S20" s="413" t="s">
        <v>337</v>
      </c>
      <c r="T20" s="413" t="s">
        <v>337</v>
      </c>
      <c r="U20" s="413" t="s">
        <v>337</v>
      </c>
      <c r="V20" s="413" t="s">
        <v>337</v>
      </c>
      <c r="W20" s="413" t="s">
        <v>337</v>
      </c>
      <c r="X20" s="413" t="s">
        <v>337</v>
      </c>
      <c r="Y20" s="413" t="s">
        <v>337</v>
      </c>
      <c r="Z20" s="413" t="s">
        <v>337</v>
      </c>
      <c r="AA20" s="442" t="s">
        <v>411</v>
      </c>
      <c r="AB20" s="442" t="s">
        <v>412</v>
      </c>
      <c r="AC20" s="444"/>
      <c r="AD20" s="413" t="s">
        <v>338</v>
      </c>
      <c r="AE20" s="413" t="s">
        <v>338</v>
      </c>
      <c r="AF20" s="413" t="s">
        <v>338</v>
      </c>
      <c r="AG20" s="413" t="s">
        <v>338</v>
      </c>
      <c r="AH20" s="413" t="s">
        <v>338</v>
      </c>
      <c r="AI20" s="421"/>
      <c r="AJ20" s="413" t="s">
        <v>338</v>
      </c>
      <c r="AK20" s="413" t="s">
        <v>338</v>
      </c>
      <c r="AL20" s="413" t="s">
        <v>338</v>
      </c>
      <c r="AM20" s="423"/>
      <c r="AN20" s="413" t="s">
        <v>338</v>
      </c>
      <c r="AO20" s="413" t="s">
        <v>338</v>
      </c>
      <c r="AP20" s="413" t="s">
        <v>338</v>
      </c>
      <c r="AQ20" s="423"/>
      <c r="AR20" s="413" t="s">
        <v>338</v>
      </c>
      <c r="AS20" s="413" t="s">
        <v>338</v>
      </c>
      <c r="AT20" s="413" t="s">
        <v>338</v>
      </c>
      <c r="AU20" s="413" t="s">
        <v>338</v>
      </c>
      <c r="AV20" s="413" t="s">
        <v>338</v>
      </c>
      <c r="AW20" s="413" t="s">
        <v>338</v>
      </c>
      <c r="AX20" s="413" t="s">
        <v>338</v>
      </c>
      <c r="AY20" s="413" t="s">
        <v>338</v>
      </c>
      <c r="AZ20" s="413" t="s">
        <v>338</v>
      </c>
      <c r="BA20" s="442">
        <v>174</v>
      </c>
      <c r="BB20" s="442" t="s">
        <v>414</v>
      </c>
    </row>
    <row r="21" ht="27" customHeight="1" spans="1:54">
      <c r="A21" s="411">
        <f>[1]studentprofile!A19</f>
        <v>16</v>
      </c>
      <c r="B21" s="411">
        <f>'Student Profile'!B21</f>
        <v>1776</v>
      </c>
      <c r="C21" s="412" t="str">
        <f>'Student Profile'!C21</f>
        <v>Vaishnavi</v>
      </c>
      <c r="D21" s="413" t="s">
        <v>186</v>
      </c>
      <c r="E21" s="413" t="s">
        <v>186</v>
      </c>
      <c r="F21" s="413" t="s">
        <v>186</v>
      </c>
      <c r="G21" s="413" t="s">
        <v>186</v>
      </c>
      <c r="H21" s="413" t="s">
        <v>186</v>
      </c>
      <c r="I21" s="421"/>
      <c r="J21" s="413" t="s">
        <v>186</v>
      </c>
      <c r="K21" s="413" t="s">
        <v>186</v>
      </c>
      <c r="L21" s="413" t="s">
        <v>186</v>
      </c>
      <c r="M21" s="423"/>
      <c r="N21" s="413" t="s">
        <v>186</v>
      </c>
      <c r="O21" s="413" t="s">
        <v>186</v>
      </c>
      <c r="P21" s="413" t="s">
        <v>186</v>
      </c>
      <c r="Q21" s="423"/>
      <c r="R21" s="413" t="s">
        <v>186</v>
      </c>
      <c r="S21" s="413" t="s">
        <v>186</v>
      </c>
      <c r="T21" s="413" t="s">
        <v>186</v>
      </c>
      <c r="U21" s="413" t="s">
        <v>186</v>
      </c>
      <c r="V21" s="413" t="s">
        <v>186</v>
      </c>
      <c r="W21" s="413" t="s">
        <v>186</v>
      </c>
      <c r="X21" s="413" t="s">
        <v>186</v>
      </c>
      <c r="Y21" s="413" t="s">
        <v>186</v>
      </c>
      <c r="Z21" s="413" t="s">
        <v>186</v>
      </c>
      <c r="AA21" s="442" t="s">
        <v>411</v>
      </c>
      <c r="AB21" s="442" t="s">
        <v>412</v>
      </c>
      <c r="AC21" s="444"/>
      <c r="AD21" s="413" t="s">
        <v>186</v>
      </c>
      <c r="AE21" s="413" t="s">
        <v>186</v>
      </c>
      <c r="AF21" s="413" t="s">
        <v>186</v>
      </c>
      <c r="AG21" s="413" t="s">
        <v>186</v>
      </c>
      <c r="AH21" s="413" t="s">
        <v>186</v>
      </c>
      <c r="AI21" s="421"/>
      <c r="AJ21" s="413" t="s">
        <v>186</v>
      </c>
      <c r="AK21" s="413" t="s">
        <v>186</v>
      </c>
      <c r="AL21" s="413" t="s">
        <v>186</v>
      </c>
      <c r="AM21" s="423"/>
      <c r="AN21" s="413" t="s">
        <v>186</v>
      </c>
      <c r="AO21" s="413" t="s">
        <v>186</v>
      </c>
      <c r="AP21" s="413" t="s">
        <v>186</v>
      </c>
      <c r="AQ21" s="423"/>
      <c r="AR21" s="413" t="s">
        <v>186</v>
      </c>
      <c r="AS21" s="413" t="s">
        <v>186</v>
      </c>
      <c r="AT21" s="413" t="s">
        <v>186</v>
      </c>
      <c r="AU21" s="413" t="s">
        <v>186</v>
      </c>
      <c r="AV21" s="413" t="s">
        <v>186</v>
      </c>
      <c r="AW21" s="413" t="s">
        <v>186</v>
      </c>
      <c r="AX21" s="413" t="s">
        <v>186</v>
      </c>
      <c r="AY21" s="413" t="s">
        <v>186</v>
      </c>
      <c r="AZ21" s="413" t="s">
        <v>186</v>
      </c>
      <c r="BA21" s="442">
        <v>175</v>
      </c>
      <c r="BB21" s="442" t="s">
        <v>414</v>
      </c>
    </row>
    <row r="22" ht="27" customHeight="1" spans="1:54">
      <c r="A22" s="411">
        <f>[1]studentprofile!A20</f>
        <v>17</v>
      </c>
      <c r="B22" s="411">
        <f>'Student Profile'!B22</f>
        <v>1887</v>
      </c>
      <c r="C22" s="412" t="str">
        <f>'Student Profile'!C22</f>
        <v>Aashish Sharma</v>
      </c>
      <c r="D22" s="413" t="s">
        <v>295</v>
      </c>
      <c r="E22" s="413" t="s">
        <v>295</v>
      </c>
      <c r="F22" s="413" t="s">
        <v>295</v>
      </c>
      <c r="G22" s="413" t="s">
        <v>295</v>
      </c>
      <c r="H22" s="413" t="s">
        <v>295</v>
      </c>
      <c r="I22" s="421"/>
      <c r="J22" s="413" t="s">
        <v>295</v>
      </c>
      <c r="K22" s="413" t="s">
        <v>295</v>
      </c>
      <c r="L22" s="413" t="s">
        <v>295</v>
      </c>
      <c r="M22" s="423"/>
      <c r="N22" s="413" t="s">
        <v>295</v>
      </c>
      <c r="O22" s="413" t="s">
        <v>295</v>
      </c>
      <c r="P22" s="413" t="s">
        <v>295</v>
      </c>
      <c r="Q22" s="423"/>
      <c r="R22" s="413" t="s">
        <v>295</v>
      </c>
      <c r="S22" s="413" t="s">
        <v>295</v>
      </c>
      <c r="T22" s="413" t="s">
        <v>295</v>
      </c>
      <c r="U22" s="413" t="s">
        <v>295</v>
      </c>
      <c r="V22" s="413" t="s">
        <v>295</v>
      </c>
      <c r="W22" s="413" t="s">
        <v>295</v>
      </c>
      <c r="X22" s="413" t="s">
        <v>295</v>
      </c>
      <c r="Y22" s="413" t="s">
        <v>295</v>
      </c>
      <c r="Z22" s="413" t="s">
        <v>295</v>
      </c>
      <c r="AA22" s="442" t="s">
        <v>411</v>
      </c>
      <c r="AB22" s="442" t="s">
        <v>412</v>
      </c>
      <c r="AC22" s="444"/>
      <c r="AD22" s="413" t="s">
        <v>295</v>
      </c>
      <c r="AE22" s="413" t="s">
        <v>295</v>
      </c>
      <c r="AF22" s="413" t="s">
        <v>295</v>
      </c>
      <c r="AG22" s="413" t="s">
        <v>295</v>
      </c>
      <c r="AH22" s="413" t="s">
        <v>295</v>
      </c>
      <c r="AI22" s="421"/>
      <c r="AJ22" s="413" t="s">
        <v>295</v>
      </c>
      <c r="AK22" s="413" t="s">
        <v>295</v>
      </c>
      <c r="AL22" s="413" t="s">
        <v>295</v>
      </c>
      <c r="AM22" s="423"/>
      <c r="AN22" s="413" t="s">
        <v>295</v>
      </c>
      <c r="AO22" s="413" t="s">
        <v>295</v>
      </c>
      <c r="AP22" s="413" t="s">
        <v>295</v>
      </c>
      <c r="AQ22" s="423"/>
      <c r="AR22" s="413" t="s">
        <v>295</v>
      </c>
      <c r="AS22" s="413" t="s">
        <v>295</v>
      </c>
      <c r="AT22" s="413" t="s">
        <v>295</v>
      </c>
      <c r="AU22" s="413" t="s">
        <v>295</v>
      </c>
      <c r="AV22" s="413" t="s">
        <v>295</v>
      </c>
      <c r="AW22" s="413" t="s">
        <v>295</v>
      </c>
      <c r="AX22" s="413" t="s">
        <v>295</v>
      </c>
      <c r="AY22" s="413" t="s">
        <v>295</v>
      </c>
      <c r="AZ22" s="413" t="s">
        <v>295</v>
      </c>
      <c r="BA22" s="442">
        <v>176</v>
      </c>
      <c r="BB22" s="442" t="s">
        <v>414</v>
      </c>
    </row>
    <row r="23" ht="27" customHeight="1" spans="1:54">
      <c r="A23" s="411">
        <f>[1]studentprofile!A21</f>
        <v>18</v>
      </c>
      <c r="B23" s="411">
        <f>'Student Profile'!B23</f>
        <v>1998</v>
      </c>
      <c r="C23" s="412" t="str">
        <f>'Student Profile'!C23</f>
        <v>V S Abhishek</v>
      </c>
      <c r="D23" s="413" t="s">
        <v>299</v>
      </c>
      <c r="E23" s="413" t="s">
        <v>299</v>
      </c>
      <c r="F23" s="413" t="s">
        <v>299</v>
      </c>
      <c r="G23" s="413" t="s">
        <v>299</v>
      </c>
      <c r="H23" s="413" t="s">
        <v>299</v>
      </c>
      <c r="I23" s="421"/>
      <c r="J23" s="413" t="s">
        <v>299</v>
      </c>
      <c r="K23" s="413" t="s">
        <v>299</v>
      </c>
      <c r="L23" s="413" t="s">
        <v>299</v>
      </c>
      <c r="M23" s="423"/>
      <c r="N23" s="413" t="s">
        <v>299</v>
      </c>
      <c r="O23" s="413" t="s">
        <v>299</v>
      </c>
      <c r="P23" s="413" t="s">
        <v>299</v>
      </c>
      <c r="Q23" s="423"/>
      <c r="R23" s="413" t="s">
        <v>299</v>
      </c>
      <c r="S23" s="413" t="s">
        <v>299</v>
      </c>
      <c r="T23" s="413" t="s">
        <v>299</v>
      </c>
      <c r="U23" s="413" t="s">
        <v>299</v>
      </c>
      <c r="V23" s="413" t="s">
        <v>299</v>
      </c>
      <c r="W23" s="413" t="s">
        <v>299</v>
      </c>
      <c r="X23" s="413" t="s">
        <v>299</v>
      </c>
      <c r="Y23" s="413" t="s">
        <v>299</v>
      </c>
      <c r="Z23" s="413" t="s">
        <v>299</v>
      </c>
      <c r="AA23" s="442" t="s">
        <v>411</v>
      </c>
      <c r="AB23" s="442" t="s">
        <v>412</v>
      </c>
      <c r="AC23" s="444"/>
      <c r="AD23" s="413" t="s">
        <v>186</v>
      </c>
      <c r="AE23" s="413" t="s">
        <v>186</v>
      </c>
      <c r="AF23" s="413" t="s">
        <v>186</v>
      </c>
      <c r="AG23" s="413" t="s">
        <v>186</v>
      </c>
      <c r="AH23" s="413" t="s">
        <v>186</v>
      </c>
      <c r="AI23" s="421"/>
      <c r="AJ23" s="413" t="s">
        <v>186</v>
      </c>
      <c r="AK23" s="413" t="s">
        <v>186</v>
      </c>
      <c r="AL23" s="413" t="s">
        <v>186</v>
      </c>
      <c r="AM23" s="423"/>
      <c r="AN23" s="413" t="s">
        <v>186</v>
      </c>
      <c r="AO23" s="413" t="s">
        <v>186</v>
      </c>
      <c r="AP23" s="413" t="s">
        <v>186</v>
      </c>
      <c r="AQ23" s="423"/>
      <c r="AR23" s="413" t="s">
        <v>186</v>
      </c>
      <c r="AS23" s="413" t="s">
        <v>186</v>
      </c>
      <c r="AT23" s="413" t="s">
        <v>186</v>
      </c>
      <c r="AU23" s="413" t="s">
        <v>186</v>
      </c>
      <c r="AV23" s="413" t="s">
        <v>186</v>
      </c>
      <c r="AW23" s="413" t="s">
        <v>186</v>
      </c>
      <c r="AX23" s="413" t="s">
        <v>186</v>
      </c>
      <c r="AY23" s="413" t="s">
        <v>186</v>
      </c>
      <c r="AZ23" s="413" t="s">
        <v>186</v>
      </c>
      <c r="BA23" s="442">
        <v>177</v>
      </c>
      <c r="BB23" s="442" t="s">
        <v>414</v>
      </c>
    </row>
    <row r="24" ht="27" customHeight="1" spans="1:54">
      <c r="A24" s="411">
        <f>[1]studentprofile!A22</f>
        <v>19</v>
      </c>
      <c r="B24" s="411">
        <f>'Student Profile'!B24</f>
        <v>2109</v>
      </c>
      <c r="C24" s="412" t="str">
        <f>'Student Profile'!C24</f>
        <v>Aman Dhyani</v>
      </c>
      <c r="D24" s="413" t="s">
        <v>299</v>
      </c>
      <c r="E24" s="413" t="s">
        <v>299</v>
      </c>
      <c r="F24" s="413" t="s">
        <v>299</v>
      </c>
      <c r="G24" s="413" t="s">
        <v>299</v>
      </c>
      <c r="H24" s="413" t="s">
        <v>299</v>
      </c>
      <c r="I24" s="421"/>
      <c r="J24" s="413" t="s">
        <v>299</v>
      </c>
      <c r="K24" s="413" t="s">
        <v>299</v>
      </c>
      <c r="L24" s="413" t="s">
        <v>299</v>
      </c>
      <c r="M24" s="423"/>
      <c r="N24" s="413" t="s">
        <v>299</v>
      </c>
      <c r="O24" s="413" t="s">
        <v>299</v>
      </c>
      <c r="P24" s="413" t="s">
        <v>299</v>
      </c>
      <c r="Q24" s="423"/>
      <c r="R24" s="413" t="s">
        <v>299</v>
      </c>
      <c r="S24" s="413" t="s">
        <v>299</v>
      </c>
      <c r="T24" s="413" t="s">
        <v>299</v>
      </c>
      <c r="U24" s="413" t="s">
        <v>299</v>
      </c>
      <c r="V24" s="413" t="s">
        <v>299</v>
      </c>
      <c r="W24" s="413" t="s">
        <v>299</v>
      </c>
      <c r="X24" s="413" t="s">
        <v>299</v>
      </c>
      <c r="Y24" s="413" t="s">
        <v>299</v>
      </c>
      <c r="Z24" s="413" t="s">
        <v>299</v>
      </c>
      <c r="AA24" s="442" t="s">
        <v>411</v>
      </c>
      <c r="AB24" s="442" t="s">
        <v>412</v>
      </c>
      <c r="AC24" s="444"/>
      <c r="AD24" s="413" t="s">
        <v>299</v>
      </c>
      <c r="AE24" s="413" t="s">
        <v>299</v>
      </c>
      <c r="AF24" s="413" t="s">
        <v>299</v>
      </c>
      <c r="AG24" s="413" t="s">
        <v>299</v>
      </c>
      <c r="AH24" s="413" t="s">
        <v>299</v>
      </c>
      <c r="AI24" s="421"/>
      <c r="AJ24" s="413" t="s">
        <v>299</v>
      </c>
      <c r="AK24" s="413" t="s">
        <v>299</v>
      </c>
      <c r="AL24" s="413" t="s">
        <v>299</v>
      </c>
      <c r="AM24" s="423"/>
      <c r="AN24" s="413" t="s">
        <v>299</v>
      </c>
      <c r="AO24" s="413" t="s">
        <v>299</v>
      </c>
      <c r="AP24" s="413" t="s">
        <v>299</v>
      </c>
      <c r="AQ24" s="423"/>
      <c r="AR24" s="413" t="s">
        <v>299</v>
      </c>
      <c r="AS24" s="413" t="s">
        <v>299</v>
      </c>
      <c r="AT24" s="413" t="s">
        <v>299</v>
      </c>
      <c r="AU24" s="413" t="s">
        <v>299</v>
      </c>
      <c r="AV24" s="413" t="s">
        <v>299</v>
      </c>
      <c r="AW24" s="413" t="s">
        <v>299</v>
      </c>
      <c r="AX24" s="413" t="s">
        <v>299</v>
      </c>
      <c r="AY24" s="413" t="s">
        <v>299</v>
      </c>
      <c r="AZ24" s="413" t="s">
        <v>299</v>
      </c>
      <c r="BA24" s="442">
        <v>178</v>
      </c>
      <c r="BB24" s="442" t="s">
        <v>414</v>
      </c>
    </row>
    <row r="25" ht="27" customHeight="1" spans="1:54">
      <c r="A25" s="411">
        <f>[1]studentprofile!A23</f>
        <v>20</v>
      </c>
      <c r="B25" s="411">
        <f>'Student Profile'!B25</f>
        <v>2220</v>
      </c>
      <c r="C25" s="412" t="str">
        <f>'Student Profile'!C25</f>
        <v>Amitesh Verma</v>
      </c>
      <c r="D25" s="413" t="s">
        <v>337</v>
      </c>
      <c r="E25" s="413" t="s">
        <v>337</v>
      </c>
      <c r="F25" s="413" t="s">
        <v>337</v>
      </c>
      <c r="G25" s="413" t="s">
        <v>337</v>
      </c>
      <c r="H25" s="413" t="s">
        <v>337</v>
      </c>
      <c r="I25" s="421"/>
      <c r="J25" s="413" t="s">
        <v>337</v>
      </c>
      <c r="K25" s="413" t="s">
        <v>337</v>
      </c>
      <c r="L25" s="413" t="s">
        <v>337</v>
      </c>
      <c r="M25" s="423"/>
      <c r="N25" s="413" t="s">
        <v>337</v>
      </c>
      <c r="O25" s="413" t="s">
        <v>337</v>
      </c>
      <c r="P25" s="413" t="s">
        <v>337</v>
      </c>
      <c r="Q25" s="423"/>
      <c r="R25" s="413" t="s">
        <v>337</v>
      </c>
      <c r="S25" s="413" t="s">
        <v>337</v>
      </c>
      <c r="T25" s="413" t="s">
        <v>337</v>
      </c>
      <c r="U25" s="413" t="s">
        <v>337</v>
      </c>
      <c r="V25" s="413" t="s">
        <v>337</v>
      </c>
      <c r="W25" s="413" t="s">
        <v>337</v>
      </c>
      <c r="X25" s="413" t="s">
        <v>337</v>
      </c>
      <c r="Y25" s="413" t="s">
        <v>337</v>
      </c>
      <c r="Z25" s="413" t="s">
        <v>337</v>
      </c>
      <c r="AA25" s="442" t="s">
        <v>411</v>
      </c>
      <c r="AB25" s="442" t="s">
        <v>412</v>
      </c>
      <c r="AC25" s="444"/>
      <c r="AD25" s="413" t="s">
        <v>338</v>
      </c>
      <c r="AE25" s="413" t="s">
        <v>338</v>
      </c>
      <c r="AF25" s="413" t="s">
        <v>338</v>
      </c>
      <c r="AG25" s="413" t="s">
        <v>338</v>
      </c>
      <c r="AH25" s="413" t="s">
        <v>338</v>
      </c>
      <c r="AI25" s="421"/>
      <c r="AJ25" s="413" t="s">
        <v>338</v>
      </c>
      <c r="AK25" s="413" t="s">
        <v>338</v>
      </c>
      <c r="AL25" s="413" t="s">
        <v>338</v>
      </c>
      <c r="AM25" s="423"/>
      <c r="AN25" s="413" t="s">
        <v>338</v>
      </c>
      <c r="AO25" s="413" t="s">
        <v>338</v>
      </c>
      <c r="AP25" s="413" t="s">
        <v>338</v>
      </c>
      <c r="AQ25" s="423"/>
      <c r="AR25" s="413" t="s">
        <v>338</v>
      </c>
      <c r="AS25" s="413" t="s">
        <v>338</v>
      </c>
      <c r="AT25" s="413" t="s">
        <v>338</v>
      </c>
      <c r="AU25" s="413" t="s">
        <v>338</v>
      </c>
      <c r="AV25" s="413" t="s">
        <v>338</v>
      </c>
      <c r="AW25" s="413" t="s">
        <v>338</v>
      </c>
      <c r="AX25" s="413" t="s">
        <v>338</v>
      </c>
      <c r="AY25" s="413" t="s">
        <v>338</v>
      </c>
      <c r="AZ25" s="413" t="s">
        <v>338</v>
      </c>
      <c r="BA25" s="442">
        <v>179</v>
      </c>
      <c r="BB25" s="442" t="s">
        <v>414</v>
      </c>
    </row>
    <row r="26" ht="27" customHeight="1" spans="1:54">
      <c r="A26" s="411">
        <f>[1]studentprofile!A24</f>
        <v>21</v>
      </c>
      <c r="B26" s="411">
        <f>'Student Profile'!B26</f>
        <v>2331</v>
      </c>
      <c r="C26" s="412" t="str">
        <f>'Student Profile'!C26</f>
        <v>Amogh Patel DK</v>
      </c>
      <c r="D26" s="413" t="s">
        <v>337</v>
      </c>
      <c r="E26" s="413" t="s">
        <v>337</v>
      </c>
      <c r="F26" s="413" t="s">
        <v>337</v>
      </c>
      <c r="G26" s="413" t="s">
        <v>337</v>
      </c>
      <c r="H26" s="413" t="s">
        <v>337</v>
      </c>
      <c r="I26" s="421"/>
      <c r="J26" s="413" t="s">
        <v>337</v>
      </c>
      <c r="K26" s="413" t="s">
        <v>337</v>
      </c>
      <c r="L26" s="413" t="s">
        <v>337</v>
      </c>
      <c r="M26" s="423"/>
      <c r="N26" s="413" t="s">
        <v>337</v>
      </c>
      <c r="O26" s="413" t="s">
        <v>337</v>
      </c>
      <c r="P26" s="413" t="s">
        <v>337</v>
      </c>
      <c r="Q26" s="423"/>
      <c r="R26" s="413" t="s">
        <v>337</v>
      </c>
      <c r="S26" s="413" t="s">
        <v>337</v>
      </c>
      <c r="T26" s="413" t="s">
        <v>337</v>
      </c>
      <c r="U26" s="413" t="s">
        <v>337</v>
      </c>
      <c r="V26" s="413" t="s">
        <v>337</v>
      </c>
      <c r="W26" s="413" t="s">
        <v>337</v>
      </c>
      <c r="X26" s="413" t="s">
        <v>337</v>
      </c>
      <c r="Y26" s="413" t="s">
        <v>337</v>
      </c>
      <c r="Z26" s="413" t="s">
        <v>337</v>
      </c>
      <c r="AA26" s="442" t="s">
        <v>411</v>
      </c>
      <c r="AB26" s="442" t="s">
        <v>412</v>
      </c>
      <c r="AC26" s="444"/>
      <c r="AD26" s="413" t="s">
        <v>338</v>
      </c>
      <c r="AE26" s="413" t="s">
        <v>338</v>
      </c>
      <c r="AF26" s="413" t="s">
        <v>338</v>
      </c>
      <c r="AG26" s="413" t="s">
        <v>338</v>
      </c>
      <c r="AH26" s="413" t="s">
        <v>338</v>
      </c>
      <c r="AI26" s="421"/>
      <c r="AJ26" s="413" t="s">
        <v>338</v>
      </c>
      <c r="AK26" s="413" t="s">
        <v>338</v>
      </c>
      <c r="AL26" s="413" t="s">
        <v>338</v>
      </c>
      <c r="AM26" s="423"/>
      <c r="AN26" s="413" t="s">
        <v>338</v>
      </c>
      <c r="AO26" s="413" t="s">
        <v>338</v>
      </c>
      <c r="AP26" s="413" t="s">
        <v>338</v>
      </c>
      <c r="AQ26" s="423"/>
      <c r="AR26" s="413" t="s">
        <v>338</v>
      </c>
      <c r="AS26" s="413" t="s">
        <v>338</v>
      </c>
      <c r="AT26" s="413" t="s">
        <v>338</v>
      </c>
      <c r="AU26" s="413" t="s">
        <v>338</v>
      </c>
      <c r="AV26" s="413" t="s">
        <v>338</v>
      </c>
      <c r="AW26" s="413" t="s">
        <v>338</v>
      </c>
      <c r="AX26" s="413" t="s">
        <v>338</v>
      </c>
      <c r="AY26" s="413" t="s">
        <v>338</v>
      </c>
      <c r="AZ26" s="413" t="s">
        <v>338</v>
      </c>
      <c r="BA26" s="442">
        <v>180</v>
      </c>
      <c r="BB26" s="442" t="s">
        <v>414</v>
      </c>
    </row>
    <row r="27" ht="27" customHeight="1" spans="1:54">
      <c r="A27" s="411">
        <f>[1]studentprofile!A25</f>
        <v>22</v>
      </c>
      <c r="B27" s="411">
        <f>'Student Profile'!B27</f>
        <v>2442</v>
      </c>
      <c r="C27" s="412" t="str">
        <f>'Student Profile'!C27</f>
        <v>Angom Hardson</v>
      </c>
      <c r="D27" s="413" t="s">
        <v>186</v>
      </c>
      <c r="E27" s="413" t="s">
        <v>186</v>
      </c>
      <c r="F27" s="413" t="s">
        <v>186</v>
      </c>
      <c r="G27" s="413" t="s">
        <v>186</v>
      </c>
      <c r="H27" s="413" t="s">
        <v>186</v>
      </c>
      <c r="I27" s="421"/>
      <c r="J27" s="413" t="s">
        <v>186</v>
      </c>
      <c r="K27" s="413" t="s">
        <v>186</v>
      </c>
      <c r="L27" s="413" t="s">
        <v>186</v>
      </c>
      <c r="M27" s="423"/>
      <c r="N27" s="413" t="s">
        <v>186</v>
      </c>
      <c r="O27" s="413" t="s">
        <v>186</v>
      </c>
      <c r="P27" s="413" t="s">
        <v>186</v>
      </c>
      <c r="Q27" s="423"/>
      <c r="R27" s="413" t="s">
        <v>186</v>
      </c>
      <c r="S27" s="413" t="s">
        <v>186</v>
      </c>
      <c r="T27" s="413" t="s">
        <v>186</v>
      </c>
      <c r="U27" s="413" t="s">
        <v>186</v>
      </c>
      <c r="V27" s="413" t="s">
        <v>186</v>
      </c>
      <c r="W27" s="413" t="s">
        <v>186</v>
      </c>
      <c r="X27" s="413" t="s">
        <v>186</v>
      </c>
      <c r="Y27" s="413" t="s">
        <v>186</v>
      </c>
      <c r="Z27" s="413" t="s">
        <v>186</v>
      </c>
      <c r="AA27" s="442" t="s">
        <v>411</v>
      </c>
      <c r="AB27" s="442" t="s">
        <v>412</v>
      </c>
      <c r="AC27" s="444"/>
      <c r="AD27" s="413" t="s">
        <v>186</v>
      </c>
      <c r="AE27" s="413" t="s">
        <v>186</v>
      </c>
      <c r="AF27" s="413" t="s">
        <v>186</v>
      </c>
      <c r="AG27" s="413" t="s">
        <v>186</v>
      </c>
      <c r="AH27" s="413" t="s">
        <v>186</v>
      </c>
      <c r="AI27" s="421"/>
      <c r="AJ27" s="413" t="s">
        <v>186</v>
      </c>
      <c r="AK27" s="413" t="s">
        <v>186</v>
      </c>
      <c r="AL27" s="413" t="s">
        <v>186</v>
      </c>
      <c r="AM27" s="423"/>
      <c r="AN27" s="413" t="s">
        <v>186</v>
      </c>
      <c r="AO27" s="413" t="s">
        <v>186</v>
      </c>
      <c r="AP27" s="413" t="s">
        <v>186</v>
      </c>
      <c r="AQ27" s="423"/>
      <c r="AR27" s="413" t="s">
        <v>186</v>
      </c>
      <c r="AS27" s="413" t="s">
        <v>186</v>
      </c>
      <c r="AT27" s="413" t="s">
        <v>186</v>
      </c>
      <c r="AU27" s="413" t="s">
        <v>186</v>
      </c>
      <c r="AV27" s="413" t="s">
        <v>186</v>
      </c>
      <c r="AW27" s="413" t="s">
        <v>186</v>
      </c>
      <c r="AX27" s="413" t="s">
        <v>186</v>
      </c>
      <c r="AY27" s="413" t="s">
        <v>186</v>
      </c>
      <c r="AZ27" s="413" t="s">
        <v>186</v>
      </c>
      <c r="BA27" s="442">
        <v>181</v>
      </c>
      <c r="BB27" s="442" t="s">
        <v>414</v>
      </c>
    </row>
    <row r="28" ht="27" customHeight="1" spans="1:54">
      <c r="A28" s="411">
        <f>[1]studentprofile!A26</f>
        <v>23</v>
      </c>
      <c r="B28" s="411">
        <f>'Student Profile'!B28</f>
        <v>2553</v>
      </c>
      <c r="C28" s="412" t="str">
        <f>'Student Profile'!C28</f>
        <v>Arihant Sukesh</v>
      </c>
      <c r="D28" s="413" t="s">
        <v>295</v>
      </c>
      <c r="E28" s="413" t="s">
        <v>295</v>
      </c>
      <c r="F28" s="413" t="s">
        <v>295</v>
      </c>
      <c r="G28" s="413" t="s">
        <v>295</v>
      </c>
      <c r="H28" s="413" t="s">
        <v>295</v>
      </c>
      <c r="I28" s="421"/>
      <c r="J28" s="413" t="s">
        <v>295</v>
      </c>
      <c r="K28" s="413" t="s">
        <v>295</v>
      </c>
      <c r="L28" s="413" t="s">
        <v>295</v>
      </c>
      <c r="M28" s="423"/>
      <c r="N28" s="413" t="s">
        <v>295</v>
      </c>
      <c r="O28" s="413" t="s">
        <v>295</v>
      </c>
      <c r="P28" s="413" t="s">
        <v>295</v>
      </c>
      <c r="Q28" s="423"/>
      <c r="R28" s="413" t="s">
        <v>295</v>
      </c>
      <c r="S28" s="413" t="s">
        <v>295</v>
      </c>
      <c r="T28" s="413" t="s">
        <v>295</v>
      </c>
      <c r="U28" s="413" t="s">
        <v>295</v>
      </c>
      <c r="V28" s="413" t="s">
        <v>295</v>
      </c>
      <c r="W28" s="413" t="s">
        <v>295</v>
      </c>
      <c r="X28" s="413" t="s">
        <v>295</v>
      </c>
      <c r="Y28" s="413" t="s">
        <v>295</v>
      </c>
      <c r="Z28" s="413" t="s">
        <v>295</v>
      </c>
      <c r="AA28" s="442" t="s">
        <v>411</v>
      </c>
      <c r="AB28" s="442" t="s">
        <v>412</v>
      </c>
      <c r="AC28" s="444"/>
      <c r="AD28" s="413" t="s">
        <v>295</v>
      </c>
      <c r="AE28" s="413" t="s">
        <v>295</v>
      </c>
      <c r="AF28" s="413" t="s">
        <v>295</v>
      </c>
      <c r="AG28" s="413" t="s">
        <v>295</v>
      </c>
      <c r="AH28" s="413" t="s">
        <v>295</v>
      </c>
      <c r="AI28" s="421"/>
      <c r="AJ28" s="413" t="s">
        <v>295</v>
      </c>
      <c r="AK28" s="413" t="s">
        <v>295</v>
      </c>
      <c r="AL28" s="413" t="s">
        <v>295</v>
      </c>
      <c r="AM28" s="423"/>
      <c r="AN28" s="413" t="s">
        <v>295</v>
      </c>
      <c r="AO28" s="413" t="s">
        <v>295</v>
      </c>
      <c r="AP28" s="413" t="s">
        <v>295</v>
      </c>
      <c r="AQ28" s="423"/>
      <c r="AR28" s="413" t="s">
        <v>295</v>
      </c>
      <c r="AS28" s="413" t="s">
        <v>295</v>
      </c>
      <c r="AT28" s="413" t="s">
        <v>295</v>
      </c>
      <c r="AU28" s="413" t="s">
        <v>295</v>
      </c>
      <c r="AV28" s="413" t="s">
        <v>295</v>
      </c>
      <c r="AW28" s="413" t="s">
        <v>295</v>
      </c>
      <c r="AX28" s="413" t="s">
        <v>295</v>
      </c>
      <c r="AY28" s="413" t="s">
        <v>295</v>
      </c>
      <c r="AZ28" s="413" t="s">
        <v>295</v>
      </c>
      <c r="BA28" s="442">
        <v>182</v>
      </c>
      <c r="BB28" s="442" t="s">
        <v>414</v>
      </c>
    </row>
    <row r="29" ht="27" customHeight="1" spans="1:54">
      <c r="A29" s="411">
        <f>[1]studentprofile!A27</f>
        <v>24</v>
      </c>
      <c r="B29" s="411">
        <f>'Student Profile'!B29</f>
        <v>2664</v>
      </c>
      <c r="C29" s="412" t="str">
        <f>'Student Profile'!C29</f>
        <v>Arjun Shastry</v>
      </c>
      <c r="D29" s="413" t="s">
        <v>299</v>
      </c>
      <c r="E29" s="413" t="s">
        <v>299</v>
      </c>
      <c r="F29" s="413" t="s">
        <v>299</v>
      </c>
      <c r="G29" s="413" t="s">
        <v>299</v>
      </c>
      <c r="H29" s="413" t="s">
        <v>299</v>
      </c>
      <c r="I29" s="421"/>
      <c r="J29" s="413" t="s">
        <v>299</v>
      </c>
      <c r="K29" s="413" t="s">
        <v>299</v>
      </c>
      <c r="L29" s="413" t="s">
        <v>299</v>
      </c>
      <c r="M29" s="423"/>
      <c r="N29" s="413" t="s">
        <v>299</v>
      </c>
      <c r="O29" s="413" t="s">
        <v>299</v>
      </c>
      <c r="P29" s="413" t="s">
        <v>299</v>
      </c>
      <c r="Q29" s="423"/>
      <c r="R29" s="413" t="s">
        <v>299</v>
      </c>
      <c r="S29" s="413" t="s">
        <v>299</v>
      </c>
      <c r="T29" s="413" t="s">
        <v>299</v>
      </c>
      <c r="U29" s="413" t="s">
        <v>299</v>
      </c>
      <c r="V29" s="413" t="s">
        <v>299</v>
      </c>
      <c r="W29" s="413" t="s">
        <v>299</v>
      </c>
      <c r="X29" s="413" t="s">
        <v>299</v>
      </c>
      <c r="Y29" s="413" t="s">
        <v>299</v>
      </c>
      <c r="Z29" s="413" t="s">
        <v>299</v>
      </c>
      <c r="AA29" s="442" t="s">
        <v>411</v>
      </c>
      <c r="AB29" s="442" t="s">
        <v>412</v>
      </c>
      <c r="AC29" s="444"/>
      <c r="AD29" s="413" t="s">
        <v>186</v>
      </c>
      <c r="AE29" s="413" t="s">
        <v>186</v>
      </c>
      <c r="AF29" s="413" t="s">
        <v>186</v>
      </c>
      <c r="AG29" s="413" t="s">
        <v>186</v>
      </c>
      <c r="AH29" s="413" t="s">
        <v>186</v>
      </c>
      <c r="AI29" s="421"/>
      <c r="AJ29" s="413" t="s">
        <v>186</v>
      </c>
      <c r="AK29" s="413" t="s">
        <v>186</v>
      </c>
      <c r="AL29" s="413" t="s">
        <v>186</v>
      </c>
      <c r="AM29" s="423"/>
      <c r="AN29" s="413" t="s">
        <v>186</v>
      </c>
      <c r="AO29" s="413" t="s">
        <v>186</v>
      </c>
      <c r="AP29" s="413" t="s">
        <v>186</v>
      </c>
      <c r="AQ29" s="423"/>
      <c r="AR29" s="413" t="s">
        <v>186</v>
      </c>
      <c r="AS29" s="413" t="s">
        <v>186</v>
      </c>
      <c r="AT29" s="413" t="s">
        <v>186</v>
      </c>
      <c r="AU29" s="413" t="s">
        <v>186</v>
      </c>
      <c r="AV29" s="413" t="s">
        <v>186</v>
      </c>
      <c r="AW29" s="413" t="s">
        <v>186</v>
      </c>
      <c r="AX29" s="413" t="s">
        <v>186</v>
      </c>
      <c r="AY29" s="413" t="s">
        <v>186</v>
      </c>
      <c r="AZ29" s="413" t="s">
        <v>186</v>
      </c>
      <c r="BA29" s="442">
        <v>183</v>
      </c>
      <c r="BB29" s="442" t="s">
        <v>414</v>
      </c>
    </row>
    <row r="30" ht="27" customHeight="1" spans="1:54">
      <c r="A30" s="411">
        <f>[1]studentprofile!A28</f>
        <v>25</v>
      </c>
      <c r="B30" s="411">
        <f>'Student Profile'!B30</f>
        <v>2775</v>
      </c>
      <c r="C30" s="412" t="str">
        <f>'Student Profile'!C30</f>
        <v>Charan N P</v>
      </c>
      <c r="D30" s="413" t="s">
        <v>299</v>
      </c>
      <c r="E30" s="413" t="s">
        <v>299</v>
      </c>
      <c r="F30" s="413" t="s">
        <v>299</v>
      </c>
      <c r="G30" s="413" t="s">
        <v>299</v>
      </c>
      <c r="H30" s="413" t="s">
        <v>299</v>
      </c>
      <c r="I30" s="421"/>
      <c r="J30" s="413" t="s">
        <v>299</v>
      </c>
      <c r="K30" s="413" t="s">
        <v>299</v>
      </c>
      <c r="L30" s="413" t="s">
        <v>299</v>
      </c>
      <c r="M30" s="423"/>
      <c r="N30" s="413" t="s">
        <v>299</v>
      </c>
      <c r="O30" s="413" t="s">
        <v>299</v>
      </c>
      <c r="P30" s="413" t="s">
        <v>299</v>
      </c>
      <c r="Q30" s="423"/>
      <c r="R30" s="413" t="s">
        <v>299</v>
      </c>
      <c r="S30" s="413" t="s">
        <v>299</v>
      </c>
      <c r="T30" s="413" t="s">
        <v>299</v>
      </c>
      <c r="U30" s="413" t="s">
        <v>299</v>
      </c>
      <c r="V30" s="413" t="s">
        <v>299</v>
      </c>
      <c r="W30" s="413" t="s">
        <v>299</v>
      </c>
      <c r="X30" s="413" t="s">
        <v>299</v>
      </c>
      <c r="Y30" s="413" t="s">
        <v>299</v>
      </c>
      <c r="Z30" s="413" t="s">
        <v>299</v>
      </c>
      <c r="AA30" s="442" t="s">
        <v>411</v>
      </c>
      <c r="AB30" s="442" t="s">
        <v>412</v>
      </c>
      <c r="AC30" s="444"/>
      <c r="AD30" s="413" t="s">
        <v>299</v>
      </c>
      <c r="AE30" s="413" t="s">
        <v>299</v>
      </c>
      <c r="AF30" s="413" t="s">
        <v>299</v>
      </c>
      <c r="AG30" s="413" t="s">
        <v>299</v>
      </c>
      <c r="AH30" s="413" t="s">
        <v>299</v>
      </c>
      <c r="AI30" s="421"/>
      <c r="AJ30" s="413" t="s">
        <v>299</v>
      </c>
      <c r="AK30" s="413" t="s">
        <v>299</v>
      </c>
      <c r="AL30" s="413" t="s">
        <v>299</v>
      </c>
      <c r="AM30" s="423"/>
      <c r="AN30" s="413" t="s">
        <v>299</v>
      </c>
      <c r="AO30" s="413" t="s">
        <v>299</v>
      </c>
      <c r="AP30" s="413" t="s">
        <v>299</v>
      </c>
      <c r="AQ30" s="423"/>
      <c r="AR30" s="413" t="s">
        <v>299</v>
      </c>
      <c r="AS30" s="413" t="s">
        <v>299</v>
      </c>
      <c r="AT30" s="413" t="s">
        <v>299</v>
      </c>
      <c r="AU30" s="413" t="s">
        <v>299</v>
      </c>
      <c r="AV30" s="413" t="s">
        <v>299</v>
      </c>
      <c r="AW30" s="413" t="s">
        <v>299</v>
      </c>
      <c r="AX30" s="413" t="s">
        <v>299</v>
      </c>
      <c r="AY30" s="413" t="s">
        <v>299</v>
      </c>
      <c r="AZ30" s="413" t="s">
        <v>299</v>
      </c>
      <c r="BA30" s="442">
        <v>184</v>
      </c>
      <c r="BB30" s="442" t="s">
        <v>414</v>
      </c>
    </row>
    <row r="31" ht="27" customHeight="1" spans="1:54">
      <c r="A31" s="411">
        <f>[1]studentprofile!A29</f>
        <v>26</v>
      </c>
      <c r="B31" s="411">
        <f>'Student Profile'!B31</f>
        <v>2886</v>
      </c>
      <c r="C31" s="412" t="str">
        <f>'Student Profile'!C31</f>
        <v>Chenji Leela Sagar</v>
      </c>
      <c r="D31" s="413" t="s">
        <v>337</v>
      </c>
      <c r="E31" s="413" t="s">
        <v>337</v>
      </c>
      <c r="F31" s="413" t="s">
        <v>337</v>
      </c>
      <c r="G31" s="413" t="s">
        <v>337</v>
      </c>
      <c r="H31" s="413" t="s">
        <v>337</v>
      </c>
      <c r="I31" s="421"/>
      <c r="J31" s="413" t="s">
        <v>337</v>
      </c>
      <c r="K31" s="413" t="s">
        <v>337</v>
      </c>
      <c r="L31" s="413" t="s">
        <v>337</v>
      </c>
      <c r="M31" s="423"/>
      <c r="N31" s="413" t="s">
        <v>337</v>
      </c>
      <c r="O31" s="413" t="s">
        <v>337</v>
      </c>
      <c r="P31" s="413" t="s">
        <v>337</v>
      </c>
      <c r="Q31" s="423"/>
      <c r="R31" s="413" t="s">
        <v>337</v>
      </c>
      <c r="S31" s="413" t="s">
        <v>337</v>
      </c>
      <c r="T31" s="413" t="s">
        <v>337</v>
      </c>
      <c r="U31" s="413" t="s">
        <v>337</v>
      </c>
      <c r="V31" s="413" t="s">
        <v>337</v>
      </c>
      <c r="W31" s="413" t="s">
        <v>337</v>
      </c>
      <c r="X31" s="413" t="s">
        <v>337</v>
      </c>
      <c r="Y31" s="413" t="s">
        <v>337</v>
      </c>
      <c r="Z31" s="413" t="s">
        <v>337</v>
      </c>
      <c r="AA31" s="442" t="s">
        <v>411</v>
      </c>
      <c r="AB31" s="442" t="s">
        <v>412</v>
      </c>
      <c r="AC31" s="444"/>
      <c r="AD31" s="413" t="s">
        <v>338</v>
      </c>
      <c r="AE31" s="413" t="s">
        <v>338</v>
      </c>
      <c r="AF31" s="413" t="s">
        <v>338</v>
      </c>
      <c r="AG31" s="413" t="s">
        <v>338</v>
      </c>
      <c r="AH31" s="413" t="s">
        <v>338</v>
      </c>
      <c r="AI31" s="421"/>
      <c r="AJ31" s="413" t="s">
        <v>338</v>
      </c>
      <c r="AK31" s="413" t="s">
        <v>338</v>
      </c>
      <c r="AL31" s="413" t="s">
        <v>338</v>
      </c>
      <c r="AM31" s="423"/>
      <c r="AN31" s="413" t="s">
        <v>338</v>
      </c>
      <c r="AO31" s="413" t="s">
        <v>338</v>
      </c>
      <c r="AP31" s="413" t="s">
        <v>338</v>
      </c>
      <c r="AQ31" s="423"/>
      <c r="AR31" s="413" t="s">
        <v>338</v>
      </c>
      <c r="AS31" s="413" t="s">
        <v>338</v>
      </c>
      <c r="AT31" s="413" t="s">
        <v>338</v>
      </c>
      <c r="AU31" s="413" t="s">
        <v>338</v>
      </c>
      <c r="AV31" s="413" t="s">
        <v>338</v>
      </c>
      <c r="AW31" s="413" t="s">
        <v>338</v>
      </c>
      <c r="AX31" s="413" t="s">
        <v>338</v>
      </c>
      <c r="AY31" s="413" t="s">
        <v>338</v>
      </c>
      <c r="AZ31" s="413" t="s">
        <v>338</v>
      </c>
      <c r="BA31" s="442">
        <v>185</v>
      </c>
      <c r="BB31" s="442" t="s">
        <v>414</v>
      </c>
    </row>
    <row r="32" ht="27" customHeight="1" spans="1:54">
      <c r="A32" s="411">
        <f>[1]studentprofile!A30</f>
        <v>27</v>
      </c>
      <c r="B32" s="411">
        <f>'Student Profile'!B32</f>
        <v>2997</v>
      </c>
      <c r="C32" s="412" t="str">
        <f>'Student Profile'!C32</f>
        <v>A Darshan Aras</v>
      </c>
      <c r="D32" s="413" t="s">
        <v>186</v>
      </c>
      <c r="E32" s="413" t="s">
        <v>186</v>
      </c>
      <c r="F32" s="413" t="s">
        <v>186</v>
      </c>
      <c r="G32" s="413" t="s">
        <v>186</v>
      </c>
      <c r="H32" s="413" t="s">
        <v>186</v>
      </c>
      <c r="I32" s="421"/>
      <c r="J32" s="413" t="s">
        <v>186</v>
      </c>
      <c r="K32" s="413" t="s">
        <v>186</v>
      </c>
      <c r="L32" s="413" t="s">
        <v>186</v>
      </c>
      <c r="M32" s="423"/>
      <c r="N32" s="413" t="s">
        <v>186</v>
      </c>
      <c r="O32" s="413" t="s">
        <v>186</v>
      </c>
      <c r="P32" s="413" t="s">
        <v>186</v>
      </c>
      <c r="Q32" s="423"/>
      <c r="R32" s="413" t="s">
        <v>186</v>
      </c>
      <c r="S32" s="413" t="s">
        <v>186</v>
      </c>
      <c r="T32" s="413" t="s">
        <v>186</v>
      </c>
      <c r="U32" s="413" t="s">
        <v>186</v>
      </c>
      <c r="V32" s="413" t="s">
        <v>186</v>
      </c>
      <c r="W32" s="413" t="s">
        <v>186</v>
      </c>
      <c r="X32" s="413" t="s">
        <v>186</v>
      </c>
      <c r="Y32" s="413" t="s">
        <v>186</v>
      </c>
      <c r="Z32" s="413" t="s">
        <v>186</v>
      </c>
      <c r="AA32" s="442" t="s">
        <v>411</v>
      </c>
      <c r="AB32" s="442" t="s">
        <v>412</v>
      </c>
      <c r="AC32" s="444"/>
      <c r="AD32" s="413" t="s">
        <v>186</v>
      </c>
      <c r="AE32" s="413" t="s">
        <v>186</v>
      </c>
      <c r="AF32" s="413" t="s">
        <v>186</v>
      </c>
      <c r="AG32" s="413" t="s">
        <v>186</v>
      </c>
      <c r="AH32" s="413" t="s">
        <v>186</v>
      </c>
      <c r="AI32" s="421"/>
      <c r="AJ32" s="413" t="s">
        <v>186</v>
      </c>
      <c r="AK32" s="413" t="s">
        <v>186</v>
      </c>
      <c r="AL32" s="413" t="s">
        <v>186</v>
      </c>
      <c r="AM32" s="423"/>
      <c r="AN32" s="413" t="s">
        <v>186</v>
      </c>
      <c r="AO32" s="413" t="s">
        <v>186</v>
      </c>
      <c r="AP32" s="413" t="s">
        <v>186</v>
      </c>
      <c r="AQ32" s="423"/>
      <c r="AR32" s="413" t="s">
        <v>186</v>
      </c>
      <c r="AS32" s="413" t="s">
        <v>186</v>
      </c>
      <c r="AT32" s="413" t="s">
        <v>186</v>
      </c>
      <c r="AU32" s="413" t="s">
        <v>186</v>
      </c>
      <c r="AV32" s="413" t="s">
        <v>186</v>
      </c>
      <c r="AW32" s="413" t="s">
        <v>186</v>
      </c>
      <c r="AX32" s="413" t="s">
        <v>186</v>
      </c>
      <c r="AY32" s="413" t="s">
        <v>186</v>
      </c>
      <c r="AZ32" s="413" t="s">
        <v>186</v>
      </c>
      <c r="BA32" s="442">
        <v>186</v>
      </c>
      <c r="BB32" s="442" t="s">
        <v>414</v>
      </c>
    </row>
    <row r="33" ht="27" customHeight="1" spans="1:54">
      <c r="A33" s="411">
        <f>[1]studentprofile!A31</f>
        <v>28</v>
      </c>
      <c r="B33" s="411">
        <f>'Student Profile'!B33</f>
        <v>3108</v>
      </c>
      <c r="C33" s="412" t="str">
        <f>'Student Profile'!C33</f>
        <v>Devang Kumar</v>
      </c>
      <c r="D33" s="413" t="s">
        <v>295</v>
      </c>
      <c r="E33" s="413" t="s">
        <v>295</v>
      </c>
      <c r="F33" s="413" t="s">
        <v>295</v>
      </c>
      <c r="G33" s="413" t="s">
        <v>295</v>
      </c>
      <c r="H33" s="413" t="s">
        <v>295</v>
      </c>
      <c r="I33" s="421"/>
      <c r="J33" s="413" t="s">
        <v>295</v>
      </c>
      <c r="K33" s="413" t="s">
        <v>295</v>
      </c>
      <c r="L33" s="413" t="s">
        <v>295</v>
      </c>
      <c r="M33" s="423"/>
      <c r="N33" s="413" t="s">
        <v>295</v>
      </c>
      <c r="O33" s="413" t="s">
        <v>295</v>
      </c>
      <c r="P33" s="413" t="s">
        <v>295</v>
      </c>
      <c r="Q33" s="423"/>
      <c r="R33" s="413" t="s">
        <v>295</v>
      </c>
      <c r="S33" s="413" t="s">
        <v>295</v>
      </c>
      <c r="T33" s="413" t="s">
        <v>295</v>
      </c>
      <c r="U33" s="413" t="s">
        <v>295</v>
      </c>
      <c r="V33" s="413" t="s">
        <v>295</v>
      </c>
      <c r="W33" s="413" t="s">
        <v>295</v>
      </c>
      <c r="X33" s="413" t="s">
        <v>295</v>
      </c>
      <c r="Y33" s="413" t="s">
        <v>295</v>
      </c>
      <c r="Z33" s="413" t="s">
        <v>295</v>
      </c>
      <c r="AA33" s="442" t="s">
        <v>411</v>
      </c>
      <c r="AB33" s="442" t="s">
        <v>412</v>
      </c>
      <c r="AC33" s="444"/>
      <c r="AD33" s="413" t="s">
        <v>295</v>
      </c>
      <c r="AE33" s="413" t="s">
        <v>295</v>
      </c>
      <c r="AF33" s="413" t="s">
        <v>295</v>
      </c>
      <c r="AG33" s="413" t="s">
        <v>295</v>
      </c>
      <c r="AH33" s="413" t="s">
        <v>295</v>
      </c>
      <c r="AI33" s="421"/>
      <c r="AJ33" s="413" t="s">
        <v>295</v>
      </c>
      <c r="AK33" s="413" t="s">
        <v>295</v>
      </c>
      <c r="AL33" s="413" t="s">
        <v>295</v>
      </c>
      <c r="AM33" s="423"/>
      <c r="AN33" s="413" t="s">
        <v>295</v>
      </c>
      <c r="AO33" s="413" t="s">
        <v>295</v>
      </c>
      <c r="AP33" s="413" t="s">
        <v>295</v>
      </c>
      <c r="AQ33" s="423"/>
      <c r="AR33" s="413" t="s">
        <v>295</v>
      </c>
      <c r="AS33" s="413" t="s">
        <v>295</v>
      </c>
      <c r="AT33" s="413" t="s">
        <v>295</v>
      </c>
      <c r="AU33" s="413" t="s">
        <v>295</v>
      </c>
      <c r="AV33" s="413" t="s">
        <v>295</v>
      </c>
      <c r="AW33" s="413" t="s">
        <v>295</v>
      </c>
      <c r="AX33" s="413" t="s">
        <v>295</v>
      </c>
      <c r="AY33" s="413" t="s">
        <v>295</v>
      </c>
      <c r="AZ33" s="413" t="s">
        <v>295</v>
      </c>
      <c r="BA33" s="442">
        <v>187</v>
      </c>
      <c r="BB33" s="442" t="s">
        <v>414</v>
      </c>
    </row>
    <row r="34" ht="27" customHeight="1" spans="1:54">
      <c r="A34" s="411">
        <f>[1]studentprofile!A32</f>
        <v>29</v>
      </c>
      <c r="B34" s="411">
        <f>'Student Profile'!B34</f>
        <v>3219</v>
      </c>
      <c r="C34" s="412" t="str">
        <f>'Student Profile'!C34</f>
        <v>Harman Singh</v>
      </c>
      <c r="D34" s="413" t="s">
        <v>299</v>
      </c>
      <c r="E34" s="413" t="s">
        <v>299</v>
      </c>
      <c r="F34" s="413" t="s">
        <v>299</v>
      </c>
      <c r="G34" s="413" t="s">
        <v>299</v>
      </c>
      <c r="H34" s="413" t="s">
        <v>299</v>
      </c>
      <c r="I34" s="421"/>
      <c r="J34" s="413" t="s">
        <v>299</v>
      </c>
      <c r="K34" s="413" t="s">
        <v>299</v>
      </c>
      <c r="L34" s="413" t="s">
        <v>299</v>
      </c>
      <c r="M34" s="423"/>
      <c r="N34" s="413" t="s">
        <v>299</v>
      </c>
      <c r="O34" s="413" t="s">
        <v>299</v>
      </c>
      <c r="P34" s="413" t="s">
        <v>299</v>
      </c>
      <c r="Q34" s="423"/>
      <c r="R34" s="413" t="s">
        <v>299</v>
      </c>
      <c r="S34" s="413" t="s">
        <v>299</v>
      </c>
      <c r="T34" s="413" t="s">
        <v>299</v>
      </c>
      <c r="U34" s="413" t="s">
        <v>299</v>
      </c>
      <c r="V34" s="413" t="s">
        <v>299</v>
      </c>
      <c r="W34" s="413" t="s">
        <v>299</v>
      </c>
      <c r="X34" s="413" t="s">
        <v>299</v>
      </c>
      <c r="Y34" s="413" t="s">
        <v>299</v>
      </c>
      <c r="Z34" s="413" t="s">
        <v>299</v>
      </c>
      <c r="AA34" s="442" t="s">
        <v>411</v>
      </c>
      <c r="AB34" s="442" t="s">
        <v>412</v>
      </c>
      <c r="AC34" s="444"/>
      <c r="AD34" s="413" t="s">
        <v>186</v>
      </c>
      <c r="AE34" s="413" t="s">
        <v>186</v>
      </c>
      <c r="AF34" s="413" t="s">
        <v>186</v>
      </c>
      <c r="AG34" s="413" t="s">
        <v>186</v>
      </c>
      <c r="AH34" s="413" t="s">
        <v>186</v>
      </c>
      <c r="AI34" s="421"/>
      <c r="AJ34" s="413" t="s">
        <v>186</v>
      </c>
      <c r="AK34" s="413" t="s">
        <v>186</v>
      </c>
      <c r="AL34" s="413" t="s">
        <v>186</v>
      </c>
      <c r="AM34" s="423"/>
      <c r="AN34" s="413" t="s">
        <v>186</v>
      </c>
      <c r="AO34" s="413" t="s">
        <v>186</v>
      </c>
      <c r="AP34" s="413" t="s">
        <v>186</v>
      </c>
      <c r="AQ34" s="423"/>
      <c r="AR34" s="413" t="s">
        <v>186</v>
      </c>
      <c r="AS34" s="413" t="s">
        <v>186</v>
      </c>
      <c r="AT34" s="413" t="s">
        <v>186</v>
      </c>
      <c r="AU34" s="413" t="s">
        <v>186</v>
      </c>
      <c r="AV34" s="413" t="s">
        <v>186</v>
      </c>
      <c r="AW34" s="413" t="s">
        <v>186</v>
      </c>
      <c r="AX34" s="413" t="s">
        <v>186</v>
      </c>
      <c r="AY34" s="413" t="s">
        <v>186</v>
      </c>
      <c r="AZ34" s="413" t="s">
        <v>186</v>
      </c>
      <c r="BA34" s="442">
        <v>188</v>
      </c>
      <c r="BB34" s="442" t="s">
        <v>414</v>
      </c>
    </row>
    <row r="35" ht="27" customHeight="1" spans="1:54">
      <c r="A35" s="411">
        <f>[1]studentprofile!A33</f>
        <v>30</v>
      </c>
      <c r="B35" s="411">
        <f>'Student Profile'!B35</f>
        <v>3330</v>
      </c>
      <c r="C35" s="412" t="str">
        <f>'Student Profile'!C35</f>
        <v>Jafar Hussain K S</v>
      </c>
      <c r="D35" s="413" t="s">
        <v>299</v>
      </c>
      <c r="E35" s="413" t="s">
        <v>299</v>
      </c>
      <c r="F35" s="413" t="s">
        <v>299</v>
      </c>
      <c r="G35" s="413" t="s">
        <v>299</v>
      </c>
      <c r="H35" s="413" t="s">
        <v>299</v>
      </c>
      <c r="I35" s="421"/>
      <c r="J35" s="413" t="s">
        <v>299</v>
      </c>
      <c r="K35" s="413" t="s">
        <v>299</v>
      </c>
      <c r="L35" s="413" t="s">
        <v>299</v>
      </c>
      <c r="M35" s="423"/>
      <c r="N35" s="413" t="s">
        <v>299</v>
      </c>
      <c r="O35" s="413" t="s">
        <v>299</v>
      </c>
      <c r="P35" s="413" t="s">
        <v>299</v>
      </c>
      <c r="Q35" s="423"/>
      <c r="R35" s="413" t="s">
        <v>299</v>
      </c>
      <c r="S35" s="413" t="s">
        <v>299</v>
      </c>
      <c r="T35" s="413" t="s">
        <v>299</v>
      </c>
      <c r="U35" s="413" t="s">
        <v>299</v>
      </c>
      <c r="V35" s="413" t="s">
        <v>299</v>
      </c>
      <c r="W35" s="413" t="s">
        <v>299</v>
      </c>
      <c r="X35" s="413" t="s">
        <v>299</v>
      </c>
      <c r="Y35" s="413" t="s">
        <v>299</v>
      </c>
      <c r="Z35" s="413" t="s">
        <v>299</v>
      </c>
      <c r="AA35" s="442" t="s">
        <v>411</v>
      </c>
      <c r="AB35" s="442" t="s">
        <v>412</v>
      </c>
      <c r="AC35" s="444"/>
      <c r="AD35" s="413" t="s">
        <v>299</v>
      </c>
      <c r="AE35" s="413" t="s">
        <v>299</v>
      </c>
      <c r="AF35" s="413" t="s">
        <v>299</v>
      </c>
      <c r="AG35" s="413" t="s">
        <v>299</v>
      </c>
      <c r="AH35" s="413" t="s">
        <v>299</v>
      </c>
      <c r="AI35" s="421"/>
      <c r="AJ35" s="413" t="s">
        <v>299</v>
      </c>
      <c r="AK35" s="413" t="s">
        <v>299</v>
      </c>
      <c r="AL35" s="413" t="s">
        <v>299</v>
      </c>
      <c r="AM35" s="423"/>
      <c r="AN35" s="413" t="s">
        <v>299</v>
      </c>
      <c r="AO35" s="413" t="s">
        <v>299</v>
      </c>
      <c r="AP35" s="413" t="s">
        <v>299</v>
      </c>
      <c r="AQ35" s="423"/>
      <c r="AR35" s="413" t="s">
        <v>299</v>
      </c>
      <c r="AS35" s="413" t="s">
        <v>299</v>
      </c>
      <c r="AT35" s="413" t="s">
        <v>299</v>
      </c>
      <c r="AU35" s="413" t="s">
        <v>299</v>
      </c>
      <c r="AV35" s="413" t="s">
        <v>299</v>
      </c>
      <c r="AW35" s="413" t="s">
        <v>299</v>
      </c>
      <c r="AX35" s="413" t="s">
        <v>299</v>
      </c>
      <c r="AY35" s="413" t="s">
        <v>299</v>
      </c>
      <c r="AZ35" s="413" t="s">
        <v>299</v>
      </c>
      <c r="BA35" s="442">
        <v>189</v>
      </c>
      <c r="BB35" s="442" t="s">
        <v>414</v>
      </c>
    </row>
    <row r="36" ht="27" customHeight="1" spans="1:54">
      <c r="A36" s="411">
        <f>[1]studentprofile!A34</f>
        <v>31</v>
      </c>
      <c r="B36" s="411">
        <f>'Student Profile'!B36</f>
        <v>3441</v>
      </c>
      <c r="C36" s="412" t="str">
        <f>'Student Profile'!C36</f>
        <v>Jaysheel Vinay</v>
      </c>
      <c r="D36" s="413" t="s">
        <v>337</v>
      </c>
      <c r="E36" s="413" t="s">
        <v>337</v>
      </c>
      <c r="F36" s="413" t="s">
        <v>337</v>
      </c>
      <c r="G36" s="413" t="s">
        <v>337</v>
      </c>
      <c r="H36" s="413" t="s">
        <v>337</v>
      </c>
      <c r="I36" s="421"/>
      <c r="J36" s="413" t="s">
        <v>337</v>
      </c>
      <c r="K36" s="413" t="s">
        <v>337</v>
      </c>
      <c r="L36" s="413" t="s">
        <v>337</v>
      </c>
      <c r="M36" s="423"/>
      <c r="N36" s="413" t="s">
        <v>337</v>
      </c>
      <c r="O36" s="413" t="s">
        <v>337</v>
      </c>
      <c r="P36" s="413" t="s">
        <v>337</v>
      </c>
      <c r="Q36" s="423"/>
      <c r="R36" s="413" t="s">
        <v>337</v>
      </c>
      <c r="S36" s="413" t="s">
        <v>337</v>
      </c>
      <c r="T36" s="413" t="s">
        <v>337</v>
      </c>
      <c r="U36" s="413" t="s">
        <v>337</v>
      </c>
      <c r="V36" s="413" t="s">
        <v>337</v>
      </c>
      <c r="W36" s="413" t="s">
        <v>337</v>
      </c>
      <c r="X36" s="413" t="s">
        <v>337</v>
      </c>
      <c r="Y36" s="413" t="s">
        <v>337</v>
      </c>
      <c r="Z36" s="413" t="s">
        <v>337</v>
      </c>
      <c r="AA36" s="442" t="s">
        <v>411</v>
      </c>
      <c r="AB36" s="442" t="s">
        <v>412</v>
      </c>
      <c r="AC36" s="444"/>
      <c r="AD36" s="413" t="s">
        <v>338</v>
      </c>
      <c r="AE36" s="413" t="s">
        <v>338</v>
      </c>
      <c r="AF36" s="413" t="s">
        <v>338</v>
      </c>
      <c r="AG36" s="413" t="s">
        <v>338</v>
      </c>
      <c r="AH36" s="413" t="s">
        <v>338</v>
      </c>
      <c r="AI36" s="421"/>
      <c r="AJ36" s="413" t="s">
        <v>338</v>
      </c>
      <c r="AK36" s="413" t="s">
        <v>338</v>
      </c>
      <c r="AL36" s="413" t="s">
        <v>338</v>
      </c>
      <c r="AM36" s="423"/>
      <c r="AN36" s="413" t="s">
        <v>338</v>
      </c>
      <c r="AO36" s="413" t="s">
        <v>338</v>
      </c>
      <c r="AP36" s="413" t="s">
        <v>338</v>
      </c>
      <c r="AQ36" s="423"/>
      <c r="AR36" s="413" t="s">
        <v>338</v>
      </c>
      <c r="AS36" s="413" t="s">
        <v>338</v>
      </c>
      <c r="AT36" s="413" t="s">
        <v>338</v>
      </c>
      <c r="AU36" s="413" t="s">
        <v>338</v>
      </c>
      <c r="AV36" s="413" t="s">
        <v>338</v>
      </c>
      <c r="AW36" s="413" t="s">
        <v>338</v>
      </c>
      <c r="AX36" s="413" t="s">
        <v>338</v>
      </c>
      <c r="AY36" s="413" t="s">
        <v>338</v>
      </c>
      <c r="AZ36" s="413" t="s">
        <v>338</v>
      </c>
      <c r="BA36" s="442">
        <v>190</v>
      </c>
      <c r="BB36" s="442" t="s">
        <v>414</v>
      </c>
    </row>
    <row r="37" ht="27" customHeight="1" spans="1:54">
      <c r="A37" s="411">
        <f>[1]studentprofile!A35</f>
        <v>32</v>
      </c>
      <c r="B37" s="411">
        <f>'Student Profile'!B37</f>
        <v>3552</v>
      </c>
      <c r="C37" s="412" t="str">
        <f>'Student Profile'!C37</f>
        <v>Karthik</v>
      </c>
      <c r="D37" s="413" t="s">
        <v>186</v>
      </c>
      <c r="E37" s="413" t="s">
        <v>186</v>
      </c>
      <c r="F37" s="413" t="s">
        <v>186</v>
      </c>
      <c r="G37" s="413" t="s">
        <v>186</v>
      </c>
      <c r="H37" s="413" t="s">
        <v>186</v>
      </c>
      <c r="I37" s="421"/>
      <c r="J37" s="413" t="s">
        <v>186</v>
      </c>
      <c r="K37" s="413" t="s">
        <v>186</v>
      </c>
      <c r="L37" s="413" t="s">
        <v>186</v>
      </c>
      <c r="M37" s="423"/>
      <c r="N37" s="413" t="s">
        <v>186</v>
      </c>
      <c r="O37" s="413" t="s">
        <v>186</v>
      </c>
      <c r="P37" s="413" t="s">
        <v>186</v>
      </c>
      <c r="Q37" s="423"/>
      <c r="R37" s="413" t="s">
        <v>186</v>
      </c>
      <c r="S37" s="413" t="s">
        <v>186</v>
      </c>
      <c r="T37" s="413" t="s">
        <v>186</v>
      </c>
      <c r="U37" s="413" t="s">
        <v>186</v>
      </c>
      <c r="V37" s="413" t="s">
        <v>186</v>
      </c>
      <c r="W37" s="413" t="s">
        <v>186</v>
      </c>
      <c r="X37" s="413" t="s">
        <v>186</v>
      </c>
      <c r="Y37" s="413" t="s">
        <v>186</v>
      </c>
      <c r="Z37" s="413" t="s">
        <v>186</v>
      </c>
      <c r="AA37" s="442" t="s">
        <v>411</v>
      </c>
      <c r="AB37" s="442" t="s">
        <v>412</v>
      </c>
      <c r="AC37" s="444"/>
      <c r="AD37" s="413" t="s">
        <v>186</v>
      </c>
      <c r="AE37" s="413" t="s">
        <v>186</v>
      </c>
      <c r="AF37" s="413" t="s">
        <v>186</v>
      </c>
      <c r="AG37" s="413" t="s">
        <v>186</v>
      </c>
      <c r="AH37" s="413" t="s">
        <v>186</v>
      </c>
      <c r="AI37" s="421"/>
      <c r="AJ37" s="413" t="s">
        <v>186</v>
      </c>
      <c r="AK37" s="413" t="s">
        <v>186</v>
      </c>
      <c r="AL37" s="413" t="s">
        <v>186</v>
      </c>
      <c r="AM37" s="423"/>
      <c r="AN37" s="413" t="s">
        <v>186</v>
      </c>
      <c r="AO37" s="413" t="s">
        <v>186</v>
      </c>
      <c r="AP37" s="413" t="s">
        <v>186</v>
      </c>
      <c r="AQ37" s="423"/>
      <c r="AR37" s="413" t="s">
        <v>186</v>
      </c>
      <c r="AS37" s="413" t="s">
        <v>186</v>
      </c>
      <c r="AT37" s="413" t="s">
        <v>186</v>
      </c>
      <c r="AU37" s="413" t="s">
        <v>186</v>
      </c>
      <c r="AV37" s="413" t="s">
        <v>186</v>
      </c>
      <c r="AW37" s="413" t="s">
        <v>186</v>
      </c>
      <c r="AX37" s="413" t="s">
        <v>186</v>
      </c>
      <c r="AY37" s="413" t="s">
        <v>186</v>
      </c>
      <c r="AZ37" s="413" t="s">
        <v>186</v>
      </c>
      <c r="BA37" s="442">
        <v>191</v>
      </c>
      <c r="BB37" s="442" t="s">
        <v>414</v>
      </c>
    </row>
    <row r="38" ht="27" customHeight="1" spans="1:54">
      <c r="A38" s="411">
        <f>[1]studentprofile!A36</f>
        <v>33</v>
      </c>
      <c r="B38" s="411">
        <f>'Student Profile'!B38</f>
        <v>3663</v>
      </c>
      <c r="C38" s="412" t="str">
        <f>'Student Profile'!C38</f>
        <v>Krishna</v>
      </c>
      <c r="D38" s="413" t="s">
        <v>295</v>
      </c>
      <c r="E38" s="413" t="s">
        <v>295</v>
      </c>
      <c r="F38" s="413" t="s">
        <v>295</v>
      </c>
      <c r="G38" s="413" t="s">
        <v>295</v>
      </c>
      <c r="H38" s="413" t="s">
        <v>295</v>
      </c>
      <c r="I38" s="421"/>
      <c r="J38" s="413" t="s">
        <v>295</v>
      </c>
      <c r="K38" s="413" t="s">
        <v>295</v>
      </c>
      <c r="L38" s="413" t="s">
        <v>295</v>
      </c>
      <c r="M38" s="423"/>
      <c r="N38" s="413" t="s">
        <v>295</v>
      </c>
      <c r="O38" s="413" t="s">
        <v>295</v>
      </c>
      <c r="P38" s="413" t="s">
        <v>295</v>
      </c>
      <c r="Q38" s="423"/>
      <c r="R38" s="413" t="s">
        <v>295</v>
      </c>
      <c r="S38" s="413" t="s">
        <v>295</v>
      </c>
      <c r="T38" s="413" t="s">
        <v>295</v>
      </c>
      <c r="U38" s="413" t="s">
        <v>295</v>
      </c>
      <c r="V38" s="413" t="s">
        <v>295</v>
      </c>
      <c r="W38" s="413" t="s">
        <v>295</v>
      </c>
      <c r="X38" s="413" t="s">
        <v>295</v>
      </c>
      <c r="Y38" s="413" t="s">
        <v>295</v>
      </c>
      <c r="Z38" s="413" t="s">
        <v>295</v>
      </c>
      <c r="AA38" s="442" t="s">
        <v>411</v>
      </c>
      <c r="AB38" s="442" t="s">
        <v>412</v>
      </c>
      <c r="AC38" s="444"/>
      <c r="AD38" s="413" t="s">
        <v>295</v>
      </c>
      <c r="AE38" s="413" t="s">
        <v>295</v>
      </c>
      <c r="AF38" s="413" t="s">
        <v>295</v>
      </c>
      <c r="AG38" s="413" t="s">
        <v>295</v>
      </c>
      <c r="AH38" s="413" t="s">
        <v>295</v>
      </c>
      <c r="AI38" s="421"/>
      <c r="AJ38" s="413" t="s">
        <v>295</v>
      </c>
      <c r="AK38" s="413" t="s">
        <v>295</v>
      </c>
      <c r="AL38" s="413" t="s">
        <v>295</v>
      </c>
      <c r="AM38" s="423"/>
      <c r="AN38" s="413" t="s">
        <v>295</v>
      </c>
      <c r="AO38" s="413" t="s">
        <v>295</v>
      </c>
      <c r="AP38" s="413" t="s">
        <v>295</v>
      </c>
      <c r="AQ38" s="423"/>
      <c r="AR38" s="413" t="s">
        <v>295</v>
      </c>
      <c r="AS38" s="413" t="s">
        <v>295</v>
      </c>
      <c r="AT38" s="413" t="s">
        <v>295</v>
      </c>
      <c r="AU38" s="413" t="s">
        <v>295</v>
      </c>
      <c r="AV38" s="413" t="s">
        <v>295</v>
      </c>
      <c r="AW38" s="413" t="s">
        <v>295</v>
      </c>
      <c r="AX38" s="413" t="s">
        <v>295</v>
      </c>
      <c r="AY38" s="413" t="s">
        <v>295</v>
      </c>
      <c r="AZ38" s="413" t="s">
        <v>295</v>
      </c>
      <c r="BA38" s="442">
        <v>192</v>
      </c>
      <c r="BB38" s="442" t="s">
        <v>414</v>
      </c>
    </row>
    <row r="39" ht="27" customHeight="1" spans="1:54">
      <c r="A39" s="411">
        <f>[1]studentprofile!A37</f>
        <v>34</v>
      </c>
      <c r="B39" s="411">
        <f>'Student Profile'!B39</f>
        <v>3774</v>
      </c>
      <c r="C39" s="412" t="str">
        <f>'Student Profile'!C39</f>
        <v>Nikhil Anurag</v>
      </c>
      <c r="D39" s="413" t="s">
        <v>299</v>
      </c>
      <c r="E39" s="413" t="s">
        <v>299</v>
      </c>
      <c r="F39" s="413" t="s">
        <v>299</v>
      </c>
      <c r="G39" s="413" t="s">
        <v>299</v>
      </c>
      <c r="H39" s="413" t="s">
        <v>299</v>
      </c>
      <c r="I39" s="421"/>
      <c r="J39" s="413" t="s">
        <v>299</v>
      </c>
      <c r="K39" s="413" t="s">
        <v>299</v>
      </c>
      <c r="L39" s="413" t="s">
        <v>299</v>
      </c>
      <c r="M39" s="423"/>
      <c r="N39" s="413" t="s">
        <v>299</v>
      </c>
      <c r="O39" s="413" t="s">
        <v>299</v>
      </c>
      <c r="P39" s="413" t="s">
        <v>299</v>
      </c>
      <c r="Q39" s="423"/>
      <c r="R39" s="413" t="s">
        <v>299</v>
      </c>
      <c r="S39" s="413" t="s">
        <v>299</v>
      </c>
      <c r="T39" s="413" t="s">
        <v>299</v>
      </c>
      <c r="U39" s="413" t="s">
        <v>299</v>
      </c>
      <c r="V39" s="413" t="s">
        <v>299</v>
      </c>
      <c r="W39" s="413" t="s">
        <v>299</v>
      </c>
      <c r="X39" s="413" t="s">
        <v>299</v>
      </c>
      <c r="Y39" s="413" t="s">
        <v>299</v>
      </c>
      <c r="Z39" s="413" t="s">
        <v>299</v>
      </c>
      <c r="AA39" s="442" t="s">
        <v>411</v>
      </c>
      <c r="AB39" s="442" t="s">
        <v>412</v>
      </c>
      <c r="AC39" s="444"/>
      <c r="AD39" s="413" t="s">
        <v>186</v>
      </c>
      <c r="AE39" s="413" t="s">
        <v>186</v>
      </c>
      <c r="AF39" s="413" t="s">
        <v>186</v>
      </c>
      <c r="AG39" s="413" t="s">
        <v>186</v>
      </c>
      <c r="AH39" s="413" t="s">
        <v>186</v>
      </c>
      <c r="AI39" s="421"/>
      <c r="AJ39" s="413" t="s">
        <v>186</v>
      </c>
      <c r="AK39" s="413" t="s">
        <v>186</v>
      </c>
      <c r="AL39" s="413" t="s">
        <v>186</v>
      </c>
      <c r="AM39" s="423"/>
      <c r="AN39" s="413" t="s">
        <v>186</v>
      </c>
      <c r="AO39" s="413" t="s">
        <v>186</v>
      </c>
      <c r="AP39" s="413" t="s">
        <v>186</v>
      </c>
      <c r="AQ39" s="423"/>
      <c r="AR39" s="413" t="s">
        <v>186</v>
      </c>
      <c r="AS39" s="413" t="s">
        <v>186</v>
      </c>
      <c r="AT39" s="413" t="s">
        <v>186</v>
      </c>
      <c r="AU39" s="413" t="s">
        <v>186</v>
      </c>
      <c r="AV39" s="413" t="s">
        <v>186</v>
      </c>
      <c r="AW39" s="413" t="s">
        <v>186</v>
      </c>
      <c r="AX39" s="413" t="s">
        <v>186</v>
      </c>
      <c r="AY39" s="413" t="s">
        <v>186</v>
      </c>
      <c r="AZ39" s="413" t="s">
        <v>186</v>
      </c>
      <c r="BA39" s="442">
        <v>193</v>
      </c>
      <c r="BB39" s="442" t="s">
        <v>414</v>
      </c>
    </row>
    <row r="40" ht="27" customHeight="1" spans="1:54">
      <c r="A40" s="411">
        <f>[1]studentprofile!A38</f>
        <v>35</v>
      </c>
      <c r="B40" s="411">
        <f>'Student Profile'!B40</f>
        <v>3885</v>
      </c>
      <c r="C40" s="412" t="str">
        <f>'Student Profile'!C40</f>
        <v>Rithik Kumar</v>
      </c>
      <c r="D40" s="413" t="s">
        <v>299</v>
      </c>
      <c r="E40" s="413" t="s">
        <v>299</v>
      </c>
      <c r="F40" s="413" t="s">
        <v>299</v>
      </c>
      <c r="G40" s="413" t="s">
        <v>299</v>
      </c>
      <c r="H40" s="413" t="s">
        <v>299</v>
      </c>
      <c r="I40" s="421"/>
      <c r="J40" s="413" t="s">
        <v>299</v>
      </c>
      <c r="K40" s="413" t="s">
        <v>299</v>
      </c>
      <c r="L40" s="413" t="s">
        <v>299</v>
      </c>
      <c r="M40" s="423"/>
      <c r="N40" s="413" t="s">
        <v>299</v>
      </c>
      <c r="O40" s="413" t="s">
        <v>299</v>
      </c>
      <c r="P40" s="413" t="s">
        <v>299</v>
      </c>
      <c r="Q40" s="423"/>
      <c r="R40" s="413" t="s">
        <v>299</v>
      </c>
      <c r="S40" s="413" t="s">
        <v>299</v>
      </c>
      <c r="T40" s="413" t="s">
        <v>299</v>
      </c>
      <c r="U40" s="413" t="s">
        <v>299</v>
      </c>
      <c r="V40" s="413" t="s">
        <v>299</v>
      </c>
      <c r="W40" s="413" t="s">
        <v>299</v>
      </c>
      <c r="X40" s="413" t="s">
        <v>299</v>
      </c>
      <c r="Y40" s="413" t="s">
        <v>299</v>
      </c>
      <c r="Z40" s="413" t="s">
        <v>299</v>
      </c>
      <c r="AA40" s="442" t="s">
        <v>411</v>
      </c>
      <c r="AB40" s="442" t="s">
        <v>412</v>
      </c>
      <c r="AC40" s="444"/>
      <c r="AD40" s="413" t="s">
        <v>299</v>
      </c>
      <c r="AE40" s="413" t="s">
        <v>299</v>
      </c>
      <c r="AF40" s="413" t="s">
        <v>299</v>
      </c>
      <c r="AG40" s="413" t="s">
        <v>299</v>
      </c>
      <c r="AH40" s="413" t="s">
        <v>299</v>
      </c>
      <c r="AI40" s="421"/>
      <c r="AJ40" s="413" t="s">
        <v>299</v>
      </c>
      <c r="AK40" s="413" t="s">
        <v>299</v>
      </c>
      <c r="AL40" s="413" t="s">
        <v>299</v>
      </c>
      <c r="AM40" s="423"/>
      <c r="AN40" s="413" t="s">
        <v>299</v>
      </c>
      <c r="AO40" s="413" t="s">
        <v>299</v>
      </c>
      <c r="AP40" s="413" t="s">
        <v>299</v>
      </c>
      <c r="AQ40" s="423"/>
      <c r="AR40" s="413" t="s">
        <v>299</v>
      </c>
      <c r="AS40" s="413" t="s">
        <v>299</v>
      </c>
      <c r="AT40" s="413" t="s">
        <v>299</v>
      </c>
      <c r="AU40" s="413" t="s">
        <v>299</v>
      </c>
      <c r="AV40" s="413" t="s">
        <v>299</v>
      </c>
      <c r="AW40" s="413" t="s">
        <v>299</v>
      </c>
      <c r="AX40" s="413" t="s">
        <v>299</v>
      </c>
      <c r="AY40" s="413" t="s">
        <v>299</v>
      </c>
      <c r="AZ40" s="413" t="s">
        <v>299</v>
      </c>
      <c r="BA40" s="442">
        <v>194</v>
      </c>
      <c r="BB40" s="442" t="s">
        <v>414</v>
      </c>
    </row>
    <row r="41" ht="27" customHeight="1" spans="1:54">
      <c r="A41" s="411">
        <f>[1]studentprofile!A39</f>
        <v>36</v>
      </c>
      <c r="B41" s="411">
        <f>'Student Profile'!B41</f>
        <v>8674</v>
      </c>
      <c r="C41" s="412" t="str">
        <f>'Student Profile'!C41</f>
        <v>A R Sidhu</v>
      </c>
      <c r="D41" s="413" t="s">
        <v>337</v>
      </c>
      <c r="E41" s="413" t="s">
        <v>337</v>
      </c>
      <c r="F41" s="413" t="s">
        <v>337</v>
      </c>
      <c r="G41" s="413" t="s">
        <v>337</v>
      </c>
      <c r="H41" s="413" t="s">
        <v>337</v>
      </c>
      <c r="I41" s="421"/>
      <c r="J41" s="413" t="s">
        <v>337</v>
      </c>
      <c r="K41" s="413" t="s">
        <v>337</v>
      </c>
      <c r="L41" s="413" t="s">
        <v>337</v>
      </c>
      <c r="M41" s="423"/>
      <c r="N41" s="413" t="s">
        <v>337</v>
      </c>
      <c r="O41" s="413" t="s">
        <v>337</v>
      </c>
      <c r="P41" s="413" t="s">
        <v>337</v>
      </c>
      <c r="Q41" s="423"/>
      <c r="R41" s="413" t="s">
        <v>337</v>
      </c>
      <c r="S41" s="413" t="s">
        <v>337</v>
      </c>
      <c r="T41" s="413" t="s">
        <v>337</v>
      </c>
      <c r="U41" s="413" t="s">
        <v>337</v>
      </c>
      <c r="V41" s="413" t="s">
        <v>337</v>
      </c>
      <c r="W41" s="413" t="s">
        <v>337</v>
      </c>
      <c r="X41" s="413" t="s">
        <v>337</v>
      </c>
      <c r="Y41" s="413" t="s">
        <v>337</v>
      </c>
      <c r="Z41" s="413" t="s">
        <v>337</v>
      </c>
      <c r="AA41" s="442" t="s">
        <v>411</v>
      </c>
      <c r="AB41" s="442" t="s">
        <v>412</v>
      </c>
      <c r="AC41" s="444"/>
      <c r="AD41" s="413" t="s">
        <v>338</v>
      </c>
      <c r="AE41" s="413" t="s">
        <v>338</v>
      </c>
      <c r="AF41" s="413" t="s">
        <v>338</v>
      </c>
      <c r="AG41" s="413" t="s">
        <v>338</v>
      </c>
      <c r="AH41" s="413" t="s">
        <v>338</v>
      </c>
      <c r="AI41" s="421"/>
      <c r="AJ41" s="413" t="s">
        <v>338</v>
      </c>
      <c r="AK41" s="413" t="s">
        <v>338</v>
      </c>
      <c r="AL41" s="413" t="s">
        <v>338</v>
      </c>
      <c r="AM41" s="423"/>
      <c r="AN41" s="413" t="s">
        <v>338</v>
      </c>
      <c r="AO41" s="413" t="s">
        <v>338</v>
      </c>
      <c r="AP41" s="413" t="s">
        <v>338</v>
      </c>
      <c r="AQ41" s="423"/>
      <c r="AR41" s="413" t="s">
        <v>338</v>
      </c>
      <c r="AS41" s="413" t="s">
        <v>338</v>
      </c>
      <c r="AT41" s="413" t="s">
        <v>338</v>
      </c>
      <c r="AU41" s="413" t="s">
        <v>338</v>
      </c>
      <c r="AV41" s="413" t="s">
        <v>338</v>
      </c>
      <c r="AW41" s="413" t="s">
        <v>338</v>
      </c>
      <c r="AX41" s="413" t="s">
        <v>338</v>
      </c>
      <c r="AY41" s="413" t="s">
        <v>338</v>
      </c>
      <c r="AZ41" s="413" t="s">
        <v>338</v>
      </c>
      <c r="BA41" s="442">
        <v>195</v>
      </c>
      <c r="BB41" s="442" t="s">
        <v>414</v>
      </c>
    </row>
    <row r="42" ht="27" customHeight="1" spans="1:54">
      <c r="A42" s="411">
        <f>[1]studentprofile!A40</f>
        <v>37</v>
      </c>
      <c r="B42" s="411">
        <f>'Student Profile'!B42</f>
        <v>8795</v>
      </c>
      <c r="C42" s="412" t="str">
        <f>'Student Profile'!C42</f>
        <v>S Srinivavas</v>
      </c>
      <c r="D42" s="413" t="s">
        <v>186</v>
      </c>
      <c r="E42" s="413" t="s">
        <v>186</v>
      </c>
      <c r="F42" s="413" t="s">
        <v>186</v>
      </c>
      <c r="G42" s="413" t="s">
        <v>186</v>
      </c>
      <c r="H42" s="413" t="s">
        <v>186</v>
      </c>
      <c r="I42" s="421"/>
      <c r="J42" s="413" t="s">
        <v>186</v>
      </c>
      <c r="K42" s="413" t="s">
        <v>186</v>
      </c>
      <c r="L42" s="413" t="s">
        <v>186</v>
      </c>
      <c r="M42" s="423"/>
      <c r="N42" s="413" t="s">
        <v>186</v>
      </c>
      <c r="O42" s="413" t="s">
        <v>186</v>
      </c>
      <c r="P42" s="413" t="s">
        <v>186</v>
      </c>
      <c r="Q42" s="423"/>
      <c r="R42" s="413" t="s">
        <v>186</v>
      </c>
      <c r="S42" s="413" t="s">
        <v>186</v>
      </c>
      <c r="T42" s="413" t="s">
        <v>186</v>
      </c>
      <c r="U42" s="413" t="s">
        <v>186</v>
      </c>
      <c r="V42" s="413" t="s">
        <v>186</v>
      </c>
      <c r="W42" s="413" t="s">
        <v>186</v>
      </c>
      <c r="X42" s="413" t="s">
        <v>186</v>
      </c>
      <c r="Y42" s="413" t="s">
        <v>186</v>
      </c>
      <c r="Z42" s="413" t="s">
        <v>186</v>
      </c>
      <c r="AA42" s="442" t="s">
        <v>411</v>
      </c>
      <c r="AB42" s="442" t="s">
        <v>412</v>
      </c>
      <c r="AC42" s="444"/>
      <c r="AD42" s="413" t="s">
        <v>186</v>
      </c>
      <c r="AE42" s="413" t="s">
        <v>186</v>
      </c>
      <c r="AF42" s="413" t="s">
        <v>186</v>
      </c>
      <c r="AG42" s="413" t="s">
        <v>186</v>
      </c>
      <c r="AH42" s="413" t="s">
        <v>186</v>
      </c>
      <c r="AI42" s="421"/>
      <c r="AJ42" s="413" t="s">
        <v>186</v>
      </c>
      <c r="AK42" s="413" t="s">
        <v>186</v>
      </c>
      <c r="AL42" s="413" t="s">
        <v>186</v>
      </c>
      <c r="AM42" s="423"/>
      <c r="AN42" s="413" t="s">
        <v>186</v>
      </c>
      <c r="AO42" s="413" t="s">
        <v>186</v>
      </c>
      <c r="AP42" s="413" t="s">
        <v>186</v>
      </c>
      <c r="AQ42" s="423"/>
      <c r="AR42" s="413" t="s">
        <v>186</v>
      </c>
      <c r="AS42" s="413" t="s">
        <v>186</v>
      </c>
      <c r="AT42" s="413" t="s">
        <v>186</v>
      </c>
      <c r="AU42" s="413" t="s">
        <v>186</v>
      </c>
      <c r="AV42" s="413" t="s">
        <v>186</v>
      </c>
      <c r="AW42" s="413" t="s">
        <v>186</v>
      </c>
      <c r="AX42" s="413" t="s">
        <v>186</v>
      </c>
      <c r="AY42" s="413" t="s">
        <v>186</v>
      </c>
      <c r="AZ42" s="413" t="s">
        <v>186</v>
      </c>
      <c r="BA42" s="442">
        <v>196</v>
      </c>
      <c r="BB42" s="442" t="s">
        <v>414</v>
      </c>
    </row>
    <row r="43" ht="27" customHeight="1" spans="1:54">
      <c r="A43" s="411">
        <f>[1]studentprofile!A41</f>
        <v>38</v>
      </c>
      <c r="B43" s="411">
        <f>'Student Profile'!B43</f>
        <v>8668</v>
      </c>
      <c r="C43" s="412" t="str">
        <f>'Student Profile'!C43</f>
        <v>Sudhir R</v>
      </c>
      <c r="D43" s="413" t="s">
        <v>295</v>
      </c>
      <c r="E43" s="413" t="s">
        <v>295</v>
      </c>
      <c r="F43" s="413" t="s">
        <v>295</v>
      </c>
      <c r="G43" s="413" t="s">
        <v>295</v>
      </c>
      <c r="H43" s="413" t="s">
        <v>295</v>
      </c>
      <c r="I43" s="421"/>
      <c r="J43" s="413" t="s">
        <v>295</v>
      </c>
      <c r="K43" s="413" t="s">
        <v>295</v>
      </c>
      <c r="L43" s="413" t="s">
        <v>295</v>
      </c>
      <c r="M43" s="423"/>
      <c r="N43" s="413" t="s">
        <v>295</v>
      </c>
      <c r="O43" s="413" t="s">
        <v>295</v>
      </c>
      <c r="P43" s="413" t="s">
        <v>295</v>
      </c>
      <c r="Q43" s="423"/>
      <c r="R43" s="413" t="s">
        <v>295</v>
      </c>
      <c r="S43" s="413" t="s">
        <v>295</v>
      </c>
      <c r="T43" s="413" t="s">
        <v>295</v>
      </c>
      <c r="U43" s="413" t="s">
        <v>295</v>
      </c>
      <c r="V43" s="413" t="s">
        <v>295</v>
      </c>
      <c r="W43" s="413" t="s">
        <v>295</v>
      </c>
      <c r="X43" s="413" t="s">
        <v>295</v>
      </c>
      <c r="Y43" s="413" t="s">
        <v>295</v>
      </c>
      <c r="Z43" s="413" t="s">
        <v>295</v>
      </c>
      <c r="AA43" s="442" t="s">
        <v>411</v>
      </c>
      <c r="AB43" s="442" t="s">
        <v>412</v>
      </c>
      <c r="AC43" s="444"/>
      <c r="AD43" s="413" t="s">
        <v>295</v>
      </c>
      <c r="AE43" s="413" t="s">
        <v>295</v>
      </c>
      <c r="AF43" s="413" t="s">
        <v>295</v>
      </c>
      <c r="AG43" s="413" t="s">
        <v>295</v>
      </c>
      <c r="AH43" s="413" t="s">
        <v>295</v>
      </c>
      <c r="AI43" s="421"/>
      <c r="AJ43" s="413" t="s">
        <v>295</v>
      </c>
      <c r="AK43" s="413" t="s">
        <v>295</v>
      </c>
      <c r="AL43" s="413" t="s">
        <v>295</v>
      </c>
      <c r="AM43" s="423"/>
      <c r="AN43" s="413" t="s">
        <v>295</v>
      </c>
      <c r="AO43" s="413" t="s">
        <v>295</v>
      </c>
      <c r="AP43" s="413" t="s">
        <v>295</v>
      </c>
      <c r="AQ43" s="423"/>
      <c r="AR43" s="413" t="s">
        <v>295</v>
      </c>
      <c r="AS43" s="413" t="s">
        <v>295</v>
      </c>
      <c r="AT43" s="413" t="s">
        <v>295</v>
      </c>
      <c r="AU43" s="413" t="s">
        <v>295</v>
      </c>
      <c r="AV43" s="413" t="s">
        <v>295</v>
      </c>
      <c r="AW43" s="413" t="s">
        <v>295</v>
      </c>
      <c r="AX43" s="413" t="s">
        <v>295</v>
      </c>
      <c r="AY43" s="413" t="s">
        <v>295</v>
      </c>
      <c r="AZ43" s="413" t="s">
        <v>295</v>
      </c>
      <c r="BA43" s="442">
        <v>197</v>
      </c>
      <c r="BB43" s="442" t="s">
        <v>414</v>
      </c>
    </row>
    <row r="44" ht="27" customHeight="1" spans="1:54">
      <c r="A44" s="411">
        <f>[1]studentprofile!A42</f>
        <v>39</v>
      </c>
      <c r="B44" s="411">
        <f>'Student Profile'!B44</f>
        <v>8585</v>
      </c>
      <c r="C44" s="412" t="str">
        <f>'Student Profile'!C44</f>
        <v>Subodh Aryan</v>
      </c>
      <c r="D44" s="413" t="s">
        <v>299</v>
      </c>
      <c r="E44" s="413" t="s">
        <v>299</v>
      </c>
      <c r="F44" s="413" t="s">
        <v>299</v>
      </c>
      <c r="G44" s="413" t="s">
        <v>299</v>
      </c>
      <c r="H44" s="413" t="s">
        <v>299</v>
      </c>
      <c r="I44" s="421"/>
      <c r="J44" s="413" t="s">
        <v>299</v>
      </c>
      <c r="K44" s="413" t="s">
        <v>299</v>
      </c>
      <c r="L44" s="413" t="s">
        <v>299</v>
      </c>
      <c r="M44" s="423"/>
      <c r="N44" s="413" t="s">
        <v>299</v>
      </c>
      <c r="O44" s="413" t="s">
        <v>299</v>
      </c>
      <c r="P44" s="413" t="s">
        <v>299</v>
      </c>
      <c r="Q44" s="423"/>
      <c r="R44" s="413" t="s">
        <v>299</v>
      </c>
      <c r="S44" s="413" t="s">
        <v>299</v>
      </c>
      <c r="T44" s="413" t="s">
        <v>299</v>
      </c>
      <c r="U44" s="413" t="s">
        <v>299</v>
      </c>
      <c r="V44" s="413" t="s">
        <v>299</v>
      </c>
      <c r="W44" s="413" t="s">
        <v>299</v>
      </c>
      <c r="X44" s="413" t="s">
        <v>299</v>
      </c>
      <c r="Y44" s="413" t="s">
        <v>299</v>
      </c>
      <c r="Z44" s="413" t="s">
        <v>299</v>
      </c>
      <c r="AA44" s="442" t="s">
        <v>411</v>
      </c>
      <c r="AB44" s="442" t="s">
        <v>412</v>
      </c>
      <c r="AC44" s="444"/>
      <c r="AD44" s="413" t="s">
        <v>186</v>
      </c>
      <c r="AE44" s="413" t="s">
        <v>186</v>
      </c>
      <c r="AF44" s="413" t="s">
        <v>186</v>
      </c>
      <c r="AG44" s="413" t="s">
        <v>186</v>
      </c>
      <c r="AH44" s="413" t="s">
        <v>186</v>
      </c>
      <c r="AI44" s="421"/>
      <c r="AJ44" s="413" t="s">
        <v>186</v>
      </c>
      <c r="AK44" s="413" t="s">
        <v>186</v>
      </c>
      <c r="AL44" s="413" t="s">
        <v>186</v>
      </c>
      <c r="AM44" s="423"/>
      <c r="AN44" s="413" t="s">
        <v>186</v>
      </c>
      <c r="AO44" s="413" t="s">
        <v>186</v>
      </c>
      <c r="AP44" s="413" t="s">
        <v>186</v>
      </c>
      <c r="AQ44" s="423"/>
      <c r="AR44" s="413" t="s">
        <v>186</v>
      </c>
      <c r="AS44" s="413" t="s">
        <v>186</v>
      </c>
      <c r="AT44" s="413" t="s">
        <v>186</v>
      </c>
      <c r="AU44" s="413" t="s">
        <v>186</v>
      </c>
      <c r="AV44" s="413" t="s">
        <v>186</v>
      </c>
      <c r="AW44" s="413" t="s">
        <v>186</v>
      </c>
      <c r="AX44" s="413" t="s">
        <v>186</v>
      </c>
      <c r="AY44" s="413" t="s">
        <v>186</v>
      </c>
      <c r="AZ44" s="413" t="s">
        <v>186</v>
      </c>
      <c r="BA44" s="442">
        <v>198</v>
      </c>
      <c r="BB44" s="442" t="s">
        <v>414</v>
      </c>
    </row>
    <row r="45" ht="27" customHeight="1" spans="1:54">
      <c r="A45" s="411">
        <f>[1]studentprofile!A43</f>
        <v>40</v>
      </c>
      <c r="B45" s="411">
        <f>'Student Profile'!B45</f>
        <v>8542</v>
      </c>
      <c r="C45" s="412" t="str">
        <f>'Student Profile'!C45</f>
        <v>Vaibhav N</v>
      </c>
      <c r="D45" s="413" t="s">
        <v>299</v>
      </c>
      <c r="E45" s="413" t="s">
        <v>299</v>
      </c>
      <c r="F45" s="413" t="s">
        <v>299</v>
      </c>
      <c r="G45" s="413" t="s">
        <v>299</v>
      </c>
      <c r="H45" s="413" t="s">
        <v>299</v>
      </c>
      <c r="I45" s="421"/>
      <c r="J45" s="413" t="s">
        <v>299</v>
      </c>
      <c r="K45" s="413" t="s">
        <v>299</v>
      </c>
      <c r="L45" s="413" t="s">
        <v>299</v>
      </c>
      <c r="M45" s="423"/>
      <c r="N45" s="413" t="s">
        <v>299</v>
      </c>
      <c r="O45" s="413" t="s">
        <v>299</v>
      </c>
      <c r="P45" s="413" t="s">
        <v>299</v>
      </c>
      <c r="Q45" s="423"/>
      <c r="R45" s="413" t="s">
        <v>299</v>
      </c>
      <c r="S45" s="413" t="s">
        <v>299</v>
      </c>
      <c r="T45" s="413" t="s">
        <v>299</v>
      </c>
      <c r="U45" s="413" t="s">
        <v>299</v>
      </c>
      <c r="V45" s="413" t="s">
        <v>299</v>
      </c>
      <c r="W45" s="413" t="s">
        <v>299</v>
      </c>
      <c r="X45" s="413" t="s">
        <v>299</v>
      </c>
      <c r="Y45" s="413" t="s">
        <v>299</v>
      </c>
      <c r="Z45" s="413" t="s">
        <v>299</v>
      </c>
      <c r="AA45" s="442" t="s">
        <v>411</v>
      </c>
      <c r="AB45" s="442" t="s">
        <v>412</v>
      </c>
      <c r="AC45" s="444"/>
      <c r="AD45" s="413" t="s">
        <v>299</v>
      </c>
      <c r="AE45" s="413" t="s">
        <v>299</v>
      </c>
      <c r="AF45" s="413" t="s">
        <v>299</v>
      </c>
      <c r="AG45" s="413" t="s">
        <v>299</v>
      </c>
      <c r="AH45" s="413" t="s">
        <v>299</v>
      </c>
      <c r="AI45" s="421"/>
      <c r="AJ45" s="413" t="s">
        <v>299</v>
      </c>
      <c r="AK45" s="413" t="s">
        <v>299</v>
      </c>
      <c r="AL45" s="413" t="s">
        <v>299</v>
      </c>
      <c r="AM45" s="423"/>
      <c r="AN45" s="413" t="s">
        <v>299</v>
      </c>
      <c r="AO45" s="413" t="s">
        <v>299</v>
      </c>
      <c r="AP45" s="413" t="s">
        <v>299</v>
      </c>
      <c r="AQ45" s="423"/>
      <c r="AR45" s="413" t="s">
        <v>299</v>
      </c>
      <c r="AS45" s="413" t="s">
        <v>299</v>
      </c>
      <c r="AT45" s="413" t="s">
        <v>299</v>
      </c>
      <c r="AU45" s="413" t="s">
        <v>299</v>
      </c>
      <c r="AV45" s="413" t="s">
        <v>299</v>
      </c>
      <c r="AW45" s="413" t="s">
        <v>299</v>
      </c>
      <c r="AX45" s="413" t="s">
        <v>299</v>
      </c>
      <c r="AY45" s="413" t="s">
        <v>299</v>
      </c>
      <c r="AZ45" s="413" t="s">
        <v>299</v>
      </c>
      <c r="BA45" s="442">
        <v>199</v>
      </c>
      <c r="BB45" s="442" t="s">
        <v>414</v>
      </c>
    </row>
    <row r="46" ht="27" customHeight="1" spans="1:54">
      <c r="A46" s="411">
        <f>[1]studentprofile!A44</f>
        <v>41</v>
      </c>
      <c r="B46" s="411">
        <f>'Student Profile'!B46</f>
        <v>8822</v>
      </c>
      <c r="C46" s="412" t="str">
        <f>'Student Profile'!C46</f>
        <v>Venkatsree S</v>
      </c>
      <c r="D46" s="413" t="s">
        <v>337</v>
      </c>
      <c r="E46" s="413" t="s">
        <v>337</v>
      </c>
      <c r="F46" s="413" t="s">
        <v>337</v>
      </c>
      <c r="G46" s="413" t="s">
        <v>337</v>
      </c>
      <c r="H46" s="413" t="s">
        <v>337</v>
      </c>
      <c r="I46" s="421"/>
      <c r="J46" s="413" t="s">
        <v>337</v>
      </c>
      <c r="K46" s="413" t="s">
        <v>337</v>
      </c>
      <c r="L46" s="413" t="s">
        <v>337</v>
      </c>
      <c r="M46" s="423"/>
      <c r="N46" s="413" t="s">
        <v>337</v>
      </c>
      <c r="O46" s="413" t="s">
        <v>337</v>
      </c>
      <c r="P46" s="413" t="s">
        <v>337</v>
      </c>
      <c r="Q46" s="423"/>
      <c r="R46" s="413" t="s">
        <v>337</v>
      </c>
      <c r="S46" s="413" t="s">
        <v>337</v>
      </c>
      <c r="T46" s="413" t="s">
        <v>337</v>
      </c>
      <c r="U46" s="413" t="s">
        <v>337</v>
      </c>
      <c r="V46" s="413" t="s">
        <v>337</v>
      </c>
      <c r="W46" s="413" t="s">
        <v>337</v>
      </c>
      <c r="X46" s="413" t="s">
        <v>337</v>
      </c>
      <c r="Y46" s="413" t="s">
        <v>337</v>
      </c>
      <c r="Z46" s="413" t="s">
        <v>337</v>
      </c>
      <c r="AA46" s="442" t="s">
        <v>411</v>
      </c>
      <c r="AB46" s="442" t="s">
        <v>412</v>
      </c>
      <c r="AC46" s="444"/>
      <c r="AD46" s="413" t="s">
        <v>338</v>
      </c>
      <c r="AE46" s="413" t="s">
        <v>338</v>
      </c>
      <c r="AF46" s="413" t="s">
        <v>338</v>
      </c>
      <c r="AG46" s="413" t="s">
        <v>338</v>
      </c>
      <c r="AH46" s="413" t="s">
        <v>338</v>
      </c>
      <c r="AI46" s="421"/>
      <c r="AJ46" s="413" t="s">
        <v>338</v>
      </c>
      <c r="AK46" s="413" t="s">
        <v>338</v>
      </c>
      <c r="AL46" s="413" t="s">
        <v>338</v>
      </c>
      <c r="AM46" s="423"/>
      <c r="AN46" s="413" t="s">
        <v>338</v>
      </c>
      <c r="AO46" s="413" t="s">
        <v>338</v>
      </c>
      <c r="AP46" s="413" t="s">
        <v>338</v>
      </c>
      <c r="AQ46" s="423"/>
      <c r="AR46" s="413" t="s">
        <v>338</v>
      </c>
      <c r="AS46" s="413" t="s">
        <v>338</v>
      </c>
      <c r="AT46" s="413" t="s">
        <v>338</v>
      </c>
      <c r="AU46" s="413" t="s">
        <v>338</v>
      </c>
      <c r="AV46" s="413" t="s">
        <v>338</v>
      </c>
      <c r="AW46" s="413" t="s">
        <v>338</v>
      </c>
      <c r="AX46" s="413" t="s">
        <v>338</v>
      </c>
      <c r="AY46" s="413" t="s">
        <v>338</v>
      </c>
      <c r="AZ46" s="413" t="s">
        <v>338</v>
      </c>
      <c r="BA46" s="442">
        <v>200</v>
      </c>
      <c r="BB46" s="442" t="s">
        <v>414</v>
      </c>
    </row>
    <row r="47" ht="27" customHeight="1" spans="1:54">
      <c r="A47" s="411">
        <f>[1]studentprofile!A45</f>
        <v>42</v>
      </c>
      <c r="B47" s="411">
        <f>'Student Profile'!B47</f>
        <v>8745</v>
      </c>
      <c r="C47" s="412" t="str">
        <f>'Student Profile'!C47</f>
        <v>M Vishva</v>
      </c>
      <c r="D47" s="413" t="s">
        <v>186</v>
      </c>
      <c r="E47" s="413" t="s">
        <v>186</v>
      </c>
      <c r="F47" s="413" t="s">
        <v>186</v>
      </c>
      <c r="G47" s="413" t="s">
        <v>186</v>
      </c>
      <c r="H47" s="413" t="s">
        <v>186</v>
      </c>
      <c r="I47" s="421"/>
      <c r="J47" s="413" t="s">
        <v>186</v>
      </c>
      <c r="K47" s="413" t="s">
        <v>186</v>
      </c>
      <c r="L47" s="413" t="s">
        <v>186</v>
      </c>
      <c r="M47" s="423"/>
      <c r="N47" s="413" t="s">
        <v>186</v>
      </c>
      <c r="O47" s="413" t="s">
        <v>186</v>
      </c>
      <c r="P47" s="413" t="s">
        <v>186</v>
      </c>
      <c r="Q47" s="423"/>
      <c r="R47" s="413" t="s">
        <v>186</v>
      </c>
      <c r="S47" s="413" t="s">
        <v>186</v>
      </c>
      <c r="T47" s="413" t="s">
        <v>186</v>
      </c>
      <c r="U47" s="413" t="s">
        <v>186</v>
      </c>
      <c r="V47" s="413" t="s">
        <v>186</v>
      </c>
      <c r="W47" s="413" t="s">
        <v>186</v>
      </c>
      <c r="X47" s="413" t="s">
        <v>186</v>
      </c>
      <c r="Y47" s="413" t="s">
        <v>186</v>
      </c>
      <c r="Z47" s="413" t="s">
        <v>186</v>
      </c>
      <c r="AA47" s="442" t="s">
        <v>411</v>
      </c>
      <c r="AB47" s="442" t="s">
        <v>412</v>
      </c>
      <c r="AC47" s="444"/>
      <c r="AD47" s="413" t="s">
        <v>186</v>
      </c>
      <c r="AE47" s="413" t="s">
        <v>186</v>
      </c>
      <c r="AF47" s="413" t="s">
        <v>186</v>
      </c>
      <c r="AG47" s="413" t="s">
        <v>186</v>
      </c>
      <c r="AH47" s="413" t="s">
        <v>186</v>
      </c>
      <c r="AI47" s="421"/>
      <c r="AJ47" s="413" t="s">
        <v>186</v>
      </c>
      <c r="AK47" s="413" t="s">
        <v>186</v>
      </c>
      <c r="AL47" s="413" t="s">
        <v>186</v>
      </c>
      <c r="AM47" s="423"/>
      <c r="AN47" s="413" t="s">
        <v>186</v>
      </c>
      <c r="AO47" s="413" t="s">
        <v>186</v>
      </c>
      <c r="AP47" s="413" t="s">
        <v>186</v>
      </c>
      <c r="AQ47" s="423"/>
      <c r="AR47" s="413" t="s">
        <v>186</v>
      </c>
      <c r="AS47" s="413" t="s">
        <v>186</v>
      </c>
      <c r="AT47" s="413" t="s">
        <v>186</v>
      </c>
      <c r="AU47" s="413" t="s">
        <v>186</v>
      </c>
      <c r="AV47" s="413" t="s">
        <v>186</v>
      </c>
      <c r="AW47" s="413" t="s">
        <v>186</v>
      </c>
      <c r="AX47" s="413" t="s">
        <v>186</v>
      </c>
      <c r="AY47" s="413" t="s">
        <v>186</v>
      </c>
      <c r="AZ47" s="413" t="s">
        <v>186</v>
      </c>
      <c r="BA47" s="442">
        <v>201</v>
      </c>
      <c r="BB47" s="442" t="s">
        <v>414</v>
      </c>
    </row>
    <row r="48" ht="27" customHeight="1" spans="1:54">
      <c r="A48" s="411">
        <f>[1]studentprofile!A46</f>
        <v>43</v>
      </c>
      <c r="B48" s="411">
        <f>'Student Profile'!B48</f>
        <v>0</v>
      </c>
      <c r="C48" s="412">
        <f>'Student Profile'!C48</f>
        <v>0</v>
      </c>
      <c r="D48" s="413" t="s">
        <v>295</v>
      </c>
      <c r="E48" s="413" t="s">
        <v>295</v>
      </c>
      <c r="F48" s="413" t="s">
        <v>295</v>
      </c>
      <c r="G48" s="413" t="s">
        <v>295</v>
      </c>
      <c r="H48" s="413" t="s">
        <v>295</v>
      </c>
      <c r="I48" s="421"/>
      <c r="J48" s="413" t="s">
        <v>295</v>
      </c>
      <c r="K48" s="413" t="s">
        <v>295</v>
      </c>
      <c r="L48" s="413" t="s">
        <v>295</v>
      </c>
      <c r="M48" s="423"/>
      <c r="N48" s="413" t="s">
        <v>295</v>
      </c>
      <c r="O48" s="413" t="s">
        <v>295</v>
      </c>
      <c r="P48" s="413" t="s">
        <v>295</v>
      </c>
      <c r="Q48" s="423"/>
      <c r="R48" s="413" t="s">
        <v>295</v>
      </c>
      <c r="S48" s="413" t="s">
        <v>295</v>
      </c>
      <c r="T48" s="413" t="s">
        <v>295</v>
      </c>
      <c r="U48" s="413" t="s">
        <v>295</v>
      </c>
      <c r="V48" s="413" t="s">
        <v>295</v>
      </c>
      <c r="W48" s="413" t="s">
        <v>295</v>
      </c>
      <c r="X48" s="413" t="s">
        <v>295</v>
      </c>
      <c r="Y48" s="413" t="s">
        <v>295</v>
      </c>
      <c r="Z48" s="413" t="s">
        <v>295</v>
      </c>
      <c r="AA48" s="442" t="s">
        <v>411</v>
      </c>
      <c r="AB48" s="442" t="s">
        <v>412</v>
      </c>
      <c r="AC48" s="444"/>
      <c r="AD48" s="413" t="s">
        <v>295</v>
      </c>
      <c r="AE48" s="413" t="s">
        <v>295</v>
      </c>
      <c r="AF48" s="413" t="s">
        <v>295</v>
      </c>
      <c r="AG48" s="413" t="s">
        <v>295</v>
      </c>
      <c r="AH48" s="413" t="s">
        <v>295</v>
      </c>
      <c r="AI48" s="421"/>
      <c r="AJ48" s="413" t="s">
        <v>295</v>
      </c>
      <c r="AK48" s="413" t="s">
        <v>295</v>
      </c>
      <c r="AL48" s="413" t="s">
        <v>295</v>
      </c>
      <c r="AM48" s="423"/>
      <c r="AN48" s="413" t="s">
        <v>295</v>
      </c>
      <c r="AO48" s="413" t="s">
        <v>295</v>
      </c>
      <c r="AP48" s="413" t="s">
        <v>295</v>
      </c>
      <c r="AQ48" s="423"/>
      <c r="AR48" s="413" t="s">
        <v>295</v>
      </c>
      <c r="AS48" s="413" t="s">
        <v>295</v>
      </c>
      <c r="AT48" s="413" t="s">
        <v>295</v>
      </c>
      <c r="AU48" s="413" t="s">
        <v>295</v>
      </c>
      <c r="AV48" s="413" t="s">
        <v>295</v>
      </c>
      <c r="AW48" s="413" t="s">
        <v>295</v>
      </c>
      <c r="AX48" s="413" t="s">
        <v>295</v>
      </c>
      <c r="AY48" s="413" t="s">
        <v>295</v>
      </c>
      <c r="AZ48" s="413" t="s">
        <v>295</v>
      </c>
      <c r="BA48" s="442">
        <v>202</v>
      </c>
      <c r="BB48" s="442" t="s">
        <v>414</v>
      </c>
    </row>
    <row r="49" ht="27" customHeight="1" spans="1:54">
      <c r="A49" s="411">
        <f>[1]studentprofile!A47</f>
        <v>44</v>
      </c>
      <c r="B49" s="411">
        <f>'Student Profile'!B49</f>
        <v>0</v>
      </c>
      <c r="C49" s="412">
        <f>'Student Profile'!C49</f>
        <v>0</v>
      </c>
      <c r="D49" s="413" t="s">
        <v>299</v>
      </c>
      <c r="E49" s="413" t="s">
        <v>299</v>
      </c>
      <c r="F49" s="413" t="s">
        <v>299</v>
      </c>
      <c r="G49" s="413" t="s">
        <v>299</v>
      </c>
      <c r="H49" s="413" t="s">
        <v>299</v>
      </c>
      <c r="I49" s="421"/>
      <c r="J49" s="413" t="s">
        <v>299</v>
      </c>
      <c r="K49" s="413" t="s">
        <v>299</v>
      </c>
      <c r="L49" s="413" t="s">
        <v>299</v>
      </c>
      <c r="M49" s="423"/>
      <c r="N49" s="413" t="s">
        <v>299</v>
      </c>
      <c r="O49" s="413" t="s">
        <v>299</v>
      </c>
      <c r="P49" s="413" t="s">
        <v>299</v>
      </c>
      <c r="Q49" s="423"/>
      <c r="R49" s="413" t="s">
        <v>299</v>
      </c>
      <c r="S49" s="413" t="s">
        <v>299</v>
      </c>
      <c r="T49" s="413" t="s">
        <v>299</v>
      </c>
      <c r="U49" s="413" t="s">
        <v>299</v>
      </c>
      <c r="V49" s="413" t="s">
        <v>299</v>
      </c>
      <c r="W49" s="413" t="s">
        <v>299</v>
      </c>
      <c r="X49" s="413" t="s">
        <v>299</v>
      </c>
      <c r="Y49" s="413" t="s">
        <v>299</v>
      </c>
      <c r="Z49" s="413" t="s">
        <v>299</v>
      </c>
      <c r="AA49" s="442" t="s">
        <v>411</v>
      </c>
      <c r="AB49" s="442" t="s">
        <v>412</v>
      </c>
      <c r="AC49" s="444"/>
      <c r="AD49" s="413" t="s">
        <v>186</v>
      </c>
      <c r="AE49" s="413" t="s">
        <v>186</v>
      </c>
      <c r="AF49" s="413" t="s">
        <v>186</v>
      </c>
      <c r="AG49" s="413" t="s">
        <v>186</v>
      </c>
      <c r="AH49" s="413" t="s">
        <v>186</v>
      </c>
      <c r="AI49" s="421"/>
      <c r="AJ49" s="413" t="s">
        <v>186</v>
      </c>
      <c r="AK49" s="413" t="s">
        <v>186</v>
      </c>
      <c r="AL49" s="413" t="s">
        <v>186</v>
      </c>
      <c r="AM49" s="423"/>
      <c r="AN49" s="413" t="s">
        <v>186</v>
      </c>
      <c r="AO49" s="413" t="s">
        <v>186</v>
      </c>
      <c r="AP49" s="413" t="s">
        <v>186</v>
      </c>
      <c r="AQ49" s="423"/>
      <c r="AR49" s="413" t="s">
        <v>186</v>
      </c>
      <c r="AS49" s="413" t="s">
        <v>186</v>
      </c>
      <c r="AT49" s="413" t="s">
        <v>186</v>
      </c>
      <c r="AU49" s="413" t="s">
        <v>186</v>
      </c>
      <c r="AV49" s="413" t="s">
        <v>186</v>
      </c>
      <c r="AW49" s="413" t="s">
        <v>186</v>
      </c>
      <c r="AX49" s="413" t="s">
        <v>186</v>
      </c>
      <c r="AY49" s="413" t="s">
        <v>186</v>
      </c>
      <c r="AZ49" s="413" t="s">
        <v>186</v>
      </c>
      <c r="BA49" s="442">
        <v>203</v>
      </c>
      <c r="BB49" s="442" t="s">
        <v>414</v>
      </c>
    </row>
    <row r="50" ht="27" customHeight="1" spans="1:54">
      <c r="A50" s="411">
        <f>[1]studentprofile!A48</f>
        <v>45</v>
      </c>
      <c r="B50" s="411">
        <f>'Student Profile'!B50</f>
        <v>0</v>
      </c>
      <c r="C50" s="412">
        <f>'Student Profile'!C50</f>
        <v>0</v>
      </c>
      <c r="D50" s="413" t="s">
        <v>299</v>
      </c>
      <c r="E50" s="413" t="s">
        <v>299</v>
      </c>
      <c r="F50" s="413" t="s">
        <v>299</v>
      </c>
      <c r="G50" s="413" t="s">
        <v>299</v>
      </c>
      <c r="H50" s="413" t="s">
        <v>299</v>
      </c>
      <c r="I50" s="421"/>
      <c r="J50" s="413" t="s">
        <v>299</v>
      </c>
      <c r="K50" s="413" t="s">
        <v>299</v>
      </c>
      <c r="L50" s="413" t="s">
        <v>299</v>
      </c>
      <c r="M50" s="423"/>
      <c r="N50" s="413" t="s">
        <v>299</v>
      </c>
      <c r="O50" s="413" t="s">
        <v>299</v>
      </c>
      <c r="P50" s="413" t="s">
        <v>299</v>
      </c>
      <c r="Q50" s="423"/>
      <c r="R50" s="413" t="s">
        <v>299</v>
      </c>
      <c r="S50" s="413" t="s">
        <v>299</v>
      </c>
      <c r="T50" s="413" t="s">
        <v>299</v>
      </c>
      <c r="U50" s="413" t="s">
        <v>299</v>
      </c>
      <c r="V50" s="413" t="s">
        <v>299</v>
      </c>
      <c r="W50" s="413" t="s">
        <v>299</v>
      </c>
      <c r="X50" s="413" t="s">
        <v>299</v>
      </c>
      <c r="Y50" s="413" t="s">
        <v>299</v>
      </c>
      <c r="Z50" s="413" t="s">
        <v>299</v>
      </c>
      <c r="AA50" s="442" t="s">
        <v>411</v>
      </c>
      <c r="AB50" s="442" t="s">
        <v>412</v>
      </c>
      <c r="AC50" s="444"/>
      <c r="AD50" s="413" t="s">
        <v>299</v>
      </c>
      <c r="AE50" s="413" t="s">
        <v>299</v>
      </c>
      <c r="AF50" s="413" t="s">
        <v>299</v>
      </c>
      <c r="AG50" s="413" t="s">
        <v>299</v>
      </c>
      <c r="AH50" s="413" t="s">
        <v>299</v>
      </c>
      <c r="AI50" s="421"/>
      <c r="AJ50" s="413" t="s">
        <v>299</v>
      </c>
      <c r="AK50" s="413" t="s">
        <v>299</v>
      </c>
      <c r="AL50" s="413" t="s">
        <v>299</v>
      </c>
      <c r="AM50" s="423"/>
      <c r="AN50" s="413" t="s">
        <v>299</v>
      </c>
      <c r="AO50" s="413" t="s">
        <v>299</v>
      </c>
      <c r="AP50" s="413" t="s">
        <v>299</v>
      </c>
      <c r="AQ50" s="423"/>
      <c r="AR50" s="413" t="s">
        <v>299</v>
      </c>
      <c r="AS50" s="413" t="s">
        <v>299</v>
      </c>
      <c r="AT50" s="413" t="s">
        <v>299</v>
      </c>
      <c r="AU50" s="413" t="s">
        <v>299</v>
      </c>
      <c r="AV50" s="413" t="s">
        <v>299</v>
      </c>
      <c r="AW50" s="413" t="s">
        <v>299</v>
      </c>
      <c r="AX50" s="413" t="s">
        <v>299</v>
      </c>
      <c r="AY50" s="413" t="s">
        <v>299</v>
      </c>
      <c r="AZ50" s="413" t="s">
        <v>299</v>
      </c>
      <c r="BA50" s="442">
        <v>204</v>
      </c>
      <c r="BB50" s="442" t="s">
        <v>414</v>
      </c>
    </row>
    <row r="51" ht="27" customHeight="1" spans="1:54">
      <c r="A51" s="411">
        <f>[1]studentprofile!A49</f>
        <v>46</v>
      </c>
      <c r="B51" s="411">
        <f>'Student Profile'!B51</f>
        <v>0</v>
      </c>
      <c r="C51" s="412">
        <f>'Student Profile'!C51</f>
        <v>0</v>
      </c>
      <c r="D51" s="413" t="s">
        <v>337</v>
      </c>
      <c r="E51" s="413" t="s">
        <v>337</v>
      </c>
      <c r="F51" s="413" t="s">
        <v>337</v>
      </c>
      <c r="G51" s="413" t="s">
        <v>337</v>
      </c>
      <c r="H51" s="413" t="s">
        <v>337</v>
      </c>
      <c r="I51" s="421"/>
      <c r="J51" s="413" t="s">
        <v>337</v>
      </c>
      <c r="K51" s="413" t="s">
        <v>337</v>
      </c>
      <c r="L51" s="413" t="s">
        <v>337</v>
      </c>
      <c r="M51" s="423"/>
      <c r="N51" s="413" t="s">
        <v>337</v>
      </c>
      <c r="O51" s="413" t="s">
        <v>337</v>
      </c>
      <c r="P51" s="413" t="s">
        <v>337</v>
      </c>
      <c r="Q51" s="423"/>
      <c r="R51" s="413" t="s">
        <v>337</v>
      </c>
      <c r="S51" s="413" t="s">
        <v>337</v>
      </c>
      <c r="T51" s="413" t="s">
        <v>337</v>
      </c>
      <c r="U51" s="413" t="s">
        <v>337</v>
      </c>
      <c r="V51" s="413" t="s">
        <v>337</v>
      </c>
      <c r="W51" s="413" t="s">
        <v>337</v>
      </c>
      <c r="X51" s="413" t="s">
        <v>337</v>
      </c>
      <c r="Y51" s="413" t="s">
        <v>337</v>
      </c>
      <c r="Z51" s="413" t="s">
        <v>337</v>
      </c>
      <c r="AA51" s="442" t="s">
        <v>411</v>
      </c>
      <c r="AB51" s="442" t="s">
        <v>412</v>
      </c>
      <c r="AC51" s="444"/>
      <c r="AD51" s="413" t="s">
        <v>338</v>
      </c>
      <c r="AE51" s="413" t="s">
        <v>338</v>
      </c>
      <c r="AF51" s="413" t="s">
        <v>338</v>
      </c>
      <c r="AG51" s="413" t="s">
        <v>338</v>
      </c>
      <c r="AH51" s="413" t="s">
        <v>338</v>
      </c>
      <c r="AI51" s="421"/>
      <c r="AJ51" s="413" t="s">
        <v>338</v>
      </c>
      <c r="AK51" s="413" t="s">
        <v>338</v>
      </c>
      <c r="AL51" s="413" t="s">
        <v>338</v>
      </c>
      <c r="AM51" s="423"/>
      <c r="AN51" s="413" t="s">
        <v>338</v>
      </c>
      <c r="AO51" s="413" t="s">
        <v>338</v>
      </c>
      <c r="AP51" s="413" t="s">
        <v>338</v>
      </c>
      <c r="AQ51" s="423"/>
      <c r="AR51" s="413" t="s">
        <v>338</v>
      </c>
      <c r="AS51" s="413" t="s">
        <v>338</v>
      </c>
      <c r="AT51" s="413" t="s">
        <v>338</v>
      </c>
      <c r="AU51" s="413" t="s">
        <v>338</v>
      </c>
      <c r="AV51" s="413" t="s">
        <v>338</v>
      </c>
      <c r="AW51" s="413" t="s">
        <v>338</v>
      </c>
      <c r="AX51" s="413" t="s">
        <v>338</v>
      </c>
      <c r="AY51" s="413" t="s">
        <v>338</v>
      </c>
      <c r="AZ51" s="413" t="s">
        <v>338</v>
      </c>
      <c r="BA51" s="442">
        <v>205</v>
      </c>
      <c r="BB51" s="442" t="s">
        <v>414</v>
      </c>
    </row>
    <row r="52" ht="27" customHeight="1" spans="1:54">
      <c r="A52" s="411">
        <f>[1]studentprofile!A50</f>
        <v>47</v>
      </c>
      <c r="B52" s="411">
        <f>'Student Profile'!B52</f>
        <v>0</v>
      </c>
      <c r="C52" s="412">
        <f>'Student Profile'!C52</f>
        <v>0</v>
      </c>
      <c r="D52" s="413" t="s">
        <v>186</v>
      </c>
      <c r="E52" s="413" t="s">
        <v>186</v>
      </c>
      <c r="F52" s="413" t="s">
        <v>186</v>
      </c>
      <c r="G52" s="413" t="s">
        <v>186</v>
      </c>
      <c r="H52" s="413" t="s">
        <v>186</v>
      </c>
      <c r="I52" s="421"/>
      <c r="J52" s="413" t="s">
        <v>186</v>
      </c>
      <c r="K52" s="413" t="s">
        <v>186</v>
      </c>
      <c r="L52" s="413" t="s">
        <v>186</v>
      </c>
      <c r="M52" s="423"/>
      <c r="N52" s="413" t="s">
        <v>186</v>
      </c>
      <c r="O52" s="413" t="s">
        <v>186</v>
      </c>
      <c r="P52" s="413" t="s">
        <v>186</v>
      </c>
      <c r="Q52" s="423"/>
      <c r="R52" s="413" t="s">
        <v>186</v>
      </c>
      <c r="S52" s="413" t="s">
        <v>186</v>
      </c>
      <c r="T52" s="413" t="s">
        <v>186</v>
      </c>
      <c r="U52" s="413" t="s">
        <v>186</v>
      </c>
      <c r="V52" s="413" t="s">
        <v>186</v>
      </c>
      <c r="W52" s="413" t="s">
        <v>186</v>
      </c>
      <c r="X52" s="413" t="s">
        <v>186</v>
      </c>
      <c r="Y52" s="413" t="s">
        <v>186</v>
      </c>
      <c r="Z52" s="413" t="s">
        <v>186</v>
      </c>
      <c r="AA52" s="442" t="s">
        <v>411</v>
      </c>
      <c r="AB52" s="442" t="s">
        <v>412</v>
      </c>
      <c r="AC52" s="444"/>
      <c r="AD52" s="413" t="s">
        <v>186</v>
      </c>
      <c r="AE52" s="413" t="s">
        <v>186</v>
      </c>
      <c r="AF52" s="413" t="s">
        <v>186</v>
      </c>
      <c r="AG52" s="413" t="s">
        <v>186</v>
      </c>
      <c r="AH52" s="413" t="s">
        <v>186</v>
      </c>
      <c r="AI52" s="421"/>
      <c r="AJ52" s="413" t="s">
        <v>186</v>
      </c>
      <c r="AK52" s="413" t="s">
        <v>186</v>
      </c>
      <c r="AL52" s="413" t="s">
        <v>186</v>
      </c>
      <c r="AM52" s="423"/>
      <c r="AN52" s="413" t="s">
        <v>186</v>
      </c>
      <c r="AO52" s="413" t="s">
        <v>186</v>
      </c>
      <c r="AP52" s="413" t="s">
        <v>186</v>
      </c>
      <c r="AQ52" s="423"/>
      <c r="AR52" s="413" t="s">
        <v>186</v>
      </c>
      <c r="AS52" s="413" t="s">
        <v>186</v>
      </c>
      <c r="AT52" s="413" t="s">
        <v>186</v>
      </c>
      <c r="AU52" s="413" t="s">
        <v>186</v>
      </c>
      <c r="AV52" s="413" t="s">
        <v>186</v>
      </c>
      <c r="AW52" s="413" t="s">
        <v>186</v>
      </c>
      <c r="AX52" s="413" t="s">
        <v>186</v>
      </c>
      <c r="AY52" s="413" t="s">
        <v>186</v>
      </c>
      <c r="AZ52" s="413" t="s">
        <v>186</v>
      </c>
      <c r="BA52" s="442">
        <v>206</v>
      </c>
      <c r="BB52" s="442" t="s">
        <v>414</v>
      </c>
    </row>
    <row r="53" ht="27" customHeight="1" spans="1:54">
      <c r="A53" s="411">
        <f>[1]studentprofile!A51</f>
        <v>48</v>
      </c>
      <c r="B53" s="411">
        <f>'Student Profile'!B53</f>
        <v>0</v>
      </c>
      <c r="C53" s="412">
        <f>'Student Profile'!C53</f>
        <v>0</v>
      </c>
      <c r="D53" s="413" t="s">
        <v>295</v>
      </c>
      <c r="E53" s="413" t="s">
        <v>295</v>
      </c>
      <c r="F53" s="413" t="s">
        <v>295</v>
      </c>
      <c r="G53" s="413" t="s">
        <v>295</v>
      </c>
      <c r="H53" s="413" t="s">
        <v>295</v>
      </c>
      <c r="I53" s="421"/>
      <c r="J53" s="413" t="s">
        <v>295</v>
      </c>
      <c r="K53" s="413" t="s">
        <v>295</v>
      </c>
      <c r="L53" s="413" t="s">
        <v>295</v>
      </c>
      <c r="M53" s="423"/>
      <c r="N53" s="413" t="s">
        <v>295</v>
      </c>
      <c r="O53" s="413" t="s">
        <v>295</v>
      </c>
      <c r="P53" s="413" t="s">
        <v>295</v>
      </c>
      <c r="Q53" s="423"/>
      <c r="R53" s="413" t="s">
        <v>295</v>
      </c>
      <c r="S53" s="413" t="s">
        <v>295</v>
      </c>
      <c r="T53" s="413" t="s">
        <v>295</v>
      </c>
      <c r="U53" s="413" t="s">
        <v>295</v>
      </c>
      <c r="V53" s="413" t="s">
        <v>295</v>
      </c>
      <c r="W53" s="413" t="s">
        <v>295</v>
      </c>
      <c r="X53" s="413" t="s">
        <v>295</v>
      </c>
      <c r="Y53" s="413" t="s">
        <v>295</v>
      </c>
      <c r="Z53" s="413" t="s">
        <v>295</v>
      </c>
      <c r="AA53" s="442" t="s">
        <v>411</v>
      </c>
      <c r="AB53" s="442" t="s">
        <v>412</v>
      </c>
      <c r="AC53" s="444"/>
      <c r="AD53" s="413" t="s">
        <v>295</v>
      </c>
      <c r="AE53" s="413" t="s">
        <v>295</v>
      </c>
      <c r="AF53" s="413" t="s">
        <v>295</v>
      </c>
      <c r="AG53" s="413" t="s">
        <v>295</v>
      </c>
      <c r="AH53" s="413" t="s">
        <v>295</v>
      </c>
      <c r="AI53" s="421"/>
      <c r="AJ53" s="413" t="s">
        <v>295</v>
      </c>
      <c r="AK53" s="413" t="s">
        <v>295</v>
      </c>
      <c r="AL53" s="413" t="s">
        <v>295</v>
      </c>
      <c r="AM53" s="423"/>
      <c r="AN53" s="413" t="s">
        <v>295</v>
      </c>
      <c r="AO53" s="413" t="s">
        <v>295</v>
      </c>
      <c r="AP53" s="413" t="s">
        <v>295</v>
      </c>
      <c r="AQ53" s="423"/>
      <c r="AR53" s="413" t="s">
        <v>295</v>
      </c>
      <c r="AS53" s="413" t="s">
        <v>295</v>
      </c>
      <c r="AT53" s="413" t="s">
        <v>295</v>
      </c>
      <c r="AU53" s="413" t="s">
        <v>295</v>
      </c>
      <c r="AV53" s="413" t="s">
        <v>295</v>
      </c>
      <c r="AW53" s="413" t="s">
        <v>295</v>
      </c>
      <c r="AX53" s="413" t="s">
        <v>295</v>
      </c>
      <c r="AY53" s="413" t="s">
        <v>295</v>
      </c>
      <c r="AZ53" s="413" t="s">
        <v>295</v>
      </c>
      <c r="BA53" s="442">
        <v>207</v>
      </c>
      <c r="BB53" s="442" t="s">
        <v>414</v>
      </c>
    </row>
    <row r="54" ht="27" customHeight="1" spans="1:54">
      <c r="A54" s="411">
        <f>[1]studentprofile!A52</f>
        <v>49</v>
      </c>
      <c r="B54" s="411">
        <f>'Student Profile'!B54</f>
        <v>0</v>
      </c>
      <c r="C54" s="412">
        <f>'Student Profile'!C54</f>
        <v>0</v>
      </c>
      <c r="D54" s="413" t="s">
        <v>299</v>
      </c>
      <c r="E54" s="413" t="s">
        <v>299</v>
      </c>
      <c r="F54" s="413" t="s">
        <v>299</v>
      </c>
      <c r="G54" s="413" t="s">
        <v>299</v>
      </c>
      <c r="H54" s="413" t="s">
        <v>299</v>
      </c>
      <c r="I54" s="421"/>
      <c r="J54" s="413" t="s">
        <v>299</v>
      </c>
      <c r="K54" s="413" t="s">
        <v>299</v>
      </c>
      <c r="L54" s="413" t="s">
        <v>299</v>
      </c>
      <c r="M54" s="423"/>
      <c r="N54" s="413" t="s">
        <v>299</v>
      </c>
      <c r="O54" s="413" t="s">
        <v>299</v>
      </c>
      <c r="P54" s="413" t="s">
        <v>299</v>
      </c>
      <c r="Q54" s="423"/>
      <c r="R54" s="413" t="s">
        <v>299</v>
      </c>
      <c r="S54" s="413" t="s">
        <v>299</v>
      </c>
      <c r="T54" s="413" t="s">
        <v>299</v>
      </c>
      <c r="U54" s="413" t="s">
        <v>299</v>
      </c>
      <c r="V54" s="413" t="s">
        <v>299</v>
      </c>
      <c r="W54" s="413" t="s">
        <v>299</v>
      </c>
      <c r="X54" s="413" t="s">
        <v>299</v>
      </c>
      <c r="Y54" s="413" t="s">
        <v>299</v>
      </c>
      <c r="Z54" s="413" t="s">
        <v>299</v>
      </c>
      <c r="AA54" s="442" t="s">
        <v>411</v>
      </c>
      <c r="AB54" s="442" t="s">
        <v>412</v>
      </c>
      <c r="AC54" s="444"/>
      <c r="AD54" s="413" t="s">
        <v>186</v>
      </c>
      <c r="AE54" s="413" t="s">
        <v>186</v>
      </c>
      <c r="AF54" s="413" t="s">
        <v>186</v>
      </c>
      <c r="AG54" s="413" t="s">
        <v>186</v>
      </c>
      <c r="AH54" s="413" t="s">
        <v>186</v>
      </c>
      <c r="AI54" s="421"/>
      <c r="AJ54" s="413" t="s">
        <v>186</v>
      </c>
      <c r="AK54" s="413" t="s">
        <v>186</v>
      </c>
      <c r="AL54" s="413" t="s">
        <v>186</v>
      </c>
      <c r="AM54" s="423"/>
      <c r="AN54" s="413" t="s">
        <v>186</v>
      </c>
      <c r="AO54" s="413" t="s">
        <v>186</v>
      </c>
      <c r="AP54" s="413" t="s">
        <v>186</v>
      </c>
      <c r="AQ54" s="423"/>
      <c r="AR54" s="413" t="s">
        <v>186</v>
      </c>
      <c r="AS54" s="413" t="s">
        <v>186</v>
      </c>
      <c r="AT54" s="413" t="s">
        <v>186</v>
      </c>
      <c r="AU54" s="413" t="s">
        <v>186</v>
      </c>
      <c r="AV54" s="413" t="s">
        <v>186</v>
      </c>
      <c r="AW54" s="413" t="s">
        <v>186</v>
      </c>
      <c r="AX54" s="413" t="s">
        <v>186</v>
      </c>
      <c r="AY54" s="413" t="s">
        <v>186</v>
      </c>
      <c r="AZ54" s="413" t="s">
        <v>186</v>
      </c>
      <c r="BA54" s="442">
        <v>208</v>
      </c>
      <c r="BB54" s="442" t="s">
        <v>414</v>
      </c>
    </row>
    <row r="55" ht="27" customHeight="1" spans="1:54">
      <c r="A55" s="411">
        <f>[1]studentprofile!A53</f>
        <v>50</v>
      </c>
      <c r="B55" s="411">
        <f>'Student Profile'!B55</f>
        <v>0</v>
      </c>
      <c r="C55" s="412">
        <f>'Student Profile'!C55</f>
        <v>0</v>
      </c>
      <c r="D55" s="413" t="s">
        <v>299</v>
      </c>
      <c r="E55" s="413" t="s">
        <v>299</v>
      </c>
      <c r="F55" s="413" t="s">
        <v>299</v>
      </c>
      <c r="G55" s="413" t="s">
        <v>299</v>
      </c>
      <c r="H55" s="413" t="s">
        <v>299</v>
      </c>
      <c r="I55" s="421"/>
      <c r="J55" s="413" t="s">
        <v>299</v>
      </c>
      <c r="K55" s="413" t="s">
        <v>299</v>
      </c>
      <c r="L55" s="413" t="s">
        <v>299</v>
      </c>
      <c r="M55" s="423"/>
      <c r="N55" s="413" t="s">
        <v>299</v>
      </c>
      <c r="O55" s="413" t="s">
        <v>299</v>
      </c>
      <c r="P55" s="413" t="s">
        <v>299</v>
      </c>
      <c r="Q55" s="423"/>
      <c r="R55" s="413" t="s">
        <v>299</v>
      </c>
      <c r="S55" s="413" t="s">
        <v>299</v>
      </c>
      <c r="T55" s="413" t="s">
        <v>299</v>
      </c>
      <c r="U55" s="413" t="s">
        <v>299</v>
      </c>
      <c r="V55" s="413" t="s">
        <v>299</v>
      </c>
      <c r="W55" s="413" t="s">
        <v>299</v>
      </c>
      <c r="X55" s="413" t="s">
        <v>299</v>
      </c>
      <c r="Y55" s="413" t="s">
        <v>299</v>
      </c>
      <c r="Z55" s="413" t="s">
        <v>299</v>
      </c>
      <c r="AA55" s="442" t="s">
        <v>411</v>
      </c>
      <c r="AB55" s="442" t="s">
        <v>412</v>
      </c>
      <c r="AC55" s="444"/>
      <c r="AD55" s="413" t="s">
        <v>299</v>
      </c>
      <c r="AE55" s="413" t="s">
        <v>299</v>
      </c>
      <c r="AF55" s="413" t="s">
        <v>299</v>
      </c>
      <c r="AG55" s="413" t="s">
        <v>299</v>
      </c>
      <c r="AH55" s="413" t="s">
        <v>299</v>
      </c>
      <c r="AI55" s="421"/>
      <c r="AJ55" s="413" t="s">
        <v>299</v>
      </c>
      <c r="AK55" s="413" t="s">
        <v>299</v>
      </c>
      <c r="AL55" s="413" t="s">
        <v>299</v>
      </c>
      <c r="AM55" s="423"/>
      <c r="AN55" s="413" t="s">
        <v>299</v>
      </c>
      <c r="AO55" s="413" t="s">
        <v>299</v>
      </c>
      <c r="AP55" s="413" t="s">
        <v>299</v>
      </c>
      <c r="AQ55" s="423"/>
      <c r="AR55" s="413" t="s">
        <v>299</v>
      </c>
      <c r="AS55" s="413" t="s">
        <v>299</v>
      </c>
      <c r="AT55" s="413" t="s">
        <v>299</v>
      </c>
      <c r="AU55" s="413" t="s">
        <v>299</v>
      </c>
      <c r="AV55" s="413" t="s">
        <v>299</v>
      </c>
      <c r="AW55" s="413" t="s">
        <v>299</v>
      </c>
      <c r="AX55" s="413" t="s">
        <v>299</v>
      </c>
      <c r="AY55" s="413" t="s">
        <v>299</v>
      </c>
      <c r="AZ55" s="413" t="s">
        <v>299</v>
      </c>
      <c r="BA55" s="442">
        <v>209</v>
      </c>
      <c r="BB55" s="442" t="s">
        <v>414</v>
      </c>
    </row>
    <row r="92" hidden="1" spans="1:35">
      <c r="A92" s="396"/>
      <c r="B92" s="393" t="s">
        <v>150</v>
      </c>
      <c r="C92" s="462" t="s">
        <v>415</v>
      </c>
      <c r="D92" s="463"/>
      <c r="F92" s="396"/>
      <c r="G92" s="396"/>
      <c r="H92" s="396"/>
      <c r="I92" s="396"/>
      <c r="AF92" s="396"/>
      <c r="AG92" s="396"/>
      <c r="AH92" s="396"/>
      <c r="AI92" s="396"/>
    </row>
    <row r="93" hidden="1" spans="1:35">
      <c r="A93" s="396"/>
      <c r="B93" s="463" t="s">
        <v>186</v>
      </c>
      <c r="C93" s="462" t="s">
        <v>416</v>
      </c>
      <c r="D93" s="463"/>
      <c r="E93" s="464"/>
      <c r="F93" s="396"/>
      <c r="G93" s="396"/>
      <c r="H93" s="396"/>
      <c r="I93" s="396"/>
      <c r="AE93" s="464"/>
      <c r="AF93" s="396"/>
      <c r="AG93" s="396"/>
      <c r="AH93" s="396"/>
      <c r="AI93" s="396"/>
    </row>
    <row r="94" hidden="1" spans="1:35">
      <c r="A94" s="396"/>
      <c r="B94" s="463" t="s">
        <v>295</v>
      </c>
      <c r="C94" s="462" t="s">
        <v>417</v>
      </c>
      <c r="D94" s="463"/>
      <c r="F94" s="396"/>
      <c r="G94" s="396"/>
      <c r="H94" s="396"/>
      <c r="I94" s="396"/>
      <c r="AF94" s="396"/>
      <c r="AG94" s="396"/>
      <c r="AH94" s="396"/>
      <c r="AI94" s="396"/>
    </row>
    <row r="95" hidden="1" spans="1:35">
      <c r="A95" s="396"/>
      <c r="B95" s="463" t="s">
        <v>299</v>
      </c>
      <c r="C95" s="462" t="s">
        <v>418</v>
      </c>
      <c r="D95" s="463"/>
      <c r="F95" s="396"/>
      <c r="G95" s="396"/>
      <c r="H95" s="396"/>
      <c r="I95" s="396"/>
      <c r="AF95" s="396"/>
      <c r="AG95" s="396"/>
      <c r="AH95" s="396"/>
      <c r="AI95" s="396"/>
    </row>
    <row r="96" hidden="1" spans="1:35">
      <c r="A96" s="396"/>
      <c r="B96" s="463" t="s">
        <v>309</v>
      </c>
      <c r="C96" s="462" t="s">
        <v>419</v>
      </c>
      <c r="D96" s="463"/>
      <c r="F96" s="396"/>
      <c r="G96" s="396"/>
      <c r="H96" s="396"/>
      <c r="I96" s="396"/>
      <c r="AF96" s="396"/>
      <c r="AG96" s="396"/>
      <c r="AH96" s="396"/>
      <c r="AI96" s="396"/>
    </row>
    <row r="97" hidden="1" spans="1:35">
      <c r="A97" s="396"/>
      <c r="B97" s="463">
        <v>0</v>
      </c>
      <c r="C97" s="462" t="s">
        <v>420</v>
      </c>
      <c r="D97" s="463"/>
      <c r="F97" s="396"/>
      <c r="G97" s="396"/>
      <c r="H97" s="396"/>
      <c r="I97" s="396"/>
      <c r="AF97" s="396"/>
      <c r="AG97" s="396"/>
      <c r="AH97" s="396"/>
      <c r="AI97" s="396"/>
    </row>
    <row r="98" hidden="1" spans="1:35">
      <c r="A98" s="396"/>
      <c r="B98" s="393" t="s">
        <v>150</v>
      </c>
      <c r="C98" s="462" t="s">
        <v>421</v>
      </c>
      <c r="D98" s="463"/>
      <c r="F98" s="396"/>
      <c r="G98" s="396"/>
      <c r="H98" s="396"/>
      <c r="I98" s="396"/>
      <c r="AF98" s="396"/>
      <c r="AG98" s="396"/>
      <c r="AH98" s="396"/>
      <c r="AI98" s="396"/>
    </row>
    <row r="99" hidden="1" spans="1:35">
      <c r="A99" s="396"/>
      <c r="B99" s="463" t="s">
        <v>186</v>
      </c>
      <c r="C99" s="462" t="s">
        <v>422</v>
      </c>
      <c r="D99" s="463"/>
      <c r="F99" s="396"/>
      <c r="G99" s="396"/>
      <c r="H99" s="396"/>
      <c r="I99" s="396"/>
      <c r="AF99" s="396"/>
      <c r="AG99" s="396"/>
      <c r="AH99" s="396"/>
      <c r="AI99" s="396"/>
    </row>
    <row r="100" hidden="1" spans="1:35">
      <c r="A100" s="396"/>
      <c r="B100" s="463" t="s">
        <v>295</v>
      </c>
      <c r="C100" s="462" t="s">
        <v>423</v>
      </c>
      <c r="D100" s="463"/>
      <c r="F100" s="396"/>
      <c r="G100" s="396"/>
      <c r="H100" s="396"/>
      <c r="I100" s="396"/>
      <c r="AF100" s="396"/>
      <c r="AG100" s="396"/>
      <c r="AH100" s="396"/>
      <c r="AI100" s="396"/>
    </row>
    <row r="101" hidden="1" spans="1:35">
      <c r="A101" s="396"/>
      <c r="B101" s="463" t="s">
        <v>299</v>
      </c>
      <c r="C101" s="465" t="s">
        <v>424</v>
      </c>
      <c r="D101" s="465"/>
      <c r="E101" s="465"/>
      <c r="F101" s="396"/>
      <c r="G101" s="396"/>
      <c r="H101" s="396"/>
      <c r="I101" s="396"/>
      <c r="AE101" s="396"/>
      <c r="AF101" s="396"/>
      <c r="AG101" s="396"/>
      <c r="AH101" s="396"/>
      <c r="AI101" s="396"/>
    </row>
    <row r="102" hidden="1" spans="1:35">
      <c r="A102" s="396"/>
      <c r="B102" s="463" t="s">
        <v>309</v>
      </c>
      <c r="C102" s="462" t="s">
        <v>425</v>
      </c>
      <c r="D102" s="463"/>
      <c r="F102" s="396"/>
      <c r="G102" s="396"/>
      <c r="H102" s="396"/>
      <c r="I102" s="396"/>
      <c r="AF102" s="396"/>
      <c r="AG102" s="396"/>
      <c r="AH102" s="396"/>
      <c r="AI102" s="396"/>
    </row>
    <row r="103" hidden="1" spans="1:35">
      <c r="A103" s="396"/>
      <c r="B103" s="393">
        <v>0</v>
      </c>
      <c r="C103" s="462" t="s">
        <v>420</v>
      </c>
      <c r="D103" s="463"/>
      <c r="E103" s="466"/>
      <c r="F103" s="396"/>
      <c r="G103" s="396"/>
      <c r="H103" s="396"/>
      <c r="I103" s="396"/>
      <c r="AE103" s="466"/>
      <c r="AF103" s="396"/>
      <c r="AG103" s="396"/>
      <c r="AH103" s="396"/>
      <c r="AI103" s="396"/>
    </row>
    <row r="104" hidden="1" spans="1:35">
      <c r="A104" s="396"/>
      <c r="B104" s="393" t="s">
        <v>150</v>
      </c>
      <c r="C104" s="462" t="s">
        <v>426</v>
      </c>
      <c r="D104" s="463"/>
      <c r="E104" s="466"/>
      <c r="F104" s="396"/>
      <c r="G104" s="396"/>
      <c r="H104" s="396"/>
      <c r="I104" s="396"/>
      <c r="AE104" s="466"/>
      <c r="AF104" s="396"/>
      <c r="AG104" s="396"/>
      <c r="AH104" s="396"/>
      <c r="AI104" s="396"/>
    </row>
    <row r="105" ht="24" hidden="1" spans="1:35">
      <c r="A105" s="396"/>
      <c r="B105" s="393" t="s">
        <v>186</v>
      </c>
      <c r="C105" s="465" t="s">
        <v>427</v>
      </c>
      <c r="D105" s="467"/>
      <c r="E105" s="466"/>
      <c r="F105" s="396"/>
      <c r="G105" s="396"/>
      <c r="H105" s="396"/>
      <c r="I105" s="396"/>
      <c r="AE105" s="466"/>
      <c r="AF105" s="396"/>
      <c r="AG105" s="396"/>
      <c r="AH105" s="396"/>
      <c r="AI105" s="396"/>
    </row>
    <row r="106" hidden="1" spans="1:35">
      <c r="A106" s="396"/>
      <c r="B106" s="393" t="s">
        <v>295</v>
      </c>
      <c r="C106" s="462" t="s">
        <v>428</v>
      </c>
      <c r="D106" s="463"/>
      <c r="E106" s="466"/>
      <c r="F106" s="396"/>
      <c r="G106" s="396"/>
      <c r="H106" s="396"/>
      <c r="I106" s="396"/>
      <c r="AE106" s="466"/>
      <c r="AF106" s="396"/>
      <c r="AG106" s="396"/>
      <c r="AH106" s="396"/>
      <c r="AI106" s="396"/>
    </row>
    <row r="107" hidden="1" spans="1:35">
      <c r="A107" s="396"/>
      <c r="B107" s="393" t="s">
        <v>299</v>
      </c>
      <c r="C107" s="462" t="s">
        <v>429</v>
      </c>
      <c r="D107" s="463"/>
      <c r="F107" s="396"/>
      <c r="G107" s="396"/>
      <c r="H107" s="396"/>
      <c r="I107" s="396"/>
      <c r="AF107" s="396"/>
      <c r="AG107" s="396"/>
      <c r="AH107" s="396"/>
      <c r="AI107" s="396"/>
    </row>
    <row r="108" hidden="1" spans="1:35">
      <c r="A108" s="396"/>
      <c r="B108" s="468" t="s">
        <v>309</v>
      </c>
      <c r="C108" s="469" t="s">
        <v>430</v>
      </c>
      <c r="D108" s="470"/>
      <c r="F108" s="396"/>
      <c r="G108" s="396"/>
      <c r="H108" s="396"/>
      <c r="I108" s="396"/>
      <c r="AF108" s="396"/>
      <c r="AG108" s="396"/>
      <c r="AH108" s="396"/>
      <c r="AI108" s="396"/>
    </row>
    <row r="109" hidden="1" spans="1:35">
      <c r="A109" s="396"/>
      <c r="B109" s="393">
        <v>0</v>
      </c>
      <c r="C109" s="471" t="s">
        <v>420</v>
      </c>
      <c r="D109" s="472"/>
      <c r="F109" s="396"/>
      <c r="G109" s="396"/>
      <c r="H109" s="396"/>
      <c r="I109" s="396"/>
      <c r="AF109" s="396"/>
      <c r="AG109" s="396"/>
      <c r="AH109" s="396"/>
      <c r="AI109" s="396"/>
    </row>
    <row r="110" hidden="1" spans="1:35">
      <c r="A110" s="396"/>
      <c r="B110" s="468" t="s">
        <v>150</v>
      </c>
      <c r="C110" s="462" t="s">
        <v>431</v>
      </c>
      <c r="D110" s="463"/>
      <c r="F110" s="396"/>
      <c r="G110" s="396"/>
      <c r="H110" s="396"/>
      <c r="I110" s="396"/>
      <c r="AF110" s="396"/>
      <c r="AG110" s="396"/>
      <c r="AH110" s="396"/>
      <c r="AI110" s="396"/>
    </row>
    <row r="111" hidden="1" spans="1:35">
      <c r="A111" s="396"/>
      <c r="B111" s="468" t="s">
        <v>186</v>
      </c>
      <c r="C111" s="462" t="s">
        <v>432</v>
      </c>
      <c r="D111" s="463"/>
      <c r="F111" s="396"/>
      <c r="G111" s="396"/>
      <c r="H111" s="396"/>
      <c r="I111" s="396"/>
      <c r="AF111" s="396"/>
      <c r="AG111" s="396"/>
      <c r="AH111" s="396"/>
      <c r="AI111" s="396"/>
    </row>
    <row r="112" hidden="1" spans="1:35">
      <c r="A112" s="396"/>
      <c r="B112" s="468" t="s">
        <v>295</v>
      </c>
      <c r="C112" s="462" t="s">
        <v>433</v>
      </c>
      <c r="D112" s="463"/>
      <c r="F112" s="396"/>
      <c r="G112" s="396"/>
      <c r="H112" s="396"/>
      <c r="I112" s="396"/>
      <c r="AF112" s="396"/>
      <c r="AG112" s="396"/>
      <c r="AH112" s="396"/>
      <c r="AI112" s="396"/>
    </row>
    <row r="113" hidden="1" spans="1:35">
      <c r="A113" s="396"/>
      <c r="B113" s="468" t="s">
        <v>299</v>
      </c>
      <c r="C113" s="462" t="s">
        <v>434</v>
      </c>
      <c r="D113" s="463"/>
      <c r="E113" s="396"/>
      <c r="F113" s="396"/>
      <c r="G113" s="396"/>
      <c r="H113" s="396"/>
      <c r="I113" s="396"/>
      <c r="AE113" s="396"/>
      <c r="AF113" s="396"/>
      <c r="AG113" s="396"/>
      <c r="AH113" s="396"/>
      <c r="AI113" s="396"/>
    </row>
    <row r="114" hidden="1" spans="1:35">
      <c r="A114" s="396"/>
      <c r="B114" s="468" t="s">
        <v>309</v>
      </c>
      <c r="C114" s="462" t="s">
        <v>435</v>
      </c>
      <c r="D114" s="463"/>
      <c r="E114" s="396"/>
      <c r="F114" s="396"/>
      <c r="G114" s="396"/>
      <c r="H114" s="396"/>
      <c r="I114" s="396"/>
      <c r="AE114" s="396"/>
      <c r="AF114" s="396"/>
      <c r="AG114" s="396"/>
      <c r="AH114" s="396"/>
      <c r="AI114" s="396"/>
    </row>
    <row r="115" hidden="1" spans="1:35">
      <c r="A115" s="396"/>
      <c r="B115" s="468">
        <v>0</v>
      </c>
      <c r="C115" s="462" t="s">
        <v>420</v>
      </c>
      <c r="D115" s="463"/>
      <c r="E115" s="396"/>
      <c r="F115" s="396"/>
      <c r="G115" s="396"/>
      <c r="H115" s="396"/>
      <c r="I115" s="396"/>
      <c r="AE115" s="396"/>
      <c r="AF115" s="396"/>
      <c r="AG115" s="396"/>
      <c r="AH115" s="396"/>
      <c r="AI115" s="396"/>
    </row>
    <row r="116" hidden="1"/>
  </sheetData>
  <mergeCells count="22">
    <mergeCell ref="A1:C1"/>
    <mergeCell ref="J1:L1"/>
    <mergeCell ref="N1:P1"/>
    <mergeCell ref="R1:Z1"/>
    <mergeCell ref="AD1:AH1"/>
    <mergeCell ref="AJ1:AL1"/>
    <mergeCell ref="AN1:AP1"/>
    <mergeCell ref="AR1:AZ1"/>
    <mergeCell ref="E2:H2"/>
    <mergeCell ref="J2:L2"/>
    <mergeCell ref="N2:P2"/>
    <mergeCell ref="R2:Z2"/>
    <mergeCell ref="AE2:AH2"/>
    <mergeCell ref="AJ2:AL2"/>
    <mergeCell ref="AN2:AP2"/>
    <mergeCell ref="AR2:AZ2"/>
    <mergeCell ref="AA3:AB3"/>
    <mergeCell ref="BA3:BB3"/>
    <mergeCell ref="C101:E101"/>
    <mergeCell ref="A3:A4"/>
    <mergeCell ref="B3:B4"/>
    <mergeCell ref="C3:C4"/>
  </mergeCell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Instructions</vt:lpstr>
      <vt:lpstr>Advisory</vt:lpstr>
      <vt:lpstr>Home</vt:lpstr>
      <vt:lpstr>Student Profile</vt:lpstr>
      <vt:lpstr>English</vt:lpstr>
      <vt:lpstr>Hindi</vt:lpstr>
      <vt:lpstr>Maths</vt:lpstr>
      <vt:lpstr>EVS</vt:lpstr>
      <vt:lpstr>Coscholastic</vt:lpstr>
      <vt:lpstr>Comments</vt:lpstr>
      <vt:lpstr>Report Card Front </vt:lpstr>
      <vt:lpstr>Report Card Back</vt:lpstr>
      <vt:lpstr>Multipurpose Sheet</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kv2</dc:creator>
  <dcterms:created xsi:type="dcterms:W3CDTF">2014-07-15T09:10:31Z</dcterms:created>
  <dcterms:modified xsi:type="dcterms:W3CDTF">2014-07-15T09:10:48Z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