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vindshreyas/Desktop/ASR/Data Science Practice/"/>
    </mc:Choice>
  </mc:AlternateContent>
  <xr:revisionPtr revIDLastSave="0" documentId="8_{61505493-E7FE-6242-86F1-29D893B604D6}" xr6:coauthVersionLast="46" xr6:coauthVersionMax="46" xr10:uidLastSave="{00000000-0000-0000-0000-000000000000}"/>
  <bookViews>
    <workbookView xWindow="0" yWindow="0" windowWidth="28800" windowHeight="18000" activeTab="1"/>
  </bookViews>
  <sheets>
    <sheet name="DriversVsMiles" sheetId="4" r:id="rId1"/>
    <sheet name="car-inventory" sheetId="1" r:id="rId2"/>
  </sheets>
  <calcPr calcId="191029"/>
  <pivotCaches>
    <pivotCache cacheId="1" r:id="rId3"/>
    <pivotCache cacheId="4" r:id="rId4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G4" i="1"/>
  <c r="G5" i="1"/>
  <c r="G6" i="1"/>
  <c r="G2" i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<sst xmlns="http://schemas.openxmlformats.org/spreadsheetml/2006/main" count="224" uniqueCount="125">
  <si>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</si>
  <si>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</si>
  <si>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</si>
  <si>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</si>
  <si>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</si>
  <si>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</si>
  <si>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</si>
  <si>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</si>
  <si>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</si>
  <si>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</si>
  <si>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</si>
  <si>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</si>
  <si>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</si>
  <si>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</si>
  <si>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</si>
  <si>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</si>
  <si>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</si>
  <si>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</si>
  <si>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</si>
  <si>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</si>
  <si>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</si>
  <si>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</si>
  <si>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</si>
  <si>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</si>
  <si>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</si>
  <si>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</si>
  <si>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</si>
  <si>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</si>
  <si>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</si>
  <si>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</si>
  <si>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</si>
  <si>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</si>
  <si>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</si>
  <si>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</si>
  <si>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</si>
  <si>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</si>
  <si>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</si>
  <si>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</si>
  <si>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</si>
  <si>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</si>
  <si>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</si>
  <si>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</si>
  <si>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</si>
  <si>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</si>
  <si>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</si>
  <si>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</si>
  <si>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</si>
  <si>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</si>
  <si>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</si>
  <si>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</si>
  <si>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</si>
  <si>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</si>
  <si>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</si>
  <si>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</si>
  <si>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</si>
  <si>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</si>
  <si>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</si>
  <si>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</si>
  <si>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</si>
  <si>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</si>
  <si>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</si>
  <si>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</si>
  <si>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</si>
  <si>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</si>
  <si>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</si>
  <si>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</si>
  <si>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</si>
  <si>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</si>
  <si>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</si>
  <si>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</si>
  <si>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</si>
  <si>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</si>
  <si>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</si>
  <si>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</si>
  <si>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</si>
  <si>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</si>
  <si>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</si>
  <si>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</si>
  <si>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</si>
  <si>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</si>
  <si>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</si>
  <si>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</si>
  <si>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</si>
  <si>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</si>
  <si>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</si>
  <si>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</si>
  <si>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</si>
  <si>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</si>
  <si>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</si>
  <si>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</si>
  <si>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</si>
  <si>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</si>
  <si>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</si>
  <si>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</si>
  <si>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Hyundai</t>
  </si>
  <si>
    <t>Chrysler</t>
  </si>
  <si>
    <t>MTG</t>
  </si>
  <si>
    <t>CMR</t>
  </si>
  <si>
    <t>CAR</t>
  </si>
  <si>
    <t>FCS</t>
  </si>
  <si>
    <t>SLV</t>
  </si>
  <si>
    <t>CAM</t>
  </si>
  <si>
    <t>COR</t>
  </si>
  <si>
    <t>CIV</t>
  </si>
  <si>
    <t>ODY</t>
  </si>
  <si>
    <t>PTC</t>
  </si>
  <si>
    <t>ELA</t>
  </si>
  <si>
    <t>Mustang</t>
  </si>
  <si>
    <t>Camaro</t>
  </si>
  <si>
    <t>Caravan</t>
  </si>
  <si>
    <t>Focus</t>
  </si>
  <si>
    <t>Silver</t>
  </si>
  <si>
    <t>Camry</t>
  </si>
  <si>
    <t>Corolla</t>
  </si>
  <si>
    <t>Civic</t>
  </si>
  <si>
    <t>Odyssey</t>
  </si>
  <si>
    <t>PT Cruiser</t>
  </si>
  <si>
    <t>Elantra</t>
  </si>
  <si>
    <t>HO10ODY040</t>
  </si>
  <si>
    <t>FD06FCS006</t>
  </si>
  <si>
    <t>GM09CMR014</t>
  </si>
  <si>
    <t>HO05ODY037</t>
  </si>
  <si>
    <t>Sum of Miles / Year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</si>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</sst>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textRotation="90"/>
    </xf>
    <xf numFmtId="43" fontId="0" fillId="0" borderId="0" xfId="1" applyFont="1" applyAlignment="1">
      <alignment textRotation="90"/>
    </xf>
    <xf numFmtId="43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[car-inventory.xlsx]DriversVsMiles!PivotTable2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DriversVsMiles!$B$3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DriversVsMiles!$A$4:$A$21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DriversVsMiles!$B$4:$B$21</c:f>
              <c:numCache>
                <c:formatCode>General</c:formatCode>
                <c:ptCount val="17"/>
                <c:pt idx="0">
                  <c:v>9200.1320300751868</c:v>
                </c:pt>
                <c:pt idx="1">
                  <c:v>8457.2606811145524</c:v>
                </c:pt>
                <c:pt idx="2">
                  <c:v>9594.8951855610958</c:v>
                </c:pt>
                <c:pt idx="3">
                  <c:v>10177.657045905322</c:v>
                </c:pt>
                <c:pt idx="4">
                  <c:v>10320.065696969697</c:v>
                </c:pt>
                <c:pt idx="5">
                  <c:v>8818.3499822018821</c:v>
                </c:pt>
                <c:pt idx="6">
                  <c:v>9784.1966345244837</c:v>
                </c:pt>
                <c:pt idx="7">
                  <c:v>9609.0441030892634</c:v>
                </c:pt>
                <c:pt idx="8">
                  <c:v>5741.48701754386</c:v>
                </c:pt>
                <c:pt idx="9">
                  <c:v>7959.5105882352946</c:v>
                </c:pt>
                <c:pt idx="10">
                  <c:v>8419.3084967320265</c:v>
                </c:pt>
                <c:pt idx="11">
                  <c:v>8932.0117715565502</c:v>
                </c:pt>
                <c:pt idx="12">
                  <c:v>21689.169510582433</c:v>
                </c:pt>
                <c:pt idx="13">
                  <c:v>10391.967839484512</c:v>
                </c:pt>
                <c:pt idx="14">
                  <c:v>6639.7971842650104</c:v>
                </c:pt>
                <c:pt idx="15">
                  <c:v>9011.3993355481725</c:v>
                </c:pt>
                <c:pt idx="16">
                  <c:v>2035.9684210526316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6640-AA5A-9FBD386F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38607"/>
        <c:axId val="431440783"/>
      </c:barChart>
      <c:catAx>
        <c:axId val="4318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0783"/>
        <c:crosses val="autoZero"/>
        <c:auto val="1"/>
        <c:lblAlgn val="ctr"/>
        <c:lblOffset val="100"/>
        <c:noMultiLvlLbl val="0"/>
      </c:catAx>
      <c:valAx>
        <c:axId val="4314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3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</xdr:row>
      <xdr:rowOff>12700</xdr:rowOff>
    </xdr:from>
    <xdr:to>
      <xdr:col>7</xdr:col>
      <xdr:colOff>469900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CE806-ED31-9444-B55D-273F5E35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58.867314699077" createdVersion="6" refreshedVersion="6" minRefreshableVersion="3" recordCount="51">
  <cacheSource type="worksheet">
    <worksheetSource ref="A2:N53" sheet="car-inventory"/>
  </cacheSource>
  <cacheFields count="14">
    <cacheField name="FD06MTG001" numFmtId="0">
      <sharedItems/>
    </cacheField>
    <cacheField name="FD" numFmtId="0">
      <sharedItems/>
    </cacheField>
    <cacheField name="Ford" numFmtId="0">
      <sharedItems/>
    </cacheField>
    <cacheField name="MTG" numFmtId="0">
      <sharedItems/>
    </cacheField>
    <cacheField name="Mustang" numFmtId="0">
      <sharedItems/>
    </cacheField>
    <cacheField name="06" numFmtId="0">
      <sharedItems/>
    </cacheField>
    <cacheField name="15" numFmtId="0">
      <sharedItems containsSemiMixedTypes="0" containsString="0" containsNumber="1" containsInteger="1" minValue="7" maxValue="25"/>
    </cacheField>
    <cacheField name=" 40,326.80 " numFmtId="43">
      <sharedItems containsSemiMixedTypes="0" containsString="0" containsNumber="1" minValue="3708.1" maxValue="114660.6"/>
    </cacheField>
    <cacheField name=" 2,601.73 " numFmtId="43">
      <sharedItems containsSemiMixedTypes="0" containsString="0" containsNumber="1" minValue="494.4133333333333" maxValue="5970.3391304347824"/>
    </cacheField>
    <cacheField name="Black" numFmtId="0">
      <sharedItems/>
    </cacheField>
    <cacheField name="Smith" numFmtId="0">
      <sharedItems/>
    </cacheField>
    <cacheField name="50000" numFmtId="0">
      <sharedItems containsSemiMixedTypes="0" containsString="0" containsNumber="1" containsInteger="1" minValue="50000" maxValue="100000"/>
    </cacheField>
    <cacheField name="YES" numFmtId="0">
      <sharedItems/>
    </cacheField>
    <cacheField name="FD06MTGBla00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258.868388773146" createdVersion="6" refreshedVersion="6" minRefreshableVersion="3" recordCount="52">
  <cacheSource type="worksheet">
    <worksheetSource ref="A1:N53" sheet="car-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94.4133333333333" maxValue="5970.339130434782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FD06MTG002"/>
    <s v="FD"/>
    <s v="Ford"/>
    <s v="MTG"/>
    <s v="Mustang"/>
    <s v="06"/>
    <n v="15"/>
    <n v="44974.8"/>
    <n v="2901.6000000000004"/>
    <s v="White"/>
    <s v="McCall"/>
    <n v="50000"/>
    <s v="YES"/>
    <s v="FD06MTGWhi002"/>
  </r>
  <r>
    <s v="FD08MTG003"/>
    <s v="FD"/>
    <s v="Ford"/>
    <s v="MTG"/>
    <s v="Mustang"/>
    <s v="08"/>
    <n v="13"/>
    <n v="44946.5"/>
    <n v="3329.3703703703704"/>
    <s v="Green"/>
    <s v="Lyon"/>
    <n v="50000"/>
    <s v="YES"/>
    <s v="FD08MTGGre003"/>
  </r>
  <r>
    <s v="FD08MTG004"/>
    <s v="FD"/>
    <s v="Ford"/>
    <s v="MTG"/>
    <s v="Mustang"/>
    <s v="08"/>
    <n v="13"/>
    <n v="37558.800000000003"/>
    <n v="2782.1333333333337"/>
    <s v="Black"/>
    <s v="Jones"/>
    <n v="50000"/>
    <s v="YES"/>
    <s v="FD08MTGBla004"/>
  </r>
  <r>
    <s v="FD08MTG005"/>
    <s v="FD"/>
    <s v="Ford"/>
    <s v="MTG"/>
    <s v="Mustang"/>
    <s v="08"/>
    <n v="13"/>
    <n v="36438.5"/>
    <n v="2699.1481481481483"/>
    <s v="White"/>
    <s v="Smith"/>
    <n v="50000"/>
    <s v="YES"/>
    <s v="FD08MTGWhi005"/>
  </r>
  <r>
    <s v="FD06FCS006"/>
    <s v="FD"/>
    <s v="Ford"/>
    <s v="FCS"/>
    <s v="Focus"/>
    <s v="06"/>
    <n v="15"/>
    <n v="46311.4"/>
    <n v="2987.8322580645163"/>
    <s v="Green"/>
    <s v="Ewenty"/>
    <n v="75000"/>
    <s v="YES"/>
    <s v="FD06FCSGre006"/>
  </r>
  <r>
    <s v="FD06FCS007"/>
    <s v="FD"/>
    <s v="Ford"/>
    <s v="FCS"/>
    <s v="Focus"/>
    <s v="06"/>
    <n v="15"/>
    <n v="52229.5"/>
    <n v="3369.6451612903224"/>
    <s v="Green"/>
    <s v="Lyon"/>
    <n v="75000"/>
    <s v="YES"/>
    <s v="FD06FCSGre007"/>
  </r>
  <r>
    <s v="FD09FCS008"/>
    <s v="FD"/>
    <s v="Ford"/>
    <s v="FCS"/>
    <s v="Focus"/>
    <s v="09"/>
    <n v="12"/>
    <n v="35137"/>
    <n v="2810.96"/>
    <s v="Black"/>
    <s v="Howard"/>
    <n v="75000"/>
    <s v="YES"/>
    <s v="FD09FCSBla008"/>
  </r>
  <r>
    <s v="FD13FCS009"/>
    <s v="FD"/>
    <s v="Ford"/>
    <s v="FCS"/>
    <s v="Focus"/>
    <s v="13"/>
    <n v="8"/>
    <n v="27637.1"/>
    <n v="3251.4235294117643"/>
    <s v="Black"/>
    <s v="Smith"/>
    <n v="75000"/>
    <s v="YES"/>
    <s v="FD13FCSBla009"/>
  </r>
  <r>
    <s v="FD13FCS010"/>
    <s v="FD"/>
    <s v="Ford"/>
    <s v="FCS"/>
    <s v="Focus"/>
    <s v="13"/>
    <n v="8"/>
    <n v="27534.799999999999"/>
    <n v="3239.3882352941177"/>
    <s v="White"/>
    <s v="Praulty"/>
    <n v="75000"/>
    <s v="YES"/>
    <s v="FD13FCSWhi010"/>
  </r>
  <r>
    <s v="FD12FCS011"/>
    <s v="FD"/>
    <s v="Ford"/>
    <s v="FCS"/>
    <s v="Focus"/>
    <s v="12"/>
    <n v="9"/>
    <n v="19341.7"/>
    <n v="2035.9684210526316"/>
    <s v="White"/>
    <s v="Yousef"/>
    <n v="75000"/>
    <s v="YES"/>
    <s v="FD12FCSWhi011"/>
  </r>
  <r>
    <s v="FD13FCS012"/>
    <s v="FD"/>
    <s v="Ford"/>
    <s v="FCS"/>
    <s v="Focus"/>
    <s v="13"/>
    <n v="8"/>
    <n v="22521.599999999999"/>
    <n v="2649.6"/>
    <s v="Black"/>
    <s v="Vizzini"/>
    <n v="75000"/>
    <s v="YES"/>
    <s v="FD13FCSBla012"/>
  </r>
  <r>
    <s v="FD13FCS013"/>
    <s v="FD"/>
    <s v="Ford"/>
    <s v="FCS"/>
    <s v="Focus"/>
    <s v="13"/>
    <n v="8"/>
    <n v="13682.9"/>
    <n v="1609.7529411764706"/>
    <s v="Black"/>
    <s v="Rodriguez"/>
    <n v="75000"/>
    <s v="YES"/>
    <s v="FD13FCSBla013"/>
  </r>
  <r>
    <s v="GM09CMR014"/>
    <s v="GM"/>
    <s v="General Motors"/>
    <s v="CMR"/>
    <s v="Camaro"/>
    <s v="09"/>
    <n v="12"/>
    <n v="28464.799999999999"/>
    <n v="2277.1839999999997"/>
    <s v="White"/>
    <s v="Santos"/>
    <n v="100000"/>
    <s v="YES"/>
    <s v="GM09CMRWhi014"/>
  </r>
  <r>
    <s v="GM12CMR015"/>
    <s v="GM"/>
    <s v="General Motors"/>
    <s v="CMR"/>
    <s v="Camaro"/>
    <s v="12"/>
    <n v="9"/>
    <n v="19421.099999999999"/>
    <n v="2044.3263157894735"/>
    <s v="Black"/>
    <s v="Bard"/>
    <n v="100000"/>
    <s v="YES"/>
    <s v="GM12CMRBla015"/>
  </r>
  <r>
    <s v="GM14CMR016"/>
    <s v="GM"/>
    <s v="General Motors"/>
    <s v="CMR"/>
    <s v="Camaro"/>
    <s v="14"/>
    <n v="7"/>
    <n v="14289.6"/>
    <n v="1905.28"/>
    <s v="White"/>
    <s v="Torrens"/>
    <n v="100000"/>
    <s v="YES"/>
    <s v="GM14CMRWhi016"/>
  </r>
  <r>
    <s v="GM10SLV017"/>
    <s v="GM"/>
    <s v="General Motors"/>
    <s v="SLV"/>
    <s v="Silver"/>
    <s v="10"/>
    <n v="11"/>
    <n v="31144.400000000001"/>
    <n v="2708.2086956521739"/>
    <s v="Black"/>
    <s v="Hulinski"/>
    <n v="100000"/>
    <s v="YES"/>
    <s v="GM10SLVBla017"/>
  </r>
  <r>
    <s v="GM98SLV018"/>
    <s v="GM"/>
    <s v="General Motors"/>
    <s v="SLV"/>
    <s v="Silver"/>
    <s v="98"/>
    <n v="23"/>
    <n v="83162.7"/>
    <n v="3538.8382978723403"/>
    <s v="Black"/>
    <s v="Santos"/>
    <n v="100000"/>
    <s v="YES"/>
    <s v="GM98SLVBla018"/>
  </r>
  <r>
    <s v="GM00SLV019"/>
    <s v="GM"/>
    <s v="General Motors"/>
    <s v="SLV"/>
    <s v="Silver"/>
    <s v="00"/>
    <n v="21"/>
    <n v="80685.8"/>
    <n v="3752.8279069767445"/>
    <s v="Blue"/>
    <s v="Vizzini"/>
    <n v="100000"/>
    <s v="YES"/>
    <s v="GM00SLVBlu019"/>
  </r>
  <r>
    <s v="TY96CAM020"/>
    <s v="TY"/>
    <s v="Toyota"/>
    <s v="CAM"/>
    <s v="Camry"/>
    <s v="96"/>
    <n v="25"/>
    <n v="114660.6"/>
    <n v="4496.4941176470593"/>
    <s v="Green"/>
    <s v="Chan"/>
    <n v="100000"/>
    <s v="NO"/>
    <s v="TY96CAMGre020"/>
  </r>
  <r>
    <s v="TY98CAM021"/>
    <s v="TY"/>
    <s v="Toyota"/>
    <s v="CAM"/>
    <s v="Camry"/>
    <s v="98"/>
    <n v="23"/>
    <n v="93382.6"/>
    <n v="3973.7276595744684"/>
    <s v="Black"/>
    <s v="Swartz"/>
    <n v="100000"/>
    <s v="YES"/>
    <s v="TY98CAMBla021"/>
  </r>
  <r>
    <s v="TY00CAM022"/>
    <s v="TY"/>
    <s v="Toyota"/>
    <s v="CAM"/>
    <s v="Camry"/>
    <s v="00"/>
    <n v="21"/>
    <n v="85928"/>
    <n v="3996.6511627906975"/>
    <s v="Green"/>
    <s v="Ewenty"/>
    <n v="100000"/>
    <s v="YES"/>
    <s v="TY00CAMGre022"/>
  </r>
  <r>
    <s v="TY02CAM023"/>
    <s v="TY"/>
    <s v="Toyota"/>
    <s v="CAM"/>
    <s v="Camry"/>
    <s v="02"/>
    <n v="19"/>
    <n v="67829.100000000006"/>
    <n v="3478.4153846153849"/>
    <s v="Black"/>
    <s v="Smith"/>
    <n v="100000"/>
    <s v="YES"/>
    <s v="TY02CAMBla023"/>
  </r>
  <r>
    <s v="TY09CAM024"/>
    <s v="TY"/>
    <s v="Toyota"/>
    <s v="CAM"/>
    <s v="Camry"/>
    <s v="09"/>
    <n v="12"/>
    <n v="48114.2"/>
    <n v="3849.136"/>
    <s v="White"/>
    <s v="Howard"/>
    <n v="100000"/>
    <s v="YES"/>
    <s v="TY09CAMWhi024"/>
  </r>
  <r>
    <s v="TY02COR025"/>
    <s v="TY"/>
    <s v="Toyota"/>
    <s v="COR"/>
    <s v="Corolla"/>
    <s v="02"/>
    <n v="19"/>
    <n v="64467.4"/>
    <n v="3306.020512820513"/>
    <s v="Red"/>
    <s v="Gaul"/>
    <n v="100000"/>
    <s v="YES"/>
    <s v="TY02CORRed025"/>
  </r>
  <r>
    <s v="TY03COR026"/>
    <s v="TY"/>
    <s v="Toyota"/>
    <s v="COR"/>
    <s v="Corolla"/>
    <s v="03"/>
    <n v="18"/>
    <n v="73444.399999999994"/>
    <n v="3969.9675675675671"/>
    <s v="Black"/>
    <s v="Gaul"/>
    <n v="100000"/>
    <s v="YES"/>
    <s v="TY03CORBla026"/>
  </r>
  <r>
    <s v="TY14COR027"/>
    <s v="TY"/>
    <s v="Toyota"/>
    <s v="COR"/>
    <s v="Corolla"/>
    <s v="14"/>
    <n v="7"/>
    <n v="17556.3"/>
    <n v="2340.8399999999997"/>
    <s v="Blue"/>
    <s v="Praulty"/>
    <n v="100000"/>
    <s v="YES"/>
    <s v="TY14CORBlu027"/>
  </r>
  <r>
    <s v="TY12COR028"/>
    <s v="TY"/>
    <s v="Toyota"/>
    <s v="COR"/>
    <s v="Corolla"/>
    <s v="12"/>
    <n v="9"/>
    <n v="29601.9"/>
    <n v="3115.9894736842107"/>
    <s v="Black"/>
    <s v="Santos"/>
    <n v="100000"/>
    <s v="YES"/>
    <s v="TY12CORBla028"/>
  </r>
  <r>
    <s v="TY12CAM029"/>
    <s v="TY"/>
    <s v="Toyota"/>
    <s v="CAM"/>
    <s v="Camry"/>
    <s v="12"/>
    <n v="9"/>
    <n v="22128.2"/>
    <n v="2329.2842105263157"/>
    <s v="Blue"/>
    <s v="Chan"/>
    <n v="100000"/>
    <s v="YES"/>
    <s v="TY12CAMBlu029"/>
  </r>
  <r>
    <s v="HO99CIV030"/>
    <s v="HO"/>
    <s v="Honda"/>
    <s v="CIV"/>
    <s v="Civic"/>
    <s v="99"/>
    <n v="22"/>
    <n v="82374"/>
    <n v="3661.0666666666666"/>
    <s v="White"/>
    <s v="Rodriguez"/>
    <n v="75000"/>
    <s v="NO"/>
    <s v="HO99CIVWhi030"/>
  </r>
  <r>
    <s v="HO01CIV031"/>
    <s v="HO"/>
    <s v="Honda"/>
    <s v="CIV"/>
    <s v="Civic"/>
    <s v="01"/>
    <n v="20"/>
    <n v="69891.899999999994"/>
    <n v="3409.3609756097558"/>
    <s v="Blue"/>
    <s v="Jones"/>
    <n v="75000"/>
    <s v="YES"/>
    <s v="HO01CIVBlu031"/>
  </r>
  <r>
    <s v="HO10CIV032"/>
    <s v="HO"/>
    <s v="Honda"/>
    <s v="CIV"/>
    <s v="Civic"/>
    <s v="10"/>
    <n v="11"/>
    <n v="22573"/>
    <n v="1962.8695652173913"/>
    <s v="Blue"/>
    <s v="Torrens"/>
    <n v="75000"/>
    <s v="YES"/>
    <s v="HO10CIVBlu032"/>
  </r>
  <r>
    <s v="HO10CIV033"/>
    <s v="HO"/>
    <s v="Honda"/>
    <s v="CIV"/>
    <s v="Civic"/>
    <s v="10"/>
    <n v="11"/>
    <n v="33477.199999999997"/>
    <n v="2911.0608695652172"/>
    <s v="Black"/>
    <s v="Swartz"/>
    <n v="75000"/>
    <s v="YES"/>
    <s v="HO10CIVBla033"/>
  </r>
  <r>
    <s v="HO11CIV034"/>
    <s v="HO"/>
    <s v="Honda"/>
    <s v="CIV"/>
    <s v="Civic"/>
    <s v="11"/>
    <n v="10"/>
    <n v="30555.3"/>
    <n v="2910.0285714285715"/>
    <s v="Black"/>
    <s v="Lyon"/>
    <n v="75000"/>
    <s v="YES"/>
    <s v="HO11CIVBla034"/>
  </r>
  <r>
    <s v="HO12CIV035"/>
    <s v="HO"/>
    <s v="Honda"/>
    <s v="CIV"/>
    <s v="Civic"/>
    <s v="12"/>
    <n v="9"/>
    <n v="24513.200000000001"/>
    <n v="2580.3368421052633"/>
    <s v="Black"/>
    <s v="Hulinski"/>
    <n v="75000"/>
    <s v="YES"/>
    <s v="HO12CIVBla035"/>
  </r>
  <r>
    <s v="HO13CIV036"/>
    <s v="HO"/>
    <s v="Honda"/>
    <s v="CIV"/>
    <s v="Civic"/>
    <s v="13"/>
    <n v="8"/>
    <n v="13867.6"/>
    <n v="1631.4823529411765"/>
    <s v="Black"/>
    <s v="Chan"/>
    <n v="75000"/>
    <s v="YES"/>
    <s v="HO13CIVBla036"/>
  </r>
  <r>
    <s v="HO05ODY037"/>
    <s v="HO"/>
    <s v="Honda"/>
    <s v="ODY"/>
    <s v="Odyssey"/>
    <s v="05"/>
    <n v="16"/>
    <n v="60389.5"/>
    <n v="3659.969696969697"/>
    <s v="White"/>
    <s v="Howard"/>
    <n v="100000"/>
    <s v="YES"/>
    <s v="HO05ODYWhi037"/>
  </r>
  <r>
    <s v="HO07ODY038"/>
    <s v="HO"/>
    <s v="Honda"/>
    <s v="ODY"/>
    <s v="Odyssey"/>
    <s v="07"/>
    <n v="14"/>
    <n v="50854.1"/>
    <n v="3507.1793103448276"/>
    <s v="Black"/>
    <s v="Swartz"/>
    <n v="100000"/>
    <s v="YES"/>
    <s v="HO07ODYBla038"/>
  </r>
  <r>
    <s v="HO08ODY039"/>
    <s v="HO"/>
    <s v="Honda"/>
    <s v="ODY"/>
    <s v="Odyssey"/>
    <s v="08"/>
    <n v="13"/>
    <n v="42504.6"/>
    <n v="3148.4888888888886"/>
    <s v="White"/>
    <s v="Rodriguez"/>
    <n v="100000"/>
    <s v="YES"/>
    <s v="HO08ODYWhi039"/>
  </r>
  <r>
    <s v="HO10ODY040"/>
    <s v="HO"/>
    <s v="Honda"/>
    <s v="ODY"/>
    <s v="Odyssey"/>
    <s v="10"/>
    <n v="11"/>
    <n v="68658.899999999994"/>
    <n v="5970.3391304347824"/>
    <s v="Black"/>
    <s v="Smith"/>
    <n v="100000"/>
    <s v="YES"/>
    <s v="HO10ODYBla040"/>
  </r>
  <r>
    <s v="HO14ODY041"/>
    <s v="HO"/>
    <s v="Honda"/>
    <s v="ODY"/>
    <s v="Odyssey"/>
    <s v="14"/>
    <n v="7"/>
    <n v="3708.1"/>
    <n v="494.4133333333333"/>
    <s v="Black"/>
    <s v="McCall"/>
    <n v="100000"/>
    <s v="YES"/>
    <s v="HO14ODYBla041"/>
  </r>
  <r>
    <s v="CR04PTC042"/>
    <s v="CR"/>
    <s v="Chrysler"/>
    <s v="PTC"/>
    <s v="PT Cruiser"/>
    <s v="04"/>
    <n v="17"/>
    <n v="64542"/>
    <n v="3688.1142857142859"/>
    <s v="Blue"/>
    <s v="Smith"/>
    <n v="75000"/>
    <s v="YES"/>
    <s v="CR04PTCBlu042"/>
  </r>
  <r>
    <s v="CR07PTC043"/>
    <s v="CR"/>
    <s v="Chrysler"/>
    <s v="PTC"/>
    <s v="PT Cruiser"/>
    <s v="07"/>
    <n v="14"/>
    <n v="42074.2"/>
    <n v="2901.6689655172413"/>
    <s v="Green"/>
    <s v="Gaul"/>
    <n v="75000"/>
    <s v="YES"/>
    <s v="CR07PTCGre043"/>
  </r>
  <r>
    <s v="CR11PTC044"/>
    <s v="CR"/>
    <s v="Chrysler"/>
    <s v="PTC"/>
    <s v="PT Cruiser"/>
    <s v="11"/>
    <n v="10"/>
    <n v="27394.2"/>
    <n v="2608.9714285714285"/>
    <s v="Black"/>
    <s v="Vizzini"/>
    <n v="75000"/>
    <s v="YES"/>
    <s v="CR11PTCBla044"/>
  </r>
  <r>
    <s v="CR99CAR045"/>
    <s v="CR"/>
    <s v="Chrysler"/>
    <s v="CAR"/>
    <s v="Caravan"/>
    <s v="99"/>
    <n v="22"/>
    <n v="79420.600000000006"/>
    <n v="3529.8044444444449"/>
    <s v="Green"/>
    <s v="Hulinski"/>
    <n v="75000"/>
    <s v="NO"/>
    <s v="CR99CARGre045"/>
  </r>
  <r>
    <s v="CR00CAR046"/>
    <s v="CR"/>
    <s v="Chrysler"/>
    <s v="CAR"/>
    <s v="Caravan"/>
    <s v="00"/>
    <n v="21"/>
    <n v="77243.100000000006"/>
    <n v="3592.7023255813956"/>
    <s v="Black"/>
    <s v="Jones"/>
    <n v="75000"/>
    <s v="NO"/>
    <s v="CR00CARBla046"/>
  </r>
  <r>
    <s v="CR04CAR047"/>
    <s v="CR"/>
    <s v="Chrysler"/>
    <s v="CAR"/>
    <s v="Caravan"/>
    <s v="04"/>
    <n v="17"/>
    <n v="72527.199999999997"/>
    <n v="4144.4114285714286"/>
    <s v="White"/>
    <s v="Bard"/>
    <n v="75000"/>
    <s v="YES"/>
    <s v="CR04CARWhi047"/>
  </r>
  <r>
    <s v="CR04CAR048"/>
    <s v="CR"/>
    <s v="Chrysler"/>
    <s v="CAR"/>
    <s v="Caravan"/>
    <s v="04"/>
    <n v="17"/>
    <n v="52699.4"/>
    <n v="3011.3942857142856"/>
    <s v="Red"/>
    <s v="Bard"/>
    <n v="75000"/>
    <s v="YES"/>
    <s v="CR04CARRed048"/>
  </r>
  <r>
    <s v="HY11ELA049"/>
    <s v="HY"/>
    <s v="Hyundai"/>
    <s v="ELA"/>
    <s v="Elantra"/>
    <s v="11"/>
    <n v="10"/>
    <n v="29102.3"/>
    <n v="2771.6476190476192"/>
    <s v="Black"/>
    <s v="Torrens"/>
    <n v="100000"/>
    <s v="YES"/>
    <s v="HY11ELABla049"/>
  </r>
  <r>
    <s v="HY12ELA050"/>
    <s v="HY"/>
    <s v="Hyundai"/>
    <s v="ELA"/>
    <s v="Elantra"/>
    <s v="12"/>
    <n v="9"/>
    <n v="22282"/>
    <n v="2345.4736842105262"/>
    <s v="Blue"/>
    <s v="McCall"/>
    <n v="100000"/>
    <s v="YES"/>
    <s v="HY12ELABlu050"/>
  </r>
  <r>
    <s v="HY13ELA051"/>
    <s v="HY"/>
    <s v="Hyundai"/>
    <s v="ELA"/>
    <s v="Elantra"/>
    <s v="13"/>
    <n v="8"/>
    <n v="20223.900000000001"/>
    <n v="2379.2823529411767"/>
    <s v="Black"/>
    <s v="Praulty"/>
    <n v="100000"/>
    <s v="YES"/>
    <s v="HY13ELABla051"/>
  </r>
  <r>
    <s v="HY13ELA052"/>
    <s v="HY"/>
    <s v="Hyundai"/>
    <s v="ELA"/>
    <s v="Elantra"/>
    <s v="13"/>
    <n v="8"/>
    <n v="22188.5"/>
    <n v="2610.4117647058824"/>
    <s v="Blue"/>
    <s v="Ewenty"/>
    <n v="100000"/>
    <s v="YES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01.7290322580648"/>
    <s v="Black"/>
    <x v="0"/>
    <n v="50000"/>
    <s v="YES"/>
    <s v="FD06MTGBla001"/>
  </r>
  <r>
    <s v="FD06MTG002"/>
    <s v="FD"/>
    <s v="Ford"/>
    <s v="MTG"/>
    <s v="Mustang"/>
    <s v="06"/>
    <n v="15"/>
    <n v="44974.8"/>
    <n v="2901.6000000000004"/>
    <s v="White"/>
    <x v="1"/>
    <n v="50000"/>
    <s v="YES"/>
    <s v="FD06MTGWhi002"/>
  </r>
  <r>
    <s v="FD08MTG003"/>
    <s v="FD"/>
    <s v="Ford"/>
    <s v="MTG"/>
    <s v="Mustang"/>
    <s v="08"/>
    <n v="13"/>
    <n v="44946.5"/>
    <n v="3329.3703703703704"/>
    <s v="Green"/>
    <x v="2"/>
    <n v="50000"/>
    <s v="YES"/>
    <s v="FD08MTGGre003"/>
  </r>
  <r>
    <s v="FD08MTG004"/>
    <s v="FD"/>
    <s v="Ford"/>
    <s v="MTG"/>
    <s v="Mustang"/>
    <s v="08"/>
    <n v="13"/>
    <n v="37558.800000000003"/>
    <n v="2782.1333333333337"/>
    <s v="Black"/>
    <x v="3"/>
    <n v="50000"/>
    <s v="YES"/>
    <s v="FD08MTGBla004"/>
  </r>
  <r>
    <s v="FD08MTG005"/>
    <s v="FD"/>
    <s v="Ford"/>
    <s v="MTG"/>
    <s v="Mustang"/>
    <s v="08"/>
    <n v="13"/>
    <n v="36438.5"/>
    <n v="2699.1481481481483"/>
    <s v="White"/>
    <x v="0"/>
    <n v="50000"/>
    <s v="YES"/>
    <s v="FD08MTGWhi005"/>
  </r>
  <r>
    <s v="FD06FCS006"/>
    <s v="FD"/>
    <s v="Ford"/>
    <s v="FCS"/>
    <s v="Focus"/>
    <s v="06"/>
    <n v="15"/>
    <n v="46311.4"/>
    <n v="2987.8322580645163"/>
    <s v="Green"/>
    <x v="4"/>
    <n v="75000"/>
    <s v="YES"/>
    <s v="FD06FCSGre006"/>
  </r>
  <r>
    <s v="FD06FCS007"/>
    <s v="FD"/>
    <s v="Ford"/>
    <s v="FCS"/>
    <s v="Focus"/>
    <s v="06"/>
    <n v="15"/>
    <n v="52229.5"/>
    <n v="3369.6451612903224"/>
    <s v="Green"/>
    <x v="2"/>
    <n v="75000"/>
    <s v="YES"/>
    <s v="FD06FCSGre007"/>
  </r>
  <r>
    <s v="FD09FCS008"/>
    <s v="FD"/>
    <s v="Ford"/>
    <s v="FCS"/>
    <s v="Focus"/>
    <s v="09"/>
    <n v="12"/>
    <n v="35137"/>
    <n v="2810.96"/>
    <s v="Black"/>
    <x v="5"/>
    <n v="75000"/>
    <s v="YES"/>
    <s v="FD09FCSBla008"/>
  </r>
  <r>
    <s v="FD13FCS009"/>
    <s v="FD"/>
    <s v="Ford"/>
    <s v="FCS"/>
    <s v="Focus"/>
    <s v="13"/>
    <n v="8"/>
    <n v="27637.1"/>
    <n v="3251.4235294117643"/>
    <s v="Black"/>
    <x v="0"/>
    <n v="75000"/>
    <s v="YES"/>
    <s v="FD13FCSBla009"/>
  </r>
  <r>
    <s v="FD13FCS010"/>
    <s v="FD"/>
    <s v="Ford"/>
    <s v="FCS"/>
    <s v="Focus"/>
    <s v="13"/>
    <n v="8"/>
    <n v="27534.799999999999"/>
    <n v="3239.3882352941177"/>
    <s v="White"/>
    <x v="6"/>
    <n v="75000"/>
    <s v="YES"/>
    <s v="FD13FCSWhi010"/>
  </r>
  <r>
    <s v="FD12FCS011"/>
    <s v="FD"/>
    <s v="Ford"/>
    <s v="FCS"/>
    <s v="Focus"/>
    <s v="12"/>
    <n v="9"/>
    <n v="19341.7"/>
    <n v="2035.9684210526316"/>
    <s v="White"/>
    <x v="7"/>
    <n v="75000"/>
    <s v="YES"/>
    <s v="FD12FCSWhi011"/>
  </r>
  <r>
    <s v="FD13FCS012"/>
    <s v="FD"/>
    <s v="Ford"/>
    <s v="FCS"/>
    <s v="Focus"/>
    <s v="13"/>
    <n v="8"/>
    <n v="22521.599999999999"/>
    <n v="2649.6"/>
    <s v="Black"/>
    <x v="8"/>
    <n v="75000"/>
    <s v="YES"/>
    <s v="FD13FCSBla012"/>
  </r>
  <r>
    <s v="FD13FCS013"/>
    <s v="FD"/>
    <s v="Ford"/>
    <s v="FCS"/>
    <s v="Focus"/>
    <s v="13"/>
    <n v="8"/>
    <n v="13682.9"/>
    <n v="1609.7529411764706"/>
    <s v="Black"/>
    <x v="9"/>
    <n v="75000"/>
    <s v="YES"/>
    <s v="FD13FCSBla013"/>
  </r>
  <r>
    <s v="GM09CMR014"/>
    <s v="GM"/>
    <s v="General Motors"/>
    <s v="CMR"/>
    <s v="Camaro"/>
    <s v="09"/>
    <n v="12"/>
    <n v="28464.799999999999"/>
    <n v="2277.1839999999997"/>
    <s v="White"/>
    <x v="10"/>
    <n v="100000"/>
    <s v="YES"/>
    <s v="GM09CMRWhi014"/>
  </r>
  <r>
    <s v="GM12CMR015"/>
    <s v="GM"/>
    <s v="General Motors"/>
    <s v="CMR"/>
    <s v="Camaro"/>
    <s v="12"/>
    <n v="9"/>
    <n v="19421.099999999999"/>
    <n v="2044.3263157894735"/>
    <s v="Black"/>
    <x v="11"/>
    <n v="100000"/>
    <s v="YES"/>
    <s v="GM12CMRBla015"/>
  </r>
  <r>
    <s v="GM14CMR016"/>
    <s v="GM"/>
    <s v="General Motors"/>
    <s v="CMR"/>
    <s v="Camaro"/>
    <s v="14"/>
    <n v="7"/>
    <n v="14289.6"/>
    <n v="1905.28"/>
    <s v="White"/>
    <x v="12"/>
    <n v="100000"/>
    <s v="YES"/>
    <s v="GM14CMRWhi016"/>
  </r>
  <r>
    <s v="GM10SLV017"/>
    <s v="GM"/>
    <s v="General Motors"/>
    <s v="SLV"/>
    <s v="Silver"/>
    <s v="10"/>
    <n v="11"/>
    <n v="31144.400000000001"/>
    <n v="2708.2086956521739"/>
    <s v="Black"/>
    <x v="13"/>
    <n v="100000"/>
    <s v="YES"/>
    <s v="GM10SLVBla017"/>
  </r>
  <r>
    <s v="GM98SLV018"/>
    <s v="GM"/>
    <s v="General Motors"/>
    <s v="SLV"/>
    <s v="Silver"/>
    <s v="98"/>
    <n v="23"/>
    <n v="83162.7"/>
    <n v="3538.8382978723403"/>
    <s v="Black"/>
    <x v="10"/>
    <n v="100000"/>
    <s v="YES"/>
    <s v="GM98SLVBla018"/>
  </r>
  <r>
    <s v="GM00SLV019"/>
    <s v="GM"/>
    <s v="General Motors"/>
    <s v="SLV"/>
    <s v="Silver"/>
    <s v="00"/>
    <n v="21"/>
    <n v="80685.8"/>
    <n v="3752.8279069767445"/>
    <s v="Blue"/>
    <x v="8"/>
    <n v="100000"/>
    <s v="YES"/>
    <s v="GM00SLVBlu019"/>
  </r>
  <r>
    <s v="TY96CAM020"/>
    <s v="TY"/>
    <s v="Toyota"/>
    <s v="CAM"/>
    <s v="Camry"/>
    <s v="96"/>
    <n v="25"/>
    <n v="114660.6"/>
    <n v="4496.4941176470593"/>
    <s v="Green"/>
    <x v="14"/>
    <n v="100000"/>
    <s v="NO"/>
    <s v="TY96CAMGre020"/>
  </r>
  <r>
    <s v="TY98CAM021"/>
    <s v="TY"/>
    <s v="Toyota"/>
    <s v="CAM"/>
    <s v="Camry"/>
    <s v="98"/>
    <n v="23"/>
    <n v="93382.6"/>
    <n v="3973.7276595744684"/>
    <s v="Black"/>
    <x v="15"/>
    <n v="100000"/>
    <s v="YES"/>
    <s v="TY98CAMBla021"/>
  </r>
  <r>
    <s v="TY00CAM022"/>
    <s v="TY"/>
    <s v="Toyota"/>
    <s v="CAM"/>
    <s v="Camry"/>
    <s v="00"/>
    <n v="21"/>
    <n v="85928"/>
    <n v="3996.6511627906975"/>
    <s v="Green"/>
    <x v="4"/>
    <n v="100000"/>
    <s v="YES"/>
    <s v="TY00CAMGre022"/>
  </r>
  <r>
    <s v="TY02CAM023"/>
    <s v="TY"/>
    <s v="Toyota"/>
    <s v="CAM"/>
    <s v="Camry"/>
    <s v="02"/>
    <n v="19"/>
    <n v="67829.100000000006"/>
    <n v="3478.4153846153849"/>
    <s v="Black"/>
    <x v="0"/>
    <n v="100000"/>
    <s v="YES"/>
    <s v="TY02CAMBla023"/>
  </r>
  <r>
    <s v="TY09CAM024"/>
    <s v="TY"/>
    <s v="Toyota"/>
    <s v="CAM"/>
    <s v="Camry"/>
    <s v="09"/>
    <n v="12"/>
    <n v="48114.2"/>
    <n v="3849.136"/>
    <s v="White"/>
    <x v="5"/>
    <n v="100000"/>
    <s v="YES"/>
    <s v="TY09CAMWhi024"/>
  </r>
  <r>
    <s v="TY02COR025"/>
    <s v="TY"/>
    <s v="Toyota"/>
    <s v="COR"/>
    <s v="Corolla"/>
    <s v="02"/>
    <n v="19"/>
    <n v="64467.4"/>
    <n v="3306.020512820513"/>
    <s v="Red"/>
    <x v="16"/>
    <n v="100000"/>
    <s v="YES"/>
    <s v="TY02CORRed025"/>
  </r>
  <r>
    <s v="TY03COR026"/>
    <s v="TY"/>
    <s v="Toyota"/>
    <s v="COR"/>
    <s v="Corolla"/>
    <s v="03"/>
    <n v="18"/>
    <n v="73444.399999999994"/>
    <n v="3969.9675675675671"/>
    <s v="Black"/>
    <x v="16"/>
    <n v="100000"/>
    <s v="YES"/>
    <s v="TY03CORBla026"/>
  </r>
  <r>
    <s v="TY14COR027"/>
    <s v="TY"/>
    <s v="Toyota"/>
    <s v="COR"/>
    <s v="Corolla"/>
    <s v="14"/>
    <n v="7"/>
    <n v="17556.3"/>
    <n v="2340.8399999999997"/>
    <s v="Blue"/>
    <x v="6"/>
    <n v="100000"/>
    <s v="YES"/>
    <s v="TY14CORBlu027"/>
  </r>
  <r>
    <s v="TY12COR028"/>
    <s v="TY"/>
    <s v="Toyota"/>
    <s v="COR"/>
    <s v="Corolla"/>
    <s v="12"/>
    <n v="9"/>
    <n v="29601.9"/>
    <n v="3115.9894736842107"/>
    <s v="Black"/>
    <x v="10"/>
    <n v="100000"/>
    <s v="YES"/>
    <s v="TY12CORBla028"/>
  </r>
  <r>
    <s v="TY12CAM029"/>
    <s v="TY"/>
    <s v="Toyota"/>
    <s v="CAM"/>
    <s v="Camry"/>
    <s v="12"/>
    <n v="9"/>
    <n v="22128.2"/>
    <n v="2329.2842105263157"/>
    <s v="Blue"/>
    <x v="14"/>
    <n v="100000"/>
    <s v="YES"/>
    <s v="TY12CAMBlu029"/>
  </r>
  <r>
    <s v="HO99CIV030"/>
    <s v="HO"/>
    <s v="Honda"/>
    <s v="CIV"/>
    <s v="Civic"/>
    <s v="99"/>
    <n v="22"/>
    <n v="82374"/>
    <n v="3661.0666666666666"/>
    <s v="White"/>
    <x v="9"/>
    <n v="75000"/>
    <s v="NO"/>
    <s v="HO99CIVWhi030"/>
  </r>
  <r>
    <s v="HO01CIV031"/>
    <s v="HO"/>
    <s v="Honda"/>
    <s v="CIV"/>
    <s v="Civic"/>
    <s v="01"/>
    <n v="20"/>
    <n v="69891.899999999994"/>
    <n v="3409.3609756097558"/>
    <s v="Blue"/>
    <x v="3"/>
    <n v="75000"/>
    <s v="YES"/>
    <s v="HO01CIVBlu031"/>
  </r>
  <r>
    <s v="HO10CIV032"/>
    <s v="HO"/>
    <s v="Honda"/>
    <s v="CIV"/>
    <s v="Civic"/>
    <s v="10"/>
    <n v="11"/>
    <n v="22573"/>
    <n v="1962.8695652173913"/>
    <s v="Blue"/>
    <x v="12"/>
    <n v="75000"/>
    <s v="YES"/>
    <s v="HO10CIVBlu032"/>
  </r>
  <r>
    <s v="HO10CIV033"/>
    <s v="HO"/>
    <s v="Honda"/>
    <s v="CIV"/>
    <s v="Civic"/>
    <s v="10"/>
    <n v="11"/>
    <n v="33477.199999999997"/>
    <n v="2911.0608695652172"/>
    <s v="Black"/>
    <x v="15"/>
    <n v="75000"/>
    <s v="YES"/>
    <s v="HO10CIVBla033"/>
  </r>
  <r>
    <s v="HO11CIV034"/>
    <s v="HO"/>
    <s v="Honda"/>
    <s v="CIV"/>
    <s v="Civic"/>
    <s v="11"/>
    <n v="10"/>
    <n v="30555.3"/>
    <n v="2910.0285714285715"/>
    <s v="Black"/>
    <x v="2"/>
    <n v="75000"/>
    <s v="YES"/>
    <s v="HO11CIVBla034"/>
  </r>
  <r>
    <s v="HO12CIV035"/>
    <s v="HO"/>
    <s v="Honda"/>
    <s v="CIV"/>
    <s v="Civic"/>
    <s v="12"/>
    <n v="9"/>
    <n v="24513.200000000001"/>
    <n v="2580.3368421052633"/>
    <s v="Black"/>
    <x v="13"/>
    <n v="75000"/>
    <s v="YES"/>
    <s v="HO12CIVBla035"/>
  </r>
  <r>
    <s v="HO13CIV036"/>
    <s v="HO"/>
    <s v="Honda"/>
    <s v="CIV"/>
    <s v="Civic"/>
    <s v="13"/>
    <n v="8"/>
    <n v="13867.6"/>
    <n v="1631.4823529411765"/>
    <s v="Black"/>
    <x v="14"/>
    <n v="75000"/>
    <s v="YES"/>
    <s v="HO13CIVBla036"/>
  </r>
  <r>
    <s v="HO05ODY037"/>
    <s v="HO"/>
    <s v="Honda"/>
    <s v="ODY"/>
    <s v="Odyssey"/>
    <s v="05"/>
    <n v="16"/>
    <n v="60389.5"/>
    <n v="3659.969696969697"/>
    <s v="White"/>
    <x v="5"/>
    <n v="100000"/>
    <s v="YES"/>
    <s v="HO05ODYWhi037"/>
  </r>
  <r>
    <s v="HO07ODY038"/>
    <s v="HO"/>
    <s v="Honda"/>
    <s v="ODY"/>
    <s v="Odyssey"/>
    <s v="07"/>
    <n v="14"/>
    <n v="50854.1"/>
    <n v="3507.1793103448276"/>
    <s v="Black"/>
    <x v="15"/>
    <n v="100000"/>
    <s v="YES"/>
    <s v="HO07ODYBla038"/>
  </r>
  <r>
    <s v="HO08ODY039"/>
    <s v="HO"/>
    <s v="Honda"/>
    <s v="ODY"/>
    <s v="Odyssey"/>
    <s v="08"/>
    <n v="13"/>
    <n v="42504.6"/>
    <n v="3148.4888888888886"/>
    <s v="White"/>
    <x v="9"/>
    <n v="100000"/>
    <s v="YES"/>
    <s v="HO08ODYWhi039"/>
  </r>
  <r>
    <s v="HO10ODY040"/>
    <s v="HO"/>
    <s v="Honda"/>
    <s v="ODY"/>
    <s v="Odyssey"/>
    <s v="10"/>
    <n v="11"/>
    <n v="68658.899999999994"/>
    <n v="5970.3391304347824"/>
    <s v="Black"/>
    <x v="0"/>
    <n v="100000"/>
    <s v="YES"/>
    <s v="HO10ODYBla040"/>
  </r>
  <r>
    <s v="HO14ODY041"/>
    <s v="HO"/>
    <s v="Honda"/>
    <s v="ODY"/>
    <s v="Odyssey"/>
    <s v="14"/>
    <n v="7"/>
    <n v="3708.1"/>
    <n v="494.4133333333333"/>
    <s v="Black"/>
    <x v="1"/>
    <n v="100000"/>
    <s v="YES"/>
    <s v="HO14ODYBla041"/>
  </r>
  <r>
    <s v="CR04PTC042"/>
    <s v="CR"/>
    <s v="Chrysler"/>
    <s v="PTC"/>
    <s v="PT Cruiser"/>
    <s v="04"/>
    <n v="17"/>
    <n v="64542"/>
    <n v="3688.1142857142859"/>
    <s v="Blue"/>
    <x v="0"/>
    <n v="75000"/>
    <s v="YES"/>
    <s v="CR04PTCBlu042"/>
  </r>
  <r>
    <s v="CR07PTC043"/>
    <s v="CR"/>
    <s v="Chrysler"/>
    <s v="PTC"/>
    <s v="PT Cruiser"/>
    <s v="07"/>
    <n v="14"/>
    <n v="42074.2"/>
    <n v="2901.6689655172413"/>
    <s v="Green"/>
    <x v="16"/>
    <n v="75000"/>
    <s v="YES"/>
    <s v="CR07PTCGre043"/>
  </r>
  <r>
    <s v="CR11PTC044"/>
    <s v="CR"/>
    <s v="Chrysler"/>
    <s v="PTC"/>
    <s v="PT Cruiser"/>
    <s v="11"/>
    <n v="10"/>
    <n v="27394.2"/>
    <n v="2608.9714285714285"/>
    <s v="Black"/>
    <x v="8"/>
    <n v="75000"/>
    <s v="YES"/>
    <s v="CR11PTCBla044"/>
  </r>
  <r>
    <s v="CR99CAR045"/>
    <s v="CR"/>
    <s v="Chrysler"/>
    <s v="CAR"/>
    <s v="Caravan"/>
    <s v="99"/>
    <n v="22"/>
    <n v="79420.600000000006"/>
    <n v="3529.8044444444449"/>
    <s v="Green"/>
    <x v="13"/>
    <n v="75000"/>
    <s v="NO"/>
    <s v="CR99CARGre045"/>
  </r>
  <r>
    <s v="CR00CAR046"/>
    <s v="CR"/>
    <s v="Chrysler"/>
    <s v="CAR"/>
    <s v="Caravan"/>
    <s v="00"/>
    <n v="21"/>
    <n v="77243.100000000006"/>
    <n v="3592.7023255813956"/>
    <s v="Black"/>
    <x v="3"/>
    <n v="75000"/>
    <s v="NO"/>
    <s v="CR00CARBla046"/>
  </r>
  <r>
    <s v="CR04CAR047"/>
    <s v="CR"/>
    <s v="Chrysler"/>
    <s v="CAR"/>
    <s v="Caravan"/>
    <s v="04"/>
    <n v="17"/>
    <n v="72527.199999999997"/>
    <n v="4144.4114285714286"/>
    <s v="White"/>
    <x v="11"/>
    <n v="75000"/>
    <s v="YES"/>
    <s v="CR04CARWhi047"/>
  </r>
  <r>
    <s v="CR04CAR048"/>
    <s v="CR"/>
    <s v="Chrysler"/>
    <s v="CAR"/>
    <s v="Caravan"/>
    <s v="04"/>
    <n v="17"/>
    <n v="52699.4"/>
    <n v="3011.3942857142856"/>
    <s v="Red"/>
    <x v="11"/>
    <n v="75000"/>
    <s v="YES"/>
    <s v="CR04CARRed048"/>
  </r>
  <r>
    <s v="HY11ELA049"/>
    <s v="HY"/>
    <s v="Hyundai"/>
    <s v="ELA"/>
    <s v="Elantra"/>
    <s v="11"/>
    <n v="10"/>
    <n v="29102.3"/>
    <n v="2771.6476190476192"/>
    <s v="Black"/>
    <x v="12"/>
    <n v="100000"/>
    <s v="YES"/>
    <s v="HY11ELABla049"/>
  </r>
  <r>
    <s v="HY12ELA050"/>
    <s v="HY"/>
    <s v="Hyundai"/>
    <s v="ELA"/>
    <s v="Elantra"/>
    <s v="12"/>
    <n v="9"/>
    <n v="22282"/>
    <n v="2345.4736842105262"/>
    <s v="Blue"/>
    <x v="1"/>
    <n v="100000"/>
    <s v="YES"/>
    <s v="HY12ELABlu050"/>
  </r>
  <r>
    <s v="HY13ELA051"/>
    <s v="HY"/>
    <s v="Hyundai"/>
    <s v="ELA"/>
    <s v="Elantra"/>
    <s v="13"/>
    <n v="8"/>
    <n v="20223.900000000001"/>
    <n v="2379.2823529411767"/>
    <s v="Black"/>
    <x v="6"/>
    <n v="100000"/>
    <s v="YES"/>
    <s v="HY13ELABla051"/>
  </r>
  <r>
    <s v="HY13ELA052"/>
    <s v="HY"/>
    <s v="Hyundai"/>
    <s v="ELA"/>
    <s v="Elantra"/>
    <s v="13"/>
    <n v="8"/>
    <n v="22188.5"/>
    <n v="2610.411764705882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50:S67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I33" sqref="I33"/>
    </sheetView>
  </sheetViews>
  <sheetFormatPr baseColWidth="10" defaultRowHeight="16" x14ac:dyDescent="0.2"/>
  <cols>
    <col min="1" max="1" width="13" bestFit="1" customWidth="1"/>
    <col min="2" max="2" width="17.6640625" bestFit="1" customWidth="1"/>
  </cols>
  <sheetData>
    <row r="3" spans="1:2" x14ac:dyDescent="0.2">
      <c r="A3" s="14" t="s">
        <v>123</v>
      </c>
      <c r="B3" t="s">
        <v>122</v>
      </c>
    </row>
    <row r="4" spans="1:2" x14ac:dyDescent="0.2">
      <c r="A4" s="15" t="s">
        <v>41</v>
      </c>
      <c r="B4" s="13">
        <v>9200.1320300751868</v>
      </c>
    </row>
    <row r="5" spans="1:2" x14ac:dyDescent="0.2">
      <c r="A5" s="15" t="s">
        <v>50</v>
      </c>
      <c r="B5" s="13">
        <v>8457.2606811145524</v>
      </c>
    </row>
    <row r="6" spans="1:2" x14ac:dyDescent="0.2">
      <c r="A6" s="15" t="s">
        <v>26</v>
      </c>
      <c r="B6" s="13">
        <v>9594.8951855610958</v>
      </c>
    </row>
    <row r="7" spans="1:2" x14ac:dyDescent="0.2">
      <c r="A7" s="15" t="s">
        <v>58</v>
      </c>
      <c r="B7" s="13">
        <v>10177.657045905322</v>
      </c>
    </row>
    <row r="8" spans="1:2" x14ac:dyDescent="0.2">
      <c r="A8" s="15" t="s">
        <v>29</v>
      </c>
      <c r="B8" s="13">
        <v>10320.065696969697</v>
      </c>
    </row>
    <row r="9" spans="1:2" x14ac:dyDescent="0.2">
      <c r="A9" s="15" t="s">
        <v>45</v>
      </c>
      <c r="B9" s="13">
        <v>8818.3499822018821</v>
      </c>
    </row>
    <row r="10" spans="1:2" x14ac:dyDescent="0.2">
      <c r="A10" s="15" t="s">
        <v>24</v>
      </c>
      <c r="B10" s="13">
        <v>9784.1966345244837</v>
      </c>
    </row>
    <row r="11" spans="1:2" x14ac:dyDescent="0.2">
      <c r="A11" s="15" t="s">
        <v>22</v>
      </c>
      <c r="B11" s="13">
        <v>9609.0441030892634</v>
      </c>
    </row>
    <row r="12" spans="1:2" x14ac:dyDescent="0.2">
      <c r="A12" s="15" t="s">
        <v>19</v>
      </c>
      <c r="B12" s="13">
        <v>5741.48701754386</v>
      </c>
    </row>
    <row r="13" spans="1:2" x14ac:dyDescent="0.2">
      <c r="A13" s="15" t="s">
        <v>32</v>
      </c>
      <c r="B13" s="13">
        <v>7959.5105882352946</v>
      </c>
    </row>
    <row r="14" spans="1:2" x14ac:dyDescent="0.2">
      <c r="A14" s="15" t="s">
        <v>38</v>
      </c>
      <c r="B14" s="13">
        <v>8419.3084967320265</v>
      </c>
    </row>
    <row r="15" spans="1:2" x14ac:dyDescent="0.2">
      <c r="A15" s="15" t="s">
        <v>39</v>
      </c>
      <c r="B15" s="13">
        <v>8932.0117715565502</v>
      </c>
    </row>
    <row r="16" spans="1:2" x14ac:dyDescent="0.2">
      <c r="A16" s="15" t="s">
        <v>16</v>
      </c>
      <c r="B16" s="13">
        <v>21689.169510582433</v>
      </c>
    </row>
    <row r="17" spans="1:2" x14ac:dyDescent="0.2">
      <c r="A17" s="15" t="s">
        <v>52</v>
      </c>
      <c r="B17" s="13">
        <v>10391.967839484512</v>
      </c>
    </row>
    <row r="18" spans="1:2" x14ac:dyDescent="0.2">
      <c r="A18" s="15" t="s">
        <v>43</v>
      </c>
      <c r="B18" s="13">
        <v>6639.7971842650104</v>
      </c>
    </row>
    <row r="19" spans="1:2" x14ac:dyDescent="0.2">
      <c r="A19" s="15" t="s">
        <v>36</v>
      </c>
      <c r="B19" s="13">
        <v>9011.3993355481725</v>
      </c>
    </row>
    <row r="20" spans="1:2" x14ac:dyDescent="0.2">
      <c r="A20" s="15" t="s">
        <v>34</v>
      </c>
      <c r="B20" s="13">
        <v>2035.9684210526316</v>
      </c>
    </row>
    <row r="21" spans="1:2" x14ac:dyDescent="0.2">
      <c r="A21" s="15" t="s">
        <v>124</v>
      </c>
      <c r="B21" s="13">
        <v>156782.22152444196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workbookViewId="0">
      <selection activeCell="G15" sqref="G15"/>
    </sheetView>
  </sheetViews>
  <sheetFormatPr baseColWidth="10" defaultRowHeight="16" x14ac:dyDescent="0.2"/>
  <cols>
    <col min="1" max="1" width="14.1640625" customWidth="1"/>
    <col min="2" max="2" width="10.83203125" customWidth="1"/>
    <col min="3" max="3" width="14.33203125" customWidth="1"/>
    <col min="4" max="4" width="10.83203125" customWidth="1"/>
    <col min="8" max="8" width="12" style="3" bestFit="1" customWidth="1"/>
    <col min="9" max="9" width="13.1640625" style="3" customWidth="1"/>
    <col min="14" max="14" width="16.5" customWidth="1"/>
  </cols>
  <sheetData>
    <row r="1" spans="1:14" s="1" customFormat="1" ht="10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VLOOKUP(D2,E$57:F$67,2)</f>
        <v>Mustang</v>
      </c>
      <c r="F2" t="str">
        <f>MID(A2,3,2)</f>
        <v>06</v>
      </c>
      <c r="G2">
        <f>IF(21-F2&lt;0,100-F2+21,21-F2)</f>
        <v>15</v>
      </c>
      <c r="H2" s="3">
        <v>40326.800000000003</v>
      </c>
      <c r="I2" s="3">
        <f>H2/(G2+0.5)</f>
        <v>2601.7290322580648</v>
      </c>
      <c r="J2" t="s">
        <v>15</v>
      </c>
      <c r="K2" t="s">
        <v>16</v>
      </c>
      <c r="L2">
        <v>50000</v>
      </c>
      <c r="M2" t="str">
        <f>IF(H2&lt;=L2,"YES","NO")</f>
        <v>YES</v>
      </c>
      <c r="N2" t="str">
        <f>CONCATENATE(B2,F2,D2,LEFT(J2,3),RIGHT(A2,3))</f>
        <v>FD06MTGBla001</v>
      </c>
    </row>
    <row r="3" spans="1:14" x14ac:dyDescent="0.2">
      <c r="A3" t="s">
        <v>17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E3" t="str">
        <f t="shared" ref="E3:E53" si="3">VLOOKUP(D3,E$57:F$67,2)</f>
        <v>Mustang</v>
      </c>
      <c r="F3" t="str">
        <f t="shared" ref="F3:F53" si="4">MID(A3,3,2)</f>
        <v>06</v>
      </c>
      <c r="G3">
        <f t="shared" ref="G3:G64" si="5">IF(21-F3&lt;0,100-F3+21,21-F3)</f>
        <v>15</v>
      </c>
      <c r="H3" s="3">
        <v>44974.8</v>
      </c>
      <c r="I3" s="3">
        <f t="shared" ref="I3:I53" si="6">H3/(G3+0.5)</f>
        <v>2901.6000000000004</v>
      </c>
      <c r="J3" t="s">
        <v>18</v>
      </c>
      <c r="K3" t="s">
        <v>19</v>
      </c>
      <c r="L3">
        <v>50000</v>
      </c>
      <c r="M3" t="str">
        <f t="shared" ref="M3:M53" si="7">IF(H3&lt;=L3,"YES","NO")</f>
        <v>YES</v>
      </c>
      <c r="N3" t="str">
        <f t="shared" ref="N3:N53" si="8">CONCATENATE(B3,F3,D3,LEFT(J3,3),RIGHT(A3,3))</f>
        <v>FD06MTGWhi002</v>
      </c>
    </row>
    <row r="4" spans="1:14" x14ac:dyDescent="0.2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13</v>
      </c>
      <c r="H4" s="3">
        <v>44946.5</v>
      </c>
      <c r="I4" s="3">
        <f t="shared" si="6"/>
        <v>3329.3703703703704</v>
      </c>
      <c r="J4" t="s">
        <v>21</v>
      </c>
      <c r="K4" t="s">
        <v>22</v>
      </c>
      <c r="L4">
        <v>50000</v>
      </c>
      <c r="M4" t="str">
        <f t="shared" si="7"/>
        <v>YES</v>
      </c>
      <c r="N4" t="str">
        <f t="shared" si="8"/>
        <v>FD08MTGGre003</v>
      </c>
    </row>
    <row r="5" spans="1:14" x14ac:dyDescent="0.2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13</v>
      </c>
      <c r="H5" s="3">
        <v>37558.800000000003</v>
      </c>
      <c r="I5" s="3">
        <f t="shared" si="6"/>
        <v>2782.1333333333337</v>
      </c>
      <c r="J5" t="s">
        <v>15</v>
      </c>
      <c r="K5" t="s">
        <v>24</v>
      </c>
      <c r="L5">
        <v>50000</v>
      </c>
      <c r="M5" t="str">
        <f t="shared" si="7"/>
        <v>YES</v>
      </c>
      <c r="N5" t="str">
        <f t="shared" si="8"/>
        <v>FD08MTGBla004</v>
      </c>
    </row>
    <row r="6" spans="1:14" x14ac:dyDescent="0.2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13</v>
      </c>
      <c r="H6" s="3">
        <v>36438.5</v>
      </c>
      <c r="I6" s="3">
        <f t="shared" si="6"/>
        <v>2699.1481481481483</v>
      </c>
      <c r="J6" t="s">
        <v>18</v>
      </c>
      <c r="K6" t="s">
        <v>16</v>
      </c>
      <c r="L6">
        <v>50000</v>
      </c>
      <c r="M6" t="str">
        <f t="shared" si="7"/>
        <v>YES</v>
      </c>
      <c r="N6" t="str">
        <f t="shared" si="8"/>
        <v>FD08MTGWhi005</v>
      </c>
    </row>
    <row r="7" spans="1:14" x14ac:dyDescent="0.2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>MID(A7,3,2)</f>
        <v>06</v>
      </c>
      <c r="G7">
        <f t="shared" si="5"/>
        <v>15</v>
      </c>
      <c r="H7" s="3">
        <v>46311.4</v>
      </c>
      <c r="I7" s="3">
        <f t="shared" si="6"/>
        <v>2987.8322580645163</v>
      </c>
      <c r="J7" t="s">
        <v>21</v>
      </c>
      <c r="K7" t="s">
        <v>26</v>
      </c>
      <c r="L7">
        <v>75000</v>
      </c>
      <c r="M7" t="str">
        <f t="shared" si="7"/>
        <v>YES</v>
      </c>
      <c r="N7" t="str">
        <f t="shared" si="8"/>
        <v>FD06FCSGre006</v>
      </c>
    </row>
    <row r="8" spans="1:14" x14ac:dyDescent="0.2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15</v>
      </c>
      <c r="H8" s="3">
        <v>52229.5</v>
      </c>
      <c r="I8" s="3">
        <f t="shared" si="6"/>
        <v>3369.6451612903224</v>
      </c>
      <c r="J8" t="s">
        <v>21</v>
      </c>
      <c r="K8" t="s">
        <v>22</v>
      </c>
      <c r="L8">
        <v>75000</v>
      </c>
      <c r="M8" t="str">
        <f t="shared" si="7"/>
        <v>YES</v>
      </c>
      <c r="N8" t="str">
        <f t="shared" si="8"/>
        <v>FD06FCSGre007</v>
      </c>
    </row>
    <row r="9" spans="1:14" x14ac:dyDescent="0.2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12</v>
      </c>
      <c r="H9" s="3">
        <v>35137</v>
      </c>
      <c r="I9" s="3">
        <f t="shared" si="6"/>
        <v>2810.96</v>
      </c>
      <c r="J9" t="s">
        <v>15</v>
      </c>
      <c r="K9" t="s">
        <v>29</v>
      </c>
      <c r="L9">
        <v>75000</v>
      </c>
      <c r="M9" t="str">
        <f t="shared" si="7"/>
        <v>YES</v>
      </c>
      <c r="N9" t="str">
        <f t="shared" si="8"/>
        <v>FD09FCSBla008</v>
      </c>
    </row>
    <row r="10" spans="1:14" x14ac:dyDescent="0.2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8</v>
      </c>
      <c r="H10" s="3">
        <v>27637.1</v>
      </c>
      <c r="I10" s="3">
        <f t="shared" si="6"/>
        <v>3251.4235294117643</v>
      </c>
      <c r="J10" t="s">
        <v>15</v>
      </c>
      <c r="K10" t="s">
        <v>16</v>
      </c>
      <c r="L10">
        <v>75000</v>
      </c>
      <c r="M10" t="str">
        <f t="shared" si="7"/>
        <v>YES</v>
      </c>
      <c r="N10" t="str">
        <f t="shared" si="8"/>
        <v>FD13FCSBla009</v>
      </c>
    </row>
    <row r="11" spans="1:14" x14ac:dyDescent="0.2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8</v>
      </c>
      <c r="H11" s="3">
        <v>27534.799999999999</v>
      </c>
      <c r="I11" s="3">
        <f t="shared" si="6"/>
        <v>3239.3882352941177</v>
      </c>
      <c r="J11" t="s">
        <v>18</v>
      </c>
      <c r="K11" t="s">
        <v>32</v>
      </c>
      <c r="L11">
        <v>75000</v>
      </c>
      <c r="M11" t="str">
        <f t="shared" si="7"/>
        <v>YES</v>
      </c>
      <c r="N11" t="str">
        <f t="shared" si="8"/>
        <v>FD13FCSWhi010</v>
      </c>
    </row>
    <row r="12" spans="1:14" x14ac:dyDescent="0.2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9</v>
      </c>
      <c r="H12" s="3">
        <v>19341.7</v>
      </c>
      <c r="I12" s="3">
        <f t="shared" si="6"/>
        <v>2035.9684210526316</v>
      </c>
      <c r="J12" t="s">
        <v>18</v>
      </c>
      <c r="K12" t="s">
        <v>34</v>
      </c>
      <c r="L12">
        <v>75000</v>
      </c>
      <c r="M12" t="str">
        <f t="shared" si="7"/>
        <v>YES</v>
      </c>
      <c r="N12" t="str">
        <f t="shared" si="8"/>
        <v>FD12FCSWhi011</v>
      </c>
    </row>
    <row r="13" spans="1:14" x14ac:dyDescent="0.2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8</v>
      </c>
      <c r="H13" s="3">
        <v>22521.599999999999</v>
      </c>
      <c r="I13" s="3">
        <f t="shared" si="6"/>
        <v>2649.6</v>
      </c>
      <c r="J13" t="s">
        <v>15</v>
      </c>
      <c r="K13" t="s">
        <v>36</v>
      </c>
      <c r="L13">
        <v>75000</v>
      </c>
      <c r="M13" t="str">
        <f t="shared" si="7"/>
        <v>YES</v>
      </c>
      <c r="N13" t="str">
        <f t="shared" si="8"/>
        <v>FD13FCSBla012</v>
      </c>
    </row>
    <row r="14" spans="1:14" x14ac:dyDescent="0.2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8</v>
      </c>
      <c r="H14" s="3">
        <v>13682.9</v>
      </c>
      <c r="I14" s="3">
        <f t="shared" si="6"/>
        <v>1609.7529411764706</v>
      </c>
      <c r="J14" t="s">
        <v>15</v>
      </c>
      <c r="K14" t="s">
        <v>38</v>
      </c>
      <c r="L14">
        <v>75000</v>
      </c>
      <c r="M14" t="str">
        <f t="shared" si="7"/>
        <v>YES</v>
      </c>
      <c r="N14" t="str">
        <f t="shared" si="8"/>
        <v>FD13FCSBla013</v>
      </c>
    </row>
    <row r="15" spans="1:14" x14ac:dyDescent="0.2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Camaro</v>
      </c>
      <c r="F15" t="str">
        <f t="shared" si="4"/>
        <v>09</v>
      </c>
      <c r="G15">
        <f t="shared" si="5"/>
        <v>12</v>
      </c>
      <c r="H15" s="3">
        <v>28464.799999999999</v>
      </c>
      <c r="I15" s="3">
        <f t="shared" si="6"/>
        <v>2277.1839999999997</v>
      </c>
      <c r="J15" t="s">
        <v>18</v>
      </c>
      <c r="K15" t="s">
        <v>39</v>
      </c>
      <c r="L15">
        <v>100000</v>
      </c>
      <c r="M15" t="str">
        <f t="shared" si="7"/>
        <v>YES</v>
      </c>
      <c r="N15" t="str">
        <f t="shared" si="8"/>
        <v>GM09CMRWhi014</v>
      </c>
    </row>
    <row r="16" spans="1:14" x14ac:dyDescent="0.2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Camaro</v>
      </c>
      <c r="F16" t="str">
        <f t="shared" si="4"/>
        <v>12</v>
      </c>
      <c r="G16">
        <f t="shared" si="5"/>
        <v>9</v>
      </c>
      <c r="H16" s="3">
        <v>19421.099999999999</v>
      </c>
      <c r="I16" s="3">
        <f t="shared" si="6"/>
        <v>2044.3263157894735</v>
      </c>
      <c r="J16" t="s">
        <v>15</v>
      </c>
      <c r="K16" t="s">
        <v>41</v>
      </c>
      <c r="L16">
        <v>100000</v>
      </c>
      <c r="M16" t="str">
        <f t="shared" si="7"/>
        <v>YES</v>
      </c>
      <c r="N16" t="str">
        <f t="shared" si="8"/>
        <v>GM12CMRBla015</v>
      </c>
    </row>
    <row r="17" spans="1:14" x14ac:dyDescent="0.2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Camaro</v>
      </c>
      <c r="F17" t="str">
        <f t="shared" si="4"/>
        <v>14</v>
      </c>
      <c r="G17">
        <f t="shared" si="5"/>
        <v>7</v>
      </c>
      <c r="H17" s="3">
        <v>14289.6</v>
      </c>
      <c r="I17" s="3">
        <f t="shared" si="6"/>
        <v>1905.28</v>
      </c>
      <c r="J17" t="s">
        <v>18</v>
      </c>
      <c r="K17" t="s">
        <v>43</v>
      </c>
      <c r="L17">
        <v>100000</v>
      </c>
      <c r="M17" t="str">
        <f t="shared" si="7"/>
        <v>YES</v>
      </c>
      <c r="N17" t="str">
        <f t="shared" si="8"/>
        <v>GM14CMRWhi016</v>
      </c>
    </row>
    <row r="18" spans="1:14" x14ac:dyDescent="0.2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</v>
      </c>
      <c r="F18" t="str">
        <f t="shared" si="4"/>
        <v>10</v>
      </c>
      <c r="G18">
        <f t="shared" si="5"/>
        <v>11</v>
      </c>
      <c r="H18" s="3">
        <v>31144.400000000001</v>
      </c>
      <c r="I18" s="3">
        <f t="shared" si="6"/>
        <v>2708.2086956521739</v>
      </c>
      <c r="J18" t="s">
        <v>15</v>
      </c>
      <c r="K18" t="s">
        <v>45</v>
      </c>
      <c r="L18">
        <v>100000</v>
      </c>
      <c r="M18" t="str">
        <f t="shared" si="7"/>
        <v>YES</v>
      </c>
      <c r="N18" t="str">
        <f t="shared" si="8"/>
        <v>GM10SLVBla017</v>
      </c>
    </row>
    <row r="19" spans="1:14" x14ac:dyDescent="0.2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</v>
      </c>
      <c r="F19" t="str">
        <f t="shared" si="4"/>
        <v>98</v>
      </c>
      <c r="G19">
        <f t="shared" si="5"/>
        <v>23</v>
      </c>
      <c r="H19" s="3">
        <v>83162.7</v>
      </c>
      <c r="I19" s="3">
        <f t="shared" si="6"/>
        <v>3538.8382978723403</v>
      </c>
      <c r="J19" t="s">
        <v>15</v>
      </c>
      <c r="K19" t="s">
        <v>39</v>
      </c>
      <c r="L19">
        <v>100000</v>
      </c>
      <c r="M19" t="str">
        <f t="shared" si="7"/>
        <v>YES</v>
      </c>
      <c r="N19" t="str">
        <f t="shared" si="8"/>
        <v>GM98SLVBla018</v>
      </c>
    </row>
    <row r="20" spans="1:14" x14ac:dyDescent="0.2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</v>
      </c>
      <c r="F20" t="str">
        <f t="shared" si="4"/>
        <v>00</v>
      </c>
      <c r="G20">
        <f t="shared" si="5"/>
        <v>21</v>
      </c>
      <c r="H20" s="3">
        <v>80685.8</v>
      </c>
      <c r="I20" s="3">
        <f t="shared" si="6"/>
        <v>3752.8279069767445</v>
      </c>
      <c r="J20" t="s">
        <v>48</v>
      </c>
      <c r="K20" t="s">
        <v>36</v>
      </c>
      <c r="L20">
        <v>100000</v>
      </c>
      <c r="M20" t="str">
        <f t="shared" si="7"/>
        <v>YES</v>
      </c>
      <c r="N20" t="str">
        <f t="shared" si="8"/>
        <v>GM00SLVBlu019</v>
      </c>
    </row>
    <row r="21" spans="1:14" x14ac:dyDescent="0.2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96</v>
      </c>
      <c r="G21">
        <f t="shared" si="5"/>
        <v>25</v>
      </c>
      <c r="H21" s="3">
        <v>114660.6</v>
      </c>
      <c r="I21" s="3">
        <f t="shared" si="6"/>
        <v>4496.4941176470593</v>
      </c>
      <c r="J21" t="s">
        <v>21</v>
      </c>
      <c r="K21" t="s">
        <v>50</v>
      </c>
      <c r="L21">
        <v>100000</v>
      </c>
      <c r="M21" t="str">
        <f t="shared" si="7"/>
        <v>NO</v>
      </c>
      <c r="N21" t="str">
        <f t="shared" si="8"/>
        <v>TY96CAMGre020</v>
      </c>
    </row>
    <row r="22" spans="1:14" x14ac:dyDescent="0.2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Camry</v>
      </c>
      <c r="F22" t="str">
        <f t="shared" si="4"/>
        <v>98</v>
      </c>
      <c r="G22">
        <f t="shared" si="5"/>
        <v>23</v>
      </c>
      <c r="H22" s="3">
        <v>93382.6</v>
      </c>
      <c r="I22" s="3">
        <f t="shared" si="6"/>
        <v>3973.7276595744684</v>
      </c>
      <c r="J22" t="s">
        <v>15</v>
      </c>
      <c r="K22" t="s">
        <v>52</v>
      </c>
      <c r="L22">
        <v>100000</v>
      </c>
      <c r="M22" t="str">
        <f t="shared" si="7"/>
        <v>YES</v>
      </c>
      <c r="N22" t="str">
        <f t="shared" si="8"/>
        <v>TY98CAMBla021</v>
      </c>
    </row>
    <row r="23" spans="1:14" x14ac:dyDescent="0.2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Camry</v>
      </c>
      <c r="F23" t="str">
        <f t="shared" si="4"/>
        <v>00</v>
      </c>
      <c r="G23">
        <f t="shared" si="5"/>
        <v>21</v>
      </c>
      <c r="H23" s="3">
        <v>85928</v>
      </c>
      <c r="I23" s="3">
        <f t="shared" si="6"/>
        <v>3996.6511627906975</v>
      </c>
      <c r="J23" t="s">
        <v>21</v>
      </c>
      <c r="K23" t="s">
        <v>26</v>
      </c>
      <c r="L23">
        <v>100000</v>
      </c>
      <c r="M23" t="str">
        <f t="shared" si="7"/>
        <v>YES</v>
      </c>
      <c r="N23" t="str">
        <f t="shared" si="8"/>
        <v>TY00CAMGre022</v>
      </c>
    </row>
    <row r="24" spans="1:14" x14ac:dyDescent="0.2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Camry</v>
      </c>
      <c r="F24" t="str">
        <f t="shared" si="4"/>
        <v>02</v>
      </c>
      <c r="G24">
        <f t="shared" si="5"/>
        <v>19</v>
      </c>
      <c r="H24" s="3">
        <v>67829.100000000006</v>
      </c>
      <c r="I24" s="3">
        <f t="shared" si="6"/>
        <v>3478.4153846153849</v>
      </c>
      <c r="J24" t="s">
        <v>15</v>
      </c>
      <c r="K24" t="s">
        <v>16</v>
      </c>
      <c r="L24">
        <v>100000</v>
      </c>
      <c r="M24" t="str">
        <f t="shared" si="7"/>
        <v>YES</v>
      </c>
      <c r="N24" t="str">
        <f t="shared" si="8"/>
        <v>TY02CAMBla023</v>
      </c>
    </row>
    <row r="25" spans="1:14" x14ac:dyDescent="0.2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Camry</v>
      </c>
      <c r="F25" t="str">
        <f t="shared" si="4"/>
        <v>09</v>
      </c>
      <c r="G25">
        <f t="shared" si="5"/>
        <v>12</v>
      </c>
      <c r="H25" s="3">
        <v>48114.2</v>
      </c>
      <c r="I25" s="3">
        <f t="shared" si="6"/>
        <v>3849.136</v>
      </c>
      <c r="J25" t="s">
        <v>18</v>
      </c>
      <c r="K25" t="s">
        <v>29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4" x14ac:dyDescent="0.2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19</v>
      </c>
      <c r="H26" s="3">
        <v>64467.4</v>
      </c>
      <c r="I26" s="3">
        <f t="shared" si="6"/>
        <v>3306.020512820513</v>
      </c>
      <c r="J26" t="s">
        <v>57</v>
      </c>
      <c r="K26" t="s">
        <v>58</v>
      </c>
      <c r="L26">
        <v>100000</v>
      </c>
      <c r="M26" t="str">
        <f t="shared" si="7"/>
        <v>YES</v>
      </c>
      <c r="N26" t="str">
        <f t="shared" si="8"/>
        <v>TY02CORRed025</v>
      </c>
    </row>
    <row r="27" spans="1:14" x14ac:dyDescent="0.2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18</v>
      </c>
      <c r="H27" s="3">
        <v>73444.399999999994</v>
      </c>
      <c r="I27" s="3">
        <f t="shared" si="6"/>
        <v>3969.9675675675671</v>
      </c>
      <c r="J27" t="s">
        <v>15</v>
      </c>
      <c r="K27" t="s">
        <v>58</v>
      </c>
      <c r="L27">
        <v>100000</v>
      </c>
      <c r="M27" t="str">
        <f t="shared" si="7"/>
        <v>YES</v>
      </c>
      <c r="N27" t="str">
        <f t="shared" si="8"/>
        <v>TY03CORBla026</v>
      </c>
    </row>
    <row r="28" spans="1:14" x14ac:dyDescent="0.2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7</v>
      </c>
      <c r="H28" s="3">
        <v>17556.3</v>
      </c>
      <c r="I28" s="3">
        <f t="shared" si="6"/>
        <v>2340.8399999999997</v>
      </c>
      <c r="J28" t="s">
        <v>48</v>
      </c>
      <c r="K28" t="s">
        <v>32</v>
      </c>
      <c r="L28">
        <v>100000</v>
      </c>
      <c r="M28" t="str">
        <f t="shared" si="7"/>
        <v>YES</v>
      </c>
      <c r="N28" t="str">
        <f t="shared" si="8"/>
        <v>TY14CORBlu027</v>
      </c>
    </row>
    <row r="29" spans="1:14" x14ac:dyDescent="0.2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9</v>
      </c>
      <c r="H29" s="3">
        <v>29601.9</v>
      </c>
      <c r="I29" s="3">
        <f t="shared" si="6"/>
        <v>3115.9894736842107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2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Camry</v>
      </c>
      <c r="F30" t="str">
        <f t="shared" si="4"/>
        <v>12</v>
      </c>
      <c r="G30">
        <f t="shared" si="5"/>
        <v>9</v>
      </c>
      <c r="H30" s="3">
        <v>22128.2</v>
      </c>
      <c r="I30" s="3">
        <f t="shared" si="6"/>
        <v>2329.2842105263157</v>
      </c>
      <c r="J30" t="s">
        <v>48</v>
      </c>
      <c r="K30" t="s">
        <v>50</v>
      </c>
      <c r="L30">
        <v>100000</v>
      </c>
      <c r="M30" t="str">
        <f t="shared" si="7"/>
        <v>YES</v>
      </c>
      <c r="N30" t="str">
        <f t="shared" si="8"/>
        <v>TY12CAMBlu029</v>
      </c>
    </row>
    <row r="31" spans="1:14" x14ac:dyDescent="0.2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22</v>
      </c>
      <c r="H31" s="3">
        <v>82374</v>
      </c>
      <c r="I31" s="3">
        <f t="shared" si="6"/>
        <v>3661.0666666666666</v>
      </c>
      <c r="J31" t="s">
        <v>18</v>
      </c>
      <c r="K31" t="s">
        <v>38</v>
      </c>
      <c r="L31">
        <v>75000</v>
      </c>
      <c r="M31" t="str">
        <f t="shared" si="7"/>
        <v>NO</v>
      </c>
      <c r="N31" t="str">
        <f t="shared" si="8"/>
        <v>HO99CIVWhi030</v>
      </c>
    </row>
    <row r="32" spans="1:14" x14ac:dyDescent="0.2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20</v>
      </c>
      <c r="H32" s="3">
        <v>69891.899999999994</v>
      </c>
      <c r="I32" s="3">
        <f t="shared" si="6"/>
        <v>3409.3609756097558</v>
      </c>
      <c r="J32" t="s">
        <v>48</v>
      </c>
      <c r="K32" t="s">
        <v>24</v>
      </c>
      <c r="L32">
        <v>75000</v>
      </c>
      <c r="M32" t="str">
        <f t="shared" si="7"/>
        <v>YES</v>
      </c>
      <c r="N32" t="str">
        <f t="shared" si="8"/>
        <v>HO01CIVBlu031</v>
      </c>
    </row>
    <row r="33" spans="1:14" x14ac:dyDescent="0.2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11</v>
      </c>
      <c r="H33" s="3">
        <v>22573</v>
      </c>
      <c r="I33" s="3">
        <f t="shared" si="6"/>
        <v>1962.8695652173913</v>
      </c>
      <c r="J33" t="s">
        <v>48</v>
      </c>
      <c r="K33" t="s">
        <v>43</v>
      </c>
      <c r="L33">
        <v>75000</v>
      </c>
      <c r="M33" t="str">
        <f t="shared" si="7"/>
        <v>YES</v>
      </c>
      <c r="N33" t="str">
        <f t="shared" si="8"/>
        <v>HO10CIVBlu032</v>
      </c>
    </row>
    <row r="34" spans="1:14" x14ac:dyDescent="0.2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11</v>
      </c>
      <c r="H34" s="3">
        <v>33477.199999999997</v>
      </c>
      <c r="I34" s="3">
        <f t="shared" si="6"/>
        <v>2911.0608695652172</v>
      </c>
      <c r="J34" t="s">
        <v>15</v>
      </c>
      <c r="K34" t="s">
        <v>52</v>
      </c>
      <c r="L34">
        <v>75000</v>
      </c>
      <c r="M34" t="str">
        <f t="shared" si="7"/>
        <v>YES</v>
      </c>
      <c r="N34" t="str">
        <f t="shared" si="8"/>
        <v>HO10CIVBla033</v>
      </c>
    </row>
    <row r="35" spans="1:14" x14ac:dyDescent="0.2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10</v>
      </c>
      <c r="H35" s="3">
        <v>30555.3</v>
      </c>
      <c r="I35" s="3">
        <f t="shared" si="6"/>
        <v>2910.0285714285715</v>
      </c>
      <c r="J35" t="s">
        <v>15</v>
      </c>
      <c r="K35" t="s">
        <v>22</v>
      </c>
      <c r="L35">
        <v>75000</v>
      </c>
      <c r="M35" t="str">
        <f t="shared" si="7"/>
        <v>YES</v>
      </c>
      <c r="N35" t="str">
        <f t="shared" si="8"/>
        <v>HO11CIVBla034</v>
      </c>
    </row>
    <row r="36" spans="1:14" x14ac:dyDescent="0.2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9</v>
      </c>
      <c r="H36" s="3">
        <v>24513.200000000001</v>
      </c>
      <c r="I36" s="3">
        <f t="shared" si="6"/>
        <v>2580.3368421052633</v>
      </c>
      <c r="J36" t="s">
        <v>15</v>
      </c>
      <c r="K36" t="s">
        <v>45</v>
      </c>
      <c r="L36">
        <v>75000</v>
      </c>
      <c r="M36" t="str">
        <f t="shared" si="7"/>
        <v>YES</v>
      </c>
      <c r="N36" t="str">
        <f t="shared" si="8"/>
        <v>HO12CIVBla035</v>
      </c>
    </row>
    <row r="37" spans="1:14" x14ac:dyDescent="0.2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8</v>
      </c>
      <c r="H37" s="3">
        <v>13867.6</v>
      </c>
      <c r="I37" s="3">
        <f t="shared" si="6"/>
        <v>1631.4823529411765</v>
      </c>
      <c r="J37" t="s">
        <v>15</v>
      </c>
      <c r="K37" t="s">
        <v>50</v>
      </c>
      <c r="L37">
        <v>75000</v>
      </c>
      <c r="M37" t="str">
        <f t="shared" si="7"/>
        <v>YES</v>
      </c>
      <c r="N37" t="str">
        <f t="shared" si="8"/>
        <v>HO13CIVBla036</v>
      </c>
    </row>
    <row r="38" spans="1:14" x14ac:dyDescent="0.2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16</v>
      </c>
      <c r="H38" s="3">
        <v>60389.5</v>
      </c>
      <c r="I38" s="3">
        <f t="shared" si="6"/>
        <v>3659.969696969697</v>
      </c>
      <c r="J38" t="s">
        <v>18</v>
      </c>
      <c r="K38" t="s">
        <v>29</v>
      </c>
      <c r="L38">
        <v>100000</v>
      </c>
      <c r="M38" t="str">
        <f t="shared" si="7"/>
        <v>YES</v>
      </c>
      <c r="N38" t="str">
        <f t="shared" si="8"/>
        <v>HO05ODYWhi037</v>
      </c>
    </row>
    <row r="39" spans="1:14" x14ac:dyDescent="0.2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14</v>
      </c>
      <c r="H39" s="3">
        <v>50854.1</v>
      </c>
      <c r="I39" s="3">
        <f t="shared" si="6"/>
        <v>3507.1793103448276</v>
      </c>
      <c r="J39" t="s">
        <v>15</v>
      </c>
      <c r="K39" t="s">
        <v>52</v>
      </c>
      <c r="L39">
        <v>100000</v>
      </c>
      <c r="M39" t="str">
        <f t="shared" si="7"/>
        <v>YES</v>
      </c>
      <c r="N39" t="str">
        <f t="shared" si="8"/>
        <v>HO07ODYBla038</v>
      </c>
    </row>
    <row r="40" spans="1:14" x14ac:dyDescent="0.2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13</v>
      </c>
      <c r="H40" s="3">
        <v>42504.6</v>
      </c>
      <c r="I40" s="3">
        <f t="shared" si="6"/>
        <v>3148.4888888888886</v>
      </c>
      <c r="J40" t="s">
        <v>18</v>
      </c>
      <c r="K40" t="s">
        <v>38</v>
      </c>
      <c r="L40">
        <v>100000</v>
      </c>
      <c r="M40" t="str">
        <f t="shared" si="7"/>
        <v>YES</v>
      </c>
      <c r="N40" t="str">
        <f t="shared" si="8"/>
        <v>HO08ODYWhi039</v>
      </c>
    </row>
    <row r="41" spans="1:14" x14ac:dyDescent="0.2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10</v>
      </c>
      <c r="G41">
        <f t="shared" si="5"/>
        <v>11</v>
      </c>
      <c r="H41" s="3">
        <v>68658.899999999994</v>
      </c>
      <c r="I41" s="3">
        <f t="shared" si="6"/>
        <v>5970.3391304347824</v>
      </c>
      <c r="J41" t="s">
        <v>15</v>
      </c>
      <c r="K41" t="s">
        <v>16</v>
      </c>
      <c r="L41">
        <v>100000</v>
      </c>
      <c r="M41" t="str">
        <f t="shared" si="7"/>
        <v>YES</v>
      </c>
      <c r="N41" t="str">
        <f t="shared" si="8"/>
        <v>HO10ODYBla040</v>
      </c>
    </row>
    <row r="42" spans="1:14" x14ac:dyDescent="0.2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7</v>
      </c>
      <c r="H42" s="3">
        <v>3708.1</v>
      </c>
      <c r="I42" s="3">
        <f t="shared" si="6"/>
        <v>494.4133333333333</v>
      </c>
      <c r="J42" t="s">
        <v>15</v>
      </c>
      <c r="K42" t="s">
        <v>19</v>
      </c>
      <c r="L42">
        <v>100000</v>
      </c>
      <c r="M42" t="str">
        <f t="shared" si="7"/>
        <v>YES</v>
      </c>
      <c r="N42" t="str">
        <f t="shared" si="8"/>
        <v>HO14ODYBla041</v>
      </c>
    </row>
    <row r="43" spans="1:14" x14ac:dyDescent="0.2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17</v>
      </c>
      <c r="H43" s="3">
        <v>64542</v>
      </c>
      <c r="I43" s="3">
        <f t="shared" si="6"/>
        <v>3688.1142857142859</v>
      </c>
      <c r="J43" t="s">
        <v>48</v>
      </c>
      <c r="K43" t="s">
        <v>16</v>
      </c>
      <c r="L43">
        <v>75000</v>
      </c>
      <c r="M43" t="str">
        <f t="shared" si="7"/>
        <v>YES</v>
      </c>
      <c r="N43" t="str">
        <f t="shared" si="8"/>
        <v>CR04PTCBlu042</v>
      </c>
    </row>
    <row r="44" spans="1:14" x14ac:dyDescent="0.2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14</v>
      </c>
      <c r="H44" s="3">
        <v>42074.2</v>
      </c>
      <c r="I44" s="3">
        <f t="shared" si="6"/>
        <v>2901.6689655172413</v>
      </c>
      <c r="J44" t="s">
        <v>21</v>
      </c>
      <c r="K44" t="s">
        <v>58</v>
      </c>
      <c r="L44">
        <v>75000</v>
      </c>
      <c r="M44" t="str">
        <f t="shared" si="7"/>
        <v>YES</v>
      </c>
      <c r="N44" t="str">
        <f t="shared" si="8"/>
        <v>CR07PTCGre043</v>
      </c>
    </row>
    <row r="45" spans="1:14" x14ac:dyDescent="0.2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10</v>
      </c>
      <c r="H45" s="3">
        <v>27394.2</v>
      </c>
      <c r="I45" s="3">
        <f t="shared" si="6"/>
        <v>2608.9714285714285</v>
      </c>
      <c r="J45" t="s">
        <v>15</v>
      </c>
      <c r="K45" t="s">
        <v>36</v>
      </c>
      <c r="L45">
        <v>75000</v>
      </c>
      <c r="M45" t="str">
        <f t="shared" si="7"/>
        <v>YES</v>
      </c>
      <c r="N45" t="str">
        <f t="shared" si="8"/>
        <v>CR11PTCBla044</v>
      </c>
    </row>
    <row r="46" spans="1:14" x14ac:dyDescent="0.2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22</v>
      </c>
      <c r="H46" s="3">
        <v>79420.600000000006</v>
      </c>
      <c r="I46" s="3">
        <f t="shared" si="6"/>
        <v>3529.8044444444449</v>
      </c>
      <c r="J46" t="s">
        <v>21</v>
      </c>
      <c r="K46" t="s">
        <v>45</v>
      </c>
      <c r="L46">
        <v>75000</v>
      </c>
      <c r="M46" t="str">
        <f t="shared" si="7"/>
        <v>NO</v>
      </c>
      <c r="N46" t="str">
        <f t="shared" si="8"/>
        <v>CR99CARGre045</v>
      </c>
    </row>
    <row r="47" spans="1:14" x14ac:dyDescent="0.2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21</v>
      </c>
      <c r="H47" s="3">
        <v>77243.100000000006</v>
      </c>
      <c r="I47" s="3">
        <f t="shared" si="6"/>
        <v>3592.7023255813956</v>
      </c>
      <c r="J47" t="s">
        <v>15</v>
      </c>
      <c r="K47" t="s">
        <v>24</v>
      </c>
      <c r="L47">
        <v>75000</v>
      </c>
      <c r="M47" t="str">
        <f t="shared" si="7"/>
        <v>NO</v>
      </c>
      <c r="N47" t="str">
        <f t="shared" si="8"/>
        <v>CR00CARBla046</v>
      </c>
    </row>
    <row r="48" spans="1:14" x14ac:dyDescent="0.2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17</v>
      </c>
      <c r="H48" s="3">
        <v>72527.199999999997</v>
      </c>
      <c r="I48" s="3">
        <f t="shared" si="6"/>
        <v>4144.4114285714286</v>
      </c>
      <c r="J48" t="s">
        <v>18</v>
      </c>
      <c r="K48" t="s">
        <v>41</v>
      </c>
      <c r="L48">
        <v>75000</v>
      </c>
      <c r="M48" t="str">
        <f t="shared" si="7"/>
        <v>YES</v>
      </c>
      <c r="N48" t="str">
        <f t="shared" si="8"/>
        <v>CR04CARWhi047</v>
      </c>
    </row>
    <row r="49" spans="1:19" x14ac:dyDescent="0.2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17</v>
      </c>
      <c r="H49" s="3">
        <v>52699.4</v>
      </c>
      <c r="I49" s="3">
        <f t="shared" si="6"/>
        <v>3011.3942857142856</v>
      </c>
      <c r="J49" t="s">
        <v>57</v>
      </c>
      <c r="K49" t="s">
        <v>41</v>
      </c>
      <c r="L49">
        <v>75000</v>
      </c>
      <c r="M49" t="str">
        <f t="shared" si="7"/>
        <v>YES</v>
      </c>
      <c r="N49" t="str">
        <f t="shared" si="8"/>
        <v>CR04CARRed048</v>
      </c>
    </row>
    <row r="50" spans="1:19" x14ac:dyDescent="0.2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10</v>
      </c>
      <c r="H50" s="3">
        <v>29102.3</v>
      </c>
      <c r="I50" s="3">
        <f t="shared" si="6"/>
        <v>2771.6476190476192</v>
      </c>
      <c r="J50" t="s">
        <v>15</v>
      </c>
      <c r="K50" t="s">
        <v>43</v>
      </c>
      <c r="L50">
        <v>100000</v>
      </c>
      <c r="M50" t="str">
        <f t="shared" si="7"/>
        <v>YES</v>
      </c>
      <c r="N50" t="str">
        <f t="shared" si="8"/>
        <v>HY11ELABla049</v>
      </c>
      <c r="Q50" s="4"/>
      <c r="R50" s="5"/>
      <c r="S50" s="6"/>
    </row>
    <row r="51" spans="1:19" x14ac:dyDescent="0.2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9</v>
      </c>
      <c r="H51" s="3">
        <v>22282</v>
      </c>
      <c r="I51" s="3">
        <f t="shared" si="6"/>
        <v>2345.4736842105262</v>
      </c>
      <c r="J51" t="s">
        <v>48</v>
      </c>
      <c r="K51" t="s">
        <v>19</v>
      </c>
      <c r="L51">
        <v>100000</v>
      </c>
      <c r="M51" t="str">
        <f t="shared" si="7"/>
        <v>YES</v>
      </c>
      <c r="N51" t="str">
        <f t="shared" si="8"/>
        <v>HY12ELABlu050</v>
      </c>
      <c r="Q51" s="7"/>
      <c r="R51" s="8"/>
      <c r="S51" s="9"/>
    </row>
    <row r="52" spans="1:19" x14ac:dyDescent="0.2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8</v>
      </c>
      <c r="H52" s="3">
        <v>20223.900000000001</v>
      </c>
      <c r="I52" s="3">
        <f t="shared" si="6"/>
        <v>2379.2823529411767</v>
      </c>
      <c r="J52" t="s">
        <v>15</v>
      </c>
      <c r="K52" t="s">
        <v>32</v>
      </c>
      <c r="L52">
        <v>100000</v>
      </c>
      <c r="M52" t="str">
        <f t="shared" si="7"/>
        <v>YES</v>
      </c>
      <c r="N52" t="str">
        <f t="shared" si="8"/>
        <v>HY13ELABla051</v>
      </c>
      <c r="Q52" s="7"/>
      <c r="R52" s="8"/>
      <c r="S52" s="9"/>
    </row>
    <row r="53" spans="1:19" x14ac:dyDescent="0.2">
      <c r="A53" t="s">
        <v>83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8</v>
      </c>
      <c r="H53" s="3">
        <v>22188.5</v>
      </c>
      <c r="I53" s="3">
        <f t="shared" si="6"/>
        <v>2610.4117647058824</v>
      </c>
      <c r="J53" t="s">
        <v>48</v>
      </c>
      <c r="K53" t="s">
        <v>26</v>
      </c>
      <c r="L53">
        <v>100000</v>
      </c>
      <c r="M53" t="str">
        <f t="shared" si="7"/>
        <v>YES</v>
      </c>
      <c r="N53" t="str">
        <f t="shared" si="8"/>
        <v>HY13ELABlu052</v>
      </c>
      <c r="Q53" s="7"/>
      <c r="R53" s="8"/>
      <c r="S53" s="9"/>
    </row>
    <row r="54" spans="1:19" x14ac:dyDescent="0.2">
      <c r="Q54" s="7"/>
      <c r="R54" s="8"/>
      <c r="S54" s="9"/>
    </row>
    <row r="55" spans="1:19" x14ac:dyDescent="0.2">
      <c r="Q55" s="7"/>
      <c r="R55" s="8"/>
      <c r="S55" s="9"/>
    </row>
    <row r="56" spans="1:19" x14ac:dyDescent="0.2">
      <c r="Q56" s="7"/>
      <c r="R56" s="8"/>
      <c r="S56" s="9"/>
    </row>
    <row r="57" spans="1:19" x14ac:dyDescent="0.2">
      <c r="B57" t="s">
        <v>84</v>
      </c>
      <c r="C57" t="s">
        <v>95</v>
      </c>
      <c r="E57" t="s">
        <v>101</v>
      </c>
      <c r="F57" t="s">
        <v>112</v>
      </c>
      <c r="Q57" s="7"/>
      <c r="R57" s="8"/>
      <c r="S57" s="9"/>
    </row>
    <row r="58" spans="1:19" x14ac:dyDescent="0.2">
      <c r="B58" t="s">
        <v>89</v>
      </c>
      <c r="C58" t="s">
        <v>90</v>
      </c>
      <c r="E58" t="s">
        <v>98</v>
      </c>
      <c r="F58" t="s">
        <v>109</v>
      </c>
      <c r="Q58" s="7"/>
      <c r="R58" s="8"/>
      <c r="S58" s="9"/>
    </row>
    <row r="59" spans="1:19" x14ac:dyDescent="0.2">
      <c r="B59" t="s">
        <v>88</v>
      </c>
      <c r="C59" t="s">
        <v>91</v>
      </c>
      <c r="E59" t="s">
        <v>103</v>
      </c>
      <c r="F59" t="s">
        <v>114</v>
      </c>
      <c r="Q59" s="7"/>
      <c r="R59" s="8"/>
      <c r="S59" s="9"/>
    </row>
    <row r="60" spans="1:19" x14ac:dyDescent="0.2">
      <c r="B60" t="s">
        <v>87</v>
      </c>
      <c r="C60" t="s">
        <v>92</v>
      </c>
      <c r="E60" t="s">
        <v>97</v>
      </c>
      <c r="F60" t="s">
        <v>108</v>
      </c>
      <c r="Q60" s="7"/>
      <c r="R60" s="8"/>
      <c r="S60" s="9"/>
    </row>
    <row r="61" spans="1:19" x14ac:dyDescent="0.2">
      <c r="B61" t="s">
        <v>85</v>
      </c>
      <c r="C61" t="s">
        <v>94</v>
      </c>
      <c r="E61" t="s">
        <v>102</v>
      </c>
      <c r="F61" t="s">
        <v>113</v>
      </c>
      <c r="Q61" s="7"/>
      <c r="R61" s="8"/>
      <c r="S61" s="9"/>
    </row>
    <row r="62" spans="1:19" x14ac:dyDescent="0.2">
      <c r="B62" t="s">
        <v>86</v>
      </c>
      <c r="C62" t="s">
        <v>93</v>
      </c>
      <c r="E62" t="s">
        <v>106</v>
      </c>
      <c r="F62" t="s">
        <v>117</v>
      </c>
      <c r="Q62" s="7"/>
      <c r="R62" s="8"/>
      <c r="S62" s="9"/>
    </row>
    <row r="63" spans="1:19" x14ac:dyDescent="0.2">
      <c r="E63" t="s">
        <v>99</v>
      </c>
      <c r="F63" t="s">
        <v>110</v>
      </c>
      <c r="Q63" s="7"/>
      <c r="R63" s="8"/>
      <c r="S63" s="9"/>
    </row>
    <row r="64" spans="1:19" x14ac:dyDescent="0.2">
      <c r="E64" t="s">
        <v>96</v>
      </c>
      <c r="F64" t="s">
        <v>107</v>
      </c>
      <c r="Q64" s="7"/>
      <c r="R64" s="8"/>
      <c r="S64" s="9"/>
    </row>
    <row r="65" spans="5:19" x14ac:dyDescent="0.2">
      <c r="E65" t="s">
        <v>104</v>
      </c>
      <c r="F65" t="s">
        <v>115</v>
      </c>
      <c r="Q65" s="7"/>
      <c r="R65" s="8"/>
      <c r="S65" s="9"/>
    </row>
    <row r="66" spans="5:19" x14ac:dyDescent="0.2">
      <c r="E66" t="s">
        <v>105</v>
      </c>
      <c r="F66" t="s">
        <v>116</v>
      </c>
      <c r="Q66" s="7"/>
      <c r="R66" s="8"/>
      <c r="S66" s="9"/>
    </row>
    <row r="67" spans="5:19" x14ac:dyDescent="0.2">
      <c r="E67" t="s">
        <v>100</v>
      </c>
      <c r="F67" t="s">
        <v>111</v>
      </c>
      <c r="Q67" s="10"/>
      <c r="R67" s="11"/>
      <c r="S67" s="12"/>
    </row>
  </sheetData>
  <sortState xmlns:xlrd2="http://schemas.microsoft.com/office/spreadsheetml/2017/richdata2" ref="E57:F67">
    <sortCondition ref="E57:E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DriversVsMiles</vt:lpstr>
      <vt:lpstr>car-inventory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2021-03-03T15:31:18Z</dcterms:created>
  <dcterms:modified xsi:type="dcterms:W3CDTF">2021-03-03T15:31:18Z</dcterms:modified>
</cp:coreProperties>
</file>