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UNITEC\ARC\Research\PAPERS\ARC\2019.03 - JOURNAL - Instance Creator (Costa, Sicilia, Pedrero, Oregi)\Git\tests\"/>
    </mc:Choice>
  </mc:AlternateContent>
  <bookViews>
    <workbookView xWindow="2220" yWindow="0" windowWidth="27690" windowHeight="12885"/>
  </bookViews>
  <sheets>
    <sheet name="test 01" sheetId="2" r:id="rId1"/>
    <sheet name="test 02" sheetId="3" r:id="rId2"/>
    <sheet name="test 03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29" i="3" l="1"/>
  <c r="U28" i="3"/>
  <c r="U27" i="3"/>
  <c r="U26" i="3"/>
  <c r="U25" i="3"/>
  <c r="U24" i="3"/>
  <c r="U22" i="3"/>
  <c r="U19" i="3"/>
  <c r="U18" i="3"/>
  <c r="U17" i="3"/>
  <c r="U16" i="3"/>
  <c r="U15" i="3"/>
  <c r="U14" i="3"/>
  <c r="U13" i="3"/>
  <c r="U12" i="3"/>
  <c r="U23" i="3"/>
  <c r="U9" i="3"/>
  <c r="U8" i="3"/>
  <c r="U7" i="3"/>
  <c r="U6" i="3"/>
  <c r="U5" i="3"/>
  <c r="U4" i="3"/>
  <c r="U3" i="3"/>
  <c r="U2" i="3"/>
  <c r="J29" i="3" l="1"/>
  <c r="M115" i="3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I19" i="2" l="1"/>
  <c r="J19" i="2"/>
  <c r="K19" i="2"/>
  <c r="L19" i="2"/>
  <c r="M19" i="2"/>
  <c r="N19" i="2"/>
  <c r="O19" i="2"/>
  <c r="P19" i="2"/>
  <c r="Q19" i="2"/>
  <c r="R19" i="2"/>
  <c r="C13" i="3"/>
  <c r="C74" i="3"/>
  <c r="M36" i="3"/>
  <c r="C7" i="3"/>
  <c r="S19" i="2" l="1"/>
  <c r="A111" i="3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10" i="3"/>
  <c r="A72" i="3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C2" i="3"/>
  <c r="V2" i="3" l="1"/>
  <c r="U115" i="3" l="1"/>
  <c r="T29" i="3" s="1"/>
  <c r="U114" i="3"/>
  <c r="T28" i="3" s="1"/>
  <c r="U113" i="3"/>
  <c r="T27" i="3" s="1"/>
  <c r="U112" i="3"/>
  <c r="T26" i="3" s="1"/>
  <c r="U111" i="3"/>
  <c r="T25" i="3" s="1"/>
  <c r="U110" i="3"/>
  <c r="T24" i="3" s="1"/>
  <c r="U109" i="3"/>
  <c r="T23" i="3" s="1"/>
  <c r="U108" i="3"/>
  <c r="T22" i="3" s="1"/>
  <c r="U77" i="3"/>
  <c r="T19" i="3" s="1"/>
  <c r="U76" i="3"/>
  <c r="T18" i="3" s="1"/>
  <c r="U75" i="3"/>
  <c r="T17" i="3" s="1"/>
  <c r="U74" i="3"/>
  <c r="T16" i="3" s="1"/>
  <c r="U73" i="3"/>
  <c r="T15" i="3" s="1"/>
  <c r="U72" i="3"/>
  <c r="T14" i="3" s="1"/>
  <c r="U71" i="3"/>
  <c r="T13" i="3" s="1"/>
  <c r="U70" i="3"/>
  <c r="T12" i="3" s="1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H27" i="3"/>
  <c r="G27" i="3"/>
  <c r="F27" i="3"/>
  <c r="E27" i="3"/>
  <c r="D27" i="3"/>
  <c r="C27" i="3"/>
  <c r="G26" i="3"/>
  <c r="F26" i="3"/>
  <c r="E26" i="3"/>
  <c r="D26" i="3"/>
  <c r="C26" i="3"/>
  <c r="F25" i="3"/>
  <c r="E25" i="3"/>
  <c r="D25" i="3"/>
  <c r="C25" i="3"/>
  <c r="E24" i="3"/>
  <c r="D24" i="3"/>
  <c r="C24" i="3"/>
  <c r="D23" i="3"/>
  <c r="C23" i="3"/>
  <c r="C22" i="3"/>
  <c r="V22" i="3" s="1"/>
  <c r="H19" i="3"/>
  <c r="J19" i="3"/>
  <c r="I19" i="3"/>
  <c r="G19" i="3"/>
  <c r="F19" i="3"/>
  <c r="E19" i="3"/>
  <c r="D19" i="3"/>
  <c r="C19" i="3"/>
  <c r="I18" i="3"/>
  <c r="H18" i="3"/>
  <c r="G18" i="3"/>
  <c r="F18" i="3"/>
  <c r="E18" i="3"/>
  <c r="D18" i="3"/>
  <c r="C18" i="3"/>
  <c r="G17" i="3"/>
  <c r="H17" i="3"/>
  <c r="F17" i="3"/>
  <c r="E17" i="3"/>
  <c r="D17" i="3"/>
  <c r="C17" i="3"/>
  <c r="G16" i="3"/>
  <c r="F16" i="3"/>
  <c r="E16" i="3"/>
  <c r="D16" i="3"/>
  <c r="C16" i="3"/>
  <c r="F15" i="3"/>
  <c r="E15" i="3"/>
  <c r="D15" i="3"/>
  <c r="C15" i="3"/>
  <c r="E14" i="3"/>
  <c r="D14" i="3"/>
  <c r="C14" i="3"/>
  <c r="D13" i="3"/>
  <c r="C12" i="3"/>
  <c r="V12" i="3" s="1"/>
  <c r="S115" i="3"/>
  <c r="S29" i="3" s="1"/>
  <c r="S114" i="3"/>
  <c r="S28" i="3" s="1"/>
  <c r="S113" i="3"/>
  <c r="S27" i="3" s="1"/>
  <c r="S112" i="3"/>
  <c r="S26" i="3" s="1"/>
  <c r="S111" i="3"/>
  <c r="S25" i="3" s="1"/>
  <c r="S110" i="3"/>
  <c r="S24" i="3" s="1"/>
  <c r="S109" i="3"/>
  <c r="S23" i="3" s="1"/>
  <c r="S108" i="3"/>
  <c r="S22" i="3" s="1"/>
  <c r="Q115" i="3"/>
  <c r="R29" i="3" s="1"/>
  <c r="Q114" i="3"/>
  <c r="R28" i="3" s="1"/>
  <c r="Q113" i="3"/>
  <c r="R27" i="3" s="1"/>
  <c r="Q112" i="3"/>
  <c r="R26" i="3" s="1"/>
  <c r="Q111" i="3"/>
  <c r="R25" i="3" s="1"/>
  <c r="Q110" i="3"/>
  <c r="R24" i="3" s="1"/>
  <c r="Q109" i="3"/>
  <c r="R23" i="3" s="1"/>
  <c r="Q108" i="3"/>
  <c r="R22" i="3" s="1"/>
  <c r="O115" i="3"/>
  <c r="Q29" i="3" s="1"/>
  <c r="O114" i="3"/>
  <c r="Q28" i="3" s="1"/>
  <c r="O113" i="3"/>
  <c r="Q27" i="3" s="1"/>
  <c r="O112" i="3"/>
  <c r="Q26" i="3" s="1"/>
  <c r="O111" i="3"/>
  <c r="Q25" i="3" s="1"/>
  <c r="O110" i="3"/>
  <c r="Q24" i="3" s="1"/>
  <c r="O109" i="3"/>
  <c r="Q23" i="3" s="1"/>
  <c r="O108" i="3"/>
  <c r="Q22" i="3" s="1"/>
  <c r="P29" i="3"/>
  <c r="M114" i="3"/>
  <c r="P28" i="3" s="1"/>
  <c r="M113" i="3"/>
  <c r="P27" i="3" s="1"/>
  <c r="M112" i="3"/>
  <c r="P26" i="3" s="1"/>
  <c r="M111" i="3"/>
  <c r="P25" i="3" s="1"/>
  <c r="M110" i="3"/>
  <c r="P24" i="3" s="1"/>
  <c r="M109" i="3"/>
  <c r="P23" i="3" s="1"/>
  <c r="M108" i="3"/>
  <c r="P22" i="3" s="1"/>
  <c r="K115" i="3"/>
  <c r="O29" i="3" s="1"/>
  <c r="K114" i="3"/>
  <c r="O28" i="3" s="1"/>
  <c r="K113" i="3"/>
  <c r="O27" i="3" s="1"/>
  <c r="K112" i="3"/>
  <c r="O26" i="3" s="1"/>
  <c r="K111" i="3"/>
  <c r="O25" i="3" s="1"/>
  <c r="K110" i="3"/>
  <c r="O24" i="3" s="1"/>
  <c r="K109" i="3"/>
  <c r="O23" i="3" s="1"/>
  <c r="K108" i="3"/>
  <c r="O22" i="3" s="1"/>
  <c r="I115" i="3"/>
  <c r="N29" i="3" s="1"/>
  <c r="I114" i="3"/>
  <c r="N28" i="3" s="1"/>
  <c r="I113" i="3"/>
  <c r="N27" i="3" s="1"/>
  <c r="I112" i="3"/>
  <c r="N26" i="3" s="1"/>
  <c r="I111" i="3"/>
  <c r="N25" i="3" s="1"/>
  <c r="I110" i="3"/>
  <c r="N24" i="3" s="1"/>
  <c r="I109" i="3"/>
  <c r="N23" i="3" s="1"/>
  <c r="I108" i="3"/>
  <c r="N22" i="3" s="1"/>
  <c r="G115" i="3"/>
  <c r="M29" i="3" s="1"/>
  <c r="G114" i="3"/>
  <c r="M28" i="3" s="1"/>
  <c r="G113" i="3"/>
  <c r="M27" i="3" s="1"/>
  <c r="G112" i="3"/>
  <c r="M26" i="3" s="1"/>
  <c r="G111" i="3"/>
  <c r="M25" i="3" s="1"/>
  <c r="G110" i="3"/>
  <c r="M24" i="3" s="1"/>
  <c r="G109" i="3"/>
  <c r="M23" i="3" s="1"/>
  <c r="G108" i="3"/>
  <c r="M22" i="3" s="1"/>
  <c r="E115" i="3"/>
  <c r="L29" i="3" s="1"/>
  <c r="E114" i="3"/>
  <c r="L28" i="3" s="1"/>
  <c r="E113" i="3"/>
  <c r="L27" i="3" s="1"/>
  <c r="E112" i="3"/>
  <c r="L26" i="3" s="1"/>
  <c r="E111" i="3"/>
  <c r="L25" i="3" s="1"/>
  <c r="E110" i="3"/>
  <c r="L24" i="3" s="1"/>
  <c r="E109" i="3"/>
  <c r="L23" i="3" s="1"/>
  <c r="E108" i="3"/>
  <c r="L22" i="3" s="1"/>
  <c r="C115" i="3"/>
  <c r="K29" i="3" s="1"/>
  <c r="C114" i="3"/>
  <c r="K28" i="3" s="1"/>
  <c r="C113" i="3"/>
  <c r="K27" i="3" s="1"/>
  <c r="C112" i="3"/>
  <c r="K26" i="3" s="1"/>
  <c r="C111" i="3"/>
  <c r="K25" i="3" s="1"/>
  <c r="C110" i="3"/>
  <c r="K24" i="3" s="1"/>
  <c r="C109" i="3"/>
  <c r="K23" i="3" s="1"/>
  <c r="C108" i="3"/>
  <c r="K22" i="3" s="1"/>
  <c r="S77" i="3"/>
  <c r="S19" i="3" s="1"/>
  <c r="S76" i="3"/>
  <c r="S18" i="3" s="1"/>
  <c r="S75" i="3"/>
  <c r="S17" i="3" s="1"/>
  <c r="S74" i="3"/>
  <c r="S16" i="3" s="1"/>
  <c r="S73" i="3"/>
  <c r="S15" i="3" s="1"/>
  <c r="S72" i="3"/>
  <c r="S14" i="3" s="1"/>
  <c r="S71" i="3"/>
  <c r="S13" i="3" s="1"/>
  <c r="S70" i="3"/>
  <c r="S12" i="3" s="1"/>
  <c r="Q77" i="3"/>
  <c r="R19" i="3" s="1"/>
  <c r="Q76" i="3"/>
  <c r="R18" i="3" s="1"/>
  <c r="Q75" i="3"/>
  <c r="R17" i="3" s="1"/>
  <c r="Q74" i="3"/>
  <c r="R16" i="3" s="1"/>
  <c r="Q73" i="3"/>
  <c r="R15" i="3" s="1"/>
  <c r="Q72" i="3"/>
  <c r="R14" i="3" s="1"/>
  <c r="Q71" i="3"/>
  <c r="R13" i="3" s="1"/>
  <c r="Q70" i="3"/>
  <c r="R12" i="3" s="1"/>
  <c r="O77" i="3"/>
  <c r="Q19" i="3" s="1"/>
  <c r="O76" i="3"/>
  <c r="Q18" i="3" s="1"/>
  <c r="O75" i="3"/>
  <c r="Q17" i="3" s="1"/>
  <c r="O74" i="3"/>
  <c r="Q16" i="3" s="1"/>
  <c r="O73" i="3"/>
  <c r="Q15" i="3" s="1"/>
  <c r="O72" i="3"/>
  <c r="Q14" i="3" s="1"/>
  <c r="O71" i="3"/>
  <c r="Q13" i="3" s="1"/>
  <c r="O70" i="3"/>
  <c r="Q12" i="3" s="1"/>
  <c r="M77" i="3"/>
  <c r="P19" i="3" s="1"/>
  <c r="M76" i="3"/>
  <c r="P18" i="3" s="1"/>
  <c r="M75" i="3"/>
  <c r="P17" i="3" s="1"/>
  <c r="M74" i="3"/>
  <c r="P16" i="3" s="1"/>
  <c r="M73" i="3"/>
  <c r="P15" i="3" s="1"/>
  <c r="M72" i="3"/>
  <c r="P14" i="3" s="1"/>
  <c r="M71" i="3"/>
  <c r="P13" i="3" s="1"/>
  <c r="M70" i="3"/>
  <c r="P12" i="3" s="1"/>
  <c r="K77" i="3"/>
  <c r="O19" i="3" s="1"/>
  <c r="K76" i="3"/>
  <c r="O18" i="3" s="1"/>
  <c r="K75" i="3"/>
  <c r="O17" i="3" s="1"/>
  <c r="K74" i="3"/>
  <c r="O16" i="3" s="1"/>
  <c r="K73" i="3"/>
  <c r="O15" i="3" s="1"/>
  <c r="K72" i="3"/>
  <c r="O14" i="3" s="1"/>
  <c r="K71" i="3"/>
  <c r="O13" i="3" s="1"/>
  <c r="K70" i="3"/>
  <c r="O12" i="3" s="1"/>
  <c r="I77" i="3"/>
  <c r="N19" i="3" s="1"/>
  <c r="I76" i="3"/>
  <c r="N18" i="3" s="1"/>
  <c r="I75" i="3"/>
  <c r="N17" i="3" s="1"/>
  <c r="I74" i="3"/>
  <c r="N16" i="3" s="1"/>
  <c r="I73" i="3"/>
  <c r="N15" i="3" s="1"/>
  <c r="I72" i="3"/>
  <c r="N14" i="3" s="1"/>
  <c r="I71" i="3"/>
  <c r="N13" i="3" s="1"/>
  <c r="I70" i="3"/>
  <c r="N12" i="3" s="1"/>
  <c r="G77" i="3"/>
  <c r="M19" i="3" s="1"/>
  <c r="G76" i="3"/>
  <c r="M18" i="3" s="1"/>
  <c r="G75" i="3"/>
  <c r="M17" i="3" s="1"/>
  <c r="G74" i="3"/>
  <c r="M16" i="3" s="1"/>
  <c r="G73" i="3"/>
  <c r="M15" i="3" s="1"/>
  <c r="G72" i="3"/>
  <c r="M14" i="3" s="1"/>
  <c r="G71" i="3"/>
  <c r="M13" i="3" s="1"/>
  <c r="G70" i="3"/>
  <c r="M12" i="3" s="1"/>
  <c r="E77" i="3"/>
  <c r="L19" i="3" s="1"/>
  <c r="E76" i="3"/>
  <c r="L18" i="3" s="1"/>
  <c r="E75" i="3"/>
  <c r="L17" i="3" s="1"/>
  <c r="E74" i="3"/>
  <c r="L16" i="3" s="1"/>
  <c r="E73" i="3"/>
  <c r="L15" i="3" s="1"/>
  <c r="E72" i="3"/>
  <c r="L14" i="3" s="1"/>
  <c r="E71" i="3"/>
  <c r="L13" i="3" s="1"/>
  <c r="E70" i="3"/>
  <c r="L12" i="3" s="1"/>
  <c r="C77" i="3"/>
  <c r="K19" i="3" s="1"/>
  <c r="C76" i="3"/>
  <c r="K18" i="3" s="1"/>
  <c r="C75" i="3"/>
  <c r="K17" i="3" s="1"/>
  <c r="K16" i="3"/>
  <c r="C73" i="3"/>
  <c r="K15" i="3" s="1"/>
  <c r="C72" i="3"/>
  <c r="K14" i="3" s="1"/>
  <c r="C71" i="3"/>
  <c r="K13" i="3" s="1"/>
  <c r="C70" i="3"/>
  <c r="K12" i="3" s="1"/>
  <c r="C3" i="3"/>
  <c r="V23" i="3" l="1"/>
  <c r="V27" i="3"/>
  <c r="V26" i="3"/>
  <c r="V24" i="3"/>
  <c r="V29" i="3"/>
  <c r="V28" i="3"/>
  <c r="V25" i="3"/>
  <c r="V19" i="3"/>
  <c r="V15" i="3"/>
  <c r="V16" i="3"/>
  <c r="V14" i="3"/>
  <c r="V17" i="3"/>
  <c r="V13" i="3"/>
  <c r="V18" i="3"/>
  <c r="E5" i="3"/>
  <c r="F5" i="3"/>
  <c r="C6" i="3"/>
  <c r="D6" i="3"/>
  <c r="E6" i="3"/>
  <c r="F6" i="3"/>
  <c r="G6" i="3"/>
  <c r="D7" i="3"/>
  <c r="E7" i="3"/>
  <c r="F7" i="3"/>
  <c r="G7" i="3"/>
  <c r="H7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J9" i="3"/>
  <c r="D5" i="3"/>
  <c r="C5" i="3"/>
  <c r="E4" i="3"/>
  <c r="D4" i="3"/>
  <c r="C4" i="3"/>
  <c r="D3" i="3"/>
  <c r="V3" i="3" s="1"/>
  <c r="U39" i="3"/>
  <c r="T9" i="3" s="1"/>
  <c r="U38" i="3"/>
  <c r="T8" i="3" s="1"/>
  <c r="U37" i="3"/>
  <c r="T7" i="3" s="1"/>
  <c r="U36" i="3"/>
  <c r="T6" i="3" s="1"/>
  <c r="U35" i="3"/>
  <c r="T5" i="3" s="1"/>
  <c r="U34" i="3"/>
  <c r="T4" i="3" s="1"/>
  <c r="U33" i="3"/>
  <c r="T3" i="3" s="1"/>
  <c r="U32" i="3"/>
  <c r="T2" i="3" s="1"/>
  <c r="S39" i="3"/>
  <c r="S9" i="3" s="1"/>
  <c r="S38" i="3"/>
  <c r="S8" i="3" s="1"/>
  <c r="S37" i="3"/>
  <c r="S7" i="3" s="1"/>
  <c r="S36" i="3"/>
  <c r="S6" i="3" s="1"/>
  <c r="S35" i="3"/>
  <c r="S5" i="3" s="1"/>
  <c r="S34" i="3"/>
  <c r="S4" i="3" s="1"/>
  <c r="S33" i="3"/>
  <c r="S3" i="3" s="1"/>
  <c r="S32" i="3"/>
  <c r="S2" i="3" s="1"/>
  <c r="Q39" i="3"/>
  <c r="R9" i="3" s="1"/>
  <c r="Q38" i="3"/>
  <c r="R8" i="3" s="1"/>
  <c r="Q37" i="3"/>
  <c r="R7" i="3" s="1"/>
  <c r="Q36" i="3"/>
  <c r="R6" i="3" s="1"/>
  <c r="Q35" i="3"/>
  <c r="R5" i="3" s="1"/>
  <c r="Q34" i="3"/>
  <c r="R4" i="3" s="1"/>
  <c r="Q33" i="3"/>
  <c r="R3" i="3" s="1"/>
  <c r="Q32" i="3"/>
  <c r="R2" i="3" s="1"/>
  <c r="O39" i="3"/>
  <c r="Q9" i="3" s="1"/>
  <c r="O38" i="3"/>
  <c r="Q8" i="3" s="1"/>
  <c r="O37" i="3"/>
  <c r="Q7" i="3" s="1"/>
  <c r="O36" i="3"/>
  <c r="Q6" i="3" s="1"/>
  <c r="O35" i="3"/>
  <c r="Q5" i="3" s="1"/>
  <c r="O34" i="3"/>
  <c r="Q4" i="3" s="1"/>
  <c r="O33" i="3"/>
  <c r="Q3" i="3" s="1"/>
  <c r="O32" i="3"/>
  <c r="Q2" i="3" s="1"/>
  <c r="M39" i="3"/>
  <c r="P9" i="3" s="1"/>
  <c r="M38" i="3"/>
  <c r="P8" i="3" s="1"/>
  <c r="M37" i="3"/>
  <c r="P7" i="3" s="1"/>
  <c r="P6" i="3"/>
  <c r="M35" i="3"/>
  <c r="P5" i="3" s="1"/>
  <c r="M34" i="3"/>
  <c r="P4" i="3" s="1"/>
  <c r="M33" i="3"/>
  <c r="P3" i="3" s="1"/>
  <c r="M32" i="3"/>
  <c r="P2" i="3" s="1"/>
  <c r="K39" i="3"/>
  <c r="O9" i="3" s="1"/>
  <c r="K38" i="3"/>
  <c r="O8" i="3" s="1"/>
  <c r="K37" i="3"/>
  <c r="O7" i="3" s="1"/>
  <c r="K36" i="3"/>
  <c r="O6" i="3" s="1"/>
  <c r="K35" i="3"/>
  <c r="O5" i="3" s="1"/>
  <c r="K34" i="3"/>
  <c r="O4" i="3" s="1"/>
  <c r="K33" i="3"/>
  <c r="O3" i="3" s="1"/>
  <c r="K32" i="3"/>
  <c r="O2" i="3" s="1"/>
  <c r="I39" i="3"/>
  <c r="N9" i="3" s="1"/>
  <c r="I38" i="3"/>
  <c r="N8" i="3" s="1"/>
  <c r="I37" i="3"/>
  <c r="N7" i="3" s="1"/>
  <c r="I36" i="3"/>
  <c r="N6" i="3" s="1"/>
  <c r="I35" i="3"/>
  <c r="N5" i="3" s="1"/>
  <c r="I34" i="3"/>
  <c r="N4" i="3" s="1"/>
  <c r="I33" i="3"/>
  <c r="N3" i="3" s="1"/>
  <c r="I32" i="3"/>
  <c r="N2" i="3" s="1"/>
  <c r="G39" i="3"/>
  <c r="M9" i="3" s="1"/>
  <c r="G38" i="3"/>
  <c r="M8" i="3" s="1"/>
  <c r="G37" i="3"/>
  <c r="M7" i="3" s="1"/>
  <c r="G36" i="3"/>
  <c r="M6" i="3" s="1"/>
  <c r="G35" i="3"/>
  <c r="M5" i="3" s="1"/>
  <c r="G34" i="3"/>
  <c r="M4" i="3" s="1"/>
  <c r="G33" i="3"/>
  <c r="M3" i="3" s="1"/>
  <c r="G32" i="3"/>
  <c r="M2" i="3" s="1"/>
  <c r="E39" i="3"/>
  <c r="L9" i="3" s="1"/>
  <c r="E38" i="3"/>
  <c r="L8" i="3" s="1"/>
  <c r="E37" i="3"/>
  <c r="L7" i="3" s="1"/>
  <c r="E36" i="3"/>
  <c r="L6" i="3" s="1"/>
  <c r="E35" i="3"/>
  <c r="L5" i="3" s="1"/>
  <c r="E34" i="3"/>
  <c r="L4" i="3" s="1"/>
  <c r="E33" i="3"/>
  <c r="L3" i="3" s="1"/>
  <c r="E32" i="3"/>
  <c r="L2" i="3" s="1"/>
  <c r="A35" i="3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34" i="3"/>
  <c r="C39" i="3"/>
  <c r="K9" i="3" s="1"/>
  <c r="C38" i="3"/>
  <c r="K8" i="3" s="1"/>
  <c r="C37" i="3"/>
  <c r="K7" i="3" s="1"/>
  <c r="C36" i="3"/>
  <c r="K6" i="3" s="1"/>
  <c r="C35" i="3"/>
  <c r="K5" i="3" s="1"/>
  <c r="C34" i="3"/>
  <c r="K4" i="3" s="1"/>
  <c r="C33" i="3"/>
  <c r="K3" i="3" s="1"/>
  <c r="C32" i="3"/>
  <c r="K2" i="3" s="1"/>
  <c r="S20" i="2"/>
  <c r="V7" i="3" l="1"/>
  <c r="V5" i="3"/>
  <c r="V6" i="3"/>
  <c r="V8" i="3"/>
  <c r="V4" i="3"/>
  <c r="V9" i="3"/>
</calcChain>
</file>

<file path=xl/sharedStrings.xml><?xml version="1.0" encoding="utf-8"?>
<sst xmlns="http://schemas.openxmlformats.org/spreadsheetml/2006/main" count="96" uniqueCount="38">
  <si>
    <t>Num. Scenarios</t>
  </si>
  <si>
    <t>Wall</t>
  </si>
  <si>
    <t>Window</t>
  </si>
  <si>
    <t>ID of the building</t>
  </si>
  <si>
    <t>Type of building</t>
  </si>
  <si>
    <t>ECMs code</t>
  </si>
  <si>
    <t>Type of element</t>
  </si>
  <si>
    <t>Number of elements</t>
  </si>
  <si>
    <t>A</t>
  </si>
  <si>
    <t>PA.FA.EX.CS.03</t>
  </si>
  <si>
    <t>PA.OP.DG.DE.03</t>
  </si>
  <si>
    <t>B</t>
  </si>
  <si>
    <t>C</t>
  </si>
  <si>
    <t>D</t>
  </si>
  <si>
    <t>E</t>
  </si>
  <si>
    <t>Total time application:</t>
  </si>
  <si>
    <t>Total time execution:</t>
  </si>
  <si>
    <t>Building</t>
  </si>
  <si>
    <t>Total ECMs</t>
  </si>
  <si>
    <t>ECM 1</t>
  </si>
  <si>
    <t>ECM 2</t>
  </si>
  <si>
    <t>ECM 3</t>
  </si>
  <si>
    <t>ECM 4</t>
  </si>
  <si>
    <t>ECM 5</t>
  </si>
  <si>
    <t>ECM 6</t>
  </si>
  <si>
    <t>ECM 7</t>
  </si>
  <si>
    <t>ECM 8</t>
  </si>
  <si>
    <t>ID: 1</t>
  </si>
  <si>
    <t>Type: A</t>
  </si>
  <si>
    <t>Time spent</t>
  </si>
  <si>
    <t>ID: 3</t>
  </si>
  <si>
    <t>ID: 5</t>
  </si>
  <si>
    <t>Type: C</t>
  </si>
  <si>
    <t>Type: E</t>
  </si>
  <si>
    <t>scenario_vector_387_test_02_6313.json</t>
  </si>
  <si>
    <t>Scenario vector</t>
  </si>
  <si>
    <t>scenario_vector_387_test_02_6317.json</t>
  </si>
  <si>
    <t>scenario_vector_387_test_02_6321.json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</si>
</sst>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A7E6"/>
        <bgColor indexed="64"/>
      </patternFill>
    </fill>
    <fill>
      <patternFill patternType="solid">
        <fgColor rgb="FF53FFD2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4" fontId="5" fillId="2" borderId="7" xfId="0" applyNumberFormat="1" applyFont="1" applyFill="1" applyBorder="1" applyAlignment="1">
      <alignment horizontal="right" vertical="center" wrapText="1"/>
    </xf>
    <xf numFmtId="2" fontId="6" fillId="2" borderId="5" xfId="0" applyNumberFormat="1" applyFont="1" applyFill="1" applyBorder="1" applyAlignment="1">
      <alignment horizontal="right" vertical="center" wrapText="1"/>
    </xf>
    <xf numFmtId="2" fontId="6" fillId="0" borderId="12" xfId="0" applyNumberFormat="1" applyFont="1" applyBorder="1" applyAlignment="1">
      <alignment horizontal="right" vertical="center" wrapText="1"/>
    </xf>
    <xf numFmtId="2" fontId="6" fillId="0" borderId="13" xfId="0" applyNumberFormat="1" applyFont="1" applyBorder="1" applyAlignment="1">
      <alignment horizontal="right" vertical="center" wrapText="1"/>
    </xf>
    <xf numFmtId="2" fontId="6" fillId="0" borderId="11" xfId="0" applyNumberFormat="1" applyFont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164" fontId="5" fillId="0" borderId="4" xfId="0" applyNumberFormat="1" applyFont="1" applyBorder="1" applyAlignment="1">
      <alignment horizontal="right" vertical="center" wrapText="1"/>
    </xf>
    <xf numFmtId="164" fontId="5" fillId="0" borderId="16" xfId="0" applyNumberFormat="1" applyFont="1" applyBorder="1" applyAlignment="1">
      <alignment horizontal="righ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2" fontId="6" fillId="0" borderId="14" xfId="0" applyNumberFormat="1" applyFont="1" applyBorder="1" applyAlignment="1">
      <alignment horizontal="right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1" fontId="5" fillId="0" borderId="16" xfId="0" applyNumberFormat="1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 wrapText="1"/>
    </xf>
    <xf numFmtId="0" fontId="0" fillId="3" borderId="0" xfId="0" applyFill="1"/>
    <xf numFmtId="3" fontId="0" fillId="0" borderId="0" xfId="0" applyNumberFormat="1"/>
    <xf numFmtId="164" fontId="5" fillId="5" borderId="3" xfId="0" applyNumberFormat="1" applyFont="1" applyFill="1" applyBorder="1" applyAlignment="1">
      <alignment horizontal="right" vertical="center" wrapText="1"/>
    </xf>
    <xf numFmtId="164" fontId="5" fillId="6" borderId="8" xfId="0" applyNumberFormat="1" applyFont="1" applyFill="1" applyBorder="1" applyAlignment="1">
      <alignment horizontal="right" vertical="center" wrapText="1"/>
    </xf>
    <xf numFmtId="164" fontId="5" fillId="6" borderId="3" xfId="0" applyNumberFormat="1" applyFont="1" applyFill="1" applyBorder="1" applyAlignment="1">
      <alignment horizontal="right" vertical="center" wrapText="1"/>
    </xf>
    <xf numFmtId="164" fontId="5" fillId="0" borderId="8" xfId="0" applyNumberFormat="1" applyFont="1" applyFill="1" applyBorder="1" applyAlignment="1">
      <alignment horizontal="right" vertical="center" wrapText="1"/>
    </xf>
    <xf numFmtId="164" fontId="5" fillId="0" borderId="3" xfId="0" applyNumberFormat="1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2" fontId="0" fillId="0" borderId="0" xfId="0" applyNumberFormat="1"/>
    <xf numFmtId="2" fontId="6" fillId="0" borderId="17" xfId="0" applyNumberFormat="1" applyFont="1" applyBorder="1" applyAlignment="1">
      <alignment horizontal="right" vertical="center" wrapText="1"/>
    </xf>
    <xf numFmtId="2" fontId="6" fillId="0" borderId="18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1" fontId="5" fillId="7" borderId="10" xfId="0" applyNumberFormat="1" applyFont="1" applyFill="1" applyBorder="1" applyAlignment="1">
      <alignment horizontal="right" vertical="center" wrapText="1"/>
    </xf>
    <xf numFmtId="1" fontId="5" fillId="8" borderId="13" xfId="0" applyNumberFormat="1" applyFont="1" applyFill="1" applyBorder="1" applyAlignment="1">
      <alignment horizontal="right" vertical="center" wrapText="1"/>
    </xf>
    <xf numFmtId="1" fontId="5" fillId="7" borderId="5" xfId="0" applyNumberFormat="1" applyFont="1" applyFill="1" applyBorder="1" applyAlignment="1">
      <alignment horizontal="right" vertical="center" wrapText="1"/>
    </xf>
    <xf numFmtId="1" fontId="5" fillId="8" borderId="11" xfId="0" applyNumberFormat="1" applyFont="1" applyFill="1" applyBorder="1" applyAlignment="1">
      <alignment horizontal="right" vertical="center" wrapText="1"/>
    </xf>
    <xf numFmtId="1" fontId="5" fillId="9" borderId="13" xfId="0" applyNumberFormat="1" applyFont="1" applyFill="1" applyBorder="1" applyAlignment="1">
      <alignment horizontal="right" vertical="center" wrapText="1"/>
    </xf>
    <xf numFmtId="1" fontId="5" fillId="9" borderId="11" xfId="0" applyNumberFormat="1" applyFont="1" applyFill="1" applyBorder="1" applyAlignment="1">
      <alignment horizontal="right" vertical="center" wrapText="1"/>
    </xf>
    <xf numFmtId="1" fontId="5" fillId="10" borderId="13" xfId="0" applyNumberFormat="1" applyFont="1" applyFill="1" applyBorder="1" applyAlignment="1">
      <alignment horizontal="right" vertical="center" wrapText="1"/>
    </xf>
    <xf numFmtId="1" fontId="5" fillId="10" borderId="11" xfId="0" applyNumberFormat="1" applyFont="1" applyFill="1" applyBorder="1" applyAlignment="1">
      <alignment horizontal="right" vertical="center" wrapText="1"/>
    </xf>
    <xf numFmtId="1" fontId="5" fillId="11" borderId="13" xfId="0" applyNumberFormat="1" applyFont="1" applyFill="1" applyBorder="1" applyAlignment="1">
      <alignment horizontal="right" vertical="center" wrapText="1"/>
    </xf>
    <xf numFmtId="1" fontId="5" fillId="11" borderId="11" xfId="0" applyNumberFormat="1" applyFont="1" applyFill="1" applyBorder="1" applyAlignment="1">
      <alignment horizontal="right" vertical="center" wrapText="1"/>
    </xf>
    <xf numFmtId="1" fontId="5" fillId="3" borderId="13" xfId="0" applyNumberFormat="1" applyFont="1" applyFill="1" applyBorder="1" applyAlignment="1">
      <alignment horizontal="right" vertical="center" wrapText="1"/>
    </xf>
    <xf numFmtId="1" fontId="5" fillId="3" borderId="11" xfId="0" applyNumberFormat="1" applyFont="1" applyFill="1" applyBorder="1" applyAlignment="1">
      <alignment horizontal="right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1" fontId="5" fillId="12" borderId="13" xfId="0" applyNumberFormat="1" applyFont="1" applyFill="1" applyBorder="1" applyAlignment="1">
      <alignment horizontal="right" vertical="center" wrapText="1"/>
    </xf>
    <xf numFmtId="1" fontId="5" fillId="13" borderId="13" xfId="0" applyNumberFormat="1" applyFont="1" applyFill="1" applyBorder="1" applyAlignment="1">
      <alignment horizontal="right" vertical="center" wrapText="1"/>
    </xf>
    <xf numFmtId="1" fontId="5" fillId="12" borderId="11" xfId="0" applyNumberFormat="1" applyFont="1" applyFill="1" applyBorder="1" applyAlignment="1">
      <alignment horizontal="right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164" fontId="5" fillId="0" borderId="4" xfId="0" applyNumberFormat="1" applyFont="1" applyFill="1" applyBorder="1" applyAlignment="1">
      <alignment horizontal="right" vertical="center" wrapText="1"/>
    </xf>
    <xf numFmtId="164" fontId="5" fillId="0" borderId="16" xfId="0" applyNumberFormat="1" applyFont="1" applyFill="1" applyBorder="1" applyAlignment="1">
      <alignment horizontal="right" vertical="center" wrapText="1"/>
    </xf>
    <xf numFmtId="2" fontId="0" fillId="3" borderId="0" xfId="0" applyNumberFormat="1" applyFill="1"/>
    <xf numFmtId="0" fontId="0" fillId="14" borderId="10" xfId="0" applyFill="1" applyBorder="1"/>
    <xf numFmtId="0" fontId="0" fillId="14" borderId="11" xfId="0" applyFill="1" applyBorder="1"/>
    <xf numFmtId="0" fontId="0" fillId="14" borderId="13" xfId="0" applyFill="1" applyBorder="1"/>
    <xf numFmtId="0" fontId="0" fillId="14" borderId="6" xfId="0" applyFill="1" applyBorder="1"/>
    <xf numFmtId="0" fontId="0" fillId="14" borderId="1" xfId="0" applyFill="1" applyBorder="1"/>
    <xf numFmtId="0" fontId="0" fillId="14" borderId="2" xfId="0" applyFill="1" applyBorder="1"/>
    <xf numFmtId="0" fontId="6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4" fontId="5" fillId="5" borderId="8" xfId="0" applyNumberFormat="1" applyFont="1" applyFill="1" applyBorder="1" applyAlignment="1">
      <alignment horizontal="right" vertical="center" wrapText="1"/>
    </xf>
    <xf numFmtId="164" fontId="5" fillId="6" borderId="4" xfId="0" applyNumberFormat="1" applyFont="1" applyFill="1" applyBorder="1" applyAlignment="1">
      <alignment horizontal="right" vertical="center" wrapText="1"/>
    </xf>
    <xf numFmtId="164" fontId="5" fillId="5" borderId="16" xfId="0" applyNumberFormat="1" applyFont="1" applyFill="1" applyBorder="1" applyAlignment="1">
      <alignment horizontal="right" vertical="center" wrapText="1"/>
    </xf>
    <xf numFmtId="164" fontId="5" fillId="5" borderId="4" xfId="0" applyNumberFormat="1" applyFont="1" applyFill="1" applyBorder="1" applyAlignment="1">
      <alignment horizontal="right" vertical="center" wrapText="1"/>
    </xf>
    <xf numFmtId="164" fontId="5" fillId="6" borderId="16" xfId="0" applyNumberFormat="1" applyFont="1" applyFill="1" applyBorder="1" applyAlignment="1">
      <alignment horizontal="right" vertical="center" wrapText="1"/>
    </xf>
    <xf numFmtId="4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7ED8"/>
      <color rgb="FF53FFD2"/>
      <color rgb="FFFFA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(seconds)</a:t>
            </a:r>
          </a:p>
        </c:rich>
      </c:tx>
      <c:layout>
        <c:manualLayout>
          <c:xMode val="edge"/>
          <c:yMode val="edge"/>
          <c:x val="2.476851851851852E-2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01428988043162"/>
          <c:y val="0.17171296296296296"/>
          <c:w val="0.76524496937882769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'test 03'!$B$2</c:f>
              <c:strCache>
                <c:ptCount val="1"/>
                <c:pt idx="0">
                  <c:v>Time spent</c:v>
                </c:pt>
              </c:strCache>
            </c:strRef>
          </c:tx>
          <c:marker>
            <c:symbol val="none"/>
          </c:marker>
          <c:xVal>
            <c:numRef>
              <c:f>'test 03'!$A$3:$A$12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'test 03'!$B$3:$B$12</c:f>
              <c:numCache>
                <c:formatCode>0.00</c:formatCode>
                <c:ptCount val="10"/>
                <c:pt idx="0">
                  <c:v>806.47889999999995</c:v>
                </c:pt>
                <c:pt idx="1">
                  <c:v>1113.5671</c:v>
                </c:pt>
                <c:pt idx="2">
                  <c:v>1218.9486999999999</c:v>
                </c:pt>
                <c:pt idx="3">
                  <c:v>1401.0582999999999</c:v>
                </c:pt>
                <c:pt idx="4">
                  <c:v>1513.1495</c:v>
                </c:pt>
                <c:pt idx="5">
                  <c:v>1693.4183</c:v>
                </c:pt>
                <c:pt idx="6">
                  <c:v>1947.7152000000001</c:v>
                </c:pt>
                <c:pt idx="7">
                  <c:v>2185.9337</c:v>
                </c:pt>
                <c:pt idx="8">
                  <c:v>2457.7233999999999</c:v>
                </c:pt>
                <c:pt idx="9">
                  <c:v>2770.1212999999998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76-4804-9B9F-15768AE720D2}"/>
            </c:ext>
          </c:extLst>
        </c:ser>
        <c:ser>
          <c:idx val="0"/>
          <c:order val="1"/>
          <c:tx>
            <c:strRef>
              <c:f>'test 03'!$B$2</c:f>
              <c:strCache>
                <c:ptCount val="1"/>
                <c:pt idx="0">
                  <c:v>Time spent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03'!$A$3:$A$12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'test 03'!$B$3:$B$12</c:f>
              <c:numCache>
                <c:formatCode>0.00</c:formatCode>
                <c:ptCount val="10"/>
                <c:pt idx="0">
                  <c:v>806.47889999999995</c:v>
                </c:pt>
                <c:pt idx="1">
                  <c:v>1113.5671</c:v>
                </c:pt>
                <c:pt idx="2">
                  <c:v>1218.9486999999999</c:v>
                </c:pt>
                <c:pt idx="3">
                  <c:v>1401.0582999999999</c:v>
                </c:pt>
                <c:pt idx="4">
                  <c:v>1513.1495</c:v>
                </c:pt>
                <c:pt idx="5">
                  <c:v>1693.4183</c:v>
                </c:pt>
                <c:pt idx="6">
                  <c:v>1947.7152000000001</c:v>
                </c:pt>
                <c:pt idx="7">
                  <c:v>2185.9337</c:v>
                </c:pt>
                <c:pt idx="8">
                  <c:v>2457.7233999999999</c:v>
                </c:pt>
                <c:pt idx="9">
                  <c:v>2770.1212999999998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76-4804-9B9F-15768AE72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722192"/>
        <c:axId val="1964723440"/>
      </c:scatterChart>
      <c:valAx>
        <c:axId val="1964722192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64723440"/>
        <c:crosses val="autoZero"/>
        <c:crossBetween val="midCat"/>
      </c:valAx>
      <c:valAx>
        <c:axId val="1964723440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64722192"/>
        <c:crosses val="autoZero"/>
        <c:crossBetween val="midCat"/>
      </c:valAx>
      <c:spPr>
        <a:effectLst>
          <a:softEdge rad="546100"/>
        </a:effectLst>
      </c:spPr>
    </c:plotArea>
    <c:plotVisOnly val="1"/>
    <c:dispBlanksAs val="gap"/>
    <c:showDLblsOverMax val="0"/>
  </c:chart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83126</xdr:colOff>
      <xdr:row>20</xdr:row>
      <xdr:rowOff>77066</xdr:rowOff>
    </xdr:from>
    <xdr:to>
      <xdr:col>17</xdr:col>
      <xdr:colOff>625761</xdr:colOff>
      <xdr:row>47</xdr:row>
      <xdr:rowOff>129020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83126" y="3953741"/>
          <a:ext cx="11115385" cy="5195454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2</xdr:row>
      <xdr:rowOff>28576</xdr:rowOff>
    </xdr:from>
    <xdr:to>
      <xdr:col>1</xdr:col>
      <xdr:colOff>518299</xdr:colOff>
      <xdr:row>3</xdr:row>
      <xdr:rowOff>161926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14325" y="419101"/>
          <a:ext cx="489724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4</xdr:row>
      <xdr:rowOff>19051</xdr:rowOff>
    </xdr:from>
    <xdr:to>
      <xdr:col>1</xdr:col>
      <xdr:colOff>508774</xdr:colOff>
      <xdr:row>5</xdr:row>
      <xdr:rowOff>152401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04800" y="790576"/>
          <a:ext cx="489724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12</xdr:row>
      <xdr:rowOff>19050</xdr:rowOff>
    </xdr:from>
    <xdr:to>
      <xdr:col>1</xdr:col>
      <xdr:colOff>480489</xdr:colOff>
      <xdr:row>13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1950" y="2314575"/>
          <a:ext cx="404289" cy="3524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14</xdr:row>
      <xdr:rowOff>38100</xdr:rowOff>
    </xdr:from>
    <xdr:to>
      <xdr:col>1</xdr:col>
      <xdr:colOff>428625</xdr:colOff>
      <xdr:row>15</xdr:row>
      <xdr:rowOff>175253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1475" y="2714625"/>
          <a:ext cx="342900" cy="32765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16</xdr:row>
      <xdr:rowOff>38100</xdr:rowOff>
    </xdr:from>
    <xdr:to>
      <xdr:col>1</xdr:col>
      <xdr:colOff>428625</xdr:colOff>
      <xdr:row>17</xdr:row>
      <xdr:rowOff>175253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1475" y="3095625"/>
          <a:ext cx="342900" cy="327653"/>
        </a:xfrm>
        <a:prstGeom prst="rect">
          <a:avLst/>
        </a:prstGeom>
      </xdr:spPr>
    </xdr:pic>
    <xdr:clientData/>
  </xdr:twoCellAnchor>
  <xdr:twoCellAnchor editAs="oneCell">
    <xdr:from>
      <xdr:col>1</xdr:col>
      <xdr:colOff>42448</xdr:colOff>
      <xdr:row>6</xdr:row>
      <xdr:rowOff>23191</xdr:rowOff>
    </xdr:from>
    <xdr:to>
      <xdr:col>1</xdr:col>
      <xdr:colOff>535587</xdr:colOff>
      <xdr:row>7</xdr:row>
      <xdr:rowOff>184702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28198" y="1175716"/>
          <a:ext cx="493139" cy="352011"/>
        </a:xfrm>
        <a:prstGeom prst="rect">
          <a:avLst/>
        </a:prstGeom>
      </xdr:spPr>
    </xdr:pic>
    <xdr:clientData/>
  </xdr:twoCellAnchor>
  <xdr:twoCellAnchor editAs="oneCell">
    <xdr:from>
      <xdr:col>1</xdr:col>
      <xdr:colOff>32923</xdr:colOff>
      <xdr:row>8</xdr:row>
      <xdr:rowOff>14494</xdr:rowOff>
    </xdr:from>
    <xdr:to>
      <xdr:col>1</xdr:col>
      <xdr:colOff>526062</xdr:colOff>
      <xdr:row>9</xdr:row>
      <xdr:rowOff>176005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18673" y="1548019"/>
          <a:ext cx="493139" cy="352011"/>
        </a:xfrm>
        <a:prstGeom prst="rect">
          <a:avLst/>
        </a:prstGeom>
      </xdr:spPr>
    </xdr:pic>
    <xdr:clientData/>
  </xdr:twoCellAnchor>
  <xdr:twoCellAnchor editAs="oneCell">
    <xdr:from>
      <xdr:col>1</xdr:col>
      <xdr:colOff>12539</xdr:colOff>
      <xdr:row>10</xdr:row>
      <xdr:rowOff>23888</xdr:rowOff>
    </xdr:from>
    <xdr:to>
      <xdr:col>1</xdr:col>
      <xdr:colOff>529698</xdr:colOff>
      <xdr:row>11</xdr:row>
      <xdr:rowOff>170033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01573" y="1935457"/>
          <a:ext cx="517159" cy="3366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161925</xdr:rowOff>
    </xdr:from>
    <xdr:to>
      <xdr:col>0</xdr:col>
      <xdr:colOff>733424</xdr:colOff>
      <xdr:row>6</xdr:row>
      <xdr:rowOff>75432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0" y="952500"/>
          <a:ext cx="733424" cy="4850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47625</xdr:rowOff>
    </xdr:from>
    <xdr:to>
      <xdr:col>1</xdr:col>
      <xdr:colOff>2872</xdr:colOff>
      <xdr:row>16</xdr:row>
      <xdr:rowOff>142875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905125"/>
          <a:ext cx="764872" cy="666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47625</xdr:rowOff>
    </xdr:from>
    <xdr:to>
      <xdr:col>0</xdr:col>
      <xdr:colOff>752474</xdr:colOff>
      <xdr:row>27</xdr:row>
      <xdr:rowOff>4640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972050"/>
          <a:ext cx="752474" cy="7190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100012</xdr:rowOff>
    </xdr:from>
    <xdr:to>
      <xdr:col>9</xdr:col>
      <xdr:colOff>342900</xdr:colOff>
      <xdr:row>14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zoomScaleNormal="100" workbookViewId="0">
      <selection activeCell="V23" sqref="V23"/>
    </sheetView>
  </sheetViews>
  <sheetFormatPr baseColWidth="10" defaultRowHeight="15" x14ac:dyDescent="0.25"/>
  <cols>
    <col min="1" max="1" width="4.28515625" customWidth="1"/>
    <col min="2" max="2" width="8.28515625" customWidth="1"/>
    <col min="3" max="3" width="9.42578125" customWidth="1"/>
    <col min="4" max="4" width="8.5703125" customWidth="1"/>
    <col min="5" max="5" width="11.42578125" hidden="1" customWidth="1"/>
    <col min="6" max="6" width="17.7109375" customWidth="1"/>
    <col min="9" max="18" width="9.7109375" customWidth="1"/>
    <col min="19" max="19" width="13.140625" customWidth="1"/>
    <col min="21" max="21" width="9.7109375" customWidth="1"/>
  </cols>
  <sheetData>
    <row r="1" spans="1:19" x14ac:dyDescent="0.25">
      <c r="A1" s="65"/>
      <c r="B1" s="68"/>
      <c r="C1" s="99" t="s">
        <v>3</v>
      </c>
      <c r="D1" s="101" t="s">
        <v>4</v>
      </c>
      <c r="E1" s="101"/>
      <c r="F1" s="101" t="s">
        <v>5</v>
      </c>
      <c r="G1" s="101" t="s">
        <v>6</v>
      </c>
      <c r="H1" s="101" t="s">
        <v>7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96" t="s">
        <v>15</v>
      </c>
    </row>
    <row r="2" spans="1:19" ht="15.75" customHeight="1" thickBot="1" x14ac:dyDescent="0.3">
      <c r="A2" s="66"/>
      <c r="B2" s="69"/>
      <c r="C2" s="100"/>
      <c r="D2" s="102"/>
      <c r="E2" s="102"/>
      <c r="F2" s="102"/>
      <c r="G2" s="102"/>
      <c r="H2" s="102"/>
      <c r="I2" s="4">
        <v>1</v>
      </c>
      <c r="J2" s="4">
        <v>2</v>
      </c>
      <c r="K2" s="4">
        <v>3</v>
      </c>
      <c r="L2" s="4">
        <v>4</v>
      </c>
      <c r="M2" s="4">
        <v>5</v>
      </c>
      <c r="N2" s="4">
        <v>6</v>
      </c>
      <c r="O2" s="4">
        <v>7</v>
      </c>
      <c r="P2" s="4">
        <v>8</v>
      </c>
      <c r="Q2" s="4">
        <v>9</v>
      </c>
      <c r="R2" s="4">
        <v>10</v>
      </c>
      <c r="S2" s="97"/>
    </row>
    <row r="3" spans="1:19" ht="15" customHeight="1" x14ac:dyDescent="0.25">
      <c r="A3" s="86">
        <v>1</v>
      </c>
      <c r="B3" s="88"/>
      <c r="C3" s="88">
        <v>6313</v>
      </c>
      <c r="D3" s="92" t="s">
        <v>8</v>
      </c>
      <c r="E3" s="92"/>
      <c r="F3" s="6" t="s">
        <v>9</v>
      </c>
      <c r="G3" s="6" t="s">
        <v>1</v>
      </c>
      <c r="H3" s="71">
        <v>132</v>
      </c>
      <c r="I3" s="31">
        <v>99.1</v>
      </c>
      <c r="J3" s="31">
        <v>102.2</v>
      </c>
      <c r="K3" s="31">
        <v>99.1</v>
      </c>
      <c r="L3" s="31">
        <v>97</v>
      </c>
      <c r="M3" s="74">
        <v>103.9</v>
      </c>
      <c r="N3" s="29">
        <v>95.9</v>
      </c>
      <c r="O3" s="31">
        <v>98.2</v>
      </c>
      <c r="P3" s="31">
        <v>96.7</v>
      </c>
      <c r="Q3" s="31">
        <v>102.3</v>
      </c>
      <c r="R3" s="31">
        <v>98.3</v>
      </c>
      <c r="S3" s="9">
        <f>SUM(I3+J3+K3+L3+O3+P3+Q3+R3)/8</f>
        <v>99.112499999999983</v>
      </c>
    </row>
    <row r="4" spans="1:19" ht="15" customHeight="1" thickBot="1" x14ac:dyDescent="0.3">
      <c r="A4" s="90"/>
      <c r="B4" s="89"/>
      <c r="C4" s="89"/>
      <c r="D4" s="93"/>
      <c r="E4" s="93"/>
      <c r="F4" s="2" t="s">
        <v>10</v>
      </c>
      <c r="G4" s="2" t="s">
        <v>2</v>
      </c>
      <c r="H4" s="72">
        <v>66</v>
      </c>
      <c r="I4" s="32">
        <v>545.4</v>
      </c>
      <c r="J4" s="32">
        <v>547.5</v>
      </c>
      <c r="K4" s="32">
        <v>557</v>
      </c>
      <c r="L4" s="32">
        <v>558.1</v>
      </c>
      <c r="M4" s="30">
        <v>534.78</v>
      </c>
      <c r="N4" s="32">
        <v>566.1</v>
      </c>
      <c r="O4" s="32">
        <v>546</v>
      </c>
      <c r="P4" s="28">
        <v>571</v>
      </c>
      <c r="Q4" s="32">
        <v>556.4</v>
      </c>
      <c r="R4" s="32">
        <v>543.20000000000005</v>
      </c>
      <c r="S4" s="10">
        <f>SUM(I4+K4+L4+J4+N4+O4+Q4+R4)/8</f>
        <v>552.46249999999998</v>
      </c>
    </row>
    <row r="5" spans="1:19" ht="15" customHeight="1" x14ac:dyDescent="0.25">
      <c r="A5" s="86">
        <v>2</v>
      </c>
      <c r="B5" s="88"/>
      <c r="C5" s="88">
        <v>6315</v>
      </c>
      <c r="D5" s="92" t="s">
        <v>8</v>
      </c>
      <c r="E5" s="92"/>
      <c r="F5" s="6" t="s">
        <v>9</v>
      </c>
      <c r="G5" s="6" t="s">
        <v>1</v>
      </c>
      <c r="H5" s="71">
        <v>132</v>
      </c>
      <c r="I5" s="31">
        <v>99.1</v>
      </c>
      <c r="J5" s="31">
        <v>102.2</v>
      </c>
      <c r="K5" s="31">
        <v>99.1</v>
      </c>
      <c r="L5" s="31">
        <v>97</v>
      </c>
      <c r="M5" s="74">
        <v>103.9</v>
      </c>
      <c r="N5" s="29">
        <v>95.9</v>
      </c>
      <c r="O5" s="31">
        <v>98.2</v>
      </c>
      <c r="P5" s="31">
        <v>96.7</v>
      </c>
      <c r="Q5" s="31">
        <v>102.3</v>
      </c>
      <c r="R5" s="31">
        <v>98.3</v>
      </c>
      <c r="S5" s="9">
        <f>SUM(I5+J5+K5+L5+P5+O5+Q5+R5)/8</f>
        <v>99.112499999999983</v>
      </c>
    </row>
    <row r="6" spans="1:19" ht="15" customHeight="1" thickBot="1" x14ac:dyDescent="0.3">
      <c r="A6" s="90"/>
      <c r="B6" s="89"/>
      <c r="C6" s="89"/>
      <c r="D6" s="93"/>
      <c r="E6" s="93"/>
      <c r="F6" s="2" t="s">
        <v>10</v>
      </c>
      <c r="G6" s="2" t="s">
        <v>2</v>
      </c>
      <c r="H6" s="72">
        <v>66</v>
      </c>
      <c r="I6" s="32">
        <v>545.4</v>
      </c>
      <c r="J6" s="32">
        <v>547.5</v>
      </c>
      <c r="K6" s="32">
        <v>557</v>
      </c>
      <c r="L6" s="32">
        <v>558.1</v>
      </c>
      <c r="M6" s="30">
        <v>534.78</v>
      </c>
      <c r="N6" s="32">
        <v>566.1</v>
      </c>
      <c r="O6" s="32">
        <v>546</v>
      </c>
      <c r="P6" s="28">
        <v>571</v>
      </c>
      <c r="Q6" s="32">
        <v>556.4</v>
      </c>
      <c r="R6" s="32">
        <v>543.20000000000005</v>
      </c>
      <c r="S6" s="10">
        <f>SUM(I6+J6+K6+L6+Q6+N6+O6+R6)/8</f>
        <v>552.46249999999998</v>
      </c>
    </row>
    <row r="7" spans="1:19" ht="15" customHeight="1" x14ac:dyDescent="0.25">
      <c r="A7" s="86">
        <v>3</v>
      </c>
      <c r="B7" s="88"/>
      <c r="C7" s="88">
        <v>6317</v>
      </c>
      <c r="D7" s="92" t="s">
        <v>11</v>
      </c>
      <c r="E7" s="92"/>
      <c r="F7" s="6" t="s">
        <v>9</v>
      </c>
      <c r="G7" s="6" t="s">
        <v>1</v>
      </c>
      <c r="H7" s="71">
        <v>131</v>
      </c>
      <c r="I7" s="29">
        <v>92.1</v>
      </c>
      <c r="J7" s="31">
        <v>99</v>
      </c>
      <c r="K7" s="31">
        <v>98.9</v>
      </c>
      <c r="L7" s="31">
        <v>98.2</v>
      </c>
      <c r="M7" s="31">
        <v>96.2</v>
      </c>
      <c r="N7" s="31">
        <v>97.8</v>
      </c>
      <c r="O7" s="31">
        <v>99.3</v>
      </c>
      <c r="P7" s="74">
        <v>105.2</v>
      </c>
      <c r="Q7" s="31">
        <v>97.5</v>
      </c>
      <c r="R7" s="31">
        <v>100.01</v>
      </c>
      <c r="S7" s="9">
        <f>SUM(J7+K7+L7+M7+N7+O7+Q7+R7)/8</f>
        <v>98.363749999999996</v>
      </c>
    </row>
    <row r="8" spans="1:19" ht="15" customHeight="1" thickBot="1" x14ac:dyDescent="0.3">
      <c r="A8" s="90"/>
      <c r="B8" s="89"/>
      <c r="C8" s="89"/>
      <c r="D8" s="93"/>
      <c r="E8" s="93"/>
      <c r="F8" s="2" t="s">
        <v>10</v>
      </c>
      <c r="G8" s="2" t="s">
        <v>2</v>
      </c>
      <c r="H8" s="72">
        <v>58</v>
      </c>
      <c r="I8" s="32">
        <v>250.2</v>
      </c>
      <c r="J8" s="32">
        <v>272.3</v>
      </c>
      <c r="K8" s="32">
        <v>251.8</v>
      </c>
      <c r="L8" s="32">
        <v>248.1</v>
      </c>
      <c r="M8" s="32">
        <v>254.9</v>
      </c>
      <c r="N8" s="30">
        <v>244.5</v>
      </c>
      <c r="O8" s="32">
        <v>247.3</v>
      </c>
      <c r="P8" s="32">
        <v>253.1</v>
      </c>
      <c r="Q8" s="32">
        <v>247</v>
      </c>
      <c r="R8" s="28">
        <v>273.89999999999998</v>
      </c>
      <c r="S8" s="10">
        <f>SUM(J8+K8+L8+M8+I8+P8+Q8+O8)/8</f>
        <v>253.08750000000001</v>
      </c>
    </row>
    <row r="9" spans="1:19" ht="15" customHeight="1" x14ac:dyDescent="0.25">
      <c r="A9" s="86">
        <v>4</v>
      </c>
      <c r="B9" s="86"/>
      <c r="C9" s="88">
        <v>6319</v>
      </c>
      <c r="D9" s="92" t="s">
        <v>11</v>
      </c>
      <c r="E9" s="92"/>
      <c r="F9" s="6" t="s">
        <v>9</v>
      </c>
      <c r="G9" s="6" t="s">
        <v>1</v>
      </c>
      <c r="H9" s="71">
        <v>131</v>
      </c>
      <c r="I9" s="29">
        <v>92.1</v>
      </c>
      <c r="J9" s="31">
        <v>99</v>
      </c>
      <c r="K9" s="31">
        <v>98.9</v>
      </c>
      <c r="L9" s="31">
        <v>98.2</v>
      </c>
      <c r="M9" s="31">
        <v>96.2</v>
      </c>
      <c r="N9" s="31">
        <v>97.8</v>
      </c>
      <c r="O9" s="31">
        <v>99.3</v>
      </c>
      <c r="P9" s="74">
        <v>105.2</v>
      </c>
      <c r="Q9" s="31">
        <v>97.5</v>
      </c>
      <c r="R9" s="31">
        <v>100.01</v>
      </c>
      <c r="S9" s="9">
        <f>SUM(J9+K9+L9+M9+N9+R9+Q9+O9)/8</f>
        <v>98.363749999999996</v>
      </c>
    </row>
    <row r="10" spans="1:19" ht="15" customHeight="1" thickBot="1" x14ac:dyDescent="0.3">
      <c r="A10" s="90"/>
      <c r="B10" s="90"/>
      <c r="C10" s="89"/>
      <c r="D10" s="93"/>
      <c r="E10" s="93"/>
      <c r="F10" s="38" t="s">
        <v>10</v>
      </c>
      <c r="G10" s="38" t="s">
        <v>2</v>
      </c>
      <c r="H10" s="72">
        <v>58</v>
      </c>
      <c r="I10" s="32">
        <v>250.2</v>
      </c>
      <c r="J10" s="32">
        <v>272.3</v>
      </c>
      <c r="K10" s="32">
        <v>251.8</v>
      </c>
      <c r="L10" s="32">
        <v>248.1</v>
      </c>
      <c r="M10" s="32">
        <v>254.9</v>
      </c>
      <c r="N10" s="30">
        <v>244.5</v>
      </c>
      <c r="O10" s="32">
        <v>247.3</v>
      </c>
      <c r="P10" s="32">
        <v>253.1</v>
      </c>
      <c r="Q10" s="32">
        <v>247</v>
      </c>
      <c r="R10" s="28">
        <v>273.89999999999998</v>
      </c>
      <c r="S10" s="10">
        <f>SUM(I10+J10+K10+L10+M10+O10+P10+Q10)/8</f>
        <v>253.08749999999998</v>
      </c>
    </row>
    <row r="11" spans="1:19" ht="15" customHeight="1" x14ac:dyDescent="0.25">
      <c r="A11" s="86">
        <v>5</v>
      </c>
      <c r="B11" s="88"/>
      <c r="C11" s="88">
        <v>6321</v>
      </c>
      <c r="D11" s="92" t="s">
        <v>12</v>
      </c>
      <c r="E11" s="92"/>
      <c r="F11" s="6" t="s">
        <v>9</v>
      </c>
      <c r="G11" s="6" t="s">
        <v>1</v>
      </c>
      <c r="H11" s="71">
        <v>207</v>
      </c>
      <c r="I11" s="31">
        <v>89.2</v>
      </c>
      <c r="J11" s="74">
        <v>93.1</v>
      </c>
      <c r="K11" s="31">
        <v>88.2</v>
      </c>
      <c r="L11" s="31">
        <v>86.4</v>
      </c>
      <c r="M11" s="29">
        <v>82</v>
      </c>
      <c r="N11" s="31">
        <v>89.5</v>
      </c>
      <c r="O11" s="31">
        <v>84.2</v>
      </c>
      <c r="P11" s="31">
        <v>83.1</v>
      </c>
      <c r="Q11" s="31">
        <v>89.8</v>
      </c>
      <c r="R11" s="31">
        <v>87.6</v>
      </c>
      <c r="S11" s="9">
        <f>SUM(I11+O11+K11+L11+P11+N11+Q11+R11)/8</f>
        <v>87.25</v>
      </c>
    </row>
    <row r="12" spans="1:19" ht="15" customHeight="1" thickBot="1" x14ac:dyDescent="0.3">
      <c r="A12" s="90"/>
      <c r="B12" s="89"/>
      <c r="C12" s="89"/>
      <c r="D12" s="93"/>
      <c r="E12" s="93"/>
      <c r="F12" s="2" t="s">
        <v>10</v>
      </c>
      <c r="G12" s="2" t="s">
        <v>2</v>
      </c>
      <c r="H12" s="72">
        <v>80</v>
      </c>
      <c r="I12" s="32">
        <v>287.10000000000002</v>
      </c>
      <c r="J12" s="32">
        <v>281.10000000000002</v>
      </c>
      <c r="K12" s="32">
        <v>289.2</v>
      </c>
      <c r="L12" s="32">
        <v>283.39999999999998</v>
      </c>
      <c r="M12" s="28">
        <v>291.5</v>
      </c>
      <c r="N12" s="32">
        <v>277.2</v>
      </c>
      <c r="O12" s="32">
        <v>281.10000000000002</v>
      </c>
      <c r="P12" s="32">
        <v>291</v>
      </c>
      <c r="Q12" s="30">
        <v>278.3</v>
      </c>
      <c r="R12" s="32">
        <v>282.60000000000002</v>
      </c>
      <c r="S12" s="10">
        <f>SUM(I12+J12+K12+L12+O12+N12+P12+R12)/8</f>
        <v>284.08750000000003</v>
      </c>
    </row>
    <row r="13" spans="1:19" ht="15" customHeight="1" x14ac:dyDescent="0.25">
      <c r="A13" s="86">
        <v>6</v>
      </c>
      <c r="B13" s="88"/>
      <c r="C13" s="88">
        <v>6323</v>
      </c>
      <c r="D13" s="92" t="s">
        <v>13</v>
      </c>
      <c r="E13" s="92"/>
      <c r="F13" s="6" t="s">
        <v>9</v>
      </c>
      <c r="G13" s="6" t="s">
        <v>1</v>
      </c>
      <c r="H13" s="71">
        <v>287</v>
      </c>
      <c r="I13" s="31">
        <v>100.2</v>
      </c>
      <c r="J13" s="31">
        <v>96.5</v>
      </c>
      <c r="K13" s="31">
        <v>98.8</v>
      </c>
      <c r="L13" s="74">
        <v>103.7</v>
      </c>
      <c r="M13" s="31">
        <v>99.9</v>
      </c>
      <c r="N13" s="31">
        <v>95.4</v>
      </c>
      <c r="O13" s="31">
        <v>96.2</v>
      </c>
      <c r="P13" s="31">
        <v>98.4</v>
      </c>
      <c r="Q13" s="31">
        <v>102.1</v>
      </c>
      <c r="R13" s="29">
        <v>95</v>
      </c>
      <c r="S13" s="9">
        <f>SUM(I13+J13+K13+M13+N13+O13+P13+Q13)/8</f>
        <v>98.4375</v>
      </c>
    </row>
    <row r="14" spans="1:19" ht="15" customHeight="1" thickBot="1" x14ac:dyDescent="0.3">
      <c r="A14" s="90"/>
      <c r="B14" s="89"/>
      <c r="C14" s="89"/>
      <c r="D14" s="93"/>
      <c r="E14" s="93"/>
      <c r="F14" s="2" t="s">
        <v>10</v>
      </c>
      <c r="G14" s="2" t="s">
        <v>2</v>
      </c>
      <c r="H14" s="72">
        <v>120</v>
      </c>
      <c r="I14" s="32">
        <v>357.2</v>
      </c>
      <c r="J14" s="32">
        <v>356.5</v>
      </c>
      <c r="K14" s="32">
        <v>356.3</v>
      </c>
      <c r="L14" s="32">
        <v>357.1</v>
      </c>
      <c r="M14" s="32">
        <v>359.6</v>
      </c>
      <c r="N14" s="30">
        <v>355.02</v>
      </c>
      <c r="O14" s="32">
        <v>356.01</v>
      </c>
      <c r="P14" s="32">
        <v>358.9</v>
      </c>
      <c r="Q14" s="28">
        <v>375.1</v>
      </c>
      <c r="R14" s="32">
        <v>357.8</v>
      </c>
      <c r="S14" s="10">
        <f>SUM(I14+J14+K14+M14+L14+O14+P14+R14)/8</f>
        <v>357.42625000000004</v>
      </c>
    </row>
    <row r="15" spans="1:19" ht="15" customHeight="1" x14ac:dyDescent="0.25">
      <c r="A15" s="86">
        <v>7</v>
      </c>
      <c r="B15" s="88"/>
      <c r="C15" s="88">
        <v>6325</v>
      </c>
      <c r="D15" s="92" t="s">
        <v>14</v>
      </c>
      <c r="E15" s="92"/>
      <c r="F15" s="6" t="s">
        <v>9</v>
      </c>
      <c r="G15" s="6" t="s">
        <v>1</v>
      </c>
      <c r="H15" s="71">
        <v>91</v>
      </c>
      <c r="I15" s="31">
        <v>58.7</v>
      </c>
      <c r="J15" s="74">
        <v>68.2</v>
      </c>
      <c r="K15" s="31">
        <v>61</v>
      </c>
      <c r="L15" s="31">
        <v>63.1</v>
      </c>
      <c r="M15" s="31">
        <v>59.9</v>
      </c>
      <c r="N15" s="29">
        <v>58.1</v>
      </c>
      <c r="O15" s="31">
        <v>64.8</v>
      </c>
      <c r="P15" s="31">
        <v>61.5</v>
      </c>
      <c r="Q15" s="31">
        <v>60</v>
      </c>
      <c r="R15" s="31">
        <v>62.6</v>
      </c>
      <c r="S15" s="9">
        <f>SUM(I15+K15+L15+M15+R15+O15+P15+Q15)/8</f>
        <v>61.45</v>
      </c>
    </row>
    <row r="16" spans="1:19" ht="15" customHeight="1" thickBot="1" x14ac:dyDescent="0.3">
      <c r="A16" s="90"/>
      <c r="B16" s="89"/>
      <c r="C16" s="89"/>
      <c r="D16" s="93"/>
      <c r="E16" s="93"/>
      <c r="F16" s="2" t="s">
        <v>10</v>
      </c>
      <c r="G16" s="2" t="s">
        <v>2</v>
      </c>
      <c r="H16" s="72">
        <v>42</v>
      </c>
      <c r="I16" s="28">
        <v>205.1</v>
      </c>
      <c r="J16" s="32">
        <v>203.4</v>
      </c>
      <c r="K16" s="32">
        <v>177.9</v>
      </c>
      <c r="L16" s="32">
        <v>201.2</v>
      </c>
      <c r="M16" s="32">
        <v>199</v>
      </c>
      <c r="N16" s="32">
        <v>213.1</v>
      </c>
      <c r="O16" s="32">
        <v>202.2</v>
      </c>
      <c r="P16" s="32">
        <v>199.3</v>
      </c>
      <c r="Q16" s="32">
        <v>195.6</v>
      </c>
      <c r="R16" s="30">
        <v>167.7</v>
      </c>
      <c r="S16" s="10">
        <f>SUM(J16+K16+Q16+M16+N16+O16+P16+L16)/8</f>
        <v>198.96250000000001</v>
      </c>
    </row>
    <row r="17" spans="1:19" ht="15" customHeight="1" x14ac:dyDescent="0.25">
      <c r="A17" s="86">
        <v>8</v>
      </c>
      <c r="B17" s="88"/>
      <c r="C17" s="88">
        <v>6327</v>
      </c>
      <c r="D17" s="92" t="s">
        <v>14</v>
      </c>
      <c r="E17" s="92"/>
      <c r="F17" s="6" t="s">
        <v>9</v>
      </c>
      <c r="G17" s="6" t="s">
        <v>1</v>
      </c>
      <c r="H17" s="71">
        <v>91</v>
      </c>
      <c r="I17" s="31">
        <v>58.7</v>
      </c>
      <c r="J17" s="74">
        <v>68.2</v>
      </c>
      <c r="K17" s="31">
        <v>61</v>
      </c>
      <c r="L17" s="31">
        <v>63.1</v>
      </c>
      <c r="M17" s="31">
        <v>59.9</v>
      </c>
      <c r="N17" s="29">
        <v>58.1</v>
      </c>
      <c r="O17" s="31">
        <v>64.8</v>
      </c>
      <c r="P17" s="31">
        <v>61.5</v>
      </c>
      <c r="Q17" s="31">
        <v>60</v>
      </c>
      <c r="R17" s="31">
        <v>62.6</v>
      </c>
      <c r="S17" s="9">
        <f>SUM(I17+K17+L17+M17+R17+O17+P17+Q17)/8</f>
        <v>61.45</v>
      </c>
    </row>
    <row r="18" spans="1:19" ht="15" customHeight="1" thickBot="1" x14ac:dyDescent="0.3">
      <c r="A18" s="87"/>
      <c r="B18" s="91"/>
      <c r="C18" s="91"/>
      <c r="D18" s="98"/>
      <c r="E18" s="98"/>
      <c r="F18" s="5" t="s">
        <v>10</v>
      </c>
      <c r="G18" s="5" t="s">
        <v>2</v>
      </c>
      <c r="H18" s="73">
        <v>42</v>
      </c>
      <c r="I18" s="28">
        <v>205.1</v>
      </c>
      <c r="J18" s="32">
        <v>203.4</v>
      </c>
      <c r="K18" s="32">
        <v>177.9</v>
      </c>
      <c r="L18" s="32">
        <v>201.2</v>
      </c>
      <c r="M18" s="32">
        <v>199</v>
      </c>
      <c r="N18" s="32">
        <v>213.1</v>
      </c>
      <c r="O18" s="32">
        <v>202.2</v>
      </c>
      <c r="P18" s="32">
        <v>199.3</v>
      </c>
      <c r="Q18" s="32">
        <v>195.6</v>
      </c>
      <c r="R18" s="30">
        <v>167.7</v>
      </c>
      <c r="S18" s="10">
        <f>SUM(J18+K18+Q18+M18+N18+O18+P18+L18)/8</f>
        <v>198.96250000000001</v>
      </c>
    </row>
    <row r="19" spans="1:19" ht="15.75" thickBot="1" x14ac:dyDescent="0.3">
      <c r="A19" s="65"/>
      <c r="B19" s="68"/>
      <c r="C19" s="94"/>
      <c r="D19" s="95"/>
      <c r="E19" s="95" t="s">
        <v>15</v>
      </c>
      <c r="F19" s="95"/>
      <c r="G19" s="95"/>
      <c r="H19" s="95"/>
      <c r="I19" s="7">
        <f t="shared" ref="I19:R19" si="0">SUM(I3:I18)</f>
        <v>3334.8999999999987</v>
      </c>
      <c r="J19" s="7">
        <f t="shared" si="0"/>
        <v>3412.3999999999996</v>
      </c>
      <c r="K19" s="7">
        <f t="shared" si="0"/>
        <v>3323.9000000000005</v>
      </c>
      <c r="L19" s="7">
        <f t="shared" si="0"/>
        <v>3361.9999999999991</v>
      </c>
      <c r="M19" s="7">
        <f t="shared" si="0"/>
        <v>3330.3600000000006</v>
      </c>
      <c r="N19" s="7">
        <f t="shared" si="0"/>
        <v>3368.1199999999994</v>
      </c>
      <c r="O19" s="7">
        <f t="shared" si="0"/>
        <v>3333.1099999999997</v>
      </c>
      <c r="P19" s="7">
        <f t="shared" si="0"/>
        <v>3405.0000000000005</v>
      </c>
      <c r="Q19" s="7">
        <f t="shared" si="0"/>
        <v>3362.8999999999996</v>
      </c>
      <c r="R19" s="7">
        <f t="shared" si="0"/>
        <v>3314.4199999999992</v>
      </c>
      <c r="S19" s="8">
        <f t="shared" ref="S19:S20" si="1">SUM(I19:R19)/10</f>
        <v>3354.7109999999993</v>
      </c>
    </row>
    <row r="20" spans="1:19" ht="18.75" customHeight="1" thickBot="1" x14ac:dyDescent="0.3">
      <c r="A20" s="67"/>
      <c r="B20" s="70"/>
      <c r="C20" s="94"/>
      <c r="D20" s="95"/>
      <c r="E20" s="95" t="s">
        <v>16</v>
      </c>
      <c r="F20" s="95"/>
      <c r="G20" s="95"/>
      <c r="H20" s="95"/>
      <c r="I20" s="7">
        <v>86139.199999999997</v>
      </c>
      <c r="J20" s="7">
        <v>87009.8</v>
      </c>
      <c r="K20" s="7">
        <v>87009.8</v>
      </c>
      <c r="L20" s="7">
        <v>89252.3</v>
      </c>
      <c r="M20" s="7">
        <v>88913.8</v>
      </c>
      <c r="N20" s="7">
        <v>89745.1</v>
      </c>
      <c r="O20" s="7">
        <v>88489.3</v>
      </c>
      <c r="P20" s="7">
        <v>86529.1</v>
      </c>
      <c r="Q20" s="7">
        <v>87458.6</v>
      </c>
      <c r="R20" s="7">
        <v>88675.5</v>
      </c>
      <c r="S20" s="8">
        <f t="shared" si="1"/>
        <v>87922.25</v>
      </c>
    </row>
  </sheetData>
  <mergeCells count="42">
    <mergeCell ref="S1:S2"/>
    <mergeCell ref="C17:C18"/>
    <mergeCell ref="D17:E18"/>
    <mergeCell ref="C19:D19"/>
    <mergeCell ref="E19:H19"/>
    <mergeCell ref="C5:C6"/>
    <mergeCell ref="D5:E6"/>
    <mergeCell ref="C7:C8"/>
    <mergeCell ref="D7:E8"/>
    <mergeCell ref="C9:C10"/>
    <mergeCell ref="D9:E10"/>
    <mergeCell ref="C1:C2"/>
    <mergeCell ref="D1:E2"/>
    <mergeCell ref="F1:F2"/>
    <mergeCell ref="G1:G2"/>
    <mergeCell ref="H1:H2"/>
    <mergeCell ref="C3:C4"/>
    <mergeCell ref="D3:E4"/>
    <mergeCell ref="C20:D20"/>
    <mergeCell ref="E20:H20"/>
    <mergeCell ref="C11:C12"/>
    <mergeCell ref="D11:E12"/>
    <mergeCell ref="C13:C14"/>
    <mergeCell ref="D13:E14"/>
    <mergeCell ref="D15:E16"/>
    <mergeCell ref="C15:C16"/>
    <mergeCell ref="A17:A18"/>
    <mergeCell ref="B3:B4"/>
    <mergeCell ref="B5:B6"/>
    <mergeCell ref="B7:B8"/>
    <mergeCell ref="B9:B10"/>
    <mergeCell ref="B11:B12"/>
    <mergeCell ref="B13:B14"/>
    <mergeCell ref="B17:B18"/>
    <mergeCell ref="A3:A4"/>
    <mergeCell ref="A5:A6"/>
    <mergeCell ref="A7:A8"/>
    <mergeCell ref="A9:A10"/>
    <mergeCell ref="A11:A12"/>
    <mergeCell ref="B15:B16"/>
    <mergeCell ref="A15:A16"/>
    <mergeCell ref="A13:A1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3"/>
  <sheetViews>
    <sheetView zoomScaleNormal="100" workbookViewId="0">
      <selection activeCell="V22" sqref="V22:V29"/>
    </sheetView>
  </sheetViews>
  <sheetFormatPr baseColWidth="10" defaultRowHeight="15" x14ac:dyDescent="0.25"/>
  <cols>
    <col min="1" max="1" width="11.42578125" customWidth="1"/>
    <col min="2" max="20" width="6.7109375" customWidth="1"/>
    <col min="21" max="22" width="10" customWidth="1"/>
    <col min="23" max="23" width="39.140625" customWidth="1"/>
  </cols>
  <sheetData>
    <row r="1" spans="1:23" ht="32.25" customHeight="1" thickBot="1" x14ac:dyDescent="0.3">
      <c r="A1" s="19" t="s">
        <v>17</v>
      </c>
      <c r="B1" s="20" t="s">
        <v>18</v>
      </c>
      <c r="C1" s="39" t="s">
        <v>19</v>
      </c>
      <c r="D1" s="40" t="s">
        <v>20</v>
      </c>
      <c r="E1" s="41" t="s">
        <v>21</v>
      </c>
      <c r="F1" s="54" t="s">
        <v>22</v>
      </c>
      <c r="G1" s="55" t="s">
        <v>23</v>
      </c>
      <c r="H1" s="20" t="s">
        <v>24</v>
      </c>
      <c r="I1" s="59" t="s">
        <v>25</v>
      </c>
      <c r="J1" s="60" t="s">
        <v>26</v>
      </c>
      <c r="K1" s="12">
        <v>1</v>
      </c>
      <c r="L1" s="12">
        <v>2</v>
      </c>
      <c r="M1" s="12">
        <v>3</v>
      </c>
      <c r="N1" s="12">
        <v>4</v>
      </c>
      <c r="O1" s="12">
        <v>5</v>
      </c>
      <c r="P1" s="12">
        <v>6</v>
      </c>
      <c r="Q1" s="12">
        <v>7</v>
      </c>
      <c r="R1" s="12">
        <v>8</v>
      </c>
      <c r="S1" s="12">
        <v>9</v>
      </c>
      <c r="T1" s="12">
        <v>10</v>
      </c>
      <c r="U1" s="21" t="s">
        <v>15</v>
      </c>
      <c r="V1" s="33" t="s">
        <v>15</v>
      </c>
      <c r="W1" s="61" t="s">
        <v>35</v>
      </c>
    </row>
    <row r="2" spans="1:23" x14ac:dyDescent="0.25">
      <c r="A2" s="13" t="s">
        <v>27</v>
      </c>
      <c r="B2" s="23">
        <v>1</v>
      </c>
      <c r="C2" s="17">
        <f>SUM(B32+D32+F32+H32+J32+L32+N32+P32+R32+T32)/10</f>
        <v>83.509999999999991</v>
      </c>
      <c r="D2" s="17"/>
      <c r="E2" s="17"/>
      <c r="F2" s="17"/>
      <c r="G2" s="17"/>
      <c r="H2" s="17"/>
      <c r="I2" s="17"/>
      <c r="J2" s="17"/>
      <c r="K2" s="62">
        <f t="shared" ref="K2:K9" si="0">C32</f>
        <v>80.099999999999994</v>
      </c>
      <c r="L2" s="75">
        <f t="shared" ref="L2:L9" si="1">E32</f>
        <v>77.8</v>
      </c>
      <c r="M2" s="62">
        <f t="shared" ref="M2:M9" si="2">G32</f>
        <v>79.7</v>
      </c>
      <c r="N2" s="62">
        <f t="shared" ref="N2:N9" si="3">I32</f>
        <v>83.2</v>
      </c>
      <c r="O2" s="62">
        <f t="shared" ref="O2:O9" si="4">K32</f>
        <v>86.5</v>
      </c>
      <c r="P2" s="62">
        <f t="shared" ref="P2:P9" si="5">M32</f>
        <v>86.6</v>
      </c>
      <c r="Q2" s="77">
        <f t="shared" ref="Q2:Q9" si="6">O32</f>
        <v>91.2</v>
      </c>
      <c r="R2" s="62">
        <f t="shared" ref="R2:R9" si="7">Q32</f>
        <v>87.4</v>
      </c>
      <c r="S2" s="62">
        <f t="shared" ref="S2:S9" si="8">S32</f>
        <v>79.8</v>
      </c>
      <c r="T2" s="62">
        <f t="shared" ref="T2:T9" si="9">U32</f>
        <v>82.8</v>
      </c>
      <c r="U2" s="36">
        <f>SUM(K2+M2+N2+P2+S2+R2+O2+T2)/8</f>
        <v>83.262500000000003</v>
      </c>
      <c r="V2" s="11">
        <f>SUM(C2)</f>
        <v>83.509999999999991</v>
      </c>
    </row>
    <row r="3" spans="1:23" x14ac:dyDescent="0.25">
      <c r="A3" s="14" t="s">
        <v>28</v>
      </c>
      <c r="B3" s="24">
        <v>2</v>
      </c>
      <c r="C3" s="18">
        <f>SUM(B33+D33+F33+H33+J33+L33+N33+P33+R33+T33)/10</f>
        <v>80.939999999999984</v>
      </c>
      <c r="D3" s="18">
        <f>(B34+D34+F34+H34+J34+L34+N34+P34+R34+T34)/10</f>
        <v>312.02</v>
      </c>
      <c r="E3" s="18"/>
      <c r="F3" s="18"/>
      <c r="G3" s="18"/>
      <c r="H3" s="18"/>
      <c r="I3" s="18"/>
      <c r="J3" s="18"/>
      <c r="K3" s="63">
        <f t="shared" si="0"/>
        <v>389.1</v>
      </c>
      <c r="L3" s="63">
        <f t="shared" si="1"/>
        <v>395.9</v>
      </c>
      <c r="M3" s="76">
        <f t="shared" si="2"/>
        <v>412.2</v>
      </c>
      <c r="N3" s="63">
        <f t="shared" si="3"/>
        <v>384.8</v>
      </c>
      <c r="O3" s="78">
        <f t="shared" si="4"/>
        <v>379.5</v>
      </c>
      <c r="P3" s="63">
        <f t="shared" si="5"/>
        <v>395.1</v>
      </c>
      <c r="Q3" s="63">
        <f t="shared" si="6"/>
        <v>381.40000000000003</v>
      </c>
      <c r="R3" s="63">
        <f t="shared" si="7"/>
        <v>395.5</v>
      </c>
      <c r="S3" s="63">
        <f t="shared" si="8"/>
        <v>389.6</v>
      </c>
      <c r="T3" s="63">
        <f t="shared" si="9"/>
        <v>406.5</v>
      </c>
      <c r="U3" s="22">
        <f>SUM(L3+P3+N3+T3+Q3+R3+S3+K3)/8</f>
        <v>392.23749999999995</v>
      </c>
      <c r="V3" s="11">
        <f>SUM(C3:D3)</f>
        <v>392.96</v>
      </c>
    </row>
    <row r="4" spans="1:23" x14ac:dyDescent="0.25">
      <c r="A4" s="14"/>
      <c r="B4" s="24">
        <v>3</v>
      </c>
      <c r="C4" s="18">
        <f>SUM(B35+D35+F35+H35+J35+L35+N35+P35+R35+T35)/10</f>
        <v>74.819999999999993</v>
      </c>
      <c r="D4" s="18">
        <f>SUM(B36+D36+F36+H36+J36+L36+N36+P36+R36+T36)/10</f>
        <v>322.55</v>
      </c>
      <c r="E4" s="18">
        <f>SUM(B37+D37+F37+H37+J37+L37+N37+P37+R37+T37)/10</f>
        <v>32.33</v>
      </c>
      <c r="F4" s="18"/>
      <c r="G4" s="18"/>
      <c r="H4" s="18"/>
      <c r="I4" s="18"/>
      <c r="J4" s="18"/>
      <c r="K4" s="63">
        <f t="shared" si="0"/>
        <v>447.1</v>
      </c>
      <c r="L4" s="63">
        <f t="shared" si="1"/>
        <v>419.6</v>
      </c>
      <c r="M4" s="78">
        <f t="shared" si="2"/>
        <v>393.40000000000003</v>
      </c>
      <c r="N4" s="63">
        <f t="shared" si="3"/>
        <v>434.3</v>
      </c>
      <c r="O4" s="63">
        <f t="shared" si="4"/>
        <v>452.3</v>
      </c>
      <c r="P4" s="63">
        <f t="shared" si="5"/>
        <v>435.20000000000005</v>
      </c>
      <c r="Q4" s="63">
        <f t="shared" si="6"/>
        <v>420.90000000000003</v>
      </c>
      <c r="R4" s="76">
        <f t="shared" si="7"/>
        <v>454.1</v>
      </c>
      <c r="S4" s="63">
        <f t="shared" si="8"/>
        <v>407.4</v>
      </c>
      <c r="T4" s="63">
        <f t="shared" si="9"/>
        <v>432.70000000000005</v>
      </c>
      <c r="U4" s="22">
        <f>SUM(K4+N4+O4+P4+Q4+L4+S4+T4)/8</f>
        <v>431.1875</v>
      </c>
      <c r="V4" s="11">
        <f>SUM(C4:E4)</f>
        <v>429.7</v>
      </c>
    </row>
    <row r="5" spans="1:23" x14ac:dyDescent="0.25">
      <c r="A5" s="15"/>
      <c r="B5" s="24">
        <v>4</v>
      </c>
      <c r="C5" s="18">
        <f>SUM(B38+D38+F38+H38+J38+L38+N38+P38+R38+T38)/10</f>
        <v>76.300000000000011</v>
      </c>
      <c r="D5" s="18">
        <f>SUM(B39+D39+F39+H39+J39+L39+N39+P39+R39+T39)/10</f>
        <v>320.7</v>
      </c>
      <c r="E5" s="18">
        <f>SUM(B40+D40+F40+H40+J40+L40+N40+P40+R40+T40)/10</f>
        <v>32.159999999999997</v>
      </c>
      <c r="F5" s="18">
        <f>SUM(B41+D41+F41+H41+J41+L41+N41+P41+R41+T41)/10</f>
        <v>44.47</v>
      </c>
      <c r="G5" s="18"/>
      <c r="H5" s="18"/>
      <c r="I5" s="18"/>
      <c r="J5" s="18"/>
      <c r="K5" s="63">
        <f t="shared" si="0"/>
        <v>567.80000000000007</v>
      </c>
      <c r="L5" s="63">
        <f t="shared" si="1"/>
        <v>449.4</v>
      </c>
      <c r="M5" s="76">
        <f t="shared" si="2"/>
        <v>494.8</v>
      </c>
      <c r="N5" s="63">
        <f t="shared" si="3"/>
        <v>454.5</v>
      </c>
      <c r="O5" s="63">
        <f t="shared" si="4"/>
        <v>494.7</v>
      </c>
      <c r="P5" s="78">
        <f t="shared" si="5"/>
        <v>390.39999999999992</v>
      </c>
      <c r="Q5" s="63">
        <f t="shared" si="6"/>
        <v>451.1</v>
      </c>
      <c r="R5" s="63">
        <f t="shared" si="7"/>
        <v>494.2</v>
      </c>
      <c r="S5" s="63">
        <f t="shared" si="8"/>
        <v>486.2</v>
      </c>
      <c r="T5" s="63">
        <f t="shared" si="9"/>
        <v>453.20000000000005</v>
      </c>
      <c r="U5" s="22">
        <f>SUM(K5+L5+N5+O5+Q5+R5+S5+T5)/8</f>
        <v>481.38749999999993</v>
      </c>
      <c r="V5" s="11">
        <f>SUM(C5:F5)</f>
        <v>473.63</v>
      </c>
    </row>
    <row r="6" spans="1:23" x14ac:dyDescent="0.25">
      <c r="A6" s="15"/>
      <c r="B6" s="24">
        <v>5</v>
      </c>
      <c r="C6" s="18">
        <f>SUM(B42+D42+F42+H42+J42+L42+N42+P42+R42+T42)/10</f>
        <v>76.350000000000009</v>
      </c>
      <c r="D6" s="18">
        <f>SUM(B43+D43+F43+H43+J43+L43+N43+P43+R43+T43)/10</f>
        <v>317.89999999999998</v>
      </c>
      <c r="E6" s="18">
        <f>SUM(B44+D44+F44+H44+J44+L44+N44+P44+R44+T44)/10</f>
        <v>38.299999999999997</v>
      </c>
      <c r="F6" s="18">
        <f>SUM(B45+D45+F45+H45+J45+L45+N45+P45+R45+T45)/10</f>
        <v>36.22</v>
      </c>
      <c r="G6" s="18">
        <f>SUM(B46+D46+F46+H46+J46+L46+N46+P46+R46+T46)/10</f>
        <v>28.229999999999997</v>
      </c>
      <c r="H6" s="18"/>
      <c r="I6" s="18"/>
      <c r="J6" s="18"/>
      <c r="K6" s="63">
        <f t="shared" si="0"/>
        <v>499.00000000000006</v>
      </c>
      <c r="L6" s="63">
        <f t="shared" si="1"/>
        <v>511.50000000000006</v>
      </c>
      <c r="M6" s="63">
        <f t="shared" si="2"/>
        <v>496.4</v>
      </c>
      <c r="N6" s="63">
        <f t="shared" si="3"/>
        <v>506.20000000000005</v>
      </c>
      <c r="O6" s="78">
        <f t="shared" si="4"/>
        <v>466.70000000000005</v>
      </c>
      <c r="P6" s="63">
        <f t="shared" si="5"/>
        <v>483.59999999999997</v>
      </c>
      <c r="Q6" s="76">
        <f t="shared" si="6"/>
        <v>522.29999999999995</v>
      </c>
      <c r="R6" s="63">
        <f t="shared" si="7"/>
        <v>515.9</v>
      </c>
      <c r="S6" s="63">
        <f t="shared" si="8"/>
        <v>481</v>
      </c>
      <c r="T6" s="63">
        <f t="shared" si="9"/>
        <v>487.40000000000003</v>
      </c>
      <c r="U6" s="22">
        <f>SUM(K6+L6+M6+P6+S6+R6+T6+N6)/8</f>
        <v>497.625</v>
      </c>
      <c r="V6" s="11">
        <f>SUM(C6:G6)</f>
        <v>497</v>
      </c>
    </row>
    <row r="7" spans="1:23" x14ac:dyDescent="0.25">
      <c r="A7" s="15"/>
      <c r="B7" s="24">
        <v>6</v>
      </c>
      <c r="C7" s="18">
        <f>SUM(B47+D47+F47+H47+J47+L47+N47+P47+R47+T47)/10</f>
        <v>74.22</v>
      </c>
      <c r="D7" s="18">
        <f>SUM(B48+D48+F48+H48+J48+L48+N48+P48+R48+T48)/10</f>
        <v>319.33</v>
      </c>
      <c r="E7" s="18">
        <f>SUM(B49+D49+F49+H49+J49+L49+N49+P49+R49+T49)/10</f>
        <v>35.700000000000003</v>
      </c>
      <c r="F7" s="18">
        <f>SUM(B50+D50+F50+H50+J50+L50+N50+P50+R50+T50)/10</f>
        <v>36.75</v>
      </c>
      <c r="G7" s="18">
        <f>SUM(B51+D51+F51+H51+J51+L51+N51+P51+R51+T51)/10</f>
        <v>28.809999999999995</v>
      </c>
      <c r="H7" s="18">
        <f>SUM(B52+D52+F52+H52+J52+L52+N52+P52+R52+T52)/10</f>
        <v>39.14</v>
      </c>
      <c r="I7" s="18"/>
      <c r="J7" s="18"/>
      <c r="K7" s="76">
        <f t="shared" si="0"/>
        <v>648.29999999999995</v>
      </c>
      <c r="L7" s="63">
        <f t="shared" si="1"/>
        <v>533.5</v>
      </c>
      <c r="M7" s="78">
        <f t="shared" si="2"/>
        <v>489.3</v>
      </c>
      <c r="N7" s="63">
        <f t="shared" si="3"/>
        <v>529.29999999999995</v>
      </c>
      <c r="O7" s="63">
        <f t="shared" si="4"/>
        <v>513.1</v>
      </c>
      <c r="P7" s="63">
        <f t="shared" si="5"/>
        <v>524.20000000000005</v>
      </c>
      <c r="Q7" s="63">
        <f t="shared" si="6"/>
        <v>520.1</v>
      </c>
      <c r="R7" s="63">
        <f t="shared" si="7"/>
        <v>559.5</v>
      </c>
      <c r="S7" s="63">
        <f t="shared" si="8"/>
        <v>512.4</v>
      </c>
      <c r="T7" s="63">
        <f t="shared" si="9"/>
        <v>509.80000000000007</v>
      </c>
      <c r="U7" s="22">
        <f>SUM(L7+R7+N7+P7+Q7+S7+O7+T7)/8</f>
        <v>525.23749999999995</v>
      </c>
      <c r="V7" s="11">
        <f>SUM(C7:H7)</f>
        <v>533.94999999999993</v>
      </c>
    </row>
    <row r="8" spans="1:23" x14ac:dyDescent="0.25">
      <c r="A8" s="15"/>
      <c r="B8" s="24">
        <v>7</v>
      </c>
      <c r="C8" s="18">
        <f>SUM(B53+D53+F53+H53+J53+L53+N53+P53+R53+T53)/10</f>
        <v>75.47</v>
      </c>
      <c r="D8" s="18">
        <f>SUM(B54+D54+F54+H54+J54+L54+N54+P54+R54+T54)/10</f>
        <v>315.29000000000002</v>
      </c>
      <c r="E8" s="18">
        <f>SUM(B55+D55+F55+H55+J55+L55+N55+P55+R55+T55)/10</f>
        <v>32.349999999999994</v>
      </c>
      <c r="F8" s="18">
        <f>SUM(B56+D56+F56+H56+J56+L56+N56+P56+R56+T56)/10</f>
        <v>35.190000000000005</v>
      </c>
      <c r="G8" s="18">
        <f>SUM(B57+D57+F57+H57+J57+L57+N57+P57+R57+T57)/10</f>
        <v>28.139999999999997</v>
      </c>
      <c r="H8" s="18">
        <f>SUM(B58+D58+F58+H58+J58+L58+N58+P58+R58+T58)/10</f>
        <v>27.910000000000004</v>
      </c>
      <c r="I8" s="18">
        <f>SUM(B59+D59+F59+H59+J59+L59+N59+P59+R59+T59)/10</f>
        <v>32.729999999999997</v>
      </c>
      <c r="J8" s="18"/>
      <c r="K8" s="76">
        <f t="shared" si="0"/>
        <v>633.69999999999993</v>
      </c>
      <c r="L8" s="78">
        <f t="shared" si="1"/>
        <v>516.6</v>
      </c>
      <c r="M8" s="63">
        <f t="shared" si="2"/>
        <v>557.29999999999995</v>
      </c>
      <c r="N8" s="63">
        <f>I38</f>
        <v>526.5</v>
      </c>
      <c r="O8" s="63">
        <f t="shared" si="4"/>
        <v>530.29999999999995</v>
      </c>
      <c r="P8" s="63">
        <f t="shared" si="5"/>
        <v>534.1</v>
      </c>
      <c r="Q8" s="63">
        <f t="shared" si="6"/>
        <v>541.50000000000011</v>
      </c>
      <c r="R8" s="63">
        <f t="shared" si="7"/>
        <v>554.6</v>
      </c>
      <c r="S8" s="63">
        <f t="shared" si="8"/>
        <v>542</v>
      </c>
      <c r="T8" s="63">
        <f t="shared" si="9"/>
        <v>534.20000000000005</v>
      </c>
      <c r="U8" s="22">
        <f>SUM(P8+M8+N8+R8+Q8+T8+S8+O8)/8</f>
        <v>540.0625</v>
      </c>
      <c r="V8" s="11">
        <f>SUM(C8:I8)</f>
        <v>547.08000000000004</v>
      </c>
    </row>
    <row r="9" spans="1:23" ht="15.75" thickBot="1" x14ac:dyDescent="0.3">
      <c r="A9" s="16"/>
      <c r="B9" s="25">
        <v>8</v>
      </c>
      <c r="C9" s="3">
        <f>SUM(B60+D60+F60+H60+J60+L60+N60+P60+R60+T60)/10</f>
        <v>75.570000000000007</v>
      </c>
      <c r="D9" s="3">
        <f>SUM(B61+D61+F61+H61+J61+L61+N61+P61+R61+T61)/10</f>
        <v>323.21999999999997</v>
      </c>
      <c r="E9" s="3">
        <f>SUM(B62+D62+F62+H62+J62+L62+N62+P62+R62+T62)/10</f>
        <v>28.590000000000003</v>
      </c>
      <c r="F9" s="3">
        <f>SUM(B63+D63+F63+H63+J63+L63+N63+P63+R63+T63)/10</f>
        <v>36.520000000000003</v>
      </c>
      <c r="G9" s="3">
        <f>SUM(B64+D64+F64+H64+J64+L64+N64+P64+R64+T64)/10</f>
        <v>30.129999999999995</v>
      </c>
      <c r="H9" s="3">
        <f>SUM(B65+D65+F65+H65+J65+L65+N65+P65+R65+T65)/10</f>
        <v>22.280000000000005</v>
      </c>
      <c r="I9" s="3">
        <f>SUM(B66+D66+F66+H66+J66+L66+N66+P66+R66+T66)/10</f>
        <v>25.300000000000004</v>
      </c>
      <c r="J9" s="3">
        <f>SUM(B67+D67+F67+H67+J67+L67+N67+P67+R67+T67)/10</f>
        <v>34.61</v>
      </c>
      <c r="K9" s="28">
        <f t="shared" si="0"/>
        <v>614.30000000000007</v>
      </c>
      <c r="L9" s="32">
        <f t="shared" si="1"/>
        <v>580.99999999999989</v>
      </c>
      <c r="M9" s="32">
        <f t="shared" si="2"/>
        <v>586.1</v>
      </c>
      <c r="N9" s="32">
        <f t="shared" si="3"/>
        <v>585.20000000000005</v>
      </c>
      <c r="O9" s="32">
        <f t="shared" si="4"/>
        <v>569.99999999999989</v>
      </c>
      <c r="P9" s="32">
        <f t="shared" si="5"/>
        <v>554.20000000000005</v>
      </c>
      <c r="Q9" s="30">
        <f t="shared" si="6"/>
        <v>542.29999999999995</v>
      </c>
      <c r="R9" s="32">
        <f t="shared" si="7"/>
        <v>579.59999999999991</v>
      </c>
      <c r="S9" s="32">
        <f t="shared" si="8"/>
        <v>599.4</v>
      </c>
      <c r="T9" s="32">
        <f t="shared" si="9"/>
        <v>550.1</v>
      </c>
      <c r="U9" s="37">
        <f>SUM(R9+M9+N9+L9+P9+T9+S9+O9)/8</f>
        <v>575.69999999999993</v>
      </c>
      <c r="V9" s="10">
        <f>SUM(C9:J9)</f>
        <v>576.21999999999991</v>
      </c>
      <c r="W9" t="s">
        <v>34</v>
      </c>
    </row>
    <row r="10" spans="1:23" ht="15.75" thickBot="1" x14ac:dyDescent="0.3"/>
    <row r="11" spans="1:23" ht="26.25" thickBot="1" x14ac:dyDescent="0.3">
      <c r="A11" s="19" t="s">
        <v>17</v>
      </c>
      <c r="B11" s="20" t="s">
        <v>18</v>
      </c>
      <c r="C11" s="39" t="s">
        <v>19</v>
      </c>
      <c r="D11" s="40" t="s">
        <v>20</v>
      </c>
      <c r="E11" s="41" t="s">
        <v>21</v>
      </c>
      <c r="F11" s="54" t="s">
        <v>22</v>
      </c>
      <c r="G11" s="55" t="s">
        <v>23</v>
      </c>
      <c r="H11" s="20" t="s">
        <v>24</v>
      </c>
      <c r="I11" s="59" t="s">
        <v>25</v>
      </c>
      <c r="J11" s="60" t="s">
        <v>26</v>
      </c>
      <c r="K11" s="12">
        <v>1</v>
      </c>
      <c r="L11" s="12">
        <v>2</v>
      </c>
      <c r="M11" s="12">
        <v>3</v>
      </c>
      <c r="N11" s="12">
        <v>4</v>
      </c>
      <c r="O11" s="12">
        <v>5</v>
      </c>
      <c r="P11" s="12">
        <v>6</v>
      </c>
      <c r="Q11" s="12">
        <v>7</v>
      </c>
      <c r="R11" s="12">
        <v>8</v>
      </c>
      <c r="S11" s="12">
        <v>9</v>
      </c>
      <c r="T11" s="12">
        <v>10</v>
      </c>
      <c r="U11" s="21" t="s">
        <v>15</v>
      </c>
      <c r="V11" s="33" t="s">
        <v>15</v>
      </c>
    </row>
    <row r="12" spans="1:23" x14ac:dyDescent="0.25">
      <c r="A12" s="13" t="s">
        <v>30</v>
      </c>
      <c r="B12" s="23">
        <v>1</v>
      </c>
      <c r="C12" s="17">
        <f>SUM(B70+D70+F70+H70+J70+L70+N70+P70+R70+T70)/10</f>
        <v>73.650000000000006</v>
      </c>
      <c r="D12" s="17"/>
      <c r="E12" s="17"/>
      <c r="F12" s="17"/>
      <c r="G12" s="17"/>
      <c r="H12" s="17"/>
      <c r="I12" s="17"/>
      <c r="J12" s="17"/>
      <c r="K12" s="77">
        <f t="shared" ref="K12:K19" si="10">C70</f>
        <v>79.8</v>
      </c>
      <c r="L12" s="62">
        <f t="shared" ref="L12:L19" si="11">E70</f>
        <v>72.5</v>
      </c>
      <c r="M12" s="62">
        <f t="shared" ref="M12:M19" si="12">G70</f>
        <v>72.599999999999994</v>
      </c>
      <c r="N12" s="75">
        <f t="shared" ref="N12:N19" si="13">I70</f>
        <v>69.7</v>
      </c>
      <c r="O12" s="62">
        <f t="shared" ref="O12:O19" si="14">K70</f>
        <v>77.2</v>
      </c>
      <c r="P12" s="62">
        <f t="shared" ref="P12:P19" si="15">M70</f>
        <v>72.400000000000006</v>
      </c>
      <c r="Q12" s="62">
        <f t="shared" ref="Q12:Q19" si="16">O70</f>
        <v>73.099999999999994</v>
      </c>
      <c r="R12" s="62">
        <f t="shared" ref="R12:R19" si="17">Q70</f>
        <v>73.400000000000006</v>
      </c>
      <c r="S12" s="62">
        <f t="shared" ref="S12:S19" si="18">S70</f>
        <v>75</v>
      </c>
      <c r="T12" s="75">
        <f t="shared" ref="T12:T19" si="19">U70</f>
        <v>70.8</v>
      </c>
      <c r="U12" s="36">
        <f>SUM(K12+M12+L12+P12+S12+R12+O12+Q12)/8</f>
        <v>74.5</v>
      </c>
      <c r="V12" s="11">
        <f>SUM(C12)</f>
        <v>73.650000000000006</v>
      </c>
    </row>
    <row r="13" spans="1:23" x14ac:dyDescent="0.25">
      <c r="A13" s="14" t="s">
        <v>32</v>
      </c>
      <c r="B13" s="24">
        <v>2</v>
      </c>
      <c r="C13" s="18">
        <f>SUM(B71+D71+F71+H71+J71+L71+N71+P71+R71+T71)/10</f>
        <v>73.97999999999999</v>
      </c>
      <c r="D13" s="18">
        <f>SUM(B72+D72+F72+H72+J72+L72+N72+P72+R72+T72)/10</f>
        <v>224.4</v>
      </c>
      <c r="E13" s="18"/>
      <c r="F13" s="18"/>
      <c r="G13" s="18"/>
      <c r="H13" s="18"/>
      <c r="I13" s="18"/>
      <c r="J13" s="18"/>
      <c r="K13" s="63">
        <f t="shared" si="10"/>
        <v>302.8</v>
      </c>
      <c r="L13" s="76">
        <f t="shared" si="11"/>
        <v>317.8</v>
      </c>
      <c r="M13" s="63">
        <f t="shared" si="12"/>
        <v>298.39999999999998</v>
      </c>
      <c r="N13" s="63">
        <f>I71</f>
        <v>300.8</v>
      </c>
      <c r="O13" s="63">
        <f t="shared" si="14"/>
        <v>289</v>
      </c>
      <c r="P13" s="63">
        <f t="shared" si="15"/>
        <v>285.8</v>
      </c>
      <c r="Q13" s="63">
        <f t="shared" si="16"/>
        <v>297.2</v>
      </c>
      <c r="R13" s="78">
        <f t="shared" si="17"/>
        <v>283.3</v>
      </c>
      <c r="S13" s="63">
        <f t="shared" si="18"/>
        <v>310.39999999999998</v>
      </c>
      <c r="T13" s="63">
        <f t="shared" si="19"/>
        <v>298.29999999999995</v>
      </c>
      <c r="U13" s="22">
        <f>SUM(M13+P13+N13+T13+Q13+O13+S13+K13)/8</f>
        <v>297.83750000000003</v>
      </c>
      <c r="V13" s="11">
        <f>SUM(C13:D13)</f>
        <v>298.38</v>
      </c>
    </row>
    <row r="14" spans="1:23" x14ac:dyDescent="0.25">
      <c r="A14" s="14"/>
      <c r="B14" s="24">
        <v>3</v>
      </c>
      <c r="C14" s="18">
        <f>SUM(B73+D73+F73+H73+J73+L73+N73+P73+R73+T73)/10</f>
        <v>67.680000000000007</v>
      </c>
      <c r="D14" s="18">
        <f>SUM(B74+D74+F74+H74+J74+L74+N74+P74+R74+T74)/10</f>
        <v>231.97999999999996</v>
      </c>
      <c r="E14" s="18">
        <f>SUM(B75+D75+F75+H75+J75+L75+N75+P75+R75+T75)/10</f>
        <v>30.910000000000004</v>
      </c>
      <c r="F14" s="18"/>
      <c r="G14" s="18"/>
      <c r="H14" s="18"/>
      <c r="I14" s="18"/>
      <c r="J14" s="18"/>
      <c r="K14" s="63">
        <f t="shared" si="10"/>
        <v>324.90000000000003</v>
      </c>
      <c r="L14" s="63">
        <f t="shared" si="11"/>
        <v>325.2</v>
      </c>
      <c r="M14" s="63">
        <f t="shared" si="12"/>
        <v>336.30000000000007</v>
      </c>
      <c r="N14" s="63">
        <f t="shared" si="13"/>
        <v>329.4</v>
      </c>
      <c r="O14" s="63">
        <f t="shared" si="14"/>
        <v>341.8</v>
      </c>
      <c r="P14" s="63">
        <f>M72</f>
        <v>340.29999999999995</v>
      </c>
      <c r="Q14" s="63">
        <f t="shared" si="16"/>
        <v>320.60000000000002</v>
      </c>
      <c r="R14" s="63">
        <f t="shared" si="17"/>
        <v>328.9</v>
      </c>
      <c r="S14" s="78">
        <f t="shared" si="18"/>
        <v>311.39999999999998</v>
      </c>
      <c r="T14" s="76">
        <f t="shared" si="19"/>
        <v>346.9</v>
      </c>
      <c r="U14" s="22">
        <f>SUM(K14+N14+O14+P14+Q14+L14+M14+R14)/8</f>
        <v>330.92500000000001</v>
      </c>
      <c r="V14" s="11">
        <f>SUM(C14:E14)</f>
        <v>330.57</v>
      </c>
    </row>
    <row r="15" spans="1:23" x14ac:dyDescent="0.25">
      <c r="A15" s="15"/>
      <c r="B15" s="24">
        <v>4</v>
      </c>
      <c r="C15" s="18">
        <f>SUM(B76+D76+F76+H76+J76+L76+N76+P76+R76+T76)/10</f>
        <v>70.649999999999991</v>
      </c>
      <c r="D15" s="18">
        <f>SUM(B77+D77+F77+H77+J77+L77+N77+P77+R77+T77)/10</f>
        <v>224.08</v>
      </c>
      <c r="E15" s="18">
        <f>SUM(B78+D78+F78+H78+J78+L78+N78+P78+R78+T78)/10</f>
        <v>30.689999999999998</v>
      </c>
      <c r="F15" s="18">
        <f>SUM(B79+D79+F79+H79+J79+L79+N79+P79+R79+T79)/10</f>
        <v>49.679999999999993</v>
      </c>
      <c r="G15" s="18"/>
      <c r="H15" s="18"/>
      <c r="I15" s="18"/>
      <c r="J15" s="18"/>
      <c r="K15" s="63">
        <f t="shared" si="10"/>
        <v>389</v>
      </c>
      <c r="L15" s="63">
        <f t="shared" si="11"/>
        <v>368.90000000000003</v>
      </c>
      <c r="M15" s="63">
        <f t="shared" si="12"/>
        <v>376.3</v>
      </c>
      <c r="N15" s="78">
        <f t="shared" si="13"/>
        <v>354.6</v>
      </c>
      <c r="O15" s="63">
        <f t="shared" si="14"/>
        <v>382.6</v>
      </c>
      <c r="P15" s="63">
        <f t="shared" si="15"/>
        <v>368.9</v>
      </c>
      <c r="Q15" s="63">
        <f t="shared" si="16"/>
        <v>361.79999999999995</v>
      </c>
      <c r="R15" s="63">
        <f t="shared" si="17"/>
        <v>378.8</v>
      </c>
      <c r="S15" s="76">
        <f t="shared" si="18"/>
        <v>401.1</v>
      </c>
      <c r="T15" s="63">
        <f t="shared" si="19"/>
        <v>369</v>
      </c>
      <c r="U15" s="22">
        <f>SUM(K15+L15+M15+O15+Q15+R15+P15+T15)/8</f>
        <v>374.41250000000002</v>
      </c>
      <c r="V15" s="11">
        <f>SUM(C15:F15)</f>
        <v>375.1</v>
      </c>
    </row>
    <row r="16" spans="1:23" x14ac:dyDescent="0.25">
      <c r="A16" s="15"/>
      <c r="B16" s="24">
        <v>5</v>
      </c>
      <c r="C16" s="18">
        <f>SUM(B80+D80+F80+H80+J80+L80+N80+P80+R80+T80)/10</f>
        <v>72.25</v>
      </c>
      <c r="D16" s="18">
        <f>SUM(B81+D81+F81+H81+J81+L81+N81+P81+R81+T81)/10</f>
        <v>222.60999999999999</v>
      </c>
      <c r="E16" s="18">
        <f>SUM(B82+D82+F82+H82+J82+L82+N82+P82+R82+T82)/10</f>
        <v>29.660000000000004</v>
      </c>
      <c r="F16" s="18">
        <f>SUM(B83+D83+F83+H83+J83+L83+N83+P83+R83+T83)/10</f>
        <v>48.8</v>
      </c>
      <c r="G16" s="18">
        <f>SUM(B84+D84+F84+H84+J84+L84+N84+P84+R84+T84)/10</f>
        <v>41.37</v>
      </c>
      <c r="H16" s="18"/>
      <c r="I16" s="18"/>
      <c r="J16" s="18"/>
      <c r="K16" s="63">
        <f t="shared" si="10"/>
        <v>412.1</v>
      </c>
      <c r="L16" s="63">
        <f t="shared" si="11"/>
        <v>405.5</v>
      </c>
      <c r="M16" s="63">
        <f t="shared" si="12"/>
        <v>418.49999999999994</v>
      </c>
      <c r="N16" s="76">
        <f t="shared" si="13"/>
        <v>427.6</v>
      </c>
      <c r="O16" s="78">
        <f t="shared" si="14"/>
        <v>402.4</v>
      </c>
      <c r="P16" s="63">
        <f t="shared" si="15"/>
        <v>404.7</v>
      </c>
      <c r="Q16" s="63">
        <f t="shared" si="16"/>
        <v>409.9</v>
      </c>
      <c r="R16" s="63">
        <f t="shared" si="17"/>
        <v>424.39999999999992</v>
      </c>
      <c r="S16" s="63">
        <f t="shared" si="18"/>
        <v>425.00000000000006</v>
      </c>
      <c r="T16" s="63">
        <f t="shared" si="19"/>
        <v>416.8</v>
      </c>
      <c r="U16" s="22">
        <f>SUM(K16+L16+M16+P16+S16+R16+T16+Q16)/8</f>
        <v>414.61250000000007</v>
      </c>
      <c r="V16" s="11">
        <f>SUM(C16:G16)</f>
        <v>414.69000000000005</v>
      </c>
    </row>
    <row r="17" spans="1:23" x14ac:dyDescent="0.25">
      <c r="A17" s="15"/>
      <c r="B17" s="24">
        <v>6</v>
      </c>
      <c r="C17" s="18">
        <f>SUM(B85+D85+F85+H85+J85+L85+N85+P85+R85+T85)/10</f>
        <v>68.23</v>
      </c>
      <c r="D17" s="18">
        <f>SUM(B86+D86+F86+H86+J86+L86+N86+P86+R86+T86)/10</f>
        <v>220.76999999999998</v>
      </c>
      <c r="E17" s="18">
        <f>SUM(B87+D87+F87+H87+J87+L87+N87+P87+R87+T87)/10</f>
        <v>31.02</v>
      </c>
      <c r="F17" s="18">
        <f>SUM(B88+D88+F88+H88+J88+L88+N88+P88+R88+T88)/10</f>
        <v>53.95</v>
      </c>
      <c r="G17" s="18">
        <f>SUM(B89+D89+F89+H89+J89+L89+N89+P89+R89+T89)/10</f>
        <v>42.75</v>
      </c>
      <c r="H17" s="18">
        <f>SUM(B90+D90+F90+H90+J90+L90+N90+P90+R90+T90)/10</f>
        <v>36.980000000000004</v>
      </c>
      <c r="I17" s="18"/>
      <c r="J17" s="18"/>
      <c r="K17" s="63">
        <f t="shared" si="10"/>
        <v>463.9</v>
      </c>
      <c r="L17" s="63">
        <f t="shared" si="11"/>
        <v>446.1</v>
      </c>
      <c r="M17" s="63">
        <f t="shared" si="12"/>
        <v>452.1</v>
      </c>
      <c r="N17" s="78">
        <f t="shared" si="13"/>
        <v>424.2</v>
      </c>
      <c r="O17" s="63">
        <f t="shared" si="14"/>
        <v>438.7</v>
      </c>
      <c r="P17" s="63">
        <f t="shared" si="15"/>
        <v>452.50000000000006</v>
      </c>
      <c r="Q17" s="76">
        <f t="shared" si="16"/>
        <v>489.40000000000003</v>
      </c>
      <c r="R17" s="63">
        <f t="shared" si="17"/>
        <v>447.20000000000005</v>
      </c>
      <c r="S17" s="63">
        <f t="shared" si="18"/>
        <v>444.5</v>
      </c>
      <c r="T17" s="63">
        <f t="shared" si="19"/>
        <v>478.40000000000009</v>
      </c>
      <c r="U17" s="22">
        <f>SUM(K17+R17+L17+P17+M17+S17+O17+T17)/8</f>
        <v>452.92500000000001</v>
      </c>
      <c r="V17" s="11">
        <f>SUM(C17:H17)</f>
        <v>453.7</v>
      </c>
    </row>
    <row r="18" spans="1:23" x14ac:dyDescent="0.25">
      <c r="A18" s="15"/>
      <c r="B18" s="24">
        <v>7</v>
      </c>
      <c r="C18" s="18">
        <f>SUM(B91+D91+F91+H91+J91+L91+N91+P91+R91+T91)/10</f>
        <v>70.109999999999985</v>
      </c>
      <c r="D18" s="18">
        <f>SUM(B92+D92+F92+H92+J92+L92+N92+P92+R92+T92)/10</f>
        <v>217.3</v>
      </c>
      <c r="E18" s="18">
        <f>SUM(B93+D93+F93+H93+J93+L93+N93+P93+R93+T93)/10</f>
        <v>32.190000000000005</v>
      </c>
      <c r="F18" s="18">
        <f>SUM(B94+D94+F94+H94+J94+L94+N94+P94+R94+T94)/10</f>
        <v>52.96</v>
      </c>
      <c r="G18" s="18">
        <f>SUM(B95+D95+F95+H95+J95+L95+N95+P95+R95+T95)/10</f>
        <v>44.57</v>
      </c>
      <c r="H18" s="18">
        <f>SUM(B96+D96+F96+H96+J96+L96+N96+P96+R96+T96)/10</f>
        <v>32.820000000000007</v>
      </c>
      <c r="I18" s="18">
        <f>SUM(B97+D97+F97+H97+J97+L97+N97+P97+R97+T97)/10</f>
        <v>32.459999999999994</v>
      </c>
      <c r="J18" s="18"/>
      <c r="K18" s="63">
        <f t="shared" si="10"/>
        <v>503.70000000000005</v>
      </c>
      <c r="L18" s="63">
        <f t="shared" si="11"/>
        <v>479.49999999999994</v>
      </c>
      <c r="M18" s="76">
        <f t="shared" si="12"/>
        <v>512.79999999999995</v>
      </c>
      <c r="N18" s="63">
        <f t="shared" si="13"/>
        <v>487.19999999999993</v>
      </c>
      <c r="O18" s="63">
        <f t="shared" si="14"/>
        <v>503.59999999999997</v>
      </c>
      <c r="P18" s="63">
        <f t="shared" si="15"/>
        <v>471.69999999999993</v>
      </c>
      <c r="Q18" s="78">
        <f t="shared" si="16"/>
        <v>430.6</v>
      </c>
      <c r="R18" s="63">
        <f t="shared" si="17"/>
        <v>471.00000000000006</v>
      </c>
      <c r="S18" s="63">
        <f t="shared" si="18"/>
        <v>463.80000000000007</v>
      </c>
      <c r="T18" s="63">
        <f t="shared" si="19"/>
        <v>500.2</v>
      </c>
      <c r="U18" s="22">
        <f>SUM(P18+K18+N18+R18+L18+T18+S18+O18)/8</f>
        <v>485.08749999999998</v>
      </c>
      <c r="V18" s="11">
        <f>SUM(C18:I18)</f>
        <v>482.40999999999991</v>
      </c>
    </row>
    <row r="19" spans="1:23" ht="15.75" thickBot="1" x14ac:dyDescent="0.3">
      <c r="A19" s="16"/>
      <c r="B19" s="25">
        <v>8</v>
      </c>
      <c r="C19" s="3">
        <f>SUM(B98+D98+F98+H98+J98+L98+N98+P98+R98+T98)/10</f>
        <v>70.319999999999993</v>
      </c>
      <c r="D19" s="3">
        <f>SUM(B99+D99+F99+H99+J99+L99+N99+P99+R99+T99)/10</f>
        <v>233.58000000000007</v>
      </c>
      <c r="E19" s="3">
        <f>SUM(B100+D100+F100+H100+J100+L100+N100+P100+R100+T100)/10</f>
        <v>31.21</v>
      </c>
      <c r="F19" s="3">
        <f>SUM(B101+D101+F101+H101+J101+L101+N101+P101+R101+T101)/10</f>
        <v>46.680000000000007</v>
      </c>
      <c r="G19" s="3">
        <f>SUM(B102+D102+F102+H102+J102+L102+N102+P102+R102+T102)/10</f>
        <v>43.969999999999992</v>
      </c>
      <c r="H19" s="3">
        <f>SUM(B103+D103+F103+H103+J103+L103+N103+P103+R103+T103)/10</f>
        <v>32.65</v>
      </c>
      <c r="I19" s="3">
        <f>SUM(B104+D104+F104+H104+J104+L104+N104+P104+R104+T104)/10</f>
        <v>35.11</v>
      </c>
      <c r="J19" s="3">
        <f>SUM(B105+D105+F105+H105+J105+L105+N105+P105+R105+T105)/10</f>
        <v>47.800000000000004</v>
      </c>
      <c r="K19" s="32">
        <f t="shared" si="10"/>
        <v>543.40000000000009</v>
      </c>
      <c r="L19" s="32">
        <f t="shared" si="11"/>
        <v>529.29999999999995</v>
      </c>
      <c r="M19" s="32">
        <f t="shared" si="12"/>
        <v>561.90000000000009</v>
      </c>
      <c r="N19" s="32">
        <f t="shared" si="13"/>
        <v>551.4</v>
      </c>
      <c r="O19" s="32">
        <f t="shared" si="14"/>
        <v>531.79999999999995</v>
      </c>
      <c r="P19" s="32">
        <f t="shared" si="15"/>
        <v>554.80000000000007</v>
      </c>
      <c r="Q19" s="30">
        <f t="shared" si="16"/>
        <v>506.69999999999993</v>
      </c>
      <c r="R19" s="32">
        <f t="shared" si="17"/>
        <v>528</v>
      </c>
      <c r="S19" s="28">
        <f t="shared" si="18"/>
        <v>566.70000000000005</v>
      </c>
      <c r="T19" s="32">
        <f t="shared" si="19"/>
        <v>539.19999999999993</v>
      </c>
      <c r="U19" s="37">
        <f>SUM(R19+M19+N19+L19+P19+T19+K19+O19)/8</f>
        <v>542.47500000000002</v>
      </c>
      <c r="V19" s="10">
        <f>SUM(C19:J19)</f>
        <v>541.32000000000005</v>
      </c>
      <c r="W19" t="s">
        <v>36</v>
      </c>
    </row>
    <row r="20" spans="1:23" ht="15.75" thickBot="1" x14ac:dyDescent="0.3"/>
    <row r="21" spans="1:23" ht="26.25" thickBot="1" x14ac:dyDescent="0.3">
      <c r="A21" s="19" t="s">
        <v>17</v>
      </c>
      <c r="B21" s="20" t="s">
        <v>18</v>
      </c>
      <c r="C21" s="39" t="s">
        <v>19</v>
      </c>
      <c r="D21" s="40" t="s">
        <v>20</v>
      </c>
      <c r="E21" s="41" t="s">
        <v>21</v>
      </c>
      <c r="F21" s="54" t="s">
        <v>22</v>
      </c>
      <c r="G21" s="55" t="s">
        <v>23</v>
      </c>
      <c r="H21" s="20" t="s">
        <v>24</v>
      </c>
      <c r="I21" s="59" t="s">
        <v>25</v>
      </c>
      <c r="J21" s="60" t="s">
        <v>26</v>
      </c>
      <c r="K21" s="12">
        <v>1</v>
      </c>
      <c r="L21" s="12">
        <v>2</v>
      </c>
      <c r="M21" s="12">
        <v>3</v>
      </c>
      <c r="N21" s="12">
        <v>4</v>
      </c>
      <c r="O21" s="12">
        <v>5</v>
      </c>
      <c r="P21" s="12">
        <v>6</v>
      </c>
      <c r="Q21" s="12">
        <v>7</v>
      </c>
      <c r="R21" s="12">
        <v>8</v>
      </c>
      <c r="S21" s="12">
        <v>9</v>
      </c>
      <c r="T21" s="12">
        <v>10</v>
      </c>
      <c r="U21" s="21" t="s">
        <v>15</v>
      </c>
      <c r="V21" s="33" t="s">
        <v>15</v>
      </c>
    </row>
    <row r="22" spans="1:23" x14ac:dyDescent="0.25">
      <c r="A22" s="13" t="s">
        <v>31</v>
      </c>
      <c r="B22" s="23">
        <v>1</v>
      </c>
      <c r="C22" s="17">
        <f>SUM(B108+D108+F108+H108+J108+L108+N108+P108+R108+T108)/10</f>
        <v>86.38</v>
      </c>
      <c r="D22" s="17"/>
      <c r="E22" s="17"/>
      <c r="F22" s="17"/>
      <c r="G22" s="17"/>
      <c r="H22" s="17"/>
      <c r="I22" s="17"/>
      <c r="J22" s="17"/>
      <c r="K22" s="62">
        <f t="shared" ref="K22:K29" si="20">C108</f>
        <v>88.7</v>
      </c>
      <c r="L22" s="62">
        <f t="shared" ref="L22:L29" si="21">E108</f>
        <v>82.5</v>
      </c>
      <c r="M22" s="62">
        <f t="shared" ref="M22:M29" si="22">G108</f>
        <v>87.7</v>
      </c>
      <c r="N22" s="62">
        <f t="shared" ref="N22:N29" si="23">I108</f>
        <v>86.2</v>
      </c>
      <c r="O22" s="62">
        <f t="shared" ref="O22:O29" si="24">K108</f>
        <v>86.1</v>
      </c>
      <c r="P22" s="62">
        <f t="shared" ref="P22:P29" si="25">M108</f>
        <v>89.4</v>
      </c>
      <c r="Q22" s="62">
        <f t="shared" ref="Q22:Q29" si="26">O108</f>
        <v>83.9</v>
      </c>
      <c r="R22" s="75">
        <f t="shared" ref="R22:R29" si="27">Q108</f>
        <v>81.599999999999994</v>
      </c>
      <c r="S22" s="62">
        <f t="shared" ref="S22:S29" si="28">S108</f>
        <v>87.6</v>
      </c>
      <c r="T22" s="77">
        <f t="shared" ref="T22:T29" si="29">U108</f>
        <v>90.1</v>
      </c>
      <c r="U22" s="36">
        <f>SUM(K22+M22+N22+P22+S22+L22+O22+Q22)/8</f>
        <v>86.512500000000003</v>
      </c>
      <c r="V22" s="11">
        <f>SUM(C22)</f>
        <v>86.38</v>
      </c>
    </row>
    <row r="23" spans="1:23" x14ac:dyDescent="0.25">
      <c r="A23" s="14" t="s">
        <v>33</v>
      </c>
      <c r="B23" s="24">
        <v>2</v>
      </c>
      <c r="C23" s="18">
        <f>SUM(B109+D109+F109+H109+J109+L109+N109+P109+R109+T109)/10</f>
        <v>81.950000000000017</v>
      </c>
      <c r="D23" s="18">
        <f>SUM(B110+D110+F110+H110+J110+L110+N110+P110+R110+T110)/10</f>
        <v>294.83</v>
      </c>
      <c r="E23" s="18"/>
      <c r="F23" s="18"/>
      <c r="G23" s="18"/>
      <c r="H23" s="18"/>
      <c r="I23" s="18"/>
      <c r="J23" s="18"/>
      <c r="K23" s="63">
        <f t="shared" si="20"/>
        <v>385.1</v>
      </c>
      <c r="L23" s="63">
        <f t="shared" si="21"/>
        <v>392</v>
      </c>
      <c r="M23" s="76">
        <f t="shared" si="22"/>
        <v>394.70000000000005</v>
      </c>
      <c r="N23" s="63">
        <f t="shared" si="23"/>
        <v>378.29999999999995</v>
      </c>
      <c r="O23" s="78">
        <f t="shared" si="24"/>
        <v>350.70000000000005</v>
      </c>
      <c r="P23" s="63">
        <f t="shared" si="25"/>
        <v>370.79999999999995</v>
      </c>
      <c r="Q23" s="63">
        <f t="shared" si="26"/>
        <v>359.79999999999995</v>
      </c>
      <c r="R23" s="63">
        <f t="shared" si="27"/>
        <v>381.8</v>
      </c>
      <c r="S23" s="63">
        <f t="shared" si="28"/>
        <v>372.20000000000005</v>
      </c>
      <c r="T23" s="63">
        <f t="shared" si="29"/>
        <v>382.4</v>
      </c>
      <c r="U23" s="22">
        <f>SUM(L23+P23+N23+T23+Q23+R23+S23+K23)/8</f>
        <v>377.8</v>
      </c>
      <c r="V23" s="11">
        <f>SUM(C23:D23)</f>
        <v>376.78</v>
      </c>
    </row>
    <row r="24" spans="1:23" x14ac:dyDescent="0.25">
      <c r="A24" s="14"/>
      <c r="B24" s="24">
        <v>3</v>
      </c>
      <c r="C24" s="18">
        <f>SUM(B111+D111+F111+H111+J111+L111+N111+P111+R111+T111)/10</f>
        <v>80.760000000000005</v>
      </c>
      <c r="D24" s="18">
        <f>SUM(B112+D112+F112+H112+J112+L112+N112+P112+R112+T112)/10</f>
        <v>307.46000000000004</v>
      </c>
      <c r="E24" s="18">
        <f>SUM(B113+D113+F113+H113+J113+L113+N113+P113+R113+T113)/10</f>
        <v>31.890000000000004</v>
      </c>
      <c r="F24" s="18"/>
      <c r="G24" s="18"/>
      <c r="H24" s="18"/>
      <c r="I24" s="18"/>
      <c r="J24" s="18"/>
      <c r="K24" s="63">
        <f t="shared" si="20"/>
        <v>421.4</v>
      </c>
      <c r="L24" s="63">
        <f t="shared" si="21"/>
        <v>424.5</v>
      </c>
      <c r="M24" s="78">
        <f t="shared" si="22"/>
        <v>398.1</v>
      </c>
      <c r="N24" s="63">
        <f t="shared" si="23"/>
        <v>433.1</v>
      </c>
      <c r="O24" s="63">
        <f t="shared" si="24"/>
        <v>407.3</v>
      </c>
      <c r="P24" s="76">
        <f t="shared" si="25"/>
        <v>443</v>
      </c>
      <c r="Q24" s="63">
        <f t="shared" si="26"/>
        <v>430</v>
      </c>
      <c r="R24" s="63">
        <f t="shared" si="27"/>
        <v>410.79999999999995</v>
      </c>
      <c r="S24" s="63">
        <f t="shared" si="28"/>
        <v>408.8</v>
      </c>
      <c r="T24" s="63">
        <f t="shared" si="29"/>
        <v>424.1</v>
      </c>
      <c r="U24" s="22">
        <f>SUM(K24+N24+O24+R24+Q24+L24+S24+T24)/8</f>
        <v>420</v>
      </c>
      <c r="V24" s="11">
        <f>SUM(C24:E24)</f>
        <v>420.11</v>
      </c>
    </row>
    <row r="25" spans="1:23" x14ac:dyDescent="0.25">
      <c r="A25" s="15"/>
      <c r="B25" s="24">
        <v>4</v>
      </c>
      <c r="C25" s="18">
        <f>SUM(B114+D114+F114+H114+J114+L114+N114+P114+R114+T114)/10</f>
        <v>81.739999999999995</v>
      </c>
      <c r="D25" s="18">
        <f>SUM(B115+D115+F115+H115+J115+L115+N115+P115+R115+T115)/10</f>
        <v>304.32000000000005</v>
      </c>
      <c r="E25" s="18">
        <f>SUM(B116+D116+F116+H116+J116+L116+N116+P116+R116+T116)/10</f>
        <v>28.880000000000006</v>
      </c>
      <c r="F25" s="18">
        <f>SUM(B117+D117+F117+H117+J117+L117+N117+P117+R117+T117)/10</f>
        <v>42.11</v>
      </c>
      <c r="G25" s="18"/>
      <c r="H25" s="18"/>
      <c r="I25" s="18"/>
      <c r="J25" s="18"/>
      <c r="K25" s="76">
        <f t="shared" si="20"/>
        <v>488.4</v>
      </c>
      <c r="L25" s="63">
        <f t="shared" si="21"/>
        <v>465.7</v>
      </c>
      <c r="M25" s="63">
        <f t="shared" si="22"/>
        <v>446.09999999999997</v>
      </c>
      <c r="N25" s="63">
        <f t="shared" si="23"/>
        <v>440.40000000000003</v>
      </c>
      <c r="O25" s="63">
        <f t="shared" si="24"/>
        <v>478.9</v>
      </c>
      <c r="P25" s="78">
        <f t="shared" si="25"/>
        <v>433.7</v>
      </c>
      <c r="Q25" s="63">
        <f t="shared" si="26"/>
        <v>441.99999999999994</v>
      </c>
      <c r="R25" s="63">
        <f t="shared" si="27"/>
        <v>464.2</v>
      </c>
      <c r="S25" s="63">
        <f t="shared" si="28"/>
        <v>456.20000000000005</v>
      </c>
      <c r="T25" s="63">
        <f t="shared" si="29"/>
        <v>454.9</v>
      </c>
      <c r="U25" s="22">
        <f>SUM(M25+L25+N25+O25+Q25+R25+S25+T25)/8</f>
        <v>456.05</v>
      </c>
      <c r="V25" s="11">
        <f>SUM(C25:F25)</f>
        <v>457.05000000000007</v>
      </c>
    </row>
    <row r="26" spans="1:23" x14ac:dyDescent="0.25">
      <c r="A26" s="15"/>
      <c r="B26" s="24">
        <v>5</v>
      </c>
      <c r="C26" s="18">
        <f>SUM(B118+D118+F118+H118+J118+L118+N118+P118+R118+T118)/10</f>
        <v>84.15</v>
      </c>
      <c r="D26" s="18">
        <f>SUM(B119+D119+F119+H119+J119+L119+N119+P119+R119+T119)/10</f>
        <v>303.92999999999995</v>
      </c>
      <c r="E26" s="18">
        <f>SUM(B120+D120+F120+H120+J120+L120+N120+P120+R120+T120)/10</f>
        <v>29.15</v>
      </c>
      <c r="F26" s="18">
        <f>SUM(B121+D121+F121+H121+J121+L121+N121+P121+R121+T121)/10</f>
        <v>44.660000000000004</v>
      </c>
      <c r="G26" s="18">
        <f>SUM(B122+D122+F122+H122+J122+L122+N122+P122+R122+T122)/10</f>
        <v>30.339999999999996</v>
      </c>
      <c r="H26" s="18"/>
      <c r="I26" s="18"/>
      <c r="J26" s="18"/>
      <c r="K26" s="63">
        <f t="shared" si="20"/>
        <v>493.99999999999994</v>
      </c>
      <c r="L26" s="63">
        <f t="shared" si="21"/>
        <v>472.5</v>
      </c>
      <c r="M26" s="63">
        <f t="shared" si="22"/>
        <v>481.10000000000008</v>
      </c>
      <c r="N26" s="63">
        <f t="shared" si="23"/>
        <v>493.3</v>
      </c>
      <c r="O26" s="63">
        <f t="shared" si="24"/>
        <v>531.1</v>
      </c>
      <c r="P26" s="63">
        <f t="shared" si="25"/>
        <v>477</v>
      </c>
      <c r="Q26" s="78">
        <f t="shared" si="26"/>
        <v>448.3</v>
      </c>
      <c r="R26" s="76">
        <f t="shared" si="27"/>
        <v>535.80000000000007</v>
      </c>
      <c r="S26" s="63">
        <f t="shared" si="28"/>
        <v>484.1</v>
      </c>
      <c r="T26" s="63">
        <f t="shared" si="29"/>
        <v>505.1</v>
      </c>
      <c r="U26" s="22">
        <f>SUM(K26+L26+M26+P26+S26+O26+T26+N26)/8</f>
        <v>492.27500000000003</v>
      </c>
      <c r="V26" s="11">
        <f>SUM(C26:G26)</f>
        <v>492.2299999999999</v>
      </c>
    </row>
    <row r="27" spans="1:23" x14ac:dyDescent="0.25">
      <c r="A27" s="15"/>
      <c r="B27" s="24">
        <v>6</v>
      </c>
      <c r="C27" s="18">
        <f>SUM(B123+D123+F123+H123+J123+L123+N123+P123+R123+T123)/10</f>
        <v>83.390000000000015</v>
      </c>
      <c r="D27" s="18">
        <f>SUM(B124+D124+F124+H124+J124+L124+N124+P124+R124+T124)/10</f>
        <v>311.95</v>
      </c>
      <c r="E27" s="18">
        <f>SUM(B125+D125+F125+H125+J125+L125+N125+P125+R125+T125)/10</f>
        <v>33.46</v>
      </c>
      <c r="F27" s="18">
        <f>SUM(B126+D126+F126+H126+J126+L126+N126+P126+R126+T126)/10</f>
        <v>46.06</v>
      </c>
      <c r="G27" s="18">
        <f>SUM(B127+D127+F127+H127+J127+L127+N127+P127+R127+T127)/10</f>
        <v>31.93</v>
      </c>
      <c r="H27" s="18">
        <f>SUM(B128+D128+F128+H128+J128+L128+N128+P128+R128+T128)/10</f>
        <v>24.72</v>
      </c>
      <c r="I27" s="18"/>
      <c r="J27" s="18"/>
      <c r="K27" s="63">
        <f t="shared" si="20"/>
        <v>522.79999999999995</v>
      </c>
      <c r="L27" s="63">
        <f t="shared" si="21"/>
        <v>552.99999999999989</v>
      </c>
      <c r="M27" s="63">
        <f t="shared" si="22"/>
        <v>509</v>
      </c>
      <c r="N27" s="63">
        <f t="shared" si="23"/>
        <v>525.5</v>
      </c>
      <c r="O27" s="78">
        <f t="shared" si="24"/>
        <v>503.59999999999991</v>
      </c>
      <c r="P27" s="63">
        <f t="shared" si="25"/>
        <v>547.4</v>
      </c>
      <c r="Q27" s="63">
        <f t="shared" si="26"/>
        <v>532.70000000000005</v>
      </c>
      <c r="R27" s="63">
        <f t="shared" si="27"/>
        <v>510.5</v>
      </c>
      <c r="S27" s="76">
        <f t="shared" si="28"/>
        <v>595.00000000000011</v>
      </c>
      <c r="T27" s="63">
        <f t="shared" si="29"/>
        <v>515.6</v>
      </c>
      <c r="U27" s="22">
        <f>SUM(L27+R27+N27+P27+Q27+M27+K27+T27)/8</f>
        <v>527.06250000000011</v>
      </c>
      <c r="V27" s="11">
        <f>SUM(C27:H27)</f>
        <v>531.51</v>
      </c>
    </row>
    <row r="28" spans="1:23" x14ac:dyDescent="0.25">
      <c r="A28" s="15"/>
      <c r="B28" s="24">
        <v>7</v>
      </c>
      <c r="C28" s="18">
        <f>SUM(B129+D129+F129+H129+J129+L129+N129+P129+R129+T129)/10</f>
        <v>84.679999999999993</v>
      </c>
      <c r="D28" s="18">
        <f>SUM(B130+D130+F130+H130+J130+L130+N130+P130+R130+T130)/10</f>
        <v>300.34000000000003</v>
      </c>
      <c r="E28" s="18">
        <f>SUM(B131+D131+F131+H131+J131+L131+N131+P131+R131+T131)/10</f>
        <v>31.870000000000005</v>
      </c>
      <c r="F28" s="18">
        <f>SUM(B132+D132+F132+H132+J132+L132+N132+P132+R132+T132)/10</f>
        <v>40.880000000000003</v>
      </c>
      <c r="G28" s="18">
        <f>SUM(B133+D133+F133+H133+J133+L133+N133+P133+R133+T133)/10</f>
        <v>31.380000000000003</v>
      </c>
      <c r="H28" s="18">
        <f>SUM(B134+D134+F134+H134+J134+L134+N134+P134+R134+T134)/10</f>
        <v>21.719999999999995</v>
      </c>
      <c r="I28" s="18">
        <f>SUM(B135+D135+F135+H135+J135+L135+N135+P135+R135+T135)/10</f>
        <v>29.159999999999997</v>
      </c>
      <c r="J28" s="18"/>
      <c r="K28" s="63">
        <f t="shared" si="20"/>
        <v>536.6</v>
      </c>
      <c r="L28" s="78">
        <f t="shared" si="21"/>
        <v>478.1</v>
      </c>
      <c r="M28" s="63">
        <f t="shared" si="22"/>
        <v>560.19999999999993</v>
      </c>
      <c r="N28" s="63">
        <f t="shared" si="23"/>
        <v>544.79999999999995</v>
      </c>
      <c r="O28" s="76">
        <f t="shared" si="24"/>
        <v>588.70000000000005</v>
      </c>
      <c r="P28" s="63">
        <f t="shared" si="25"/>
        <v>566.20000000000005</v>
      </c>
      <c r="Q28" s="63">
        <f t="shared" si="26"/>
        <v>530.4</v>
      </c>
      <c r="R28" s="63">
        <f t="shared" si="27"/>
        <v>540.5</v>
      </c>
      <c r="S28" s="63">
        <f t="shared" si="28"/>
        <v>504.00000000000006</v>
      </c>
      <c r="T28" s="63">
        <f t="shared" si="29"/>
        <v>550.79999999999995</v>
      </c>
      <c r="U28" s="22">
        <f>SUM(P28+M28+N28+R28+Q28+T28+S28+K28)/8</f>
        <v>541.6875</v>
      </c>
      <c r="V28" s="11">
        <f>SUM(C28:I28)</f>
        <v>540.03</v>
      </c>
    </row>
    <row r="29" spans="1:23" ht="15.75" thickBot="1" x14ac:dyDescent="0.3">
      <c r="A29" s="16"/>
      <c r="B29" s="25">
        <v>8</v>
      </c>
      <c r="C29" s="3">
        <f>SUM(B136+D136+F136+H136+J136+L137+N136+P136+R136+T136)/10</f>
        <v>106.47999999999999</v>
      </c>
      <c r="D29" s="3">
        <f>SUM(B137+D137+F137+H137+J137+L138+N137+P137+R137+T137)/10</f>
        <v>273.94</v>
      </c>
      <c r="E29" s="3">
        <f>SUM(B138+D138+F138+H138+J138+L139+N138+P138+R138+T138)/10</f>
        <v>30.839999999999996</v>
      </c>
      <c r="F29" s="3">
        <f>SUM(B139+D139+F139+H139+J139+L140+N139+P139+R139+T139)/10</f>
        <v>39.57</v>
      </c>
      <c r="G29" s="3">
        <f>SUM(B140+D140+F140+H140+J140+L141+N140+P140+R140+T140)/10</f>
        <v>33.339999999999989</v>
      </c>
      <c r="H29" s="3">
        <f>SUM(B141+D141+F141+H141+J141+L142+N141+P141+R141+T141)/10</f>
        <v>25.54</v>
      </c>
      <c r="I29" s="3">
        <f>SUM(B142+D142+F142+H142+J142+L143+N142+P142+R142+T142)/10</f>
        <v>29.25</v>
      </c>
      <c r="J29" s="3">
        <f>SUM(B143+D143+F143+H143+J143+L143+N143+P143+R143+T143)/10</f>
        <v>34.239999999999995</v>
      </c>
      <c r="K29" s="32">
        <f t="shared" si="20"/>
        <v>562.30000000000007</v>
      </c>
      <c r="L29" s="32">
        <f t="shared" si="21"/>
        <v>579.1</v>
      </c>
      <c r="M29" s="32">
        <f t="shared" si="22"/>
        <v>585.5</v>
      </c>
      <c r="N29" s="32">
        <f t="shared" si="23"/>
        <v>582.19999999999993</v>
      </c>
      <c r="O29" s="32">
        <f t="shared" si="24"/>
        <v>560.1</v>
      </c>
      <c r="P29" s="32">
        <f t="shared" si="25"/>
        <v>578.40000000000009</v>
      </c>
      <c r="Q29" s="28">
        <f t="shared" si="26"/>
        <v>646.70000000000016</v>
      </c>
      <c r="R29" s="32">
        <f t="shared" si="27"/>
        <v>550.70000000000005</v>
      </c>
      <c r="S29" s="30">
        <f t="shared" si="28"/>
        <v>538.9</v>
      </c>
      <c r="T29" s="32">
        <f t="shared" si="29"/>
        <v>601.19999999999993</v>
      </c>
      <c r="U29" s="37">
        <f>SUM(R29+M29+N29+L29+P29+T29+K29+O29)/8</f>
        <v>574.9375</v>
      </c>
      <c r="V29" s="10">
        <f>SUM(C29:J29)</f>
        <v>573.19999999999993</v>
      </c>
      <c r="W29" t="s">
        <v>37</v>
      </c>
    </row>
    <row r="31" spans="1:23" ht="15.75" thickBot="1" x14ac:dyDescent="0.3">
      <c r="A31" s="103">
        <v>6313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34"/>
    </row>
    <row r="32" spans="1:23" ht="15.75" thickBot="1" x14ac:dyDescent="0.3">
      <c r="A32" s="44">
        <v>0</v>
      </c>
      <c r="B32" s="35">
        <v>80.099999999999994</v>
      </c>
      <c r="C32" s="26">
        <f>B32</f>
        <v>80.099999999999994</v>
      </c>
      <c r="D32" s="35">
        <v>77.8</v>
      </c>
      <c r="E32" s="26">
        <f>D32</f>
        <v>77.8</v>
      </c>
      <c r="F32" s="35">
        <v>79.7</v>
      </c>
      <c r="G32" s="26">
        <f>F32</f>
        <v>79.7</v>
      </c>
      <c r="H32" s="35">
        <v>83.2</v>
      </c>
      <c r="I32" s="26">
        <f>H32</f>
        <v>83.2</v>
      </c>
      <c r="J32" s="35">
        <v>86.5</v>
      </c>
      <c r="K32" s="26">
        <f>J32</f>
        <v>86.5</v>
      </c>
      <c r="L32" s="35">
        <v>86.6</v>
      </c>
      <c r="M32" s="26">
        <f>L32</f>
        <v>86.6</v>
      </c>
      <c r="N32" s="35">
        <v>91.2</v>
      </c>
      <c r="O32" s="26">
        <f>N32</f>
        <v>91.2</v>
      </c>
      <c r="P32" s="35">
        <v>87.4</v>
      </c>
      <c r="Q32" s="26">
        <f>P32</f>
        <v>87.4</v>
      </c>
      <c r="R32" s="35">
        <v>79.8</v>
      </c>
      <c r="S32" s="26">
        <f>R32</f>
        <v>79.8</v>
      </c>
      <c r="T32">
        <v>82.8</v>
      </c>
      <c r="U32" s="26">
        <f>T32</f>
        <v>82.8</v>
      </c>
      <c r="V32" s="26"/>
    </row>
    <row r="33" spans="1:22" x14ac:dyDescent="0.25">
      <c r="A33" s="42">
        <v>1</v>
      </c>
      <c r="B33" s="35">
        <v>80.099999999999994</v>
      </c>
      <c r="C33" s="26">
        <f>B33+B34</f>
        <v>389.1</v>
      </c>
      <c r="D33" s="35">
        <v>83.2</v>
      </c>
      <c r="E33" s="26">
        <f>D33+D34</f>
        <v>395.9</v>
      </c>
      <c r="F33" s="35">
        <v>73.5</v>
      </c>
      <c r="G33" s="26">
        <f>F33+F34</f>
        <v>412.2</v>
      </c>
      <c r="H33" s="35">
        <v>86</v>
      </c>
      <c r="I33" s="26">
        <f>H33+H34</f>
        <v>384.8</v>
      </c>
      <c r="J33" s="35">
        <v>73.8</v>
      </c>
      <c r="K33" s="26">
        <f>J33+J34</f>
        <v>379.5</v>
      </c>
      <c r="L33" s="35">
        <v>86.4</v>
      </c>
      <c r="M33" s="26">
        <f>L33+L34</f>
        <v>395.1</v>
      </c>
      <c r="N33" s="35">
        <v>82.3</v>
      </c>
      <c r="O33" s="26">
        <f>N33+N34</f>
        <v>381.40000000000003</v>
      </c>
      <c r="P33" s="35">
        <v>78.900000000000006</v>
      </c>
      <c r="Q33" s="26">
        <f>P33+P34</f>
        <v>395.5</v>
      </c>
      <c r="R33" s="35">
        <v>82.4</v>
      </c>
      <c r="S33" s="26">
        <f>R33+R34</f>
        <v>389.6</v>
      </c>
      <c r="T33">
        <v>82.8</v>
      </c>
      <c r="U33" s="26">
        <f>T33+T34</f>
        <v>406.5</v>
      </c>
      <c r="V33" s="26"/>
    </row>
    <row r="34" spans="1:22" ht="15.75" thickBot="1" x14ac:dyDescent="0.3">
      <c r="A34" s="43">
        <f>1+A33</f>
        <v>2</v>
      </c>
      <c r="B34" s="35">
        <v>309</v>
      </c>
      <c r="C34" s="26">
        <f>B35+B36+B37</f>
        <v>447.1</v>
      </c>
      <c r="D34" s="35">
        <v>312.7</v>
      </c>
      <c r="E34" s="26">
        <f>D35+D36+D37</f>
        <v>419.6</v>
      </c>
      <c r="F34" s="35">
        <v>338.7</v>
      </c>
      <c r="G34" s="26">
        <f>F35+F36+F37</f>
        <v>393.40000000000003</v>
      </c>
      <c r="H34" s="35">
        <v>298.8</v>
      </c>
      <c r="I34" s="26">
        <f>H35+H36+H37</f>
        <v>434.3</v>
      </c>
      <c r="J34" s="35">
        <v>305.7</v>
      </c>
      <c r="K34" s="26">
        <f>J35+J36+J37</f>
        <v>452.3</v>
      </c>
      <c r="L34" s="35">
        <v>308.7</v>
      </c>
      <c r="M34" s="26">
        <f>L35+L36+L37</f>
        <v>435.20000000000005</v>
      </c>
      <c r="N34" s="35">
        <v>299.10000000000002</v>
      </c>
      <c r="O34" s="26">
        <f>N35+N36+N37</f>
        <v>420.90000000000003</v>
      </c>
      <c r="P34" s="35">
        <v>316.60000000000002</v>
      </c>
      <c r="Q34" s="26">
        <f>P35+P36+P37</f>
        <v>454.1</v>
      </c>
      <c r="R34" s="35">
        <v>307.2</v>
      </c>
      <c r="S34" s="26">
        <f>R35+R36+R37</f>
        <v>407.4</v>
      </c>
      <c r="T34">
        <v>323.7</v>
      </c>
      <c r="U34" s="26">
        <f>T35+T36+T37</f>
        <v>432.70000000000005</v>
      </c>
      <c r="V34" s="26"/>
    </row>
    <row r="35" spans="1:22" x14ac:dyDescent="0.25">
      <c r="A35" s="42">
        <f t="shared" ref="A35:A67" si="30">1+A34</f>
        <v>3</v>
      </c>
      <c r="B35" s="35">
        <v>72.3</v>
      </c>
      <c r="C35" s="26">
        <f>B38+B39+B40+B41</f>
        <v>567.80000000000007</v>
      </c>
      <c r="D35" s="35">
        <v>73.8</v>
      </c>
      <c r="E35" s="26">
        <f>D38+D39+D40+D41</f>
        <v>449.4</v>
      </c>
      <c r="F35" s="35">
        <v>74.8</v>
      </c>
      <c r="G35" s="26">
        <f>F38+F39+F40+F41</f>
        <v>494.8</v>
      </c>
      <c r="H35" s="35">
        <v>77.3</v>
      </c>
      <c r="I35" s="26">
        <f>H38+H39+H40+H41</f>
        <v>454.5</v>
      </c>
      <c r="J35" s="35">
        <v>78.5</v>
      </c>
      <c r="K35" s="26">
        <f>J38+J39+J40+J41</f>
        <v>494.7</v>
      </c>
      <c r="L35" s="35">
        <v>72.8</v>
      </c>
      <c r="M35" s="26">
        <f>L38+L39+L40+L41</f>
        <v>390.39999999999992</v>
      </c>
      <c r="N35" s="35">
        <v>72.5</v>
      </c>
      <c r="O35" s="26">
        <f>N38+N39+N40+N41</f>
        <v>451.1</v>
      </c>
      <c r="P35" s="35">
        <v>72.8</v>
      </c>
      <c r="Q35" s="26">
        <f>P38+P39+P40+P41</f>
        <v>494.2</v>
      </c>
      <c r="R35" s="35">
        <v>77.599999999999994</v>
      </c>
      <c r="S35" s="26">
        <f>R38+R39+R40+R41</f>
        <v>486.2</v>
      </c>
      <c r="T35">
        <v>75.8</v>
      </c>
      <c r="U35" s="26">
        <f>T38+T39+T40+T41</f>
        <v>453.20000000000005</v>
      </c>
      <c r="V35" s="26"/>
    </row>
    <row r="36" spans="1:22" x14ac:dyDescent="0.25">
      <c r="A36" s="45">
        <f t="shared" si="30"/>
        <v>4</v>
      </c>
      <c r="B36" s="35">
        <v>323.5</v>
      </c>
      <c r="C36" s="26">
        <f>B42+B43+B44+B45+B46</f>
        <v>499.00000000000006</v>
      </c>
      <c r="D36" s="35">
        <v>314</v>
      </c>
      <c r="E36" s="26">
        <f>D42+D43+D44+D45+D46</f>
        <v>511.50000000000006</v>
      </c>
      <c r="F36" s="35">
        <v>290.3</v>
      </c>
      <c r="G36" s="26">
        <f>F42+F43+F44+F45+F46</f>
        <v>496.4</v>
      </c>
      <c r="H36" s="35">
        <v>327.60000000000002</v>
      </c>
      <c r="I36" s="26">
        <f>H42+H43+H44+H45+H46</f>
        <v>506.20000000000005</v>
      </c>
      <c r="J36" s="35">
        <v>342.3</v>
      </c>
      <c r="K36" s="26">
        <f>J42+J43+J44+J45+J46</f>
        <v>466.70000000000005</v>
      </c>
      <c r="L36" s="35">
        <v>335.1</v>
      </c>
      <c r="M36" s="64">
        <f>L42+L43+L44+L45+L46</f>
        <v>483.59999999999997</v>
      </c>
      <c r="N36" s="35">
        <v>312.60000000000002</v>
      </c>
      <c r="O36" s="26">
        <f>N42+N43+N44+N45+N46</f>
        <v>522.29999999999995</v>
      </c>
      <c r="P36" s="35">
        <v>352.2</v>
      </c>
      <c r="Q36" s="26">
        <f>P42+P43+P44+P45+P46</f>
        <v>515.9</v>
      </c>
      <c r="R36" s="35">
        <v>299.3</v>
      </c>
      <c r="S36" s="26">
        <f>R42+R43+R44+R45+R46</f>
        <v>481</v>
      </c>
      <c r="T36">
        <v>328.6</v>
      </c>
      <c r="U36" s="26">
        <f>T42+T43+T44+T45+T46</f>
        <v>487.40000000000003</v>
      </c>
      <c r="V36" s="26"/>
    </row>
    <row r="37" spans="1:22" ht="15.75" thickBot="1" x14ac:dyDescent="0.3">
      <c r="A37" s="46">
        <f t="shared" si="30"/>
        <v>5</v>
      </c>
      <c r="B37" s="35">
        <v>51.3</v>
      </c>
      <c r="C37" s="26">
        <f>B47+B48+B49+B50+B51+B52</f>
        <v>648.29999999999995</v>
      </c>
      <c r="D37" s="35">
        <v>31.8</v>
      </c>
      <c r="E37" s="26">
        <f>D47+D48+D49+D50+D51+D52</f>
        <v>533.5</v>
      </c>
      <c r="F37" s="35">
        <v>28.3</v>
      </c>
      <c r="G37" s="26">
        <f>F47+F48+F49+F50+F51+F52</f>
        <v>489.3</v>
      </c>
      <c r="H37" s="35">
        <v>29.4</v>
      </c>
      <c r="I37" s="26">
        <f>H47+H48+H49+H50+H51+H52</f>
        <v>529.29999999999995</v>
      </c>
      <c r="J37" s="35">
        <v>31.5</v>
      </c>
      <c r="K37" s="26">
        <f>J47+J48+J49+J50+J51+J52</f>
        <v>513.1</v>
      </c>
      <c r="L37" s="35">
        <v>27.3</v>
      </c>
      <c r="M37" s="26">
        <f>L47+L48+L49+L50+L51+L52</f>
        <v>524.20000000000005</v>
      </c>
      <c r="N37" s="35">
        <v>35.799999999999997</v>
      </c>
      <c r="O37" s="26">
        <f>N47+N48+N49+N50+N51+N52</f>
        <v>520.1</v>
      </c>
      <c r="P37" s="35">
        <v>29.1</v>
      </c>
      <c r="Q37" s="26">
        <f>P47+P48+P49+P50+P51+P52</f>
        <v>559.5</v>
      </c>
      <c r="R37" s="35">
        <v>30.5</v>
      </c>
      <c r="S37" s="26">
        <f>R47+R48+R49+R50+R51+R52</f>
        <v>512.4</v>
      </c>
      <c r="T37">
        <v>28.3</v>
      </c>
      <c r="U37" s="26">
        <f>T47+T48+T49+T50+T51+T52</f>
        <v>509.80000000000007</v>
      </c>
      <c r="V37" s="26"/>
    </row>
    <row r="38" spans="1:22" x14ac:dyDescent="0.25">
      <c r="A38" s="42">
        <f t="shared" si="30"/>
        <v>6</v>
      </c>
      <c r="B38" s="35">
        <v>74.099999999999994</v>
      </c>
      <c r="C38" s="26">
        <f>B53+B54+B55+B56+B57+B58+B59</f>
        <v>633.69999999999993</v>
      </c>
      <c r="D38" s="35">
        <v>67.2</v>
      </c>
      <c r="E38" s="26">
        <f>D53+D54+D55+D56+D57+D58+D59</f>
        <v>516.6</v>
      </c>
      <c r="F38" s="35">
        <v>83.4</v>
      </c>
      <c r="G38" s="26">
        <f>F53+F54+F55+F56+F57+F58+F59</f>
        <v>557.29999999999995</v>
      </c>
      <c r="H38" s="35">
        <v>73</v>
      </c>
      <c r="I38" s="26">
        <f>H53+H54+H55+H56+H57+H58+H59</f>
        <v>526.5</v>
      </c>
      <c r="J38" s="35">
        <v>79.900000000000006</v>
      </c>
      <c r="K38" s="26">
        <f>J53+J54+J55+J56+J57+J58+J59</f>
        <v>530.29999999999995</v>
      </c>
      <c r="L38" s="35">
        <v>77.599999999999994</v>
      </c>
      <c r="M38" s="26">
        <f>L53+L54+L55+L56+L57+L58+L59</f>
        <v>534.1</v>
      </c>
      <c r="N38" s="35">
        <v>77.599999999999994</v>
      </c>
      <c r="O38" s="26">
        <f>N53+N54+N55+N56+N57+N58+N59</f>
        <v>541.50000000000011</v>
      </c>
      <c r="P38" s="35">
        <v>72.7</v>
      </c>
      <c r="Q38" s="26">
        <f>P53+P54+P55+P56+P57+P58+P59</f>
        <v>554.6</v>
      </c>
      <c r="R38" s="35">
        <v>80.7</v>
      </c>
      <c r="S38" s="26">
        <f>R53+R54+R55+R56+R57+R58+R59</f>
        <v>542</v>
      </c>
      <c r="T38">
        <v>76.8</v>
      </c>
      <c r="U38" s="26">
        <f>T53+T54+T55+T56+T57+T58+T59</f>
        <v>534.20000000000005</v>
      </c>
      <c r="V38" s="26"/>
    </row>
    <row r="39" spans="1:22" x14ac:dyDescent="0.25">
      <c r="A39" s="45">
        <f t="shared" si="30"/>
        <v>7</v>
      </c>
      <c r="B39" s="35">
        <v>334.1</v>
      </c>
      <c r="C39" s="26">
        <f>B60+B61+B62+B63+B64+B65+B66++B67</f>
        <v>614.30000000000007</v>
      </c>
      <c r="D39" s="35">
        <v>319.7</v>
      </c>
      <c r="E39" s="26">
        <f>D60+D61+D62+D63+D64+D65+D66++D67</f>
        <v>580.99999999999989</v>
      </c>
      <c r="F39" s="35">
        <v>346.7</v>
      </c>
      <c r="G39" s="26">
        <f>F60+F61+F62+F63+F64+F65+F66++F67</f>
        <v>586.1</v>
      </c>
      <c r="H39" s="35">
        <v>314.7</v>
      </c>
      <c r="I39" s="26">
        <f>H60+H61+H62+H63+H64+H65+H66++H67</f>
        <v>585.20000000000005</v>
      </c>
      <c r="J39" s="35">
        <v>330</v>
      </c>
      <c r="K39" s="26">
        <f>J60+J61+J62+J63+J64+J65+J66++J67</f>
        <v>569.99999999999989</v>
      </c>
      <c r="L39" s="35">
        <v>249.2</v>
      </c>
      <c r="M39" s="26">
        <f>L60+L61+L62+L63+L64+L65+L66++L67</f>
        <v>554.20000000000005</v>
      </c>
      <c r="N39" s="35">
        <v>308</v>
      </c>
      <c r="O39" s="26">
        <f>N60+N61+N62+N63+N64+N65+N66++N67</f>
        <v>542.29999999999995</v>
      </c>
      <c r="P39" s="35">
        <v>363.2</v>
      </c>
      <c r="Q39" s="26">
        <f>P60+P61+P62+P63+P64+P65+P66++P67</f>
        <v>579.59999999999991</v>
      </c>
      <c r="R39" s="35">
        <v>328.3</v>
      </c>
      <c r="S39" s="26">
        <f>R60+R61+R62+R63+R64+R65+R66++R67</f>
        <v>599.4</v>
      </c>
      <c r="T39">
        <v>313.10000000000002</v>
      </c>
      <c r="U39" s="26">
        <f>T60+T61+T62+T63+T64+T65+T66++T67</f>
        <v>550.1</v>
      </c>
      <c r="V39" s="26"/>
    </row>
    <row r="40" spans="1:22" x14ac:dyDescent="0.25">
      <c r="A40" s="47">
        <f t="shared" si="30"/>
        <v>8</v>
      </c>
      <c r="B40" s="35">
        <v>46.4</v>
      </c>
      <c r="D40" s="35">
        <v>30.5</v>
      </c>
      <c r="F40" s="35">
        <v>28</v>
      </c>
      <c r="H40" s="35">
        <v>30.7</v>
      </c>
      <c r="J40" s="35">
        <v>31.2</v>
      </c>
      <c r="L40" s="35">
        <v>26.9</v>
      </c>
      <c r="N40" s="35">
        <v>29.7</v>
      </c>
      <c r="P40" s="35">
        <v>27.2</v>
      </c>
      <c r="R40" s="35">
        <v>42.7</v>
      </c>
      <c r="T40">
        <v>28.3</v>
      </c>
    </row>
    <row r="41" spans="1:22" ht="15.75" thickBot="1" x14ac:dyDescent="0.3">
      <c r="A41" s="48">
        <f t="shared" si="30"/>
        <v>9</v>
      </c>
      <c r="B41" s="35">
        <v>113.2</v>
      </c>
      <c r="D41" s="35">
        <v>32</v>
      </c>
      <c r="F41" s="35">
        <v>36.700000000000003</v>
      </c>
      <c r="H41" s="35">
        <v>36.1</v>
      </c>
      <c r="J41" s="35">
        <v>53.6</v>
      </c>
      <c r="L41" s="35">
        <v>36.700000000000003</v>
      </c>
      <c r="N41" s="35">
        <v>35.799999999999997</v>
      </c>
      <c r="P41" s="35">
        <v>31.1</v>
      </c>
      <c r="R41" s="35">
        <v>34.5</v>
      </c>
      <c r="T41">
        <v>35</v>
      </c>
    </row>
    <row r="42" spans="1:22" x14ac:dyDescent="0.25">
      <c r="A42" s="42">
        <f t="shared" si="30"/>
        <v>10</v>
      </c>
      <c r="B42" s="35">
        <v>74.599999999999994</v>
      </c>
      <c r="D42" s="35">
        <v>79.599999999999994</v>
      </c>
      <c r="F42" s="35">
        <v>71.2</v>
      </c>
      <c r="H42" s="35">
        <v>74.599999999999994</v>
      </c>
      <c r="J42" s="35">
        <v>77.099999999999994</v>
      </c>
      <c r="L42" s="35">
        <v>77.3</v>
      </c>
      <c r="N42" s="35">
        <v>72.2</v>
      </c>
      <c r="P42" s="35">
        <v>80</v>
      </c>
      <c r="R42" s="35">
        <v>75.7</v>
      </c>
      <c r="T42">
        <v>81.2</v>
      </c>
    </row>
    <row r="43" spans="1:22" x14ac:dyDescent="0.25">
      <c r="A43" s="45">
        <f t="shared" si="30"/>
        <v>11</v>
      </c>
      <c r="B43" s="35">
        <v>320.5</v>
      </c>
      <c r="D43" s="35">
        <v>335.6</v>
      </c>
      <c r="F43" s="35">
        <v>330</v>
      </c>
      <c r="H43" s="35">
        <v>302.5</v>
      </c>
      <c r="J43" s="35">
        <v>282.60000000000002</v>
      </c>
      <c r="L43" s="35">
        <v>313.39999999999998</v>
      </c>
      <c r="N43" s="35">
        <v>317.89999999999998</v>
      </c>
      <c r="P43" s="35">
        <v>344.6</v>
      </c>
      <c r="R43" s="35">
        <v>316.8</v>
      </c>
      <c r="T43">
        <v>315.10000000000002</v>
      </c>
    </row>
    <row r="44" spans="1:22" x14ac:dyDescent="0.25">
      <c r="A44" s="47">
        <f t="shared" si="30"/>
        <v>12</v>
      </c>
      <c r="B44" s="35">
        <v>28.1</v>
      </c>
      <c r="D44" s="35">
        <v>29.3</v>
      </c>
      <c r="F44" s="35">
        <v>36.799999999999997</v>
      </c>
      <c r="H44" s="35">
        <v>62.6</v>
      </c>
      <c r="J44" s="35">
        <v>34.4</v>
      </c>
      <c r="L44" s="35">
        <v>27.7</v>
      </c>
      <c r="N44" s="35">
        <v>76.2</v>
      </c>
      <c r="P44" s="35">
        <v>27.2</v>
      </c>
      <c r="R44" s="35">
        <v>29.7</v>
      </c>
      <c r="T44">
        <v>31</v>
      </c>
    </row>
    <row r="45" spans="1:22" x14ac:dyDescent="0.25">
      <c r="A45" s="49">
        <f t="shared" si="30"/>
        <v>13</v>
      </c>
      <c r="B45" s="35">
        <v>38.700000000000003</v>
      </c>
      <c r="D45" s="35">
        <v>40.1</v>
      </c>
      <c r="F45" s="35">
        <v>31.7</v>
      </c>
      <c r="H45" s="35">
        <v>38.200000000000003</v>
      </c>
      <c r="J45" s="35">
        <v>46.6</v>
      </c>
      <c r="L45" s="35">
        <v>37.700000000000003</v>
      </c>
      <c r="N45" s="35">
        <v>30.9</v>
      </c>
      <c r="P45" s="35">
        <v>33.5</v>
      </c>
      <c r="R45" s="35">
        <v>32.200000000000003</v>
      </c>
      <c r="T45">
        <v>32.6</v>
      </c>
    </row>
    <row r="46" spans="1:22" ht="15.75" thickBot="1" x14ac:dyDescent="0.3">
      <c r="A46" s="50">
        <f t="shared" si="30"/>
        <v>14</v>
      </c>
      <c r="B46" s="35">
        <v>37.1</v>
      </c>
      <c r="D46" s="35">
        <v>26.9</v>
      </c>
      <c r="F46" s="35">
        <v>26.7</v>
      </c>
      <c r="H46" s="35">
        <v>28.3</v>
      </c>
      <c r="J46" s="35">
        <v>26</v>
      </c>
      <c r="L46" s="35">
        <v>27.5</v>
      </c>
      <c r="N46" s="35">
        <v>25.1</v>
      </c>
      <c r="P46" s="35">
        <v>30.6</v>
      </c>
      <c r="R46" s="35">
        <v>26.6</v>
      </c>
      <c r="T46">
        <v>27.5</v>
      </c>
    </row>
    <row r="47" spans="1:22" x14ac:dyDescent="0.25">
      <c r="A47" s="42">
        <f t="shared" si="30"/>
        <v>15</v>
      </c>
      <c r="B47" s="35">
        <v>72.599999999999994</v>
      </c>
      <c r="D47" s="35">
        <v>82.1</v>
      </c>
      <c r="F47" s="35">
        <v>70</v>
      </c>
      <c r="H47" s="35">
        <v>71.400000000000006</v>
      </c>
      <c r="J47" s="35">
        <v>72.900000000000006</v>
      </c>
      <c r="L47" s="35">
        <v>77.400000000000006</v>
      </c>
      <c r="N47" s="35">
        <v>71.8</v>
      </c>
      <c r="P47" s="35">
        <v>68.400000000000006</v>
      </c>
      <c r="R47" s="35">
        <v>76</v>
      </c>
      <c r="T47">
        <v>79.599999999999994</v>
      </c>
    </row>
    <row r="48" spans="1:22" x14ac:dyDescent="0.25">
      <c r="A48" s="45">
        <f t="shared" si="30"/>
        <v>16</v>
      </c>
      <c r="B48" s="35">
        <v>325.39999999999998</v>
      </c>
      <c r="D48" s="35">
        <v>336.5</v>
      </c>
      <c r="F48" s="35">
        <v>295</v>
      </c>
      <c r="H48" s="35">
        <v>340.4</v>
      </c>
      <c r="J48" s="35">
        <v>294.3</v>
      </c>
      <c r="L48" s="35">
        <v>319.60000000000002</v>
      </c>
      <c r="N48" s="35">
        <v>330.7</v>
      </c>
      <c r="P48" s="35">
        <v>320</v>
      </c>
      <c r="R48" s="35">
        <v>317.8</v>
      </c>
      <c r="T48">
        <v>313.60000000000002</v>
      </c>
    </row>
    <row r="49" spans="1:20" x14ac:dyDescent="0.25">
      <c r="A49" s="47">
        <f t="shared" si="30"/>
        <v>17</v>
      </c>
      <c r="B49" s="35">
        <v>32.4</v>
      </c>
      <c r="D49" s="35">
        <v>30.8</v>
      </c>
      <c r="F49" s="35">
        <v>32.5</v>
      </c>
      <c r="H49" s="35">
        <v>31.6</v>
      </c>
      <c r="J49" s="35">
        <v>28.4</v>
      </c>
      <c r="L49" s="35">
        <v>29.7</v>
      </c>
      <c r="N49" s="35">
        <v>29.2</v>
      </c>
      <c r="P49" s="35">
        <v>81</v>
      </c>
      <c r="R49" s="35">
        <v>29.6</v>
      </c>
      <c r="T49">
        <v>31.8</v>
      </c>
    </row>
    <row r="50" spans="1:20" x14ac:dyDescent="0.25">
      <c r="A50" s="49">
        <f t="shared" si="30"/>
        <v>18</v>
      </c>
      <c r="B50" s="35">
        <v>32.4</v>
      </c>
      <c r="D50" s="35">
        <v>32.700000000000003</v>
      </c>
      <c r="F50" s="35">
        <v>40.1</v>
      </c>
      <c r="H50" s="35">
        <v>34</v>
      </c>
      <c r="J50" s="35">
        <v>48.5</v>
      </c>
      <c r="L50" s="35">
        <v>36.299999999999997</v>
      </c>
      <c r="N50" s="35">
        <v>33.1</v>
      </c>
      <c r="P50" s="35">
        <v>38.9</v>
      </c>
      <c r="R50" s="35">
        <v>34.9</v>
      </c>
      <c r="T50">
        <v>36.6</v>
      </c>
    </row>
    <row r="51" spans="1:20" x14ac:dyDescent="0.25">
      <c r="A51" s="51">
        <f t="shared" si="30"/>
        <v>19</v>
      </c>
      <c r="B51" s="35">
        <v>33.4</v>
      </c>
      <c r="D51" s="35">
        <v>27</v>
      </c>
      <c r="F51" s="35">
        <v>27.8</v>
      </c>
      <c r="H51" s="35">
        <v>27.5</v>
      </c>
      <c r="J51" s="35">
        <v>28</v>
      </c>
      <c r="L51" s="35">
        <v>31.5</v>
      </c>
      <c r="N51" s="35">
        <v>31.2</v>
      </c>
      <c r="P51" s="35">
        <v>27.2</v>
      </c>
      <c r="R51" s="35">
        <v>28.2</v>
      </c>
      <c r="T51">
        <v>26.3</v>
      </c>
    </row>
    <row r="52" spans="1:20" ht="15.75" thickBot="1" x14ac:dyDescent="0.3">
      <c r="A52" s="52">
        <f t="shared" si="30"/>
        <v>20</v>
      </c>
      <c r="B52" s="35">
        <v>152.1</v>
      </c>
      <c r="D52" s="35">
        <v>24.4</v>
      </c>
      <c r="F52" s="35">
        <v>23.9</v>
      </c>
      <c r="H52" s="35">
        <v>24.4</v>
      </c>
      <c r="J52" s="35">
        <v>41</v>
      </c>
      <c r="L52" s="35">
        <v>29.7</v>
      </c>
      <c r="N52" s="35">
        <v>24.1</v>
      </c>
      <c r="P52" s="35">
        <v>24</v>
      </c>
      <c r="R52" s="35">
        <v>25.9</v>
      </c>
      <c r="T52">
        <v>21.9</v>
      </c>
    </row>
    <row r="53" spans="1:20" x14ac:dyDescent="0.25">
      <c r="A53" s="42">
        <f t="shared" si="30"/>
        <v>21</v>
      </c>
      <c r="B53" s="35">
        <v>72.400000000000006</v>
      </c>
      <c r="D53" s="35">
        <v>77.900000000000006</v>
      </c>
      <c r="F53" s="35">
        <v>82.9</v>
      </c>
      <c r="H53" s="35">
        <v>71.400000000000006</v>
      </c>
      <c r="J53" s="35">
        <v>70</v>
      </c>
      <c r="L53" s="35">
        <v>74.2</v>
      </c>
      <c r="N53" s="35">
        <v>82.7</v>
      </c>
      <c r="P53" s="35">
        <v>78.7</v>
      </c>
      <c r="R53" s="35">
        <v>71.099999999999994</v>
      </c>
      <c r="T53">
        <v>73.400000000000006</v>
      </c>
    </row>
    <row r="54" spans="1:20" x14ac:dyDescent="0.25">
      <c r="A54" s="45">
        <f t="shared" si="30"/>
        <v>22</v>
      </c>
      <c r="B54" s="35">
        <v>343.4</v>
      </c>
      <c r="D54" s="35">
        <v>302</v>
      </c>
      <c r="F54" s="35">
        <v>317.5</v>
      </c>
      <c r="H54" s="35">
        <v>302.60000000000002</v>
      </c>
      <c r="J54" s="35">
        <v>312.7</v>
      </c>
      <c r="L54" s="35">
        <v>307</v>
      </c>
      <c r="N54" s="35">
        <v>309.3</v>
      </c>
      <c r="P54" s="35">
        <v>312.5</v>
      </c>
      <c r="R54" s="35">
        <v>326</v>
      </c>
      <c r="T54">
        <v>319.89999999999998</v>
      </c>
    </row>
    <row r="55" spans="1:20" x14ac:dyDescent="0.25">
      <c r="A55" s="47">
        <f t="shared" si="30"/>
        <v>23</v>
      </c>
      <c r="B55" s="35">
        <v>28.2</v>
      </c>
      <c r="D55" s="35">
        <v>28.6</v>
      </c>
      <c r="F55" s="35">
        <v>31.1</v>
      </c>
      <c r="H55" s="35">
        <v>29.4</v>
      </c>
      <c r="J55" s="35">
        <v>36.5</v>
      </c>
      <c r="L55" s="35">
        <v>30.1</v>
      </c>
      <c r="N55" s="35">
        <v>26.1</v>
      </c>
      <c r="P55" s="35">
        <v>50.4</v>
      </c>
      <c r="R55" s="35">
        <v>31.2</v>
      </c>
      <c r="T55">
        <v>31.9</v>
      </c>
    </row>
    <row r="56" spans="1:20" x14ac:dyDescent="0.25">
      <c r="A56" s="49">
        <f t="shared" si="30"/>
        <v>24</v>
      </c>
      <c r="B56" s="35">
        <v>34.1</v>
      </c>
      <c r="D56" s="35">
        <v>34.700000000000003</v>
      </c>
      <c r="F56" s="35">
        <v>36.799999999999997</v>
      </c>
      <c r="H56" s="35">
        <v>28.4</v>
      </c>
      <c r="J56" s="35">
        <v>30.4</v>
      </c>
      <c r="L56" s="35">
        <v>35.4</v>
      </c>
      <c r="N56" s="35">
        <v>43.6</v>
      </c>
      <c r="P56" s="35">
        <v>38.799999999999997</v>
      </c>
      <c r="R56" s="35">
        <v>33.1</v>
      </c>
      <c r="T56">
        <v>36.6</v>
      </c>
    </row>
    <row r="57" spans="1:20" x14ac:dyDescent="0.25">
      <c r="A57" s="51">
        <f t="shared" si="30"/>
        <v>25</v>
      </c>
      <c r="B57" s="35">
        <v>26.4</v>
      </c>
      <c r="D57" s="35">
        <v>25.8</v>
      </c>
      <c r="F57" s="35">
        <v>41.2</v>
      </c>
      <c r="H57" s="35">
        <v>26.5</v>
      </c>
      <c r="J57" s="35">
        <v>27.5</v>
      </c>
      <c r="L57" s="35">
        <v>27.2</v>
      </c>
      <c r="N57" s="35">
        <v>27.3</v>
      </c>
      <c r="P57" s="35">
        <v>26.1</v>
      </c>
      <c r="R57" s="35">
        <v>27.6</v>
      </c>
      <c r="T57">
        <v>25.8</v>
      </c>
    </row>
    <row r="58" spans="1:20" x14ac:dyDescent="0.25">
      <c r="A58" s="53">
        <f t="shared" si="30"/>
        <v>26</v>
      </c>
      <c r="B58" s="35">
        <v>24.1</v>
      </c>
      <c r="D58" s="35">
        <v>24.4</v>
      </c>
      <c r="F58" s="35">
        <v>25.3</v>
      </c>
      <c r="H58" s="35">
        <v>44.6</v>
      </c>
      <c r="J58" s="35">
        <v>25.6</v>
      </c>
      <c r="L58" s="35">
        <v>34</v>
      </c>
      <c r="N58" s="35">
        <v>28.4</v>
      </c>
      <c r="P58" s="35">
        <v>26.9</v>
      </c>
      <c r="R58" s="35">
        <v>24.7</v>
      </c>
      <c r="T58">
        <v>21.1</v>
      </c>
    </row>
    <row r="59" spans="1:20" ht="15.75" thickBot="1" x14ac:dyDescent="0.3">
      <c r="A59" s="56">
        <f t="shared" si="30"/>
        <v>27</v>
      </c>
      <c r="B59" s="35">
        <v>105.1</v>
      </c>
      <c r="D59" s="35">
        <v>23.2</v>
      </c>
      <c r="F59" s="35">
        <v>22.5</v>
      </c>
      <c r="H59" s="35">
        <v>23.6</v>
      </c>
      <c r="J59" s="35">
        <v>27.6</v>
      </c>
      <c r="L59" s="35">
        <v>26.2</v>
      </c>
      <c r="N59" s="35">
        <v>24.1</v>
      </c>
      <c r="P59" s="35">
        <v>21.2</v>
      </c>
      <c r="R59" s="35">
        <v>28.3</v>
      </c>
      <c r="T59">
        <v>25.5</v>
      </c>
    </row>
    <row r="60" spans="1:20" x14ac:dyDescent="0.25">
      <c r="A60" s="42">
        <f t="shared" si="30"/>
        <v>28</v>
      </c>
      <c r="B60" s="35">
        <v>71.400000000000006</v>
      </c>
      <c r="D60" s="35">
        <v>78.099999999999994</v>
      </c>
      <c r="F60" s="35">
        <v>81.7</v>
      </c>
      <c r="H60" s="35">
        <v>74.099999999999994</v>
      </c>
      <c r="J60" s="35">
        <v>72.099999999999994</v>
      </c>
      <c r="L60" s="35">
        <v>77.599999999999994</v>
      </c>
      <c r="N60" s="35">
        <v>66.599999999999994</v>
      </c>
      <c r="P60" s="35">
        <v>92.9</v>
      </c>
      <c r="R60" s="35">
        <v>68.7</v>
      </c>
      <c r="T60">
        <v>72.5</v>
      </c>
    </row>
    <row r="61" spans="1:20" x14ac:dyDescent="0.25">
      <c r="A61" s="45">
        <f t="shared" si="30"/>
        <v>29</v>
      </c>
      <c r="B61" s="35">
        <v>342.1</v>
      </c>
      <c r="D61" s="35">
        <v>331.3</v>
      </c>
      <c r="F61" s="35">
        <v>327.60000000000002</v>
      </c>
      <c r="H61" s="35">
        <v>336.1</v>
      </c>
      <c r="J61" s="35">
        <v>320.5</v>
      </c>
      <c r="L61" s="35">
        <v>315.10000000000002</v>
      </c>
      <c r="N61" s="35">
        <v>309.60000000000002</v>
      </c>
      <c r="P61" s="35">
        <v>320.5</v>
      </c>
      <c r="R61" s="35">
        <v>323.2</v>
      </c>
      <c r="T61">
        <v>306.2</v>
      </c>
    </row>
    <row r="62" spans="1:20" x14ac:dyDescent="0.25">
      <c r="A62" s="47">
        <f t="shared" si="30"/>
        <v>30</v>
      </c>
      <c r="B62" s="35">
        <v>28</v>
      </c>
      <c r="D62" s="35">
        <v>29.4</v>
      </c>
      <c r="F62" s="35">
        <v>30.2</v>
      </c>
      <c r="H62" s="35">
        <v>31.1</v>
      </c>
      <c r="J62" s="35">
        <v>28.4</v>
      </c>
      <c r="L62" s="35">
        <v>25.8</v>
      </c>
      <c r="N62" s="35">
        <v>31.9</v>
      </c>
      <c r="P62" s="35">
        <v>28.6</v>
      </c>
      <c r="R62" s="35">
        <v>26.7</v>
      </c>
      <c r="T62">
        <v>25.8</v>
      </c>
    </row>
    <row r="63" spans="1:20" x14ac:dyDescent="0.25">
      <c r="A63" s="49">
        <f t="shared" si="30"/>
        <v>31</v>
      </c>
      <c r="B63" s="35">
        <v>32.299999999999997</v>
      </c>
      <c r="D63" s="35">
        <v>37.200000000000003</v>
      </c>
      <c r="F63" s="35">
        <v>36.799999999999997</v>
      </c>
      <c r="H63" s="35">
        <v>35.6</v>
      </c>
      <c r="J63" s="35">
        <v>43</v>
      </c>
      <c r="L63" s="35">
        <v>36.4</v>
      </c>
      <c r="N63" s="35">
        <v>31.7</v>
      </c>
      <c r="P63" s="35">
        <v>32.6</v>
      </c>
      <c r="R63" s="35">
        <v>40.299999999999997</v>
      </c>
      <c r="T63">
        <v>39.299999999999997</v>
      </c>
    </row>
    <row r="64" spans="1:20" x14ac:dyDescent="0.25">
      <c r="A64" s="51">
        <f t="shared" si="30"/>
        <v>32</v>
      </c>
      <c r="B64" s="35">
        <v>55.3</v>
      </c>
      <c r="D64" s="35">
        <v>27.4</v>
      </c>
      <c r="F64" s="35">
        <v>26.1</v>
      </c>
      <c r="H64" s="35">
        <v>26.9</v>
      </c>
      <c r="J64" s="35">
        <v>26.7</v>
      </c>
      <c r="L64" s="35">
        <v>25.5</v>
      </c>
      <c r="N64" s="35">
        <v>25.9</v>
      </c>
      <c r="P64" s="35">
        <v>29.4</v>
      </c>
      <c r="R64" s="35">
        <v>31.2</v>
      </c>
      <c r="T64">
        <v>26.9</v>
      </c>
    </row>
    <row r="65" spans="1:24" x14ac:dyDescent="0.25">
      <c r="A65" s="53">
        <f t="shared" si="30"/>
        <v>33</v>
      </c>
      <c r="B65" s="35">
        <v>22.7</v>
      </c>
      <c r="D65" s="35">
        <v>23</v>
      </c>
      <c r="F65" s="35">
        <v>22.8</v>
      </c>
      <c r="H65" s="35">
        <v>23.2</v>
      </c>
      <c r="J65" s="35">
        <v>21.6</v>
      </c>
      <c r="L65" s="35">
        <v>22.4</v>
      </c>
      <c r="N65" s="35">
        <v>22.3</v>
      </c>
      <c r="P65" s="35">
        <v>22</v>
      </c>
      <c r="R65" s="35">
        <v>22</v>
      </c>
      <c r="T65">
        <v>20.8</v>
      </c>
    </row>
    <row r="66" spans="1:24" x14ac:dyDescent="0.25">
      <c r="A66" s="58">
        <f t="shared" si="30"/>
        <v>34</v>
      </c>
      <c r="B66" s="35">
        <v>23.1</v>
      </c>
      <c r="D66" s="35">
        <v>23.6</v>
      </c>
      <c r="F66" s="35">
        <v>30.1</v>
      </c>
      <c r="H66" s="35">
        <v>28.9</v>
      </c>
      <c r="J66" s="35">
        <v>26.8</v>
      </c>
      <c r="L66" s="35">
        <v>22.4</v>
      </c>
      <c r="N66" s="35">
        <v>24</v>
      </c>
      <c r="P66" s="35">
        <v>22.3</v>
      </c>
      <c r="R66" s="35">
        <v>24.2</v>
      </c>
      <c r="T66">
        <v>27.6</v>
      </c>
    </row>
    <row r="67" spans="1:24" ht="15.75" thickBot="1" x14ac:dyDescent="0.3">
      <c r="A67" s="57">
        <f t="shared" si="30"/>
        <v>35</v>
      </c>
      <c r="B67" s="35">
        <v>39.4</v>
      </c>
      <c r="D67" s="35">
        <v>31</v>
      </c>
      <c r="F67" s="35">
        <v>30.8</v>
      </c>
      <c r="H67" s="35">
        <v>29.3</v>
      </c>
      <c r="J67" s="35">
        <v>30.9</v>
      </c>
      <c r="L67">
        <v>29</v>
      </c>
      <c r="N67" s="35">
        <v>30.3</v>
      </c>
      <c r="P67" s="35">
        <v>31.3</v>
      </c>
      <c r="R67" s="35">
        <v>63.1</v>
      </c>
      <c r="T67">
        <v>31</v>
      </c>
    </row>
    <row r="69" spans="1:24" ht="15.75" thickBot="1" x14ac:dyDescent="0.3">
      <c r="A69" s="103">
        <v>6317</v>
      </c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34"/>
    </row>
    <row r="70" spans="1:24" ht="15.75" thickBot="1" x14ac:dyDescent="0.3">
      <c r="A70" s="44">
        <v>0</v>
      </c>
      <c r="B70" s="35">
        <v>79.8</v>
      </c>
      <c r="C70" s="26">
        <f>B70</f>
        <v>79.8</v>
      </c>
      <c r="D70" s="35">
        <v>72.5</v>
      </c>
      <c r="E70" s="26">
        <f>D70</f>
        <v>72.5</v>
      </c>
      <c r="F70" s="35">
        <v>72.599999999999994</v>
      </c>
      <c r="G70" s="26">
        <f>F70</f>
        <v>72.599999999999994</v>
      </c>
      <c r="H70" s="35">
        <v>69.7</v>
      </c>
      <c r="I70" s="26">
        <f>H70</f>
        <v>69.7</v>
      </c>
      <c r="J70" s="35">
        <v>77.2</v>
      </c>
      <c r="K70" s="26">
        <f>J70</f>
        <v>77.2</v>
      </c>
      <c r="L70" s="35">
        <v>72.400000000000006</v>
      </c>
      <c r="M70" s="26">
        <f>L70</f>
        <v>72.400000000000006</v>
      </c>
      <c r="N70" s="35">
        <v>73.099999999999994</v>
      </c>
      <c r="O70" s="26">
        <f>N70</f>
        <v>73.099999999999994</v>
      </c>
      <c r="P70" s="35">
        <v>73.400000000000006</v>
      </c>
      <c r="Q70" s="26">
        <f>P70</f>
        <v>73.400000000000006</v>
      </c>
      <c r="R70" s="35">
        <v>75</v>
      </c>
      <c r="S70" s="26">
        <f>R70</f>
        <v>75</v>
      </c>
      <c r="T70">
        <v>70.8</v>
      </c>
      <c r="U70" s="26">
        <f>T70</f>
        <v>70.8</v>
      </c>
      <c r="V70" s="26"/>
      <c r="X70" s="27"/>
    </row>
    <row r="71" spans="1:24" x14ac:dyDescent="0.25">
      <c r="A71" s="42">
        <v>1</v>
      </c>
      <c r="B71" s="35">
        <v>77</v>
      </c>
      <c r="C71" s="26">
        <f>B71+B72</f>
        <v>302.8</v>
      </c>
      <c r="D71" s="35">
        <v>70.900000000000006</v>
      </c>
      <c r="E71" s="26">
        <f>D71+D72</f>
        <v>317.8</v>
      </c>
      <c r="F71" s="35">
        <v>76</v>
      </c>
      <c r="G71" s="26">
        <f>F71+F72</f>
        <v>298.39999999999998</v>
      </c>
      <c r="H71" s="35">
        <v>72.3</v>
      </c>
      <c r="I71" s="26">
        <f>H71+H72</f>
        <v>300.8</v>
      </c>
      <c r="J71" s="35">
        <v>69.2</v>
      </c>
      <c r="K71" s="26">
        <f>J71+J72</f>
        <v>289</v>
      </c>
      <c r="L71" s="35">
        <v>73</v>
      </c>
      <c r="M71" s="26">
        <f>L71+L72</f>
        <v>285.8</v>
      </c>
      <c r="N71" s="35">
        <v>75.099999999999994</v>
      </c>
      <c r="O71" s="26">
        <f>N71+N72</f>
        <v>297.2</v>
      </c>
      <c r="P71" s="35">
        <v>69.8</v>
      </c>
      <c r="Q71" s="26">
        <f>P71+P72</f>
        <v>283.3</v>
      </c>
      <c r="R71" s="35">
        <v>78.900000000000006</v>
      </c>
      <c r="S71" s="26">
        <f>R71+R72</f>
        <v>310.39999999999998</v>
      </c>
      <c r="T71">
        <v>77.599999999999994</v>
      </c>
      <c r="U71" s="26">
        <f>T71+T72</f>
        <v>298.29999999999995</v>
      </c>
      <c r="V71" s="26"/>
    </row>
    <row r="72" spans="1:24" ht="15.75" thickBot="1" x14ac:dyDescent="0.3">
      <c r="A72" s="43">
        <f>1+A71</f>
        <v>2</v>
      </c>
      <c r="B72" s="35">
        <v>225.8</v>
      </c>
      <c r="C72" s="26">
        <f>B73+B74+B75</f>
        <v>324.90000000000003</v>
      </c>
      <c r="D72" s="35">
        <v>246.9</v>
      </c>
      <c r="E72" s="26">
        <f>D73+D74+D75</f>
        <v>325.2</v>
      </c>
      <c r="F72" s="35">
        <v>222.4</v>
      </c>
      <c r="G72" s="26">
        <f>F73+F74+F75</f>
        <v>336.30000000000007</v>
      </c>
      <c r="H72" s="35">
        <v>228.5</v>
      </c>
      <c r="I72" s="26">
        <f>H73+H74+H75</f>
        <v>329.4</v>
      </c>
      <c r="J72" s="35">
        <v>219.8</v>
      </c>
      <c r="K72" s="26">
        <f>J73+J74+J75</f>
        <v>341.8</v>
      </c>
      <c r="L72" s="35">
        <v>212.8</v>
      </c>
      <c r="M72" s="26">
        <f>L73+L74+L75</f>
        <v>340.29999999999995</v>
      </c>
      <c r="N72" s="35">
        <v>222.1</v>
      </c>
      <c r="O72" s="26">
        <f>N73+N74+N75</f>
        <v>320.60000000000002</v>
      </c>
      <c r="P72" s="35">
        <v>213.5</v>
      </c>
      <c r="Q72" s="26">
        <f>P73+P74+P75</f>
        <v>328.9</v>
      </c>
      <c r="R72" s="35">
        <v>231.5</v>
      </c>
      <c r="S72" s="26">
        <f>R73+R74+R75</f>
        <v>311.39999999999998</v>
      </c>
      <c r="T72">
        <v>220.7</v>
      </c>
      <c r="U72" s="26">
        <f>T73+T74+T75</f>
        <v>346.9</v>
      </c>
      <c r="V72" s="26"/>
    </row>
    <row r="73" spans="1:24" x14ac:dyDescent="0.25">
      <c r="A73" s="42">
        <f t="shared" ref="A73:A105" si="31">1+A72</f>
        <v>3</v>
      </c>
      <c r="B73" s="35">
        <v>65.400000000000006</v>
      </c>
      <c r="C73" s="26">
        <f>B76+B77+B78+B79</f>
        <v>389</v>
      </c>
      <c r="D73" s="35">
        <v>75.5</v>
      </c>
      <c r="E73" s="26">
        <f>D76+D77+D78+D79</f>
        <v>368.90000000000003</v>
      </c>
      <c r="F73" s="35">
        <v>66.400000000000006</v>
      </c>
      <c r="G73" s="26">
        <f>F76+F77+F78+F79</f>
        <v>376.3</v>
      </c>
      <c r="H73" s="35">
        <v>67.5</v>
      </c>
      <c r="I73" s="26">
        <f>H76+H77+H78+H79</f>
        <v>354.6</v>
      </c>
      <c r="J73" s="35">
        <v>66</v>
      </c>
      <c r="K73" s="26">
        <f>J76+J77+J78+J79</f>
        <v>382.6</v>
      </c>
      <c r="L73" s="35">
        <v>65.400000000000006</v>
      </c>
      <c r="M73" s="26">
        <f>L76+L77+L78+L79</f>
        <v>368.9</v>
      </c>
      <c r="N73" s="35">
        <v>66.5</v>
      </c>
      <c r="O73" s="26">
        <f>N76+N77+N78+N79</f>
        <v>361.79999999999995</v>
      </c>
      <c r="P73" s="35">
        <v>66.8</v>
      </c>
      <c r="Q73" s="26">
        <f>P76+P77+P78+P79</f>
        <v>378.8</v>
      </c>
      <c r="R73" s="35">
        <v>68.2</v>
      </c>
      <c r="S73" s="26">
        <f>R76+R77+R78+R79</f>
        <v>401.1</v>
      </c>
      <c r="T73">
        <v>69.099999999999994</v>
      </c>
      <c r="U73" s="26">
        <f>T76+T77+T78+T79</f>
        <v>369</v>
      </c>
      <c r="V73" s="26"/>
    </row>
    <row r="74" spans="1:24" x14ac:dyDescent="0.25">
      <c r="A74" s="45">
        <f t="shared" si="31"/>
        <v>4</v>
      </c>
      <c r="B74" s="35">
        <v>232.9</v>
      </c>
      <c r="C74" s="64">
        <f>B80+B81+B82+B83+B84</f>
        <v>412.1</v>
      </c>
      <c r="D74" s="35">
        <v>222.4</v>
      </c>
      <c r="E74" s="26">
        <f>D80+D81+D82+D83+D84</f>
        <v>405.5</v>
      </c>
      <c r="F74" s="35">
        <v>229.8</v>
      </c>
      <c r="G74" s="26">
        <f>F80+F81+F82+F83+F84</f>
        <v>418.49999999999994</v>
      </c>
      <c r="H74" s="35">
        <v>235.5</v>
      </c>
      <c r="I74" s="26">
        <f>H80+H81+H82+H83+H84</f>
        <v>427.6</v>
      </c>
      <c r="J74" s="35">
        <v>240.2</v>
      </c>
      <c r="K74" s="26">
        <f>J80+J81+J82+J83+J84</f>
        <v>402.4</v>
      </c>
      <c r="L74" s="35">
        <v>246</v>
      </c>
      <c r="M74" s="26">
        <f>L80+L81+L82+L83+L84</f>
        <v>404.7</v>
      </c>
      <c r="N74" s="35">
        <v>227</v>
      </c>
      <c r="O74" s="26">
        <f>N80+N81+N82+N83+N84</f>
        <v>409.9</v>
      </c>
      <c r="P74" s="35">
        <v>227.6</v>
      </c>
      <c r="Q74" s="26">
        <f>P80+P81+P82+P83+P84</f>
        <v>424.39999999999992</v>
      </c>
      <c r="R74" s="35">
        <v>216.2</v>
      </c>
      <c r="S74" s="26">
        <f>R80+R81+R82+R83+R84</f>
        <v>425.00000000000006</v>
      </c>
      <c r="T74">
        <v>242.2</v>
      </c>
      <c r="U74" s="26">
        <f>T80+T81+T82+T83+T84</f>
        <v>416.8</v>
      </c>
      <c r="V74" s="26"/>
    </row>
    <row r="75" spans="1:24" ht="15.75" thickBot="1" x14ac:dyDescent="0.3">
      <c r="A75" s="46">
        <f t="shared" si="31"/>
        <v>5</v>
      </c>
      <c r="B75" s="35">
        <v>26.6</v>
      </c>
      <c r="C75" s="26">
        <f>B85+B86+B87+B88+B89+B90</f>
        <v>463.9</v>
      </c>
      <c r="D75" s="35">
        <v>27.3</v>
      </c>
      <c r="E75" s="26">
        <f>D85+D86+D87+D88+D89+D90</f>
        <v>446.1</v>
      </c>
      <c r="F75" s="35">
        <v>40.1</v>
      </c>
      <c r="G75" s="26">
        <f>F85+F86+F87+F88+F89+F90</f>
        <v>452.1</v>
      </c>
      <c r="H75" s="35">
        <v>26.4</v>
      </c>
      <c r="I75" s="26">
        <f>H85+H86+H87+H88+H89+H90</f>
        <v>424.2</v>
      </c>
      <c r="J75" s="35">
        <v>35.6</v>
      </c>
      <c r="K75" s="26">
        <f>J85+J86+J87+J88+J89+J90</f>
        <v>438.7</v>
      </c>
      <c r="L75" s="35">
        <v>28.9</v>
      </c>
      <c r="M75" s="26">
        <f>L85+L86+L87+L88+L89+L90</f>
        <v>452.50000000000006</v>
      </c>
      <c r="N75" s="35">
        <v>27.1</v>
      </c>
      <c r="O75" s="26">
        <f>N85+N86+N87+N88+N89+N90</f>
        <v>489.40000000000003</v>
      </c>
      <c r="P75" s="35">
        <v>34.5</v>
      </c>
      <c r="Q75" s="26">
        <f>P85+P86+P87+P88+P89+P90</f>
        <v>447.20000000000005</v>
      </c>
      <c r="R75" s="35">
        <v>27</v>
      </c>
      <c r="S75" s="26">
        <f>R85+R86+R87+R88+R89+R90</f>
        <v>444.5</v>
      </c>
      <c r="T75">
        <v>35.6</v>
      </c>
      <c r="U75" s="26">
        <f>T85+T86+T87+T88+T89+T90</f>
        <v>478.40000000000009</v>
      </c>
      <c r="V75" s="26"/>
    </row>
    <row r="76" spans="1:24" x14ac:dyDescent="0.25">
      <c r="A76" s="42">
        <f t="shared" si="31"/>
        <v>6</v>
      </c>
      <c r="B76" s="35">
        <v>68.2</v>
      </c>
      <c r="C76" s="26">
        <f>B91+B92+B93+B94+B95+B96+B97</f>
        <v>503.70000000000005</v>
      </c>
      <c r="D76" s="35">
        <v>70.599999999999994</v>
      </c>
      <c r="E76" s="26">
        <f>D91+D92+D93+D94+D95+D96+D97</f>
        <v>479.49999999999994</v>
      </c>
      <c r="F76" s="35">
        <v>73.7</v>
      </c>
      <c r="G76" s="26">
        <f>F91+F92+F93+F94+F95+F96+F97</f>
        <v>512.79999999999995</v>
      </c>
      <c r="H76" s="35">
        <v>67.900000000000006</v>
      </c>
      <c r="I76" s="26">
        <f>H91+H92+H93+H94+H95+H96+H97</f>
        <v>487.19999999999993</v>
      </c>
      <c r="J76" s="35">
        <v>71</v>
      </c>
      <c r="K76" s="26">
        <f>J91+J92+J93+J94+J95+J96+J97</f>
        <v>503.59999999999997</v>
      </c>
      <c r="L76" s="35">
        <v>74.2</v>
      </c>
      <c r="M76" s="26">
        <f>L91+L92+L93+L94+L95+L96+L97</f>
        <v>471.69999999999993</v>
      </c>
      <c r="N76" s="35">
        <v>70.099999999999994</v>
      </c>
      <c r="O76" s="26">
        <f>N91+N92+N93+N94+N95+N96+N97</f>
        <v>430.6</v>
      </c>
      <c r="P76" s="35">
        <v>72.900000000000006</v>
      </c>
      <c r="Q76" s="26">
        <f>P91+P92+P93+P94+P95+P96+P97</f>
        <v>471.00000000000006</v>
      </c>
      <c r="R76" s="35">
        <v>70</v>
      </c>
      <c r="S76" s="26">
        <f>R91+R92+R93+R94+R95+R96+R97</f>
        <v>463.80000000000007</v>
      </c>
      <c r="T76">
        <v>67.900000000000006</v>
      </c>
      <c r="U76" s="26">
        <f>T91+T92+T93+T94+T95+T96+T97</f>
        <v>500.2</v>
      </c>
      <c r="V76" s="26"/>
    </row>
    <row r="77" spans="1:24" x14ac:dyDescent="0.25">
      <c r="A77" s="45">
        <f t="shared" si="31"/>
        <v>7</v>
      </c>
      <c r="B77" s="35">
        <v>221.7</v>
      </c>
      <c r="C77" s="26">
        <f>B98+B99+B100+B101+B102+B103+B104++B105</f>
        <v>543.40000000000009</v>
      </c>
      <c r="D77" s="35">
        <v>225.4</v>
      </c>
      <c r="E77" s="26">
        <f>D98+D99+D100+D101+D102+D103+D104++D105</f>
        <v>529.29999999999995</v>
      </c>
      <c r="F77" s="35">
        <v>214.9</v>
      </c>
      <c r="G77" s="26">
        <f>F98+F99+F100+F101+F102+F103+F104++F105</f>
        <v>561.90000000000009</v>
      </c>
      <c r="H77" s="35">
        <v>215.7</v>
      </c>
      <c r="I77" s="26">
        <f>H98+H99+H100+H101+H102+H103+H104++H105</f>
        <v>551.4</v>
      </c>
      <c r="J77" s="35">
        <v>236.8</v>
      </c>
      <c r="K77" s="26">
        <f>J98+J99+J100+J101+J102+J103+J104++J105</f>
        <v>531.79999999999995</v>
      </c>
      <c r="L77" s="35">
        <v>218.7</v>
      </c>
      <c r="M77" s="26">
        <f>L98+L99+L100+L101+L102+L103+L104++L105</f>
        <v>554.80000000000007</v>
      </c>
      <c r="N77" s="35">
        <v>215.7</v>
      </c>
      <c r="O77" s="26">
        <f>N98+N99+N100+N101+N102+N103+N104++N105</f>
        <v>506.69999999999993</v>
      </c>
      <c r="P77" s="35">
        <v>217.4</v>
      </c>
      <c r="Q77" s="26">
        <f>P98+P99+P100+P101+P102+P103+P104++P105</f>
        <v>528</v>
      </c>
      <c r="R77" s="35">
        <v>247.1</v>
      </c>
      <c r="S77" s="26">
        <f>R98+R99+R100+R101+R102+R103+R104++R105</f>
        <v>566.70000000000005</v>
      </c>
      <c r="T77">
        <v>227.4</v>
      </c>
      <c r="U77" s="26">
        <f>T98+T99+T100+T101+T102+T103+T104++T105</f>
        <v>539.19999999999993</v>
      </c>
      <c r="V77" s="26"/>
    </row>
    <row r="78" spans="1:24" x14ac:dyDescent="0.25">
      <c r="A78" s="47">
        <f t="shared" si="31"/>
        <v>8</v>
      </c>
      <c r="B78" s="35">
        <v>32.5</v>
      </c>
      <c r="D78" s="35">
        <v>30.6</v>
      </c>
      <c r="F78" s="35">
        <v>28.2</v>
      </c>
      <c r="H78" s="35">
        <v>29.5</v>
      </c>
      <c r="J78" s="35">
        <v>29.1</v>
      </c>
      <c r="L78" s="35">
        <v>28.2</v>
      </c>
      <c r="N78" s="35">
        <v>31.6</v>
      </c>
      <c r="P78" s="35">
        <v>30.5</v>
      </c>
      <c r="R78" s="35">
        <v>39.799999999999997</v>
      </c>
      <c r="T78">
        <v>26.9</v>
      </c>
    </row>
    <row r="79" spans="1:24" ht="15.75" thickBot="1" x14ac:dyDescent="0.3">
      <c r="A79" s="48">
        <f t="shared" si="31"/>
        <v>9</v>
      </c>
      <c r="B79" s="35">
        <v>66.599999999999994</v>
      </c>
      <c r="D79" s="35">
        <v>42.3</v>
      </c>
      <c r="F79" s="35">
        <v>59.5</v>
      </c>
      <c r="H79" s="35">
        <v>41.5</v>
      </c>
      <c r="J79" s="35">
        <v>45.7</v>
      </c>
      <c r="L79" s="35">
        <v>47.8</v>
      </c>
      <c r="N79" s="35">
        <v>44.4</v>
      </c>
      <c r="P79" s="35">
        <v>58</v>
      </c>
      <c r="R79" s="35">
        <v>44.2</v>
      </c>
      <c r="T79">
        <v>46.8</v>
      </c>
    </row>
    <row r="80" spans="1:24" x14ac:dyDescent="0.25">
      <c r="A80" s="42">
        <f t="shared" si="31"/>
        <v>10</v>
      </c>
      <c r="B80" s="35">
        <v>76.099999999999994</v>
      </c>
      <c r="D80" s="35">
        <v>66.3</v>
      </c>
      <c r="F80" s="35">
        <v>65.099999999999994</v>
      </c>
      <c r="H80" s="35">
        <v>71.599999999999994</v>
      </c>
      <c r="J80" s="35">
        <v>76.900000000000006</v>
      </c>
      <c r="L80" s="35">
        <v>65.5</v>
      </c>
      <c r="N80" s="35">
        <v>76</v>
      </c>
      <c r="P80" s="35">
        <v>76.099999999999994</v>
      </c>
      <c r="R80" s="35">
        <v>72.599999999999994</v>
      </c>
      <c r="T80">
        <v>76.3</v>
      </c>
    </row>
    <row r="81" spans="1:20" x14ac:dyDescent="0.25">
      <c r="A81" s="45">
        <f t="shared" si="31"/>
        <v>11</v>
      </c>
      <c r="B81" s="35">
        <v>226.4</v>
      </c>
      <c r="D81" s="35">
        <v>216.7</v>
      </c>
      <c r="F81" s="35">
        <v>230.4</v>
      </c>
      <c r="H81" s="35">
        <v>230</v>
      </c>
      <c r="J81" s="35">
        <v>221.1</v>
      </c>
      <c r="L81" s="35">
        <v>230.7</v>
      </c>
      <c r="N81" s="35">
        <v>209.3</v>
      </c>
      <c r="P81" s="35">
        <v>223.8</v>
      </c>
      <c r="R81" s="35">
        <v>205</v>
      </c>
      <c r="T81">
        <v>232.7</v>
      </c>
    </row>
    <row r="82" spans="1:20" x14ac:dyDescent="0.25">
      <c r="A82" s="47">
        <f t="shared" si="31"/>
        <v>12</v>
      </c>
      <c r="B82" s="35">
        <v>29.3</v>
      </c>
      <c r="D82" s="35">
        <v>30.1</v>
      </c>
      <c r="F82" s="35">
        <v>28.2</v>
      </c>
      <c r="H82" s="35">
        <v>32.6</v>
      </c>
      <c r="J82" s="35">
        <v>27.9</v>
      </c>
      <c r="L82" s="35">
        <v>28</v>
      </c>
      <c r="N82" s="35">
        <v>32.5</v>
      </c>
      <c r="P82" s="35">
        <v>30.4</v>
      </c>
      <c r="R82" s="35">
        <v>28.8</v>
      </c>
      <c r="T82">
        <v>28.8</v>
      </c>
    </row>
    <row r="83" spans="1:20" x14ac:dyDescent="0.25">
      <c r="A83" s="49">
        <f t="shared" si="31"/>
        <v>13</v>
      </c>
      <c r="B83" s="35">
        <v>43.1</v>
      </c>
      <c r="D83" s="35">
        <v>50.4</v>
      </c>
      <c r="F83" s="35">
        <v>55.4</v>
      </c>
      <c r="H83" s="35">
        <v>44.2</v>
      </c>
      <c r="J83" s="35">
        <v>40.9</v>
      </c>
      <c r="L83" s="35">
        <v>43.6</v>
      </c>
      <c r="N83" s="35">
        <v>50.9</v>
      </c>
      <c r="P83" s="35">
        <v>45.2</v>
      </c>
      <c r="R83" s="35">
        <v>72.8</v>
      </c>
      <c r="T83">
        <v>41.5</v>
      </c>
    </row>
    <row r="84" spans="1:20" ht="15.75" thickBot="1" x14ac:dyDescent="0.3">
      <c r="A84" s="50">
        <f t="shared" si="31"/>
        <v>14</v>
      </c>
      <c r="B84" s="35">
        <v>37.200000000000003</v>
      </c>
      <c r="D84" s="35">
        <v>42</v>
      </c>
      <c r="F84" s="35">
        <v>39.4</v>
      </c>
      <c r="H84" s="35">
        <v>49.2</v>
      </c>
      <c r="J84" s="35">
        <v>35.6</v>
      </c>
      <c r="L84" s="35">
        <v>36.9</v>
      </c>
      <c r="N84" s="35">
        <v>41.2</v>
      </c>
      <c r="P84" s="35">
        <v>48.9</v>
      </c>
      <c r="R84" s="35">
        <v>45.8</v>
      </c>
      <c r="T84">
        <v>37.5</v>
      </c>
    </row>
    <row r="85" spans="1:20" x14ac:dyDescent="0.25">
      <c r="A85" s="42">
        <f t="shared" si="31"/>
        <v>15</v>
      </c>
      <c r="B85" s="35">
        <v>63.6</v>
      </c>
      <c r="D85" s="35">
        <v>70.7</v>
      </c>
      <c r="F85" s="35">
        <v>66.599999999999994</v>
      </c>
      <c r="H85" s="35">
        <v>67.2</v>
      </c>
      <c r="J85" s="35">
        <v>71.2</v>
      </c>
      <c r="L85" s="35">
        <v>69.400000000000006</v>
      </c>
      <c r="N85" s="35">
        <v>66.400000000000006</v>
      </c>
      <c r="P85" s="35">
        <v>71.5</v>
      </c>
      <c r="R85" s="35">
        <v>67.2</v>
      </c>
      <c r="T85">
        <v>68.5</v>
      </c>
    </row>
    <row r="86" spans="1:20" x14ac:dyDescent="0.25">
      <c r="A86" s="45">
        <f t="shared" si="31"/>
        <v>16</v>
      </c>
      <c r="B86" s="35">
        <v>224.1</v>
      </c>
      <c r="D86" s="35">
        <v>223.4</v>
      </c>
      <c r="F86" s="35">
        <v>219.6</v>
      </c>
      <c r="H86" s="35">
        <v>200.5</v>
      </c>
      <c r="J86" s="35">
        <v>213.6</v>
      </c>
      <c r="L86" s="35">
        <v>233.1</v>
      </c>
      <c r="N86" s="35">
        <v>234.8</v>
      </c>
      <c r="P86" s="35">
        <v>209.6</v>
      </c>
      <c r="R86" s="35">
        <v>215.9</v>
      </c>
      <c r="T86">
        <v>233.1</v>
      </c>
    </row>
    <row r="87" spans="1:20" x14ac:dyDescent="0.25">
      <c r="A87" s="47">
        <f t="shared" si="31"/>
        <v>17</v>
      </c>
      <c r="B87" s="35">
        <v>34.200000000000003</v>
      </c>
      <c r="D87" s="35">
        <v>27.3</v>
      </c>
      <c r="F87" s="35">
        <v>28.6</v>
      </c>
      <c r="H87" s="35">
        <v>30</v>
      </c>
      <c r="J87" s="35">
        <v>30.9</v>
      </c>
      <c r="L87" s="35">
        <v>32.799999999999997</v>
      </c>
      <c r="N87" s="35">
        <v>31.2</v>
      </c>
      <c r="P87" s="35">
        <v>34.5</v>
      </c>
      <c r="R87" s="35">
        <v>31.2</v>
      </c>
      <c r="T87">
        <v>29.5</v>
      </c>
    </row>
    <row r="88" spans="1:20" x14ac:dyDescent="0.25">
      <c r="A88" s="49">
        <f t="shared" si="31"/>
        <v>18</v>
      </c>
      <c r="B88" s="35">
        <v>48.1</v>
      </c>
      <c r="D88" s="35">
        <v>48.6</v>
      </c>
      <c r="F88" s="35">
        <v>58.3</v>
      </c>
      <c r="H88" s="35">
        <v>47.3</v>
      </c>
      <c r="J88" s="35">
        <v>44.1</v>
      </c>
      <c r="L88" s="35">
        <v>43.1</v>
      </c>
      <c r="N88" s="35">
        <v>81.8</v>
      </c>
      <c r="P88" s="35">
        <v>62.8</v>
      </c>
      <c r="R88" s="35">
        <v>47.8</v>
      </c>
      <c r="T88">
        <v>57.6</v>
      </c>
    </row>
    <row r="89" spans="1:20" x14ac:dyDescent="0.25">
      <c r="A89" s="51">
        <f t="shared" si="31"/>
        <v>19</v>
      </c>
      <c r="B89" s="35">
        <v>54.9</v>
      </c>
      <c r="D89" s="35">
        <v>41.4</v>
      </c>
      <c r="F89" s="35">
        <v>38</v>
      </c>
      <c r="H89" s="35">
        <v>41</v>
      </c>
      <c r="J89" s="35">
        <v>36.700000000000003</v>
      </c>
      <c r="L89" s="35">
        <v>44.1</v>
      </c>
      <c r="N89" s="35">
        <v>41.2</v>
      </c>
      <c r="P89" s="35">
        <v>40.700000000000003</v>
      </c>
      <c r="R89" s="35">
        <v>40.4</v>
      </c>
      <c r="T89">
        <v>49.1</v>
      </c>
    </row>
    <row r="90" spans="1:20" ht="15.75" thickBot="1" x14ac:dyDescent="0.3">
      <c r="A90" s="52">
        <f t="shared" si="31"/>
        <v>20</v>
      </c>
      <c r="B90" s="35">
        <v>39</v>
      </c>
      <c r="D90" s="35">
        <v>34.700000000000003</v>
      </c>
      <c r="F90" s="35">
        <v>41</v>
      </c>
      <c r="H90" s="35">
        <v>38.200000000000003</v>
      </c>
      <c r="J90" s="35">
        <v>42.2</v>
      </c>
      <c r="L90" s="35">
        <v>30</v>
      </c>
      <c r="N90" s="35">
        <v>34</v>
      </c>
      <c r="P90" s="35">
        <v>28.1</v>
      </c>
      <c r="R90" s="35">
        <v>42</v>
      </c>
      <c r="T90">
        <v>40.6</v>
      </c>
    </row>
    <row r="91" spans="1:20" x14ac:dyDescent="0.25">
      <c r="A91" s="42">
        <f t="shared" si="31"/>
        <v>21</v>
      </c>
      <c r="B91" s="35">
        <v>70.5</v>
      </c>
      <c r="D91" s="35">
        <v>69.400000000000006</v>
      </c>
      <c r="F91" s="35">
        <v>63.7</v>
      </c>
      <c r="H91" s="35">
        <v>71.2</v>
      </c>
      <c r="J91" s="35">
        <v>73.099999999999994</v>
      </c>
      <c r="L91" s="35">
        <v>72</v>
      </c>
      <c r="N91" s="35">
        <v>64</v>
      </c>
      <c r="P91" s="35">
        <v>77.900000000000006</v>
      </c>
      <c r="R91" s="35">
        <v>71.400000000000006</v>
      </c>
      <c r="T91">
        <v>67.900000000000006</v>
      </c>
    </row>
    <row r="92" spans="1:20" x14ac:dyDescent="0.25">
      <c r="A92" s="45">
        <f t="shared" si="31"/>
        <v>22</v>
      </c>
      <c r="B92" s="35">
        <v>230</v>
      </c>
      <c r="D92" s="35">
        <v>223.1</v>
      </c>
      <c r="F92" s="35">
        <v>238.4</v>
      </c>
      <c r="H92" s="35">
        <v>228.2</v>
      </c>
      <c r="J92" s="35">
        <v>221.6</v>
      </c>
      <c r="L92" s="35">
        <v>204.4</v>
      </c>
      <c r="N92" s="35">
        <v>190.8</v>
      </c>
      <c r="P92" s="35">
        <v>197.8</v>
      </c>
      <c r="R92" s="35">
        <v>215.4</v>
      </c>
      <c r="T92">
        <v>223.3</v>
      </c>
    </row>
    <row r="93" spans="1:20" x14ac:dyDescent="0.25">
      <c r="A93" s="47">
        <f t="shared" si="31"/>
        <v>23</v>
      </c>
      <c r="B93" s="35">
        <v>32.200000000000003</v>
      </c>
      <c r="D93" s="35">
        <v>33.4</v>
      </c>
      <c r="F93" s="35">
        <v>30.8</v>
      </c>
      <c r="H93" s="35">
        <v>34.700000000000003</v>
      </c>
      <c r="J93" s="35">
        <v>31.3</v>
      </c>
      <c r="L93" s="35">
        <v>47.9</v>
      </c>
      <c r="N93" s="35">
        <v>28.4</v>
      </c>
      <c r="P93" s="35">
        <v>28.2</v>
      </c>
      <c r="R93" s="35">
        <v>27.6</v>
      </c>
      <c r="T93">
        <v>27.4</v>
      </c>
    </row>
    <row r="94" spans="1:20" x14ac:dyDescent="0.25">
      <c r="A94" s="49">
        <f t="shared" si="31"/>
        <v>24</v>
      </c>
      <c r="B94" s="35">
        <v>44.3</v>
      </c>
      <c r="D94" s="35">
        <v>51</v>
      </c>
      <c r="F94" s="35">
        <v>65.599999999999994</v>
      </c>
      <c r="H94" s="35">
        <v>47.9</v>
      </c>
      <c r="J94" s="35">
        <v>73.900000000000006</v>
      </c>
      <c r="L94" s="35">
        <v>39.1</v>
      </c>
      <c r="N94" s="35">
        <v>45.6</v>
      </c>
      <c r="P94" s="35">
        <v>46.6</v>
      </c>
      <c r="R94" s="35">
        <v>40.799999999999997</v>
      </c>
      <c r="T94">
        <v>74.8</v>
      </c>
    </row>
    <row r="95" spans="1:20" x14ac:dyDescent="0.25">
      <c r="A95" s="51">
        <f t="shared" si="31"/>
        <v>25</v>
      </c>
      <c r="B95" s="35">
        <v>47.8</v>
      </c>
      <c r="D95" s="35">
        <v>41.8</v>
      </c>
      <c r="F95" s="35">
        <v>47.3</v>
      </c>
      <c r="H95" s="35">
        <v>38.9</v>
      </c>
      <c r="J95" s="35">
        <v>44.4</v>
      </c>
      <c r="L95" s="35">
        <v>41.4</v>
      </c>
      <c r="N95" s="35">
        <v>37.700000000000003</v>
      </c>
      <c r="P95" s="35">
        <v>52.6</v>
      </c>
      <c r="R95" s="35">
        <v>48.6</v>
      </c>
      <c r="T95">
        <v>45.2</v>
      </c>
    </row>
    <row r="96" spans="1:20" x14ac:dyDescent="0.25">
      <c r="A96" s="53">
        <f t="shared" si="31"/>
        <v>26</v>
      </c>
      <c r="B96" s="35">
        <v>30.6</v>
      </c>
      <c r="D96" s="35">
        <v>31.4</v>
      </c>
      <c r="F96" s="35">
        <v>37.700000000000003</v>
      </c>
      <c r="H96" s="35">
        <v>37.1</v>
      </c>
      <c r="J96" s="35">
        <v>31.5</v>
      </c>
      <c r="L96" s="35">
        <v>30.9</v>
      </c>
      <c r="N96" s="35">
        <v>32</v>
      </c>
      <c r="P96" s="35">
        <v>40.200000000000003</v>
      </c>
      <c r="R96" s="35">
        <v>26.6</v>
      </c>
      <c r="T96">
        <v>30.2</v>
      </c>
    </row>
    <row r="97" spans="1:22" ht="15.75" thickBot="1" x14ac:dyDescent="0.3">
      <c r="A97" s="56">
        <f t="shared" si="31"/>
        <v>27</v>
      </c>
      <c r="B97" s="35">
        <v>48.3</v>
      </c>
      <c r="D97" s="35">
        <v>29.4</v>
      </c>
      <c r="F97" s="35">
        <v>29.3</v>
      </c>
      <c r="H97" s="35">
        <v>29.2</v>
      </c>
      <c r="J97" s="35">
        <v>27.8</v>
      </c>
      <c r="L97" s="35">
        <v>36</v>
      </c>
      <c r="N97" s="35">
        <v>32.1</v>
      </c>
      <c r="P97" s="35">
        <v>27.7</v>
      </c>
      <c r="R97" s="35">
        <v>33.4</v>
      </c>
      <c r="T97">
        <v>31.4</v>
      </c>
    </row>
    <row r="98" spans="1:22" x14ac:dyDescent="0.25">
      <c r="A98" s="42">
        <f t="shared" si="31"/>
        <v>28</v>
      </c>
      <c r="B98" s="35">
        <v>77</v>
      </c>
      <c r="D98" s="35">
        <v>70</v>
      </c>
      <c r="F98" s="35">
        <v>67.2</v>
      </c>
      <c r="H98" s="35">
        <v>68.2</v>
      </c>
      <c r="J98" s="35">
        <v>73.5</v>
      </c>
      <c r="L98" s="35">
        <v>67.2</v>
      </c>
      <c r="N98" s="35">
        <v>74.599999999999994</v>
      </c>
      <c r="P98" s="35">
        <v>65.599999999999994</v>
      </c>
      <c r="R98" s="35">
        <v>72.3</v>
      </c>
      <c r="T98">
        <v>67.599999999999994</v>
      </c>
    </row>
    <row r="99" spans="1:22" x14ac:dyDescent="0.25">
      <c r="A99" s="45">
        <f t="shared" si="31"/>
        <v>29</v>
      </c>
      <c r="B99" s="35">
        <v>232.1</v>
      </c>
      <c r="D99" s="35">
        <v>247.9</v>
      </c>
      <c r="F99" s="35">
        <v>239.3</v>
      </c>
      <c r="H99" s="35">
        <v>232.1</v>
      </c>
      <c r="J99" s="35">
        <v>231.5</v>
      </c>
      <c r="L99" s="35">
        <v>230.4</v>
      </c>
      <c r="N99" s="35">
        <v>210.7</v>
      </c>
      <c r="P99" s="35">
        <v>223.2</v>
      </c>
      <c r="R99" s="35">
        <v>226.3</v>
      </c>
      <c r="T99">
        <v>262.3</v>
      </c>
    </row>
    <row r="100" spans="1:22" x14ac:dyDescent="0.25">
      <c r="A100" s="47">
        <f t="shared" si="31"/>
        <v>30</v>
      </c>
      <c r="B100" s="35">
        <v>33.200000000000003</v>
      </c>
      <c r="D100" s="35">
        <v>30.8</v>
      </c>
      <c r="F100" s="35">
        <v>37</v>
      </c>
      <c r="H100" s="35">
        <v>31.5</v>
      </c>
      <c r="J100" s="35">
        <v>25.7</v>
      </c>
      <c r="L100" s="35">
        <v>26.9</v>
      </c>
      <c r="N100" s="35">
        <v>31.8</v>
      </c>
      <c r="P100" s="35">
        <v>33.5</v>
      </c>
      <c r="R100" s="35">
        <v>32.4</v>
      </c>
      <c r="T100">
        <v>29.3</v>
      </c>
    </row>
    <row r="101" spans="1:22" x14ac:dyDescent="0.25">
      <c r="A101" s="49">
        <f t="shared" si="31"/>
        <v>31</v>
      </c>
      <c r="B101" s="35">
        <v>45.6</v>
      </c>
      <c r="D101" s="35">
        <v>40.700000000000003</v>
      </c>
      <c r="F101" s="35">
        <v>64.8</v>
      </c>
      <c r="H101" s="35">
        <v>47</v>
      </c>
      <c r="J101" s="35">
        <v>52.6</v>
      </c>
      <c r="L101" s="35">
        <v>40</v>
      </c>
      <c r="N101" s="35">
        <v>42.4</v>
      </c>
      <c r="P101" s="35">
        <v>51.6</v>
      </c>
      <c r="R101" s="35">
        <v>43.8</v>
      </c>
      <c r="T101">
        <v>38.299999999999997</v>
      </c>
    </row>
    <row r="102" spans="1:22" x14ac:dyDescent="0.25">
      <c r="A102" s="51">
        <f t="shared" si="31"/>
        <v>32</v>
      </c>
      <c r="B102" s="35">
        <v>46.1</v>
      </c>
      <c r="D102" s="35">
        <v>36.9</v>
      </c>
      <c r="F102" s="35">
        <v>45.6</v>
      </c>
      <c r="H102" s="35">
        <v>46.8</v>
      </c>
      <c r="J102" s="35">
        <v>46.9</v>
      </c>
      <c r="L102" s="35">
        <v>47.3</v>
      </c>
      <c r="N102" s="35">
        <v>45.7</v>
      </c>
      <c r="P102" s="35">
        <v>39</v>
      </c>
      <c r="R102" s="35">
        <v>40</v>
      </c>
      <c r="T102">
        <v>45.4</v>
      </c>
    </row>
    <row r="103" spans="1:22" x14ac:dyDescent="0.25">
      <c r="A103" s="53">
        <f t="shared" si="31"/>
        <v>33</v>
      </c>
      <c r="B103" s="35">
        <v>26.6</v>
      </c>
      <c r="D103" s="35">
        <v>26.4</v>
      </c>
      <c r="F103" s="35">
        <v>36.5</v>
      </c>
      <c r="H103" s="35">
        <v>40.700000000000003</v>
      </c>
      <c r="J103" s="35">
        <v>32.5</v>
      </c>
      <c r="L103" s="35">
        <v>29.8</v>
      </c>
      <c r="N103" s="35">
        <v>26.9</v>
      </c>
      <c r="P103" s="35">
        <v>31.1</v>
      </c>
      <c r="R103" s="35">
        <v>46.3</v>
      </c>
      <c r="T103">
        <v>29.7</v>
      </c>
    </row>
    <row r="104" spans="1:22" x14ac:dyDescent="0.25">
      <c r="A104" s="58">
        <f t="shared" si="31"/>
        <v>34</v>
      </c>
      <c r="B104" s="35">
        <v>28</v>
      </c>
      <c r="D104" s="35">
        <v>30.8</v>
      </c>
      <c r="F104" s="35">
        <v>30.5</v>
      </c>
      <c r="H104" s="35">
        <v>33</v>
      </c>
      <c r="J104" s="35">
        <v>31</v>
      </c>
      <c r="L104" s="35">
        <v>67.8</v>
      </c>
      <c r="N104" s="35">
        <v>35.5</v>
      </c>
      <c r="P104" s="35">
        <v>34.700000000000003</v>
      </c>
      <c r="R104" s="35">
        <v>30.8</v>
      </c>
      <c r="T104">
        <v>29</v>
      </c>
    </row>
    <row r="105" spans="1:22" ht="15.75" thickBot="1" x14ac:dyDescent="0.3">
      <c r="A105" s="57">
        <f t="shared" si="31"/>
        <v>35</v>
      </c>
      <c r="B105" s="35">
        <v>54.8</v>
      </c>
      <c r="D105" s="35">
        <v>45.8</v>
      </c>
      <c r="F105" s="35">
        <v>41</v>
      </c>
      <c r="H105" s="35">
        <v>52.1</v>
      </c>
      <c r="J105" s="35">
        <v>38.1</v>
      </c>
      <c r="L105">
        <v>45.4</v>
      </c>
      <c r="N105" s="35">
        <v>39.1</v>
      </c>
      <c r="P105" s="35">
        <v>49.3</v>
      </c>
      <c r="R105" s="35">
        <v>74.8</v>
      </c>
      <c r="T105">
        <v>37.6</v>
      </c>
    </row>
    <row r="107" spans="1:22" ht="15.75" thickBot="1" x14ac:dyDescent="0.3">
      <c r="A107" s="103">
        <v>6321</v>
      </c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34"/>
    </row>
    <row r="108" spans="1:22" ht="15.75" thickBot="1" x14ac:dyDescent="0.3">
      <c r="A108" s="44">
        <v>0</v>
      </c>
      <c r="B108" s="35">
        <v>88.7</v>
      </c>
      <c r="C108" s="26">
        <f>B108</f>
        <v>88.7</v>
      </c>
      <c r="D108" s="35">
        <v>82.5</v>
      </c>
      <c r="E108" s="26">
        <f>D108</f>
        <v>82.5</v>
      </c>
      <c r="F108" s="35">
        <v>87.7</v>
      </c>
      <c r="G108" s="26">
        <f>F108</f>
        <v>87.7</v>
      </c>
      <c r="H108" s="35">
        <v>86.2</v>
      </c>
      <c r="I108" s="26">
        <f>H108</f>
        <v>86.2</v>
      </c>
      <c r="J108" s="35">
        <v>86.1</v>
      </c>
      <c r="K108" s="26">
        <f>J108</f>
        <v>86.1</v>
      </c>
      <c r="L108" s="35">
        <v>89.4</v>
      </c>
      <c r="M108" s="26">
        <f>L108</f>
        <v>89.4</v>
      </c>
      <c r="N108" s="35">
        <v>83.9</v>
      </c>
      <c r="O108" s="26">
        <f>N108</f>
        <v>83.9</v>
      </c>
      <c r="P108" s="35">
        <v>81.599999999999994</v>
      </c>
      <c r="Q108" s="26">
        <f>P108</f>
        <v>81.599999999999994</v>
      </c>
      <c r="R108" s="35">
        <v>87.6</v>
      </c>
      <c r="S108" s="26">
        <f>R108</f>
        <v>87.6</v>
      </c>
      <c r="T108" s="35">
        <v>90.1</v>
      </c>
      <c r="U108" s="26">
        <f>T108</f>
        <v>90.1</v>
      </c>
      <c r="V108" s="26"/>
    </row>
    <row r="109" spans="1:22" x14ac:dyDescent="0.25">
      <c r="A109" s="42">
        <v>1</v>
      </c>
      <c r="B109" s="35">
        <v>80.400000000000006</v>
      </c>
      <c r="C109" s="26">
        <f>B109+B110</f>
        <v>385.1</v>
      </c>
      <c r="D109" s="35">
        <v>81.599999999999994</v>
      </c>
      <c r="E109" s="26">
        <f>D109+D110</f>
        <v>392</v>
      </c>
      <c r="F109" s="35">
        <v>82.9</v>
      </c>
      <c r="G109" s="26">
        <f>F109+F110</f>
        <v>394.70000000000005</v>
      </c>
      <c r="H109" s="35">
        <v>82.6</v>
      </c>
      <c r="I109" s="26">
        <f>H109+H110</f>
        <v>378.29999999999995</v>
      </c>
      <c r="J109" s="35">
        <v>80.099999999999994</v>
      </c>
      <c r="K109" s="26">
        <f>J109+J110</f>
        <v>350.70000000000005</v>
      </c>
      <c r="L109" s="35">
        <v>82.1</v>
      </c>
      <c r="M109" s="26">
        <f>L109+L110</f>
        <v>370.79999999999995</v>
      </c>
      <c r="N109" s="35">
        <v>80.900000000000006</v>
      </c>
      <c r="O109" s="26">
        <f>N109+N110</f>
        <v>359.79999999999995</v>
      </c>
      <c r="P109" s="35">
        <v>83.2</v>
      </c>
      <c r="Q109" s="26">
        <f>P109+P110</f>
        <v>381.8</v>
      </c>
      <c r="R109" s="35">
        <v>84.6</v>
      </c>
      <c r="S109" s="26">
        <f>R109+R110</f>
        <v>372.20000000000005</v>
      </c>
      <c r="T109" s="35">
        <v>81.099999999999994</v>
      </c>
      <c r="U109" s="26">
        <f>T109+T110</f>
        <v>382.4</v>
      </c>
      <c r="V109" s="26"/>
    </row>
    <row r="110" spans="1:22" ht="15.75" thickBot="1" x14ac:dyDescent="0.3">
      <c r="A110" s="43">
        <f>1+A109</f>
        <v>2</v>
      </c>
      <c r="B110" s="35">
        <v>304.7</v>
      </c>
      <c r="C110" s="26">
        <f>B111+B112+B113</f>
        <v>421.4</v>
      </c>
      <c r="D110" s="35">
        <v>310.39999999999998</v>
      </c>
      <c r="E110" s="26">
        <f>D111+D112+D113</f>
        <v>424.5</v>
      </c>
      <c r="F110" s="35">
        <v>311.8</v>
      </c>
      <c r="G110" s="26">
        <f>F111+F112+F113</f>
        <v>398.1</v>
      </c>
      <c r="H110" s="35">
        <v>295.7</v>
      </c>
      <c r="I110" s="26">
        <f>H111+H112+H113</f>
        <v>433.1</v>
      </c>
      <c r="J110" s="35">
        <v>270.60000000000002</v>
      </c>
      <c r="K110" s="26">
        <f>J111+J112+J113</f>
        <v>407.3</v>
      </c>
      <c r="L110" s="35">
        <v>288.7</v>
      </c>
      <c r="M110" s="26">
        <f>L111+L112+L113</f>
        <v>443</v>
      </c>
      <c r="N110" s="35">
        <v>278.89999999999998</v>
      </c>
      <c r="O110" s="26">
        <f>N111+N112+N113</f>
        <v>430</v>
      </c>
      <c r="P110" s="35">
        <v>298.60000000000002</v>
      </c>
      <c r="Q110" s="26">
        <f>P111+P112+P113</f>
        <v>410.79999999999995</v>
      </c>
      <c r="R110" s="35">
        <v>287.60000000000002</v>
      </c>
      <c r="S110" s="26">
        <f>R111+R112+R113</f>
        <v>408.8</v>
      </c>
      <c r="T110" s="35">
        <v>301.3</v>
      </c>
      <c r="U110" s="26">
        <f>T111+T112+T113</f>
        <v>424.1</v>
      </c>
      <c r="V110" s="26"/>
    </row>
    <row r="111" spans="1:22" x14ac:dyDescent="0.25">
      <c r="A111" s="42">
        <f t="shared" ref="A111:A143" si="32">1+A110</f>
        <v>3</v>
      </c>
      <c r="B111" s="35">
        <v>79</v>
      </c>
      <c r="C111" s="26">
        <f>B114+B115+B116+B117</f>
        <v>488.4</v>
      </c>
      <c r="D111" s="35">
        <v>77.7</v>
      </c>
      <c r="E111" s="26">
        <f>D114+D115+D116+D117</f>
        <v>465.7</v>
      </c>
      <c r="F111" s="35">
        <v>78.8</v>
      </c>
      <c r="G111" s="26">
        <f>F114+F115+F116+F117</f>
        <v>446.09999999999997</v>
      </c>
      <c r="H111" s="35">
        <v>81.400000000000006</v>
      </c>
      <c r="I111" s="26">
        <f>H114+H115+H116+H117</f>
        <v>440.40000000000003</v>
      </c>
      <c r="J111" s="35">
        <v>80.900000000000006</v>
      </c>
      <c r="K111" s="26">
        <f>J114+J115+J116+J117</f>
        <v>478.9</v>
      </c>
      <c r="L111" s="35">
        <v>82.1</v>
      </c>
      <c r="M111" s="26">
        <f>L114+L115+L116+L117</f>
        <v>433.7</v>
      </c>
      <c r="N111" s="35">
        <v>79.7</v>
      </c>
      <c r="O111" s="26">
        <f>N114+N115+N116+N117</f>
        <v>441.99999999999994</v>
      </c>
      <c r="P111" s="35">
        <v>83.5</v>
      </c>
      <c r="Q111" s="26">
        <f>P114+P115+P116+P117</f>
        <v>464.2</v>
      </c>
      <c r="R111" s="35">
        <v>83.7</v>
      </c>
      <c r="S111" s="26">
        <f>R114+R115+R116+R117</f>
        <v>456.20000000000005</v>
      </c>
      <c r="T111" s="35">
        <v>80.8</v>
      </c>
      <c r="U111" s="26">
        <f>T114+T115+T116+T117</f>
        <v>454.9</v>
      </c>
      <c r="V111" s="26"/>
    </row>
    <row r="112" spans="1:22" x14ac:dyDescent="0.25">
      <c r="A112" s="45">
        <f t="shared" si="32"/>
        <v>4</v>
      </c>
      <c r="B112" s="35">
        <v>314.2</v>
      </c>
      <c r="C112" s="26">
        <f>B118+B119+B120+B121+B122</f>
        <v>493.99999999999994</v>
      </c>
      <c r="D112" s="35">
        <v>320.7</v>
      </c>
      <c r="E112" s="26">
        <f>D118+D119+D120+D121+D122</f>
        <v>472.5</v>
      </c>
      <c r="F112" s="35">
        <v>290.2</v>
      </c>
      <c r="G112" s="26">
        <f>F118+F119+F120+F121+F122</f>
        <v>481.10000000000008</v>
      </c>
      <c r="H112" s="35">
        <v>322.7</v>
      </c>
      <c r="I112" s="26">
        <f>H118+H119+H120+H121+H122</f>
        <v>493.3</v>
      </c>
      <c r="J112" s="35">
        <v>299.60000000000002</v>
      </c>
      <c r="K112" s="26">
        <f>J118+J119+J120+J121+J122</f>
        <v>531.1</v>
      </c>
      <c r="L112" s="35">
        <v>299.3</v>
      </c>
      <c r="M112" s="26">
        <f>L118+L119+L120+L121+L122</f>
        <v>477</v>
      </c>
      <c r="N112" s="35">
        <v>315.7</v>
      </c>
      <c r="O112" s="26">
        <f>N118+N119+N120+N121+N122</f>
        <v>448.3</v>
      </c>
      <c r="P112" s="35">
        <v>298.39999999999998</v>
      </c>
      <c r="Q112" s="26">
        <f>P118+P119+P120+P121+P122</f>
        <v>535.80000000000007</v>
      </c>
      <c r="R112" s="35">
        <v>296.5</v>
      </c>
      <c r="S112" s="26">
        <f>R118+R119+R120+R121+R122</f>
        <v>484.1</v>
      </c>
      <c r="T112" s="35">
        <v>317.3</v>
      </c>
      <c r="U112" s="26">
        <f>T118+T119+T120+T121+T122</f>
        <v>505.1</v>
      </c>
      <c r="V112" s="26"/>
    </row>
    <row r="113" spans="1:22" ht="15.75" thickBot="1" x14ac:dyDescent="0.3">
      <c r="A113" s="46">
        <f t="shared" si="32"/>
        <v>5</v>
      </c>
      <c r="B113" s="35">
        <v>28.2</v>
      </c>
      <c r="C113" s="26">
        <f>B123+B124+B125+B126+B127+B128</f>
        <v>522.79999999999995</v>
      </c>
      <c r="D113" s="35">
        <v>26.1</v>
      </c>
      <c r="E113" s="26">
        <f>D123+D124+D125+D126+D127+D128</f>
        <v>552.99999999999989</v>
      </c>
      <c r="F113" s="35">
        <v>29.1</v>
      </c>
      <c r="G113" s="26">
        <f>F123+F124+F125+F126+F127+F128</f>
        <v>509</v>
      </c>
      <c r="H113" s="35">
        <v>29</v>
      </c>
      <c r="I113" s="26">
        <f>H123+H124+H125+H126+H127+H128</f>
        <v>525.5</v>
      </c>
      <c r="J113" s="35">
        <v>26.8</v>
      </c>
      <c r="K113" s="26">
        <f>J123+J124+J125+J126+J127+J128</f>
        <v>503.59999999999991</v>
      </c>
      <c r="L113" s="35">
        <v>61.6</v>
      </c>
      <c r="M113" s="26">
        <f>L123+L124+L125+L126+L127+L128</f>
        <v>547.4</v>
      </c>
      <c r="N113" s="35">
        <v>34.6</v>
      </c>
      <c r="O113" s="26">
        <f>N123+N124+N125+N126+N127+N128</f>
        <v>532.70000000000005</v>
      </c>
      <c r="P113" s="35">
        <v>28.9</v>
      </c>
      <c r="Q113" s="26">
        <f>P123+P124+P125+P126+P127+P128</f>
        <v>510.5</v>
      </c>
      <c r="R113" s="35">
        <v>28.6</v>
      </c>
      <c r="S113" s="26">
        <f>R123+R124+R125+R126+R127+R128</f>
        <v>595.00000000000011</v>
      </c>
      <c r="T113" s="35">
        <v>26</v>
      </c>
      <c r="U113" s="26">
        <f>T123+T124+T125+T126+T127+T128</f>
        <v>515.6</v>
      </c>
      <c r="V113" s="26"/>
    </row>
    <row r="114" spans="1:22" x14ac:dyDescent="0.25">
      <c r="A114" s="42">
        <f t="shared" si="32"/>
        <v>6</v>
      </c>
      <c r="B114" s="35">
        <v>83.3</v>
      </c>
      <c r="C114" s="26">
        <f>B129+B130+B131+B132+B133+B134+B135</f>
        <v>536.6</v>
      </c>
      <c r="D114" s="35">
        <v>84.2</v>
      </c>
      <c r="E114" s="26">
        <f>D129+D130+D131+D132+D133+D134+D135</f>
        <v>478.1</v>
      </c>
      <c r="F114" s="35">
        <v>81.900000000000006</v>
      </c>
      <c r="G114" s="26">
        <f>F129+F130+F131+F132+F133+F134+F135</f>
        <v>560.19999999999993</v>
      </c>
      <c r="H114" s="35">
        <v>76.3</v>
      </c>
      <c r="I114" s="26">
        <f>H129+H130+H131+H132+H133+H134+H135</f>
        <v>544.79999999999995</v>
      </c>
      <c r="J114" s="35">
        <v>77.7</v>
      </c>
      <c r="K114" s="26">
        <f>J129+J130+J131+J132+J133+J134+J135</f>
        <v>588.70000000000005</v>
      </c>
      <c r="L114" s="35">
        <v>80.7</v>
      </c>
      <c r="M114" s="26">
        <f>L129+L130+L131+L132+L133+L134+L135</f>
        <v>566.20000000000005</v>
      </c>
      <c r="N114" s="35">
        <v>82.9</v>
      </c>
      <c r="O114" s="26">
        <f>N129+N130+N131+N132+N133+N134+N135</f>
        <v>530.4</v>
      </c>
      <c r="P114" s="35">
        <v>80.3</v>
      </c>
      <c r="Q114" s="26">
        <f>P129+P130+P131+P132+P133+P134+P135</f>
        <v>540.5</v>
      </c>
      <c r="R114" s="35">
        <v>84.6</v>
      </c>
      <c r="S114" s="26">
        <f>R129+R130+R131+R132+R133+R134+R135</f>
        <v>504.00000000000006</v>
      </c>
      <c r="T114" s="35">
        <v>85.5</v>
      </c>
      <c r="U114" s="26">
        <f>T129+T130+T131+T132+T133+T134+T135</f>
        <v>550.79999999999995</v>
      </c>
      <c r="V114" s="26"/>
    </row>
    <row r="115" spans="1:22" x14ac:dyDescent="0.25">
      <c r="A115" s="45">
        <f t="shared" si="32"/>
        <v>7</v>
      </c>
      <c r="B115" s="35">
        <v>333.4</v>
      </c>
      <c r="C115" s="26">
        <f>B136+B137+B138+B139+B140+B141+B142++B143</f>
        <v>562.30000000000007</v>
      </c>
      <c r="D115" s="35">
        <v>311.7</v>
      </c>
      <c r="E115" s="26">
        <f>D136+D137+D138+D139+D140+D141+D142++D143</f>
        <v>579.1</v>
      </c>
      <c r="F115" s="35">
        <v>300.39999999999998</v>
      </c>
      <c r="G115" s="26">
        <f>F136+F137+F138+F139+F140+F141+F142++F143</f>
        <v>585.5</v>
      </c>
      <c r="H115" s="35">
        <v>294.8</v>
      </c>
      <c r="I115" s="26">
        <f>H136+H137+H138+H139+H140+H141+H142++H143</f>
        <v>582.19999999999993</v>
      </c>
      <c r="J115" s="35">
        <v>312.7</v>
      </c>
      <c r="K115" s="26">
        <f>J136+J137+J138+J139+J140+J141+J142++J143</f>
        <v>560.1</v>
      </c>
      <c r="L115" s="35">
        <v>284.60000000000002</v>
      </c>
      <c r="M115" s="26">
        <f>L136+L137+L138+L139+L140+L141+L142++L143</f>
        <v>578.40000000000009</v>
      </c>
      <c r="N115" s="35">
        <v>290.89999999999998</v>
      </c>
      <c r="O115" s="26">
        <f>N136+N137+N138+N139+N140+N141+N142++N143</f>
        <v>646.70000000000016</v>
      </c>
      <c r="P115" s="35">
        <v>314.8</v>
      </c>
      <c r="Q115" s="26">
        <f>P136+P137+P138+P139+P140+P141+P142++P143</f>
        <v>550.70000000000005</v>
      </c>
      <c r="R115" s="35">
        <v>309.5</v>
      </c>
      <c r="S115" s="26">
        <f>R136+R137+R138+R139+R140+R141+R142++R143</f>
        <v>538.9</v>
      </c>
      <c r="T115" s="35">
        <v>290.39999999999998</v>
      </c>
      <c r="U115" s="26">
        <f>T136+T137+T138+T139+T140+T141+T142++T143</f>
        <v>601.19999999999993</v>
      </c>
      <c r="V115" s="26"/>
    </row>
    <row r="116" spans="1:22" x14ac:dyDescent="0.25">
      <c r="A116" s="47">
        <f t="shared" si="32"/>
        <v>8</v>
      </c>
      <c r="B116" s="35">
        <v>30.4</v>
      </c>
      <c r="D116" s="35">
        <v>31.7</v>
      </c>
      <c r="F116" s="35">
        <v>26</v>
      </c>
      <c r="H116" s="35">
        <v>27.5</v>
      </c>
      <c r="J116" s="35">
        <v>33.200000000000003</v>
      </c>
      <c r="L116" s="35">
        <v>25</v>
      </c>
      <c r="N116" s="35">
        <v>29.4</v>
      </c>
      <c r="P116" s="35">
        <v>27.4</v>
      </c>
      <c r="R116" s="35">
        <v>25.6</v>
      </c>
      <c r="T116" s="35">
        <v>32.6</v>
      </c>
    </row>
    <row r="117" spans="1:22" ht="15.75" thickBot="1" x14ac:dyDescent="0.3">
      <c r="A117" s="48">
        <f t="shared" si="32"/>
        <v>9</v>
      </c>
      <c r="B117" s="35">
        <v>41.3</v>
      </c>
      <c r="D117" s="35">
        <v>38.1</v>
      </c>
      <c r="F117" s="35">
        <v>37.799999999999997</v>
      </c>
      <c r="H117" s="35">
        <v>41.8</v>
      </c>
      <c r="J117" s="35">
        <v>55.3</v>
      </c>
      <c r="L117" s="35">
        <v>43.4</v>
      </c>
      <c r="N117" s="35">
        <v>38.799999999999997</v>
      </c>
      <c r="P117" s="35">
        <v>41.7</v>
      </c>
      <c r="R117" s="35">
        <v>36.5</v>
      </c>
      <c r="T117" s="35">
        <v>46.4</v>
      </c>
    </row>
    <row r="118" spans="1:22" x14ac:dyDescent="0.25">
      <c r="A118" s="42">
        <f t="shared" si="32"/>
        <v>10</v>
      </c>
      <c r="B118" s="35">
        <v>87.4</v>
      </c>
      <c r="D118" s="35">
        <v>79.7</v>
      </c>
      <c r="F118" s="35">
        <v>84.4</v>
      </c>
      <c r="H118" s="35">
        <v>83.7</v>
      </c>
      <c r="J118" s="35">
        <v>84.1</v>
      </c>
      <c r="L118" s="35">
        <v>93.4</v>
      </c>
      <c r="N118" s="35">
        <v>81.5</v>
      </c>
      <c r="P118" s="35">
        <v>82</v>
      </c>
      <c r="R118" s="35">
        <v>84.2</v>
      </c>
      <c r="T118" s="35">
        <v>81.099999999999994</v>
      </c>
    </row>
    <row r="119" spans="1:22" x14ac:dyDescent="0.25">
      <c r="A119" s="45">
        <f t="shared" si="32"/>
        <v>11</v>
      </c>
      <c r="B119" s="35">
        <v>307.39999999999998</v>
      </c>
      <c r="D119" s="35">
        <v>288.2</v>
      </c>
      <c r="F119" s="35">
        <v>300.8</v>
      </c>
      <c r="H119" s="35">
        <v>312.8</v>
      </c>
      <c r="J119" s="35">
        <v>317.5</v>
      </c>
      <c r="L119" s="35">
        <v>294.60000000000002</v>
      </c>
      <c r="N119" s="35">
        <v>275.5</v>
      </c>
      <c r="P119" s="35">
        <v>317.7</v>
      </c>
      <c r="R119" s="35">
        <v>302.3</v>
      </c>
      <c r="T119" s="35">
        <v>322.5</v>
      </c>
    </row>
    <row r="120" spans="1:22" x14ac:dyDescent="0.25">
      <c r="A120" s="47">
        <f t="shared" si="32"/>
        <v>12</v>
      </c>
      <c r="B120" s="35">
        <v>28.7</v>
      </c>
      <c r="D120" s="35">
        <v>30.6</v>
      </c>
      <c r="F120" s="35">
        <v>28.8</v>
      </c>
      <c r="H120" s="35">
        <v>30.8</v>
      </c>
      <c r="J120" s="35">
        <v>31.5</v>
      </c>
      <c r="L120" s="35">
        <v>27.9</v>
      </c>
      <c r="N120" s="35">
        <v>25.3</v>
      </c>
      <c r="P120" s="35">
        <v>27.3</v>
      </c>
      <c r="R120" s="35">
        <v>29.6</v>
      </c>
      <c r="T120" s="35">
        <v>31</v>
      </c>
    </row>
    <row r="121" spans="1:22" x14ac:dyDescent="0.25">
      <c r="A121" s="49">
        <f t="shared" si="32"/>
        <v>13</v>
      </c>
      <c r="B121" s="35">
        <v>41.4</v>
      </c>
      <c r="D121" s="35">
        <v>44.3</v>
      </c>
      <c r="F121" s="35">
        <v>37.299999999999997</v>
      </c>
      <c r="H121" s="35">
        <v>38</v>
      </c>
      <c r="J121" s="35">
        <v>56.4</v>
      </c>
      <c r="L121" s="35">
        <v>34.299999999999997</v>
      </c>
      <c r="N121" s="35">
        <v>36.799999999999997</v>
      </c>
      <c r="P121" s="35">
        <v>79.599999999999994</v>
      </c>
      <c r="R121" s="35">
        <v>38.799999999999997</v>
      </c>
      <c r="T121" s="35">
        <v>39.700000000000003</v>
      </c>
    </row>
    <row r="122" spans="1:22" ht="15.75" thickBot="1" x14ac:dyDescent="0.3">
      <c r="A122" s="50">
        <f t="shared" si="32"/>
        <v>14</v>
      </c>
      <c r="B122" s="35">
        <v>29.1</v>
      </c>
      <c r="D122" s="35">
        <v>29.7</v>
      </c>
      <c r="F122" s="35">
        <v>29.8</v>
      </c>
      <c r="H122" s="35">
        <v>28</v>
      </c>
      <c r="J122" s="35">
        <v>41.6</v>
      </c>
      <c r="L122" s="35">
        <v>26.8</v>
      </c>
      <c r="N122" s="35">
        <v>29.2</v>
      </c>
      <c r="P122" s="35">
        <v>29.2</v>
      </c>
      <c r="R122" s="35">
        <v>29.2</v>
      </c>
      <c r="T122" s="35">
        <v>30.8</v>
      </c>
    </row>
    <row r="123" spans="1:22" x14ac:dyDescent="0.25">
      <c r="A123" s="42">
        <f t="shared" si="32"/>
        <v>15</v>
      </c>
      <c r="B123" s="35">
        <v>88.5</v>
      </c>
      <c r="D123" s="35">
        <v>78.599999999999994</v>
      </c>
      <c r="F123" s="35">
        <v>85.4</v>
      </c>
      <c r="H123" s="35">
        <v>80.599999999999994</v>
      </c>
      <c r="J123" s="35">
        <v>83.6</v>
      </c>
      <c r="L123" s="35">
        <v>84.7</v>
      </c>
      <c r="N123" s="35">
        <v>84.7</v>
      </c>
      <c r="P123" s="35">
        <v>85</v>
      </c>
      <c r="R123" s="35">
        <v>82.6</v>
      </c>
      <c r="T123" s="35">
        <v>80.2</v>
      </c>
    </row>
    <row r="124" spans="1:22" x14ac:dyDescent="0.25">
      <c r="A124" s="45">
        <f t="shared" si="32"/>
        <v>16</v>
      </c>
      <c r="B124" s="35">
        <v>309.3</v>
      </c>
      <c r="D124" s="35">
        <v>343.7</v>
      </c>
      <c r="F124" s="35">
        <v>302.60000000000002</v>
      </c>
      <c r="H124" s="35">
        <v>314.39999999999998</v>
      </c>
      <c r="J124" s="35">
        <v>274.7</v>
      </c>
      <c r="L124" s="35">
        <v>328.7</v>
      </c>
      <c r="N124" s="35">
        <v>303.39999999999998</v>
      </c>
      <c r="P124" s="35">
        <v>311</v>
      </c>
      <c r="R124" s="35">
        <v>336.1</v>
      </c>
      <c r="T124" s="35">
        <v>295.60000000000002</v>
      </c>
    </row>
    <row r="125" spans="1:22" x14ac:dyDescent="0.25">
      <c r="A125" s="47">
        <f t="shared" si="32"/>
        <v>17</v>
      </c>
      <c r="B125" s="35">
        <v>33.799999999999997</v>
      </c>
      <c r="D125" s="35">
        <v>30.2</v>
      </c>
      <c r="F125" s="35">
        <v>34.1</v>
      </c>
      <c r="H125" s="35">
        <v>26.5</v>
      </c>
      <c r="J125" s="35">
        <v>28.9</v>
      </c>
      <c r="L125" s="35">
        <v>33.4</v>
      </c>
      <c r="N125" s="35">
        <v>29.1</v>
      </c>
      <c r="P125" s="35">
        <v>25.9</v>
      </c>
      <c r="R125" s="35">
        <v>55.1</v>
      </c>
      <c r="T125" s="35">
        <v>37.6</v>
      </c>
    </row>
    <row r="126" spans="1:22" x14ac:dyDescent="0.25">
      <c r="A126" s="49">
        <f t="shared" si="32"/>
        <v>18</v>
      </c>
      <c r="B126" s="35">
        <v>39.4</v>
      </c>
      <c r="D126" s="35">
        <v>41.9</v>
      </c>
      <c r="F126" s="35">
        <v>37.9</v>
      </c>
      <c r="H126" s="35">
        <v>53</v>
      </c>
      <c r="J126" s="35">
        <v>47.9</v>
      </c>
      <c r="L126" s="35">
        <v>46.7</v>
      </c>
      <c r="N126" s="35">
        <v>66.400000000000006</v>
      </c>
      <c r="P126" s="35">
        <v>38</v>
      </c>
      <c r="R126" s="35">
        <v>40.4</v>
      </c>
      <c r="T126" s="35">
        <v>49</v>
      </c>
    </row>
    <row r="127" spans="1:22" x14ac:dyDescent="0.25">
      <c r="A127" s="51">
        <f t="shared" si="32"/>
        <v>19</v>
      </c>
      <c r="B127" s="35">
        <v>29.8</v>
      </c>
      <c r="D127" s="35">
        <v>36.200000000000003</v>
      </c>
      <c r="F127" s="35">
        <v>28</v>
      </c>
      <c r="H127" s="35">
        <v>30.4</v>
      </c>
      <c r="J127" s="35">
        <v>45.4</v>
      </c>
      <c r="L127" s="35">
        <v>31</v>
      </c>
      <c r="N127" s="35">
        <v>27.3</v>
      </c>
      <c r="P127" s="35">
        <v>29</v>
      </c>
      <c r="R127" s="35">
        <v>30.7</v>
      </c>
      <c r="T127" s="35">
        <v>31.5</v>
      </c>
    </row>
    <row r="128" spans="1:22" ht="15.75" thickBot="1" x14ac:dyDescent="0.3">
      <c r="A128" s="52">
        <f t="shared" si="32"/>
        <v>20</v>
      </c>
      <c r="B128" s="35">
        <v>22</v>
      </c>
      <c r="D128" s="35">
        <v>22.4</v>
      </c>
      <c r="F128" s="35">
        <v>21</v>
      </c>
      <c r="H128" s="35">
        <v>20.6</v>
      </c>
      <c r="J128" s="35">
        <v>23.1</v>
      </c>
      <c r="L128" s="35">
        <v>22.9</v>
      </c>
      <c r="N128" s="35">
        <v>21.8</v>
      </c>
      <c r="P128" s="35">
        <v>21.6</v>
      </c>
      <c r="R128" s="35">
        <v>50.1</v>
      </c>
      <c r="T128" s="35">
        <v>21.7</v>
      </c>
    </row>
    <row r="129" spans="1:20" x14ac:dyDescent="0.25">
      <c r="A129" s="42">
        <f t="shared" si="32"/>
        <v>21</v>
      </c>
      <c r="B129" s="35">
        <v>82.4</v>
      </c>
      <c r="D129" s="35">
        <v>68.900000000000006</v>
      </c>
      <c r="F129" s="35">
        <v>81.2</v>
      </c>
      <c r="H129" s="35">
        <v>95.9</v>
      </c>
      <c r="J129" s="35">
        <v>107.5</v>
      </c>
      <c r="L129" s="35">
        <v>84.6</v>
      </c>
      <c r="N129" s="35">
        <v>78.2</v>
      </c>
      <c r="P129" s="35">
        <v>86.3</v>
      </c>
      <c r="R129" s="35">
        <v>79.400000000000006</v>
      </c>
      <c r="T129" s="35">
        <v>82.4</v>
      </c>
    </row>
    <row r="130" spans="1:20" x14ac:dyDescent="0.25">
      <c r="A130" s="45">
        <f t="shared" si="32"/>
        <v>22</v>
      </c>
      <c r="B130" s="35">
        <v>311.89999999999998</v>
      </c>
      <c r="D130" s="35">
        <v>243.5</v>
      </c>
      <c r="F130" s="35">
        <v>326.10000000000002</v>
      </c>
      <c r="H130" s="35">
        <v>277.39999999999998</v>
      </c>
      <c r="J130" s="35">
        <v>328.2</v>
      </c>
      <c r="L130" s="35">
        <v>323.89999999999998</v>
      </c>
      <c r="N130" s="35">
        <v>290.2</v>
      </c>
      <c r="P130" s="35">
        <v>314</v>
      </c>
      <c r="R130" s="35">
        <v>276.8</v>
      </c>
      <c r="T130" s="35">
        <v>311.39999999999998</v>
      </c>
    </row>
    <row r="131" spans="1:20" x14ac:dyDescent="0.25">
      <c r="A131" s="47">
        <f t="shared" si="32"/>
        <v>23</v>
      </c>
      <c r="B131" s="35">
        <v>27.5</v>
      </c>
      <c r="D131" s="35">
        <v>26.5</v>
      </c>
      <c r="F131" s="35">
        <v>34.5</v>
      </c>
      <c r="H131" s="35">
        <v>29.5</v>
      </c>
      <c r="J131" s="35">
        <v>32.299999999999997</v>
      </c>
      <c r="L131" s="35">
        <v>34.4</v>
      </c>
      <c r="N131" s="35">
        <v>43.5</v>
      </c>
      <c r="P131" s="35">
        <v>28.4</v>
      </c>
      <c r="R131" s="35">
        <v>26.6</v>
      </c>
      <c r="T131" s="35">
        <v>35.5</v>
      </c>
    </row>
    <row r="132" spans="1:20" x14ac:dyDescent="0.25">
      <c r="A132" s="49">
        <f t="shared" si="32"/>
        <v>24</v>
      </c>
      <c r="B132" s="35">
        <v>37.700000000000003</v>
      </c>
      <c r="D132" s="35">
        <v>40.299999999999997</v>
      </c>
      <c r="F132" s="35">
        <v>42.4</v>
      </c>
      <c r="H132" s="35">
        <v>46.5</v>
      </c>
      <c r="J132" s="35">
        <v>38.6</v>
      </c>
      <c r="L132" s="35">
        <v>44.7</v>
      </c>
      <c r="N132" s="35">
        <v>39.6</v>
      </c>
      <c r="P132" s="35">
        <v>36.6</v>
      </c>
      <c r="R132" s="35">
        <v>39.5</v>
      </c>
      <c r="T132" s="35">
        <v>42.9</v>
      </c>
    </row>
    <row r="133" spans="1:20" x14ac:dyDescent="0.25">
      <c r="A133" s="51">
        <f t="shared" si="32"/>
        <v>25</v>
      </c>
      <c r="B133" s="35">
        <v>29.1</v>
      </c>
      <c r="D133" s="35">
        <v>28</v>
      </c>
      <c r="F133" s="35">
        <v>28.8</v>
      </c>
      <c r="H133" s="35">
        <v>46.9</v>
      </c>
      <c r="J133" s="35">
        <v>33.4</v>
      </c>
      <c r="L133" s="35">
        <v>31.2</v>
      </c>
      <c r="N133" s="35">
        <v>29.5</v>
      </c>
      <c r="P133" s="35">
        <v>28.4</v>
      </c>
      <c r="R133" s="35">
        <v>31.2</v>
      </c>
      <c r="T133" s="35">
        <v>27.3</v>
      </c>
    </row>
    <row r="134" spans="1:20" x14ac:dyDescent="0.25">
      <c r="A134" s="53">
        <f t="shared" si="32"/>
        <v>26</v>
      </c>
      <c r="B134" s="35">
        <v>22.6</v>
      </c>
      <c r="D134" s="35">
        <v>20.6</v>
      </c>
      <c r="F134" s="35">
        <v>21.8</v>
      </c>
      <c r="H134" s="35">
        <v>20.6</v>
      </c>
      <c r="J134" s="35">
        <v>21.1</v>
      </c>
      <c r="L134" s="35">
        <v>21.7</v>
      </c>
      <c r="N134" s="35">
        <v>21.7</v>
      </c>
      <c r="P134" s="35">
        <v>21.1</v>
      </c>
      <c r="R134" s="35">
        <v>24.7</v>
      </c>
      <c r="T134" s="35">
        <v>21.3</v>
      </c>
    </row>
    <row r="135" spans="1:20" ht="15.75" thickBot="1" x14ac:dyDescent="0.3">
      <c r="A135" s="56">
        <f t="shared" si="32"/>
        <v>27</v>
      </c>
      <c r="B135" s="35">
        <v>25.4</v>
      </c>
      <c r="D135" s="35">
        <v>50.3</v>
      </c>
      <c r="F135" s="35">
        <v>25.4</v>
      </c>
      <c r="H135" s="35">
        <v>28</v>
      </c>
      <c r="J135" s="35">
        <v>27.6</v>
      </c>
      <c r="L135" s="35">
        <v>25.7</v>
      </c>
      <c r="N135" s="35">
        <v>27.7</v>
      </c>
      <c r="P135" s="35">
        <v>25.7</v>
      </c>
      <c r="R135" s="35">
        <v>25.8</v>
      </c>
      <c r="T135" s="35">
        <v>30</v>
      </c>
    </row>
    <row r="136" spans="1:20" x14ac:dyDescent="0.25">
      <c r="A136" s="42">
        <f t="shared" si="32"/>
        <v>28</v>
      </c>
      <c r="B136" s="35">
        <v>89</v>
      </c>
      <c r="D136" s="35">
        <v>78.099999999999994</v>
      </c>
      <c r="F136" s="35">
        <v>82.7</v>
      </c>
      <c r="H136" s="35">
        <v>95.7</v>
      </c>
      <c r="J136" s="35">
        <v>88.3</v>
      </c>
      <c r="L136" s="35">
        <v>83.8</v>
      </c>
      <c r="N136" s="35">
        <v>77.099999999999994</v>
      </c>
      <c r="P136" s="35">
        <v>77</v>
      </c>
      <c r="R136" s="35">
        <v>80.7</v>
      </c>
      <c r="T136" s="35">
        <v>76.2</v>
      </c>
    </row>
    <row r="137" spans="1:20" x14ac:dyDescent="0.25">
      <c r="A137" s="45">
        <f t="shared" si="32"/>
        <v>29</v>
      </c>
      <c r="B137" s="35">
        <v>279.89999999999998</v>
      </c>
      <c r="D137" s="35">
        <v>302.8</v>
      </c>
      <c r="F137" s="35">
        <v>303.89999999999998</v>
      </c>
      <c r="H137" s="35">
        <v>284</v>
      </c>
      <c r="J137" s="35">
        <v>291.7</v>
      </c>
      <c r="L137" s="35">
        <v>320</v>
      </c>
      <c r="N137" s="35">
        <v>358</v>
      </c>
      <c r="P137" s="35">
        <v>288.39999999999998</v>
      </c>
      <c r="R137" s="35">
        <v>282.39999999999998</v>
      </c>
      <c r="T137" s="35">
        <v>317.89999999999998</v>
      </c>
    </row>
    <row r="138" spans="1:20" x14ac:dyDescent="0.25">
      <c r="A138" s="47">
        <f t="shared" si="32"/>
        <v>30</v>
      </c>
      <c r="B138" s="35">
        <v>31.5</v>
      </c>
      <c r="D138" s="35">
        <v>29.8</v>
      </c>
      <c r="F138" s="35">
        <v>29.1</v>
      </c>
      <c r="H138" s="35">
        <v>26.9</v>
      </c>
      <c r="J138" s="35">
        <v>29.1</v>
      </c>
      <c r="L138" s="35">
        <v>30.4</v>
      </c>
      <c r="N138" s="35">
        <v>35.5</v>
      </c>
      <c r="P138" s="35">
        <v>32.6</v>
      </c>
      <c r="R138" s="35">
        <v>27.3</v>
      </c>
      <c r="T138" s="35">
        <v>31.9</v>
      </c>
    </row>
    <row r="139" spans="1:20" x14ac:dyDescent="0.25">
      <c r="A139" s="49">
        <f t="shared" si="32"/>
        <v>31</v>
      </c>
      <c r="B139" s="35">
        <v>38.6</v>
      </c>
      <c r="D139" s="35">
        <v>40.4</v>
      </c>
      <c r="F139" s="35">
        <v>43.3</v>
      </c>
      <c r="H139" s="35">
        <v>41.4</v>
      </c>
      <c r="J139" s="35">
        <v>34.700000000000003</v>
      </c>
      <c r="L139" s="35">
        <v>34.700000000000003</v>
      </c>
      <c r="N139" s="35">
        <v>40.5</v>
      </c>
      <c r="P139" s="35">
        <v>36.799999999999997</v>
      </c>
      <c r="R139" s="35">
        <v>36.5</v>
      </c>
      <c r="T139" s="35">
        <v>50.6</v>
      </c>
    </row>
    <row r="140" spans="1:20" x14ac:dyDescent="0.25">
      <c r="A140" s="51">
        <f t="shared" si="32"/>
        <v>32</v>
      </c>
      <c r="B140" s="35">
        <v>37.799999999999997</v>
      </c>
      <c r="D140" s="35">
        <v>48</v>
      </c>
      <c r="F140" s="35">
        <v>29.7</v>
      </c>
      <c r="H140" s="35">
        <v>30.1</v>
      </c>
      <c r="J140" s="35">
        <v>35.799999999999997</v>
      </c>
      <c r="L140" s="35">
        <v>32.9</v>
      </c>
      <c r="N140" s="35">
        <v>44.2</v>
      </c>
      <c r="P140" s="35">
        <v>29.8</v>
      </c>
      <c r="R140" s="35">
        <v>29.4</v>
      </c>
      <c r="T140" s="35">
        <v>27.9</v>
      </c>
    </row>
    <row r="141" spans="1:20" x14ac:dyDescent="0.25">
      <c r="A141" s="53">
        <f t="shared" si="32"/>
        <v>33</v>
      </c>
      <c r="B141" s="35">
        <v>24.1</v>
      </c>
      <c r="D141" s="35">
        <v>20.7</v>
      </c>
      <c r="F141" s="35">
        <v>28.3</v>
      </c>
      <c r="H141" s="35">
        <v>37.200000000000003</v>
      </c>
      <c r="J141" s="35">
        <v>20.8</v>
      </c>
      <c r="L141" s="35">
        <v>20.7</v>
      </c>
      <c r="N141" s="35">
        <v>22</v>
      </c>
      <c r="P141" s="35">
        <v>20.9</v>
      </c>
      <c r="R141" s="35">
        <v>20.9</v>
      </c>
      <c r="T141" s="35">
        <v>35.299999999999997</v>
      </c>
    </row>
    <row r="142" spans="1:20" x14ac:dyDescent="0.25">
      <c r="A142" s="58">
        <f t="shared" si="32"/>
        <v>34</v>
      </c>
      <c r="B142" s="35">
        <v>27.2</v>
      </c>
      <c r="D142" s="35">
        <v>28.1</v>
      </c>
      <c r="F142" s="35">
        <v>25.7</v>
      </c>
      <c r="H142" s="35">
        <v>33</v>
      </c>
      <c r="J142" s="35">
        <v>27.3</v>
      </c>
      <c r="L142" s="35">
        <v>25.2</v>
      </c>
      <c r="N142" s="35">
        <v>35.700000000000003</v>
      </c>
      <c r="P142" s="35">
        <v>24.7</v>
      </c>
      <c r="R142" s="35">
        <v>29.5</v>
      </c>
      <c r="T142" s="35">
        <v>30.6</v>
      </c>
    </row>
    <row r="143" spans="1:20" ht="15.75" thickBot="1" x14ac:dyDescent="0.3">
      <c r="A143" s="57">
        <f t="shared" si="32"/>
        <v>35</v>
      </c>
      <c r="B143" s="35">
        <v>34.200000000000003</v>
      </c>
      <c r="D143" s="35">
        <v>31.2</v>
      </c>
      <c r="F143" s="35">
        <v>42.8</v>
      </c>
      <c r="H143" s="35">
        <v>33.9</v>
      </c>
      <c r="J143" s="35">
        <v>32.4</v>
      </c>
      <c r="L143" s="35">
        <v>30.7</v>
      </c>
      <c r="N143" s="35">
        <v>33.700000000000003</v>
      </c>
      <c r="P143" s="35">
        <v>40.5</v>
      </c>
      <c r="R143" s="35">
        <v>32.200000000000003</v>
      </c>
      <c r="T143" s="35">
        <v>30.8</v>
      </c>
    </row>
  </sheetData>
  <mergeCells count="3">
    <mergeCell ref="A31:U31"/>
    <mergeCell ref="A69:U69"/>
    <mergeCell ref="A107:U107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workbookViewId="0">
      <selection activeCell="G27" sqref="G27"/>
    </sheetView>
  </sheetViews>
  <sheetFormatPr baseColWidth="10" defaultRowHeight="15" x14ac:dyDescent="0.25"/>
  <cols>
    <col min="1" max="1" width="10" customWidth="1"/>
    <col min="2" max="2" width="9.28515625" customWidth="1"/>
  </cols>
  <sheetData>
    <row r="2" spans="1:13" ht="30" x14ac:dyDescent="0.25">
      <c r="A2" s="104" t="s">
        <v>0</v>
      </c>
      <c r="B2" s="105" t="s">
        <v>29</v>
      </c>
      <c r="K2" s="1"/>
    </row>
    <row r="3" spans="1:13" x14ac:dyDescent="0.25">
      <c r="A3" s="83">
        <v>10</v>
      </c>
      <c r="B3" s="84">
        <v>806.47889999999995</v>
      </c>
      <c r="K3" s="85"/>
    </row>
    <row r="4" spans="1:13" x14ac:dyDescent="0.25">
      <c r="A4" s="83">
        <v>20</v>
      </c>
      <c r="B4" s="84">
        <v>1113.5671</v>
      </c>
      <c r="K4" s="85"/>
    </row>
    <row r="5" spans="1:13" x14ac:dyDescent="0.25">
      <c r="A5" s="83">
        <v>30</v>
      </c>
      <c r="B5" s="81">
        <v>1218.9486999999999</v>
      </c>
      <c r="K5" s="85"/>
    </row>
    <row r="6" spans="1:13" x14ac:dyDescent="0.25">
      <c r="A6" s="83">
        <v>40</v>
      </c>
      <c r="B6" s="84">
        <v>1401.0582999999999</v>
      </c>
      <c r="K6" s="85"/>
    </row>
    <row r="7" spans="1:13" x14ac:dyDescent="0.25">
      <c r="A7" s="83">
        <v>50</v>
      </c>
      <c r="B7" s="84">
        <v>1513.1495</v>
      </c>
      <c r="K7" s="85"/>
    </row>
    <row r="8" spans="1:13" x14ac:dyDescent="0.25">
      <c r="A8" s="83">
        <v>60</v>
      </c>
      <c r="B8" s="84">
        <v>1693.4183</v>
      </c>
      <c r="K8" s="85"/>
    </row>
    <row r="9" spans="1:13" x14ac:dyDescent="0.25">
      <c r="A9" s="83">
        <v>70</v>
      </c>
      <c r="B9" s="84">
        <v>1947.7152000000001</v>
      </c>
      <c r="K9" s="85"/>
    </row>
    <row r="10" spans="1:13" x14ac:dyDescent="0.25">
      <c r="A10" s="83">
        <v>80</v>
      </c>
      <c r="B10" s="84">
        <v>2185.9337</v>
      </c>
      <c r="K10" s="85"/>
    </row>
    <row r="11" spans="1:13" x14ac:dyDescent="0.25">
      <c r="A11" s="83">
        <v>90</v>
      </c>
      <c r="B11" s="81">
        <v>2457.7233999999999</v>
      </c>
      <c r="K11" s="85"/>
    </row>
    <row r="12" spans="1:13" x14ac:dyDescent="0.25">
      <c r="A12" s="83">
        <v>100</v>
      </c>
      <c r="B12" s="81">
        <v>2770.1212999999998</v>
      </c>
      <c r="K12" s="1"/>
    </row>
    <row r="13" spans="1:13" x14ac:dyDescent="0.25">
      <c r="K13" s="1"/>
      <c r="M13" s="80"/>
    </row>
    <row r="14" spans="1:13" x14ac:dyDescent="0.25">
      <c r="K14" s="1"/>
      <c r="M14" s="80"/>
    </row>
    <row r="15" spans="1:13" x14ac:dyDescent="0.25">
      <c r="K15" s="82"/>
    </row>
    <row r="21" spans="2:2" x14ac:dyDescent="0.25">
      <c r="B21" s="79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 01</vt:lpstr>
      <vt:lpstr>test 02</vt:lpstr>
      <vt:lpstr>test 03</vt:lpstr>
    </vt:vector>
  </TitlesOfParts>
  <Company>La Salle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 Costa</dc:creator>
  <cp:lastModifiedBy>Gonçal Costa</cp:lastModifiedBy>
  <dcterms:created xsi:type="dcterms:W3CDTF">2019-07-03T08:39:32Z</dcterms:created>
  <dcterms:modified xsi:type="dcterms:W3CDTF">2019-07-15T14:25:46Z</dcterms:modified>
</cp:coreProperties>
</file>