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arch\Git-repos\c3hm\tests\fixtures\"/>
    </mc:Choice>
  </mc:AlternateContent>
  <xr:revisionPtr revIDLastSave="0" documentId="13_ncr:1_{D6F9ADE4-8128-45D7-8C14-C9286E298FF8}" xr6:coauthVersionLast="47" xr6:coauthVersionMax="47" xr10:uidLastSave="{00000000-0000-0000-0000-000000000000}"/>
  <bookViews>
    <workbookView xWindow="-27518" yWindow="450" windowWidth="27248" windowHeight="14738" xr2:uid="{00000000-000D-0000-FFFF-FFFF00000000}"/>
  </bookViews>
  <sheets>
    <sheet name="gc_rhum" sheetId="1" r:id="rId1"/>
  </sheets>
  <definedNames>
    <definedName name="cthm_C1_I2_commentaire" localSheetId="0">gc_rhum!$D$12</definedName>
    <definedName name="cthm_C1_I2_points" localSheetId="0">gc_rhum!$F$12</definedName>
    <definedName name="cthm_C1_I3_commentaire" localSheetId="0">gc_rhum!$D$13</definedName>
    <definedName name="cthm_C1_I3_points" localSheetId="0">gc_rhum!$F$13</definedName>
    <definedName name="cthm_C1_I4_commentaire" localSheetId="0">gc_rhum!$D$14</definedName>
    <definedName name="cthm_C1_I4_points" localSheetId="0">gc_rhum!$F$14</definedName>
    <definedName name="cthm_C2_commentaire" localSheetId="0">gc_rhum!$D$15</definedName>
    <definedName name="cthm_C2_I1_commentaire" localSheetId="0">gc_rhum!$D$16</definedName>
    <definedName name="cthm_C2_I1_points" localSheetId="0">gc_rhum!$F$16</definedName>
    <definedName name="cthm_C2_I2_commentaire" localSheetId="0">gc_rhum!$D$17</definedName>
    <definedName name="cthm_C2_I2_points" localSheetId="0">gc_rhum!$F$17</definedName>
    <definedName name="cthm_C2_I3_commentaire" localSheetId="0">gc_rhum!$D$18</definedName>
    <definedName name="cthm_C2_I3_points" localSheetId="0">gc_rhum!$F$18</definedName>
    <definedName name="cthm_C2_points" localSheetId="0">gc_rhum!$F$15</definedName>
    <definedName name="cthm_C3_commentaire" localSheetId="0">gc_rhum!$D$19</definedName>
    <definedName name="cthm_C3_I1_commentaire" localSheetId="0">gc_rhum!$D$20</definedName>
    <definedName name="cthm_C3_I1_points" localSheetId="0">gc_rhum!$F$20</definedName>
    <definedName name="cthm_C3_I2_commentaire" localSheetId="0">gc_rhum!$D$21</definedName>
    <definedName name="cthm_C3_I2_points" localSheetId="0">gc_rhum!$F$21</definedName>
    <definedName name="cthm_C3_I3_commentaire" localSheetId="0">gc_rhum!$D$22</definedName>
    <definedName name="cthm_C3_I3_points" localSheetId="0">gc_rhum!$F$22</definedName>
    <definedName name="cthm_C3_points" localSheetId="0">gc_rhum!$F$19</definedName>
    <definedName name="cthm_code_omnivox" localSheetId="0">gc_rhum!$B$4</definedName>
    <definedName name="cthm_eval_commentaire" localSheetId="0">gc_rhum!$D$7</definedName>
    <definedName name="cthm_eval_points" localSheetId="0">gc_rhum!$F$7</definedName>
    <definedName name="cthm_lessivage_balai_commentaire" localSheetId="0">gc_rhum!$D$11</definedName>
    <definedName name="cthm_lessivage_balai_points" localSheetId="0">gc_rhum!$F$11</definedName>
    <definedName name="cthm_lessivage_commentaire" localSheetId="0">gc_rhum!$D$10</definedName>
    <definedName name="cthm_lessivage_points" localSheetId="0">gc_rhum!$F$10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F21" i="1"/>
  <c r="H21" i="1" s="1"/>
  <c r="E21" i="1"/>
  <c r="F20" i="1"/>
  <c r="H20" i="1" s="1"/>
  <c r="E20" i="1"/>
  <c r="F19" i="1"/>
  <c r="G19" i="1" s="1"/>
  <c r="F18" i="1"/>
  <c r="E18" i="1" s="1"/>
  <c r="F17" i="1"/>
  <c r="H17" i="1" s="1"/>
  <c r="F16" i="1"/>
  <c r="H16" i="1" s="1"/>
  <c r="F14" i="1"/>
  <c r="H14" i="1" s="1"/>
  <c r="E14" i="1"/>
  <c r="F13" i="1"/>
  <c r="H13" i="1" s="1"/>
  <c r="E13" i="1"/>
  <c r="F12" i="1"/>
  <c r="H12" i="1" s="1"/>
  <c r="E12" i="1"/>
  <c r="F11" i="1"/>
  <c r="G11" i="1" s="1"/>
  <c r="E11" i="1"/>
  <c r="E17" i="1" l="1"/>
  <c r="G12" i="1"/>
  <c r="F15" i="1"/>
  <c r="E16" i="1"/>
  <c r="G16" i="1"/>
  <c r="G18" i="1"/>
  <c r="H18" i="1"/>
  <c r="E19" i="1"/>
  <c r="G13" i="1"/>
  <c r="G14" i="1"/>
  <c r="G20" i="1"/>
  <c r="G21" i="1"/>
  <c r="F10" i="1"/>
  <c r="E22" i="1"/>
  <c r="H22" i="1"/>
  <c r="H11" i="1"/>
  <c r="G17" i="1"/>
  <c r="G15" i="1" l="1"/>
  <c r="E15" i="1"/>
  <c r="G10" i="1"/>
  <c r="E10" i="1"/>
  <c r="F7" i="1"/>
  <c r="G7" i="1" l="1"/>
  <c r="E7" i="1"/>
</calcChain>
</file>

<file path=xl/sharedStrings.xml><?xml version="1.0" encoding="utf-8"?>
<sst xmlns="http://schemas.openxmlformats.org/spreadsheetml/2006/main" count="33" uniqueCount="25">
  <si>
    <t>Grille d'évaluation – Le Grand Carénage des Flibustiers</t>
  </si>
  <si>
    <t>Étudiant</t>
  </si>
  <si>
    <t>Quartier-maître GrandeColline-Rhum</t>
  </si>
  <si>
    <t>Code omnivox</t>
  </si>
  <si>
    <t>19216801</t>
  </si>
  <si>
    <t>Note en %</t>
  </si>
  <si>
    <t>Note en pts</t>
  </si>
  <si>
    <t>Commentaire</t>
  </si>
  <si>
    <t>Niveau</t>
  </si>
  <si>
    <t>Total sur 100 pts</t>
  </si>
  <si>
    <t>Descripteur</t>
  </si>
  <si>
    <t>Grand lessivage du pont (30 pts)</t>
  </si>
  <si>
    <t>Balai brandi comme un sabre en pleine mêlée (10 pts)</t>
  </si>
  <si>
    <t>Seau d’eau salée renversé avec panache (10 pts)</t>
  </si>
  <si>
    <t>Mousse digne d’un kraken en plein spasme (5 pts)</t>
  </si>
  <si>
    <t>Chant marin entonné en chœur pour stimuler l’équipage (5 pts)</t>
  </si>
  <si>
    <t>Hissage du pavillon noir (40 pts)</t>
  </si>
  <si>
    <t>Cordage enroulé en huit impeccable (14 pts)</t>
  </si>
  <si>
    <t>Pavillon solidement fixé au mât (13 pts)</t>
  </si>
  <si>
    <t>Drisse tendue sans nœud lâche (13 pts)</t>
  </si>
  <si>
    <t>Distribution du rhum (30 pts)</t>
  </si>
  <si>
    <t>Gobelets remplis jusqu’à ras bord (10 pts)</t>
  </si>
  <si>
    <t>File d’attente de matelots respectée (10 pts)</t>
  </si>
  <si>
    <t>Toast improvisé incluant le capitaine (10 pts)</t>
  </si>
  <si>
    <t>Travail non remis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</si>
</sst>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name val="Calibri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5F5F5"/>
        <bgColor rgb="FFFF99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BBBBBB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1"/>
    <xf numFmtId="0" fontId="4" fillId="0" borderId="3"/>
    <xf numFmtId="0" fontId="6" fillId="0" borderId="0"/>
  </cellStyleXfs>
  <cellXfs count="16">
    <xf numFmtId="0" fontId="0" fillId="0" borderId="0" xfId="0"/>
    <xf numFmtId="0" fontId="1" fillId="0" borderId="0" xfId="1"/>
    <xf numFmtId="0" fontId="2" fillId="0" borderId="0" xfId="2"/>
    <xf numFmtId="0" fontId="3" fillId="2" borderId="2" xfId="3" applyBorder="1"/>
    <xf numFmtId="0" fontId="4" fillId="0" borderId="3" xfId="4"/>
    <xf numFmtId="9" fontId="0" fillId="0" borderId="0" xfId="0" applyNumberFormat="1"/>
    <xf numFmtId="9" fontId="5" fillId="3" borderId="0" xfId="0" applyNumberFormat="1" applyFont="1" applyFill="1"/>
    <xf numFmtId="0" fontId="5" fillId="3" borderId="0" xfId="0" applyFont="1" applyFill="1"/>
    <xf numFmtId="0" fontId="6" fillId="0" borderId="0" xfId="5"/>
    <xf numFmtId="9" fontId="0" fillId="3" borderId="0" xfId="0" applyNumberFormat="1" applyFill="1"/>
    <xf numFmtId="0" fontId="0" fillId="3" borderId="0" xfId="0" applyFill="1"/>
    <xf numFmtId="0" fontId="2" fillId="0" borderId="4" xfId="2" applyBorder="1"/>
    <xf numFmtId="9" fontId="0" fillId="0" borderId="4" xfId="0" applyNumberFormat="1" applyBorder="1"/>
    <xf numFmtId="0" fontId="0" fillId="0" borderId="4" xfId="0" applyBorder="1"/>
    <xf numFmtId="9" fontId="5" fillId="3" borderId="4" xfId="0" applyNumberFormat="1" applyFont="1" applyFill="1" applyBorder="1"/>
    <xf numFmtId="0" fontId="5" fillId="3" borderId="4" xfId="0" applyFont="1" applyFill="1" applyBorder="1"/>
  </cellXfs>
  <cellStyles count="6">
    <cellStyle name="Calculation" xfId="3" builtinId="22"/>
    <cellStyle name="Explanatory Text" xfId="5" builtinId="53"/>
    <cellStyle name="Heading 2" xfId="4" builtinId="17"/>
    <cellStyle name="Heading 4" xfId="2" builtinId="19"/>
    <cellStyle name="Normal" xfId="0" builtinId="0"/>
    <cellStyle name="Title" xfId="1" builtinId="15"/>
  </cellStyles>
  <dxfs count="4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EBF7"/>
  </sheetPr>
  <dimension ref="A1:H22"/>
  <sheetViews>
    <sheetView showGridLines="0" tabSelected="1" workbookViewId="0">
      <selection activeCell="D5" sqref="D5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</v>
      </c>
    </row>
    <row r="4" spans="1:8" x14ac:dyDescent="0.45">
      <c r="A4" t="s">
        <v>3</v>
      </c>
      <c r="B4" t="s">
        <v>4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C7">
        <v>0</v>
      </c>
      <c r="D7" t="s">
        <v>24</v>
      </c>
      <c r="E7" s="6">
        <f>F7 / 100</f>
        <v>0</v>
      </c>
      <c r="F7" s="7">
        <f>IF(AND(NOT(ISBLANK(B7)),NOT(ISBLANK(C7))), NA(), IF(NOT(ISBLANK(B7)),B7 * 100,IF(NOT(ISBLANK(C7)),C7, SUM(cthm_lessivage_points, cthm_C2_points, cthm_C3_points))))</f>
        <v>0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Insuffisant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E10" s="6" t="e">
        <f>F10 / 30</f>
        <v>#N/A</v>
      </c>
      <c r="F10" s="7" t="e">
        <f>IF(AND(NOT(ISBLANK(B10)),NOT(ISBLANK(C10))), NA(), IF(NOT(ISBLANK(B10)),B10 * 30,IF(NOT(ISBLANK(C10)),C10, SUM(cthm_lessivage_balai_points, cthm_C1_I2_points, cthm_C1_I3_points, cthm_C1_I4_points))))</f>
        <v>#N/A</v>
      </c>
      <c r="G10" s="7" t="e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#N/A</v>
      </c>
      <c r="H10" s="7"/>
    </row>
    <row r="11" spans="1:8" ht="15.75" x14ac:dyDescent="0.5">
      <c r="A11" s="8" t="s">
        <v>12</v>
      </c>
      <c r="B11" s="5"/>
      <c r="E11" s="9" t="e">
        <f>F11 / 10</f>
        <v>#N/A</v>
      </c>
      <c r="F11" s="10" t="e">
        <f>IF(AND(NOT(ISBLANK(B11)),NOT(ISBLANK(C11))), NA(), IF(NOT(ISBLANK(B11)),B11 * 10,IF(NOT(ISBLANK(C11)),C11, NA())))</f>
        <v>#N/A</v>
      </c>
      <c r="G11" s="10" t="e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#N/A</v>
      </c>
      <c r="H11" s="10" t="e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#N/A</v>
      </c>
    </row>
    <row r="12" spans="1:8" ht="15.75" x14ac:dyDescent="0.5">
      <c r="A12" s="8" t="s">
        <v>13</v>
      </c>
      <c r="B12" s="5"/>
      <c r="E12" s="9" t="e">
        <f>F12 / 10</f>
        <v>#N/A</v>
      </c>
      <c r="F12" s="10" t="e">
        <f>IF(AND(NOT(ISBLANK(B12)),NOT(ISBLANK(C12))), NA(), IF(NOT(ISBLANK(B12)),B12 * 10,IF(NOT(ISBLANK(C12)),C12, NA())))</f>
        <v>#N/A</v>
      </c>
      <c r="G12" s="10" t="e">
        <f>IF(cthm_C1_I2_points / 10 &gt;= 0.9,"Excellent", IF(cthm_C1_I2_points / 10 &gt;= 0.8,"Très bien", IF(cthm_C1_I2_points / 10 &gt;= 0.7,"Bien", IF(cthm_C1_I2_points / 10 &gt;= 0.6,"Passable", IF(cthm_C1_I2_points / 10 &gt;= 0,"Insuffisant", "")))))</f>
        <v>#N/A</v>
      </c>
      <c r="H12" s="10" t="e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#N/A</v>
      </c>
    </row>
    <row r="13" spans="1:8" ht="15.75" x14ac:dyDescent="0.5">
      <c r="A13" s="8" t="s">
        <v>14</v>
      </c>
      <c r="B13" s="5"/>
      <c r="E13" s="9" t="e">
        <f>F13 / 5</f>
        <v>#N/A</v>
      </c>
      <c r="F13" s="10" t="e">
        <f>IF(AND(NOT(ISBLANK(B13)),NOT(ISBLANK(C13))), NA(), IF(NOT(ISBLANK(B13)),B13 * 5,IF(NOT(ISBLANK(C13)),C13, NA())))</f>
        <v>#N/A</v>
      </c>
      <c r="G13" s="10" t="e">
        <f>IF(cthm_C1_I3_points / 5 &gt;= 0.9,"Excellent", IF(cthm_C1_I3_points / 5 &gt;= 0.8,"Très bien", IF(cthm_C1_I3_points / 5 &gt;= 0.7,"Bien", IF(cthm_C1_I3_points / 5 &gt;= 0.6,"Passable", IF(cthm_C1_I3_points / 5 &gt;= 0,"Insuffisant", "")))))</f>
        <v>#N/A</v>
      </c>
      <c r="H13" s="10" t="e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#N/A</v>
      </c>
    </row>
    <row r="14" spans="1:8" ht="15.75" x14ac:dyDescent="0.5">
      <c r="A14" s="8" t="s">
        <v>15</v>
      </c>
      <c r="B14" s="5"/>
      <c r="E14" s="9" t="e">
        <f>F14 / 5</f>
        <v>#N/A</v>
      </c>
      <c r="F14" s="10" t="e">
        <f>IF(AND(NOT(ISBLANK(B14)),NOT(ISBLANK(C14))), NA(), IF(NOT(ISBLANK(B14)),B14 * 5,IF(NOT(ISBLANK(C14)),C14, NA())))</f>
        <v>#N/A</v>
      </c>
      <c r="G14" s="10" t="e">
        <f>IF(cthm_C1_I4_points / 5 &gt;= 0.9,"Excellent", IF(cthm_C1_I4_points / 5 &gt;= 0.8,"Très bien", IF(cthm_C1_I4_points / 5 &gt;= 0.7,"Bien", IF(cthm_C1_I4_points / 5 &gt;= 0.6,"Passable", IF(cthm_C1_I4_points / 5 &gt;= 0,"Insuffisant", "")))))</f>
        <v>#N/A</v>
      </c>
      <c r="H14" s="10" t="e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#N/A</v>
      </c>
    </row>
    <row r="15" spans="1:8" x14ac:dyDescent="0.45">
      <c r="A15" s="11" t="s">
        <v>16</v>
      </c>
      <c r="B15" s="12"/>
      <c r="C15" s="13"/>
      <c r="D15" s="13"/>
      <c r="E15" s="14" t="e">
        <f>F15 / 40</f>
        <v>#N/A</v>
      </c>
      <c r="F15" s="15" t="e">
        <f>IF(AND(NOT(ISBLANK(B15)),NOT(ISBLANK(C15))), NA(), IF(NOT(ISBLANK(B15)),B15 * 40,IF(NOT(ISBLANK(C15)),C15, SUM(cthm_C2_I1_points, cthm_C2_I2_points, cthm_C2_I3_points))))</f>
        <v>#N/A</v>
      </c>
      <c r="G15" s="15" t="e">
        <f>IF(cthm_C2_points / 40 &gt;= 0.9,"Excellent", IF(cthm_C2_points / 40 &gt;= 0.8,"Très bien", IF(cthm_C2_points / 40 &gt;= 0.7,"Bien", IF(cthm_C2_points / 40 &gt;= 0.6,"Passable", IF(cthm_C2_points / 40 &gt;= 0,"Insuffisant", "")))))</f>
        <v>#N/A</v>
      </c>
      <c r="H15" s="15"/>
    </row>
    <row r="16" spans="1:8" ht="15.75" x14ac:dyDescent="0.5">
      <c r="A16" s="8" t="s">
        <v>17</v>
      </c>
      <c r="B16" s="5"/>
      <c r="E16" s="9" t="e">
        <f>F16 / 14</f>
        <v>#N/A</v>
      </c>
      <c r="F16" s="10" t="e">
        <f>IF(AND(NOT(ISBLANK(B16)),NOT(ISBLANK(C16))), NA(), IF(NOT(ISBLANK(B16)),B16 * 14,IF(NOT(ISBLANK(C16)),C16, NA())))</f>
        <v>#N/A</v>
      </c>
      <c r="G16" s="10" t="e">
        <f>IF(cthm_C2_I1_points / 14 &gt;= 0.9,"Excellent", IF(cthm_C2_I1_points / 14 &gt;= 0.8,"Très bien", IF(cthm_C2_I1_points / 14 &gt;= 0.7,"Bien", IF(cthm_C2_I1_points / 14 &gt;= 0.6,"Passable", IF(cthm_C2_I1_points / 14 &gt;= 0,"Insuffisant", "")))))</f>
        <v>#N/A</v>
      </c>
      <c r="H16" s="10" t="e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#N/A</v>
      </c>
    </row>
    <row r="17" spans="1:8" ht="15.75" x14ac:dyDescent="0.5">
      <c r="A17" s="8" t="s">
        <v>18</v>
      </c>
      <c r="B17" s="5"/>
      <c r="E17" s="9" t="e">
        <f>F17 / 13</f>
        <v>#N/A</v>
      </c>
      <c r="F17" s="10" t="e">
        <f>IF(AND(NOT(ISBLANK(B17)),NOT(ISBLANK(C17))), NA(), IF(NOT(ISBLANK(B17)),B17 * 13,IF(NOT(ISBLANK(C17)),C17, NA())))</f>
        <v>#N/A</v>
      </c>
      <c r="G17" s="10" t="e">
        <f>IF(cthm_C2_I2_points / 13 &gt;= 0.9,"Excellent", IF(cthm_C2_I2_points / 13 &gt;= 0.8,"Très bien", IF(cthm_C2_I2_points / 13 &gt;= 0.7,"Bien", IF(cthm_C2_I2_points / 13 &gt;= 0.6,"Passable", IF(cthm_C2_I2_points / 13 &gt;= 0,"Insuffisant", "")))))</f>
        <v>#N/A</v>
      </c>
      <c r="H17" s="10" t="e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#N/A</v>
      </c>
    </row>
    <row r="18" spans="1:8" ht="15.75" x14ac:dyDescent="0.5">
      <c r="A18" s="8" t="s">
        <v>19</v>
      </c>
      <c r="B18" s="5"/>
      <c r="E18" s="9" t="e">
        <f>F18 / 13</f>
        <v>#N/A</v>
      </c>
      <c r="F18" s="10" t="e">
        <f>IF(AND(NOT(ISBLANK(B18)),NOT(ISBLANK(C18))), NA(), IF(NOT(ISBLANK(B18)),B18 * 13,IF(NOT(ISBLANK(C18)),C18, NA())))</f>
        <v>#N/A</v>
      </c>
      <c r="G18" s="10" t="e">
        <f>IF(cthm_C2_I3_points / 13 &gt;= 0.9,"Excellent", IF(cthm_C2_I3_points / 13 &gt;= 0.8,"Très bien", IF(cthm_C2_I3_points / 13 &gt;= 0.7,"Bien", IF(cthm_C2_I3_points / 13 &gt;= 0.6,"Passable", IF(cthm_C2_I3_points / 13 &gt;= 0,"Insuffisant", "")))))</f>
        <v>#N/A</v>
      </c>
      <c r="H18" s="10" t="e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#N/A</v>
      </c>
    </row>
    <row r="19" spans="1:8" x14ac:dyDescent="0.45">
      <c r="A19" s="11" t="s">
        <v>20</v>
      </c>
      <c r="B19" s="12"/>
      <c r="C19" s="13"/>
      <c r="D19" s="13"/>
      <c r="E19" s="14" t="e">
        <f>F19 / 30</f>
        <v>#N/A</v>
      </c>
      <c r="F19" s="15" t="e">
        <f>IF(AND(NOT(ISBLANK(B19)),NOT(ISBLANK(C19))), NA(), IF(NOT(ISBLANK(B19)),B19 * 30,IF(NOT(ISBLANK(C19)),C19, SUM(cthm_C3_I1_points, cthm_C3_I2_points, cthm_C3_I3_points))))</f>
        <v>#N/A</v>
      </c>
      <c r="G19" s="15" t="e">
        <f>IF(cthm_C3_points / 30 &gt;= 0.9,"Excellent", IF(cthm_C3_points / 30 &gt;= 0.8,"Très bien", IF(cthm_C3_points / 30 &gt;= 0.7,"Bien", IF(cthm_C3_points / 30 &gt;= 0.6,"Passable", IF(cthm_C3_points / 30 &gt;= 0,"Insuffisant", "")))))</f>
        <v>#N/A</v>
      </c>
      <c r="H19" s="15"/>
    </row>
    <row r="20" spans="1:8" ht="15.75" x14ac:dyDescent="0.5">
      <c r="A20" s="8" t="s">
        <v>21</v>
      </c>
      <c r="B20" s="5"/>
      <c r="E20" s="9" t="e">
        <f>F20 / 10</f>
        <v>#N/A</v>
      </c>
      <c r="F20" s="10" t="e">
        <f>IF(AND(NOT(ISBLANK(B20)),NOT(ISBLANK(C20))), NA(), IF(NOT(ISBLANK(B20)),B20 * 10,IF(NOT(ISBLANK(C20)),C20, NA())))</f>
        <v>#N/A</v>
      </c>
      <c r="G20" s="10" t="e">
        <f>IF(cthm_C3_I1_points / 10 &gt;= 0.9,"Excellent", IF(cthm_C3_I1_points / 10 &gt;= 0.8,"Très bien", IF(cthm_C3_I1_points / 10 &gt;= 0.7,"Bien", IF(cthm_C3_I1_points / 10 &gt;= 0.6,"Passable", IF(cthm_C3_I1_points / 10 &gt;= 0,"Insuffisant", "")))))</f>
        <v>#N/A</v>
      </c>
      <c r="H20" s="10" t="e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#N/A</v>
      </c>
    </row>
    <row r="21" spans="1:8" ht="15.75" x14ac:dyDescent="0.5">
      <c r="A21" s="8" t="s">
        <v>22</v>
      </c>
      <c r="B21" s="5"/>
      <c r="E21" s="9" t="e">
        <f>F21 / 10</f>
        <v>#N/A</v>
      </c>
      <c r="F21" s="10" t="e">
        <f>IF(AND(NOT(ISBLANK(B21)),NOT(ISBLANK(C21))), NA(), IF(NOT(ISBLANK(B21)),B21 * 10,IF(NOT(ISBLANK(C21)),C21, NA())))</f>
        <v>#N/A</v>
      </c>
      <c r="G21" s="10" t="e">
        <f>IF(cthm_C3_I2_points / 10 &gt;= 0.9,"Excellent", IF(cthm_C3_I2_points / 10 &gt;= 0.8,"Très bien", IF(cthm_C3_I2_points / 10 &gt;= 0.7,"Bien", IF(cthm_C3_I2_points / 10 &gt;= 0.6,"Passable", IF(cthm_C3_I2_points / 10 &gt;= 0,"Insuffisant", "")))))</f>
        <v>#N/A</v>
      </c>
      <c r="H21" s="10" t="e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#N/A</v>
      </c>
    </row>
    <row r="22" spans="1:8" ht="15.75" x14ac:dyDescent="0.5">
      <c r="A22" s="8" t="s">
        <v>23</v>
      </c>
      <c r="B22" s="5"/>
      <c r="E22" s="9" t="e">
        <f>F22 / 10</f>
        <v>#N/A</v>
      </c>
      <c r="F22" s="10" t="e">
        <f>IF(AND(NOT(ISBLANK(B22)),NOT(ISBLANK(C22))), NA(), IF(NOT(ISBLANK(B22)),B22 * 10,IF(NOT(ISBLANK(C22)),C22, NA())))</f>
        <v>#N/A</v>
      </c>
      <c r="G22" s="10" t="e">
        <f>IF(cthm_C3_I3_points / 10 &gt;= 0.9,"Excellent", IF(cthm_C3_I3_points / 10 &gt;= 0.8,"Très bien", IF(cthm_C3_I3_points / 10 &gt;= 0.7,"Bien", IF(cthm_C3_I3_points / 10 &gt;= 0.6,"Passable", IF(cthm_C3_I3_points / 10 &gt;= 0,"Insuffisant", "")))))</f>
        <v>#N/A</v>
      </c>
      <c r="H22" s="10" t="e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#N/A</v>
      </c>
    </row>
  </sheetData>
  <conditionalFormatting sqref="E7">
    <cfRule type="cellIs" dxfId="3" priority="1" stopIfTrue="1" operator="lessThan">
      <formula>0</formula>
    </cfRule>
    <cfRule type="cellIs" dxfId="2" priority="2" stopIfTrue="1" operator="greaterThan">
      <formula>1</formula>
    </cfRule>
  </conditionalFormatting>
  <conditionalFormatting sqref="E10:E22">
    <cfRule type="cellIs" dxfId="1" priority="3" stopIfTrue="1" operator="lessThan">
      <formula>0</formula>
    </cfRule>
    <cfRule type="cellIs" dxfId="0" priority="4" stopIfTrue="1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gc_rhum</vt:lpstr>
      <vt:lpstr>gc_rhum!cthm_C1_I2_commentaire</vt:lpstr>
      <vt:lpstr>gc_rhum!cthm_C1_I2_points</vt:lpstr>
      <vt:lpstr>gc_rhum!cthm_C1_I3_commentaire</vt:lpstr>
      <vt:lpstr>gc_rhum!cthm_C1_I3_points</vt:lpstr>
      <vt:lpstr>gc_rhum!cthm_C1_I4_commentaire</vt:lpstr>
      <vt:lpstr>gc_rhum!cthm_C1_I4_points</vt:lpstr>
      <vt:lpstr>gc_rhum!cthm_C2_commentaire</vt:lpstr>
      <vt:lpstr>gc_rhum!cthm_C2_I1_commentaire</vt:lpstr>
      <vt:lpstr>gc_rhum!cthm_C2_I1_points</vt:lpstr>
      <vt:lpstr>gc_rhum!cthm_C2_I2_commentaire</vt:lpstr>
      <vt:lpstr>gc_rhum!cthm_C2_I2_points</vt:lpstr>
      <vt:lpstr>gc_rhum!cthm_C2_I3_commentaire</vt:lpstr>
      <vt:lpstr>gc_rhum!cthm_C2_I3_points</vt:lpstr>
      <vt:lpstr>gc_rhum!cthm_C2_points</vt:lpstr>
      <vt:lpstr>gc_rhum!cthm_C3_commentaire</vt:lpstr>
      <vt:lpstr>gc_rhum!cthm_C3_I1_commentaire</vt:lpstr>
      <vt:lpstr>gc_rhum!cthm_C3_I1_points</vt:lpstr>
      <vt:lpstr>gc_rhum!cthm_C3_I2_commentaire</vt:lpstr>
      <vt:lpstr>gc_rhum!cthm_C3_I2_points</vt:lpstr>
      <vt:lpstr>gc_rhum!cthm_C3_I3_commentaire</vt:lpstr>
      <vt:lpstr>gc_rhum!cthm_C3_I3_points</vt:lpstr>
      <vt:lpstr>gc_rhum!cthm_C3_points</vt:lpstr>
      <vt:lpstr>gc_rhum!cthm_code_omnivox</vt:lpstr>
      <vt:lpstr>gc_rhum!cthm_eval_commentaire</vt:lpstr>
      <vt:lpstr>gc_rhum!cthm_eval_points</vt:lpstr>
      <vt:lpstr>gc_rhum!cthm_lessivage_balai_commentaire</vt:lpstr>
      <vt:lpstr>gc_rhum!cthm_lessivage_balai_points</vt:lpstr>
      <vt:lpstr>gc_rhum!cthm_lessivage_commentaire</vt:lpstr>
      <vt:lpstr>gc_rhum!cthm_lessivage_points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Archambault-Bouffard</cp:lastModifiedBy>
  <dcterms:created xsi:type="dcterms:W3CDTF">2025-06-30T15:02:24Z</dcterms:created>
  <dcterms:modified xsi:type="dcterms:W3CDTF">2025-06-30T15:34:53Z</dcterms:modified>
</cp:coreProperties>
</file>